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763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'経費集計'!$A$1:$K$23</definedName>
    <definedName name="_xlnm.Print_Area" localSheetId="5">'市町村分担金内訳'!$A$2:$DU$15</definedName>
    <definedName name="_xlnm.Print_Area" localSheetId="4">'組合分担金内訳'!$A$2:$BE$34</definedName>
    <definedName name="_xlnm.Print_Area" localSheetId="3">'廃棄物事業経費（歳出）'!$A$2:$BH$42</definedName>
    <definedName name="_xlnm.Print_Area" localSheetId="2">'廃棄物事業経費（歳入）'!$A$2:$AD$42</definedName>
    <definedName name="_xlnm.Print_Area" localSheetId="0">'廃棄物事業経費（市町村）'!$A$2:$AD$34</definedName>
    <definedName name="_xlnm.Print_Area" localSheetId="1">'廃棄物事業経費（組合）'!$A$2:$CI$15</definedName>
    <definedName name="_xlnm.Print_Titles" localSheetId="5">'市町村分担金内訳'!$A:$C,'市町村分担金内訳'!$2:$6</definedName>
    <definedName name="_xlnm.Print_Titles" localSheetId="4">'組合分担金内訳'!$A:$C,'組合分担金内訳'!$2:$6</definedName>
    <definedName name="_xlnm.Print_Titles" localSheetId="3">'廃棄物事業経費（歳出）'!$A:$C,'廃棄物事業経費（歳出）'!$2:$6</definedName>
    <definedName name="_xlnm.Print_Titles" localSheetId="2">'廃棄物事業経費（歳入）'!$A:$C,'廃棄物事業経費（歳入）'!$2:$6</definedName>
    <definedName name="_xlnm.Print_Titles" localSheetId="0">'廃棄物事業経費（市町村）'!$A:$C,'廃棄物事業経費（市町村）'!$2:$6</definedName>
    <definedName name="_xlnm.Print_Titles" localSheetId="1">'廃棄物事業経費（組合）'!$A:$C,'廃棄物事業経費（組合）'!$2:$6</definedName>
  </definedNames>
  <calcPr calcMode="manual" fullCalcOnLoad="1"/>
</workbook>
</file>

<file path=xl/sharedStrings.xml><?xml version="1.0" encoding="utf-8"?>
<sst xmlns="http://schemas.openxmlformats.org/spreadsheetml/2006/main" count="1965" uniqueCount="243">
  <si>
    <t>16210</t>
  </si>
  <si>
    <t>南砺市</t>
  </si>
  <si>
    <t>廃棄物処理事業経費（市町村の合計）【歳入】（平成１６年度実績）</t>
  </si>
  <si>
    <t>廃棄物処理事業経費（事務組合の合計）【歳入】（平成１６年度実績）</t>
  </si>
  <si>
    <t>廃棄物処理事業経費（市町村及び事務組合の合計）【歳入】（平成１６年度実績）</t>
  </si>
  <si>
    <t>廃棄物処理事業経費【市町村分担金の合計】（平成１６年度実績）</t>
  </si>
  <si>
    <t>廃棄物処理事業経費【組合分担金の合計】（平成１６年度実績）</t>
  </si>
  <si>
    <t>廃棄物処理事業経費（市町村及び事務組合の合計）【歳出】（平成１６年度実績）</t>
  </si>
  <si>
    <t>廃棄物処理事業経費（市町村の合計）【歳出】（平成１６年度実績）</t>
  </si>
  <si>
    <t>廃棄物処理事業経費（事務組合の合計）【歳出】（平成１６年度実績）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</si>
  <si>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</si>
  <si>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</si>
  <si>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</si>
  <si>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</si>
  <si>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</si>
  <si>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</si>
  <si>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</si>
  <si>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</si>
  <si>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</si>
  <si>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</si>
  <si>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</si>
  <si>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</si>
  <si>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</si>
  <si>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</si>
  <si>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</si>
  <si>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</si>
  <si>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</si>
  <si>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</si>
  <si>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</si>
  <si>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</si>
  <si>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</si>
  <si>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</si>
  <si>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</si>
  <si>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</si>
  <si>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</si>
  <si>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</si>
  <si>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</si>
  <si>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</si>
  <si>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</si>
  <si>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</si>
  <si>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</si>
  <si>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</si>
  <si>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</si>
  <si>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</si>
  <si>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</si>
  <si>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</si>
  <si>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</si>
  <si>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</si>
  <si>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</si>
  <si>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</si>
  <si>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</si>
  <si>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</si>
  <si>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</si>
  <si>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</si>
  <si>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</si>
  <si>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</si>
  <si>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</si>
  <si>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</si>
  <si>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</si>
  <si>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</si>
  <si>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</si>
  <si>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</si>
  <si>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</si>
  <si>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</si>
  <si>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</si>
  <si>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</si>
  <si>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富山県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</si>
  <si>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</si>
  <si>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</si>
  <si>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</si>
  <si>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</si>
  <si>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</si>
  <si>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</si>
  <si>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</si>
  <si>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</si>
  <si>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</si>
  <si>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</si>
  <si>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</si>
  <si>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コード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</si>
  <si>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</si>
  <si>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</si>
  <si>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</si>
  <si>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</si>
  <si>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</si>
  <si>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</si>
  <si>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</si>
  <si>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</si>
  <si>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人件費</t>
  </si>
  <si>
    <t>車両等購入費</t>
  </si>
  <si>
    <t>委託費</t>
  </si>
  <si>
    <t>その他</t>
  </si>
  <si>
    <t>中間処理施設</t>
  </si>
  <si>
    <t>最終処分場</t>
  </si>
  <si>
    <t>収集運搬費</t>
  </si>
  <si>
    <t>中間処理費</t>
  </si>
  <si>
    <t>最終処分費</t>
  </si>
  <si>
    <t>－</t>
  </si>
  <si>
    <t>－</t>
  </si>
  <si>
    <t>富山県合計</t>
  </si>
  <si>
    <t>大島町</t>
  </si>
  <si>
    <t>事務組合名</t>
  </si>
  <si>
    <t>合計（構成市町村1+～+構成市町村30）</t>
  </si>
  <si>
    <t>市町村名</t>
  </si>
  <si>
    <t>富山県中央衛生処理組合</t>
  </si>
  <si>
    <t>16846</t>
  </si>
  <si>
    <t>富山県中部衛生センター組合</t>
  </si>
  <si>
    <t>16849</t>
  </si>
  <si>
    <t>射水地区広域圏事務組合</t>
  </si>
  <si>
    <t>16891</t>
  </si>
  <si>
    <t>砺波広域圏事務組合</t>
  </si>
  <si>
    <t>16892</t>
  </si>
  <si>
    <t>新川広域圏事務組合</t>
  </si>
  <si>
    <t>16897</t>
  </si>
  <si>
    <t>富山地区広域圏事務組合</t>
  </si>
  <si>
    <t>16900</t>
  </si>
  <si>
    <t>高岡地区広域圏事務組合</t>
  </si>
  <si>
    <t>使用料及び
手数料</t>
  </si>
  <si>
    <t>（市区町村
分担金）</t>
  </si>
  <si>
    <t>その他</t>
  </si>
  <si>
    <t>－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</si>
  <si>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</si>
  <si>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</si>
  <si>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</si>
  <si>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</si>
  <si>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</si>
  <si>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</si>
  <si>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</si>
  <si>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</si>
  <si>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</si>
  <si>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</si>
  <si>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－</t>
  </si>
  <si>
    <t>－</t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</si>
  <si>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</si>
  <si>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</si>
  <si>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</si>
  <si>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</si>
  <si>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</si>
  <si>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</si>
  <si>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</si>
  <si>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砺波市</t>
  </si>
  <si>
    <t>富山県</t>
  </si>
  <si>
    <t>16201</t>
  </si>
  <si>
    <t>富山市</t>
  </si>
  <si>
    <t>16202</t>
  </si>
  <si>
    <t>高岡市</t>
  </si>
  <si>
    <t>16203</t>
  </si>
  <si>
    <t>新湊市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</si>
  <si>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</si>
  <si>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</si>
  <si>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</si>
  <si>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</si>
  <si>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</si>
  <si>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</si>
  <si>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</si>
  <si>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</si>
  <si>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</si>
  <si>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16209</t>
  </si>
  <si>
    <t>小矢部市</t>
  </si>
  <si>
    <t>16301</t>
  </si>
  <si>
    <t>大沢野町</t>
  </si>
  <si>
    <t>16302</t>
  </si>
  <si>
    <t>大山町</t>
  </si>
  <si>
    <t>16321</t>
  </si>
  <si>
    <t>舟橋村</t>
  </si>
  <si>
    <t>16322</t>
  </si>
  <si>
    <t>上市町</t>
  </si>
  <si>
    <t>16323</t>
  </si>
  <si>
    <t>立山町</t>
  </si>
  <si>
    <t>16341</t>
  </si>
  <si>
    <t>宇奈月町</t>
  </si>
  <si>
    <t>16342</t>
  </si>
  <si>
    <t>入善町</t>
  </si>
  <si>
    <t>16343</t>
  </si>
  <si>
    <t>16361</t>
  </si>
  <si>
    <t>八尾町</t>
  </si>
  <si>
    <t>16362</t>
  </si>
  <si>
    <t>婦中町</t>
  </si>
  <si>
    <t>16363</t>
  </si>
  <si>
    <t>山田村</t>
  </si>
  <si>
    <t>16364</t>
  </si>
  <si>
    <t>細入村</t>
  </si>
  <si>
    <t>16381</t>
  </si>
  <si>
    <t>小杉町</t>
  </si>
  <si>
    <t>16382</t>
  </si>
  <si>
    <t>大門町</t>
  </si>
  <si>
    <t>16383</t>
  </si>
  <si>
    <t>下村</t>
  </si>
  <si>
    <t>16384</t>
  </si>
  <si>
    <t>16422</t>
  </si>
  <si>
    <t>福岡町</t>
  </si>
  <si>
    <t>16842</t>
  </si>
  <si>
    <t>砺波地方衛生施設組合</t>
  </si>
  <si>
    <t>16845</t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</si>
  <si>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</si>
  <si>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</si>
  <si>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</si>
  <si>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</si>
  <si>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</si>
  <si>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</si>
  <si>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</si>
  <si>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</si>
  <si>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</si>
  <si>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</si>
  <si>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</si>
  <si>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</si>
  <si>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/>
  </si>
  <si>
    <t>朝日町</t>
  </si>
  <si>
    <t>富山県合計</t>
  </si>
  <si>
    <t>組合名</t>
  </si>
  <si>
    <t>建設・改良費</t>
  </si>
  <si>
    <t>処理及び
維持管理費</t>
  </si>
  <si>
    <t>小計</t>
  </si>
  <si>
    <t>－</t>
  </si>
  <si>
    <t>廃棄物処理事業経費</t>
  </si>
  <si>
    <t>歳入</t>
  </si>
  <si>
    <t>歳出</t>
  </si>
  <si>
    <t>国庫支出金</t>
  </si>
  <si>
    <t>建設・改良費</t>
  </si>
  <si>
    <t>工事費</t>
  </si>
  <si>
    <t>中間処理費</t>
  </si>
  <si>
    <t>都道府県支出金</t>
  </si>
  <si>
    <t>最終処分場</t>
  </si>
  <si>
    <t>地方債</t>
  </si>
  <si>
    <t>その他</t>
  </si>
  <si>
    <t>使用料・手数料</t>
  </si>
  <si>
    <t>調査費</t>
  </si>
  <si>
    <t>（市町村分担金）</t>
  </si>
  <si>
    <t>（組合分担金）</t>
  </si>
  <si>
    <t>小計（分担金含む）</t>
  </si>
  <si>
    <t>分担金除く</t>
  </si>
  <si>
    <t>処理及び維持管理費</t>
  </si>
  <si>
    <t>人件費</t>
  </si>
  <si>
    <t>一般財源</t>
  </si>
  <si>
    <t>処理費</t>
  </si>
  <si>
    <t>収集運搬費</t>
  </si>
  <si>
    <t>最終処分費</t>
  </si>
  <si>
    <t>車両等購入費</t>
  </si>
  <si>
    <t>委託費</t>
  </si>
  <si>
    <t>歳入の市町村分担金</t>
  </si>
  <si>
    <t>歳出の組合分担金　</t>
  </si>
  <si>
    <t>ごみ</t>
  </si>
  <si>
    <t>中間処理費</t>
  </si>
  <si>
    <t>最終処分費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</si>
</sst>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23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8" fontId="5" fillId="0" borderId="8" xfId="17" applyFont="1" applyBorder="1" applyAlignment="1">
      <alignment horizontal="right" vertical="center"/>
    </xf>
    <xf numFmtId="0" fontId="5" fillId="2" borderId="6" xfId="23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Alignment="1">
      <alignment vertical="center" wrapText="1"/>
      <protection/>
    </xf>
    <xf numFmtId="0" fontId="6" fillId="2" borderId="1" xfId="23" applyFont="1" applyFill="1" applyBorder="1" applyAlignment="1" quotePrefix="1">
      <alignment horizontal="left" vertical="center"/>
      <protection/>
    </xf>
    <xf numFmtId="0" fontId="5" fillId="2" borderId="2" xfId="23" applyFont="1" applyFill="1" applyBorder="1" applyAlignment="1" quotePrefix="1">
      <alignment horizontal="center" vertical="center"/>
      <protection/>
    </xf>
    <xf numFmtId="0" fontId="5" fillId="2" borderId="2" xfId="23" applyFont="1" applyFill="1" applyBorder="1" applyAlignment="1">
      <alignment horizontal="left" vertical="center"/>
      <protection/>
    </xf>
    <xf numFmtId="0" fontId="5" fillId="2" borderId="3" xfId="23" applyFont="1" applyFill="1" applyBorder="1" applyAlignment="1">
      <alignment horizontal="left" vertical="center"/>
      <protection/>
    </xf>
    <xf numFmtId="0" fontId="6" fillId="2" borderId="1" xfId="23" applyFont="1" applyFill="1" applyBorder="1" applyAlignment="1">
      <alignment horizontal="left" vertical="center"/>
      <protection/>
    </xf>
    <xf numFmtId="0" fontId="5" fillId="2" borderId="1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 quotePrefix="1">
      <alignment horizontal="center" vertical="center"/>
      <protection/>
    </xf>
    <xf numFmtId="0" fontId="5" fillId="2" borderId="4" xfId="23" applyFont="1" applyFill="1" applyBorder="1" applyAlignment="1" quotePrefix="1">
      <alignment horizontal="center" vertical="center" wrapText="1"/>
      <protection/>
    </xf>
    <xf numFmtId="0" fontId="5" fillId="0" borderId="8" xfId="23" applyFont="1" applyBorder="1" applyAlignment="1">
      <alignment horizontal="center" vertical="center"/>
      <protection/>
    </xf>
    <xf numFmtId="0" fontId="5" fillId="2" borderId="10" xfId="23" applyFont="1" applyFill="1" applyBorder="1" applyAlignment="1" quotePrefix="1">
      <alignment horizontal="center" vertical="center" wrapText="1"/>
      <protection/>
    </xf>
    <xf numFmtId="0" fontId="5" fillId="2" borderId="7" xfId="23" applyFont="1" applyFill="1" applyBorder="1" applyAlignment="1" quotePrefix="1">
      <alignment horizontal="center" vertical="center" wrapText="1"/>
      <protection/>
    </xf>
    <xf numFmtId="0" fontId="5" fillId="0" borderId="0" xfId="23" applyFont="1" applyAlignment="1">
      <alignment horizontal="center" vertical="center"/>
      <protection/>
    </xf>
    <xf numFmtId="0" fontId="1" fillId="0" borderId="0" xfId="23" applyFont="1" applyAlignment="1" quotePrefix="1">
      <alignment horizontal="center" vertical="center"/>
      <protection/>
    </xf>
    <xf numFmtId="0" fontId="5" fillId="2" borderId="2" xfId="23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3" applyFont="1" applyFill="1" applyBorder="1" applyAlignment="1" quotePrefix="1">
      <alignment horizontal="left" vertical="center"/>
      <protection/>
    </xf>
    <xf numFmtId="0" fontId="5" fillId="2" borderId="11" xfId="23" applyFont="1" applyFill="1" applyBorder="1" applyAlignment="1" quotePrefix="1">
      <alignment horizontal="center" vertical="center"/>
      <protection/>
    </xf>
    <xf numFmtId="0" fontId="5" fillId="2" borderId="11" xfId="23" applyFont="1" applyFill="1" applyBorder="1" applyAlignment="1">
      <alignment horizontal="left" vertical="center"/>
      <protection/>
    </xf>
    <xf numFmtId="0" fontId="6" fillId="2" borderId="5" xfId="23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3" applyFont="1" applyFill="1" applyBorder="1" applyAlignment="1" quotePrefix="1">
      <alignment horizontal="left" vertical="center"/>
      <protection/>
    </xf>
    <xf numFmtId="0" fontId="5" fillId="2" borderId="13" xfId="23" applyFont="1" applyFill="1" applyBorder="1" applyAlignment="1" quotePrefix="1">
      <alignment horizontal="center" vertical="center"/>
      <protection/>
    </xf>
    <xf numFmtId="0" fontId="5" fillId="2" borderId="13" xfId="23" applyFont="1" applyFill="1" applyBorder="1" applyAlignment="1">
      <alignment horizontal="left" vertical="center"/>
      <protection/>
    </xf>
    <xf numFmtId="0" fontId="5" fillId="2" borderId="10" xfId="23" applyFont="1" applyFill="1" applyBorder="1" applyAlignment="1">
      <alignment horizontal="left" vertical="center"/>
      <protection/>
    </xf>
    <xf numFmtId="0" fontId="2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 wrapText="1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3" applyNumberFormat="1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1" fillId="0" borderId="0" xfId="22" applyFont="1" applyAlignment="1" quotePrefix="1">
      <alignment horizontal="left" vertical="center"/>
      <protection/>
    </xf>
    <xf numFmtId="0" fontId="1" fillId="0" borderId="0" xfId="22" applyFont="1" applyAlignment="1">
      <alignment vertical="center"/>
      <protection/>
    </xf>
    <xf numFmtId="0" fontId="12" fillId="0" borderId="0" xfId="22" applyFont="1" applyBorder="1" applyAlignment="1">
      <alignment horizontal="right" vertical="center"/>
      <protection/>
    </xf>
    <xf numFmtId="0" fontId="12" fillId="0" borderId="0" xfId="22" applyFont="1" applyAlignment="1" quotePrefix="1">
      <alignment horizontal="left" vertical="center"/>
      <protection/>
    </xf>
    <xf numFmtId="0" fontId="13" fillId="0" borderId="0" xfId="22" applyFont="1" applyAlignment="1">
      <alignment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6" xfId="22" applyFont="1" applyBorder="1" applyAlignment="1">
      <alignment horizontal="center" vertical="center"/>
      <protection/>
    </xf>
    <xf numFmtId="38" fontId="13" fillId="0" borderId="8" xfId="17" applyFont="1" applyBorder="1" applyAlignment="1">
      <alignment vertical="center"/>
    </xf>
    <xf numFmtId="0" fontId="13" fillId="0" borderId="8" xfId="22" applyFont="1" applyBorder="1" applyAlignment="1">
      <alignment vertical="center"/>
      <protection/>
    </xf>
    <xf numFmtId="38" fontId="13" fillId="0" borderId="6" xfId="17" applyFont="1" applyBorder="1" applyAlignment="1">
      <alignment vertical="center"/>
    </xf>
    <xf numFmtId="38" fontId="13" fillId="0" borderId="6" xfId="22" applyNumberFormat="1" applyFont="1" applyBorder="1" applyAlignment="1">
      <alignment vertical="center"/>
      <protection/>
    </xf>
    <xf numFmtId="0" fontId="13" fillId="0" borderId="12" xfId="22" applyFont="1" applyBorder="1" applyAlignment="1">
      <alignment vertical="center"/>
      <protection/>
    </xf>
    <xf numFmtId="0" fontId="13" fillId="0" borderId="14" xfId="22" applyFont="1" applyBorder="1" applyAlignment="1">
      <alignment vertical="center"/>
      <protection/>
    </xf>
    <xf numFmtId="38" fontId="13" fillId="0" borderId="15" xfId="17" applyFont="1" applyBorder="1" applyAlignment="1">
      <alignment vertical="center"/>
    </xf>
    <xf numFmtId="38" fontId="13" fillId="0" borderId="15" xfId="22" applyNumberFormat="1" applyFont="1" applyBorder="1" applyAlignment="1">
      <alignment vertical="center"/>
      <protection/>
    </xf>
    <xf numFmtId="0" fontId="13" fillId="0" borderId="0" xfId="22" applyFont="1">
      <alignment/>
      <protection/>
    </xf>
    <xf numFmtId="38" fontId="13" fillId="0" borderId="8" xfId="22" applyNumberFormat="1" applyFont="1" applyBorder="1">
      <alignment/>
      <protection/>
    </xf>
    <xf numFmtId="0" fontId="13" fillId="0" borderId="13" xfId="22" applyFont="1" applyBorder="1" applyAlignment="1">
      <alignment vertical="center"/>
      <protection/>
    </xf>
    <xf numFmtId="49" fontId="5" fillId="0" borderId="8" xfId="17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left" vertical="center"/>
    </xf>
    <xf numFmtId="0" fontId="5" fillId="2" borderId="4" xfId="23" applyFont="1" applyFill="1" applyBorder="1" applyAlignment="1" quotePrefix="1">
      <alignment horizontal="center" vertical="center"/>
      <protection/>
    </xf>
    <xf numFmtId="49" fontId="5" fillId="2" borderId="6" xfId="23" applyNumberFormat="1" applyFont="1" applyFill="1" applyBorder="1" applyAlignment="1" quotePrefix="1">
      <alignment horizontal="center" vertical="center" wrapText="1"/>
      <protection/>
    </xf>
    <xf numFmtId="49" fontId="5" fillId="2" borderId="4" xfId="23" applyNumberFormat="1" applyFont="1" applyFill="1" applyBorder="1" applyAlignment="1" quotePrefix="1">
      <alignment horizontal="center" vertical="center" wrapText="1"/>
      <protection/>
    </xf>
    <xf numFmtId="49" fontId="5" fillId="2" borderId="7" xfId="23" applyNumberFormat="1" applyFont="1" applyFill="1" applyBorder="1" applyAlignment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/>
      <protection/>
    </xf>
    <xf numFmtId="0" fontId="5" fillId="0" borderId="7" xfId="23" applyFont="1" applyBorder="1" applyAlignment="1">
      <alignment horizontal="center" vertical="center"/>
      <protection/>
    </xf>
    <xf numFmtId="0" fontId="5" fillId="2" borderId="6" xfId="23" applyFont="1" applyFill="1" applyBorder="1" applyAlignment="1" quotePrefix="1">
      <alignment horizontal="center" vertical="center"/>
      <protection/>
    </xf>
    <xf numFmtId="0" fontId="2" fillId="0" borderId="8" xfId="0" applyFont="1" applyBorder="1" applyAlignment="1" quotePrefix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49" fontId="5" fillId="2" borderId="6" xfId="23" applyNumberFormat="1" applyFont="1" applyFill="1" applyBorder="1" applyAlignment="1">
      <alignment horizontal="center" vertical="center"/>
      <protection/>
    </xf>
    <xf numFmtId="49" fontId="5" fillId="2" borderId="4" xfId="23" applyNumberFormat="1" applyFont="1" applyFill="1" applyBorder="1" applyAlignment="1">
      <alignment horizontal="center" vertical="center"/>
      <protection/>
    </xf>
    <xf numFmtId="49" fontId="5" fillId="2" borderId="7" xfId="23" applyNumberFormat="1" applyFont="1" applyFill="1" applyBorder="1" applyAlignment="1">
      <alignment horizontal="center" vertical="center"/>
      <protection/>
    </xf>
    <xf numFmtId="0" fontId="5" fillId="2" borderId="6" xfId="23" applyFont="1" applyFill="1" applyBorder="1" applyAlignment="1">
      <alignment horizontal="center" vertical="center"/>
      <protection/>
    </xf>
    <xf numFmtId="0" fontId="5" fillId="2" borderId="4" xfId="23" applyFont="1" applyFill="1" applyBorder="1" applyAlignment="1">
      <alignment horizontal="center"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1" xfId="22" applyFont="1" applyBorder="1" applyAlignment="1">
      <alignment horizontal="center" vertical="center"/>
      <protection/>
    </xf>
    <xf numFmtId="0" fontId="13" fillId="0" borderId="14" xfId="22" applyFont="1" applyBorder="1" applyAlignment="1">
      <alignment horizontal="left" vertical="center"/>
      <protection/>
    </xf>
    <xf numFmtId="0" fontId="13" fillId="0" borderId="15" xfId="22" applyFont="1" applyBorder="1" applyAlignment="1">
      <alignment horizontal="left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3" fillId="0" borderId="5" xfId="22" applyFont="1" applyBorder="1" applyAlignment="1" quotePrefix="1">
      <alignment horizontal="center" vertical="center"/>
      <protection/>
    </xf>
    <xf numFmtId="0" fontId="13" fillId="0" borderId="11" xfId="22" applyFont="1" applyBorder="1" applyAlignment="1" quotePrefix="1">
      <alignment horizontal="center" vertical="center"/>
      <protection/>
    </xf>
    <xf numFmtId="0" fontId="13" fillId="0" borderId="9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>
      <alignment horizontal="left" vertical="center"/>
      <protection/>
    </xf>
    <xf numFmtId="0" fontId="13" fillId="0" borderId="11" xfId="22" applyFont="1" applyBorder="1" applyAlignment="1">
      <alignment horizontal="left" vertical="center"/>
      <protection/>
    </xf>
    <xf numFmtId="0" fontId="13" fillId="0" borderId="5" xfId="22" applyFont="1" applyBorder="1" applyAlignment="1">
      <alignment horizontal="center" vertical="center"/>
      <protection/>
    </xf>
    <xf numFmtId="0" fontId="13" fillId="0" borderId="8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 quotePrefix="1">
      <alignment horizontal="left" vertical="center"/>
      <protection/>
    </xf>
    <xf numFmtId="0" fontId="13" fillId="0" borderId="11" xfId="22" applyFont="1" applyBorder="1" applyAlignment="1" quotePrefix="1">
      <alignment horizontal="left" vertical="center"/>
      <protection/>
    </xf>
    <xf numFmtId="0" fontId="13" fillId="0" borderId="6" xfId="22" applyFont="1" applyBorder="1" applyAlignment="1">
      <alignment horizontal="left" vertical="center"/>
      <protection/>
    </xf>
    <xf numFmtId="0" fontId="13" fillId="0" borderId="8" xfId="22" applyFont="1" applyBorder="1" applyAlignment="1">
      <alignment horizontal="center" vertical="center" textRotation="255"/>
      <protection/>
    </xf>
    <xf numFmtId="0" fontId="13" fillId="0" borderId="8" xfId="22" applyFont="1" applyBorder="1" applyAlignment="1">
      <alignment horizontal="left" vertical="center"/>
      <protection/>
    </xf>
    <xf numFmtId="0" fontId="13" fillId="0" borderId="8" xfId="22" applyFont="1" applyBorder="1" applyAlignment="1" quotePrefix="1">
      <alignment horizontal="center"/>
      <protection/>
    </xf>
    <xf numFmtId="0" fontId="13" fillId="0" borderId="8" xfId="22" applyFont="1" applyBorder="1" applyAlignment="1">
      <alignment horizontal="center"/>
      <protection/>
    </xf>
    <xf numFmtId="0" fontId="13" fillId="0" borderId="8" xfId="22" applyFont="1" applyBorder="1" applyAlignment="1" quotePrefix="1">
      <alignment horizontal="center" vertical="center" textRotation="255"/>
      <protection/>
    </xf>
    <xf numFmtId="0" fontId="11" fillId="0" borderId="0" xfId="22" applyFont="1" applyBorder="1" applyAlignment="1" quotePrefix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H12集計結果（経費）" xfId="22"/>
    <cellStyle name="標準_集計結果（経費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41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42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43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44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45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4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47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48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49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50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51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52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53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5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5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56"/>
        <xdr:cNvSpPr>
          <a:spLocks/>
        </xdr:cNvSpPr>
      </xdr:nvSpPr>
      <xdr:spPr>
        <a:xfrm>
          <a:off x="7002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57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58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60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6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6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6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6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65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6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67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68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69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70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71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72"/>
        <xdr:cNvSpPr>
          <a:spLocks/>
        </xdr:cNvSpPr>
      </xdr:nvSpPr>
      <xdr:spPr>
        <a:xfrm>
          <a:off x="5561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7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74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75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7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7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78"/>
        <xdr:cNvSpPr>
          <a:spLocks/>
        </xdr:cNvSpPr>
      </xdr:nvSpPr>
      <xdr:spPr>
        <a:xfrm>
          <a:off x="7087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79"/>
        <xdr:cNvSpPr>
          <a:spLocks/>
        </xdr:cNvSpPr>
      </xdr:nvSpPr>
      <xdr:spPr>
        <a:xfrm>
          <a:off x="7172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8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8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82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83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84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85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86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87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88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89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9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94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9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9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9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10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10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10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10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10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10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10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10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10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11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11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11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11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11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115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116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117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11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119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120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121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122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123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124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125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126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127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128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129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3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41"/>
        <xdr:cNvSpPr>
          <a:spLocks/>
        </xdr:cNvSpPr>
      </xdr:nvSpPr>
      <xdr:spPr>
        <a:xfrm>
          <a:off x="284892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42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43"/>
        <xdr:cNvSpPr>
          <a:spLocks/>
        </xdr:cNvSpPr>
      </xdr:nvSpPr>
      <xdr:spPr>
        <a:xfrm>
          <a:off x="2764155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44"/>
        <xdr:cNvSpPr>
          <a:spLocks/>
        </xdr:cNvSpPr>
      </xdr:nvSpPr>
      <xdr:spPr>
        <a:xfrm>
          <a:off x="3188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4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4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4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4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4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5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5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5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5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5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5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5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5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5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5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60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61"/>
        <xdr:cNvSpPr>
          <a:spLocks/>
        </xdr:cNvSpPr>
      </xdr:nvSpPr>
      <xdr:spPr>
        <a:xfrm>
          <a:off x="429006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62"/>
        <xdr:cNvSpPr>
          <a:spLocks/>
        </xdr:cNvSpPr>
      </xdr:nvSpPr>
      <xdr:spPr>
        <a:xfrm>
          <a:off x="488346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63"/>
        <xdr:cNvSpPr>
          <a:spLocks/>
        </xdr:cNvSpPr>
      </xdr:nvSpPr>
      <xdr:spPr>
        <a:xfrm>
          <a:off x="573119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64"/>
        <xdr:cNvSpPr>
          <a:spLocks/>
        </xdr:cNvSpPr>
      </xdr:nvSpPr>
      <xdr:spPr>
        <a:xfrm>
          <a:off x="632460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65"/>
        <xdr:cNvSpPr>
          <a:spLocks/>
        </xdr:cNvSpPr>
      </xdr:nvSpPr>
      <xdr:spPr>
        <a:xfrm>
          <a:off x="556164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66"/>
        <xdr:cNvSpPr>
          <a:spLocks/>
        </xdr:cNvSpPr>
      </xdr:nvSpPr>
      <xdr:spPr>
        <a:xfrm>
          <a:off x="412051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67"/>
        <xdr:cNvSpPr>
          <a:spLocks/>
        </xdr:cNvSpPr>
      </xdr:nvSpPr>
      <xdr:spPr>
        <a:xfrm>
          <a:off x="267938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68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6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70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71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72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73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74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75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7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77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7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79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80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81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82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8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84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85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8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8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89"/>
        <xdr:cNvSpPr>
          <a:spLocks/>
        </xdr:cNvSpPr>
      </xdr:nvSpPr>
      <xdr:spPr>
        <a:xfrm>
          <a:off x="3272790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90"/>
        <xdr:cNvSpPr>
          <a:spLocks/>
        </xdr:cNvSpPr>
      </xdr:nvSpPr>
      <xdr:spPr>
        <a:xfrm>
          <a:off x="4205287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91"/>
        <xdr:cNvSpPr>
          <a:spLocks/>
        </xdr:cNvSpPr>
      </xdr:nvSpPr>
      <xdr:spPr>
        <a:xfrm>
          <a:off x="471392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92"/>
        <xdr:cNvSpPr>
          <a:spLocks/>
        </xdr:cNvSpPr>
      </xdr:nvSpPr>
      <xdr:spPr>
        <a:xfrm>
          <a:off x="6155055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93"/>
        <xdr:cNvSpPr>
          <a:spLocks/>
        </xdr:cNvSpPr>
      </xdr:nvSpPr>
      <xdr:spPr>
        <a:xfrm>
          <a:off x="564642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94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95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96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97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98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99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200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201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202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203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204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20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206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207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208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209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210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211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212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213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214"/>
        <xdr:cNvSpPr>
          <a:spLocks/>
        </xdr:cNvSpPr>
      </xdr:nvSpPr>
      <xdr:spPr>
        <a:xfrm>
          <a:off x="7002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215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216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21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218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219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220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221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222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223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224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225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226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227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228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29"/>
        <xdr:cNvSpPr>
          <a:spLocks/>
        </xdr:cNvSpPr>
      </xdr:nvSpPr>
      <xdr:spPr>
        <a:xfrm>
          <a:off x="5561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30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31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32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33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34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35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36"/>
        <xdr:cNvSpPr>
          <a:spLocks/>
        </xdr:cNvSpPr>
      </xdr:nvSpPr>
      <xdr:spPr>
        <a:xfrm>
          <a:off x="7087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37"/>
        <xdr:cNvSpPr>
          <a:spLocks/>
        </xdr:cNvSpPr>
      </xdr:nvSpPr>
      <xdr:spPr>
        <a:xfrm>
          <a:off x="7172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38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39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40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41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42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43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44"/>
        <xdr:cNvSpPr>
          <a:spLocks/>
        </xdr:cNvSpPr>
      </xdr:nvSpPr>
      <xdr:spPr>
        <a:xfrm>
          <a:off x="7426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45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46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4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48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49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50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51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5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53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54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55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56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57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58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59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60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61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6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6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6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65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66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6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68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69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70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71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72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73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74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75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76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77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78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79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80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81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82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83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84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85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86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87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88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89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90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9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92"/>
        <xdr:cNvSpPr>
          <a:spLocks/>
        </xdr:cNvSpPr>
      </xdr:nvSpPr>
      <xdr:spPr>
        <a:xfrm>
          <a:off x="3188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93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94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95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99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300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301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302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303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304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305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306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307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308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30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31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31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312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313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314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315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316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317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318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319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320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321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322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323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324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325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326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327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328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046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231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5605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131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7216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164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92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807970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232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8615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33387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92728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577500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36841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60546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416433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272319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31660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24910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757737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6198870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690235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70465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3231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5605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71313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72161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74704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4164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92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2977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3062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2807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32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47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3316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8039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077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572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I34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8</v>
      </c>
    </row>
    <row r="2" spans="1:87" s="68" customFormat="1" ht="22.5" customHeight="1">
      <c r="A2" s="121" t="s">
        <v>132</v>
      </c>
      <c r="B2" s="124" t="s">
        <v>67</v>
      </c>
      <c r="C2" s="127" t="s">
        <v>68</v>
      </c>
      <c r="D2" s="2" t="s">
        <v>69</v>
      </c>
      <c r="E2" s="3"/>
      <c r="F2" s="3"/>
      <c r="G2" s="3"/>
      <c r="H2" s="3"/>
      <c r="I2" s="3"/>
      <c r="J2" s="3"/>
      <c r="K2" s="3"/>
      <c r="L2" s="4"/>
      <c r="M2" s="2" t="s">
        <v>133</v>
      </c>
      <c r="N2" s="3"/>
      <c r="O2" s="3"/>
      <c r="P2" s="3"/>
      <c r="Q2" s="3"/>
      <c r="R2" s="3"/>
      <c r="S2" s="3"/>
      <c r="T2" s="3"/>
      <c r="U2" s="4"/>
      <c r="V2" s="2" t="s">
        <v>134</v>
      </c>
      <c r="W2" s="5"/>
      <c r="X2" s="5"/>
      <c r="Y2" s="5"/>
      <c r="Z2" s="5"/>
      <c r="AA2" s="5"/>
      <c r="AB2" s="5"/>
      <c r="AC2" s="5"/>
      <c r="AD2" s="6"/>
      <c r="AE2" s="24" t="s">
        <v>80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128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129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22"/>
      <c r="B3" s="125"/>
      <c r="C3" s="122"/>
      <c r="D3" s="8" t="s">
        <v>135</v>
      </c>
      <c r="E3" s="60"/>
      <c r="F3" s="60"/>
      <c r="G3" s="60"/>
      <c r="H3" s="60"/>
      <c r="I3" s="60"/>
      <c r="J3" s="60"/>
      <c r="K3" s="61"/>
      <c r="L3" s="62"/>
      <c r="M3" s="8" t="s">
        <v>135</v>
      </c>
      <c r="N3" s="60"/>
      <c r="O3" s="60"/>
      <c r="P3" s="60"/>
      <c r="Q3" s="60"/>
      <c r="R3" s="60"/>
      <c r="S3" s="60"/>
      <c r="T3" s="61"/>
      <c r="U3" s="62"/>
      <c r="V3" s="8" t="s">
        <v>135</v>
      </c>
      <c r="W3" s="60"/>
      <c r="X3" s="60"/>
      <c r="Y3" s="60"/>
      <c r="Z3" s="60"/>
      <c r="AA3" s="60"/>
      <c r="AB3" s="60"/>
      <c r="AC3" s="61"/>
      <c r="AD3" s="62"/>
      <c r="AE3" s="27" t="s">
        <v>81</v>
      </c>
      <c r="AF3" s="25"/>
      <c r="AG3" s="25"/>
      <c r="AH3" s="25"/>
      <c r="AI3" s="25"/>
      <c r="AJ3" s="28"/>
      <c r="AK3" s="117" t="s">
        <v>82</v>
      </c>
      <c r="AL3" s="27" t="s">
        <v>193</v>
      </c>
      <c r="AM3" s="25"/>
      <c r="AN3" s="25"/>
      <c r="AO3" s="25"/>
      <c r="AP3" s="25"/>
      <c r="AQ3" s="25"/>
      <c r="AR3" s="25"/>
      <c r="AS3" s="25"/>
      <c r="AT3" s="28"/>
      <c r="AU3" s="115" t="s">
        <v>83</v>
      </c>
      <c r="AV3" s="115" t="s">
        <v>84</v>
      </c>
      <c r="AW3" s="26" t="s">
        <v>194</v>
      </c>
      <c r="AX3" s="27" t="s">
        <v>85</v>
      </c>
      <c r="AY3" s="25"/>
      <c r="AZ3" s="25"/>
      <c r="BA3" s="25"/>
      <c r="BB3" s="25"/>
      <c r="BC3" s="28"/>
      <c r="BD3" s="117" t="s">
        <v>86</v>
      </c>
      <c r="BE3" s="27" t="s">
        <v>193</v>
      </c>
      <c r="BF3" s="25"/>
      <c r="BG3" s="25"/>
      <c r="BH3" s="25"/>
      <c r="BI3" s="25"/>
      <c r="BJ3" s="25"/>
      <c r="BK3" s="25"/>
      <c r="BL3" s="25"/>
      <c r="BM3" s="28"/>
      <c r="BN3" s="115" t="s">
        <v>83</v>
      </c>
      <c r="BO3" s="115" t="s">
        <v>84</v>
      </c>
      <c r="BP3" s="26" t="s">
        <v>194</v>
      </c>
      <c r="BQ3" s="27" t="s">
        <v>85</v>
      </c>
      <c r="BR3" s="25"/>
      <c r="BS3" s="25"/>
      <c r="BT3" s="25"/>
      <c r="BU3" s="25"/>
      <c r="BV3" s="28"/>
      <c r="BW3" s="117" t="s">
        <v>86</v>
      </c>
      <c r="BX3" s="27" t="s">
        <v>193</v>
      </c>
      <c r="BY3" s="25"/>
      <c r="BZ3" s="25"/>
      <c r="CA3" s="25"/>
      <c r="CB3" s="25"/>
      <c r="CC3" s="25"/>
      <c r="CD3" s="25"/>
      <c r="CE3" s="25"/>
      <c r="CF3" s="28"/>
      <c r="CG3" s="115" t="s">
        <v>83</v>
      </c>
      <c r="CH3" s="115" t="s">
        <v>84</v>
      </c>
      <c r="CI3" s="26" t="s">
        <v>194</v>
      </c>
    </row>
    <row r="4" spans="1:87" s="68" customFormat="1" ht="22.5" customHeight="1">
      <c r="A4" s="122"/>
      <c r="B4" s="125"/>
      <c r="C4" s="122"/>
      <c r="D4" s="7"/>
      <c r="E4" s="8" t="s">
        <v>136</v>
      </c>
      <c r="F4" s="9"/>
      <c r="G4" s="9"/>
      <c r="H4" s="9"/>
      <c r="I4" s="9"/>
      <c r="J4" s="9"/>
      <c r="K4" s="10"/>
      <c r="L4" s="11" t="s">
        <v>70</v>
      </c>
      <c r="M4" s="7"/>
      <c r="N4" s="8" t="s">
        <v>136</v>
      </c>
      <c r="O4" s="9"/>
      <c r="P4" s="9"/>
      <c r="Q4" s="9"/>
      <c r="R4" s="9"/>
      <c r="S4" s="9"/>
      <c r="T4" s="10"/>
      <c r="U4" s="11" t="s">
        <v>70</v>
      </c>
      <c r="V4" s="7"/>
      <c r="W4" s="8" t="s">
        <v>136</v>
      </c>
      <c r="X4" s="9"/>
      <c r="Y4" s="9"/>
      <c r="Z4" s="9"/>
      <c r="AA4" s="9"/>
      <c r="AB4" s="9"/>
      <c r="AC4" s="10"/>
      <c r="AD4" s="11" t="s">
        <v>70</v>
      </c>
      <c r="AE4" s="26" t="s">
        <v>134</v>
      </c>
      <c r="AF4" s="29" t="s">
        <v>195</v>
      </c>
      <c r="AG4" s="30"/>
      <c r="AH4" s="31"/>
      <c r="AI4" s="28"/>
      <c r="AJ4" s="119" t="s">
        <v>57</v>
      </c>
      <c r="AK4" s="118"/>
      <c r="AL4" s="26" t="s">
        <v>134</v>
      </c>
      <c r="AM4" s="115" t="s">
        <v>87</v>
      </c>
      <c r="AN4" s="27" t="s">
        <v>196</v>
      </c>
      <c r="AO4" s="25"/>
      <c r="AP4" s="25"/>
      <c r="AQ4" s="28"/>
      <c r="AR4" s="115" t="s">
        <v>88</v>
      </c>
      <c r="AS4" s="115" t="s">
        <v>89</v>
      </c>
      <c r="AT4" s="115" t="s">
        <v>90</v>
      </c>
      <c r="AU4" s="116"/>
      <c r="AV4" s="116"/>
      <c r="AW4" s="33"/>
      <c r="AX4" s="26" t="s">
        <v>134</v>
      </c>
      <c r="AY4" s="29" t="s">
        <v>195</v>
      </c>
      <c r="AZ4" s="30"/>
      <c r="BA4" s="31"/>
      <c r="BB4" s="28"/>
      <c r="BC4" s="119" t="s">
        <v>57</v>
      </c>
      <c r="BD4" s="118"/>
      <c r="BE4" s="26" t="s">
        <v>134</v>
      </c>
      <c r="BF4" s="115" t="s">
        <v>87</v>
      </c>
      <c r="BG4" s="27" t="s">
        <v>196</v>
      </c>
      <c r="BH4" s="25"/>
      <c r="BI4" s="25"/>
      <c r="BJ4" s="28"/>
      <c r="BK4" s="115" t="s">
        <v>88</v>
      </c>
      <c r="BL4" s="115" t="s">
        <v>89</v>
      </c>
      <c r="BM4" s="115" t="s">
        <v>90</v>
      </c>
      <c r="BN4" s="116"/>
      <c r="BO4" s="116"/>
      <c r="BP4" s="33"/>
      <c r="BQ4" s="26" t="s">
        <v>134</v>
      </c>
      <c r="BR4" s="29" t="s">
        <v>195</v>
      </c>
      <c r="BS4" s="30"/>
      <c r="BT4" s="31"/>
      <c r="BU4" s="28"/>
      <c r="BV4" s="119" t="s">
        <v>57</v>
      </c>
      <c r="BW4" s="118"/>
      <c r="BX4" s="26" t="s">
        <v>134</v>
      </c>
      <c r="BY4" s="115" t="s">
        <v>87</v>
      </c>
      <c r="BZ4" s="27" t="s">
        <v>196</v>
      </c>
      <c r="CA4" s="25"/>
      <c r="CB4" s="25"/>
      <c r="CC4" s="28"/>
      <c r="CD4" s="115" t="s">
        <v>88</v>
      </c>
      <c r="CE4" s="115" t="s">
        <v>89</v>
      </c>
      <c r="CF4" s="115" t="s">
        <v>90</v>
      </c>
      <c r="CG4" s="116"/>
      <c r="CH4" s="116"/>
      <c r="CI4" s="33"/>
    </row>
    <row r="5" spans="1:87" s="68" customFormat="1" ht="22.5" customHeight="1">
      <c r="A5" s="122"/>
      <c r="B5" s="125"/>
      <c r="C5" s="122"/>
      <c r="D5" s="7"/>
      <c r="E5" s="7"/>
      <c r="F5" s="12" t="s">
        <v>71</v>
      </c>
      <c r="G5" s="12" t="s">
        <v>72</v>
      </c>
      <c r="H5" s="12" t="s">
        <v>73</v>
      </c>
      <c r="I5" s="12" t="s">
        <v>74</v>
      </c>
      <c r="J5" s="12" t="s">
        <v>75</v>
      </c>
      <c r="K5" s="12" t="s">
        <v>76</v>
      </c>
      <c r="L5" s="13"/>
      <c r="M5" s="7"/>
      <c r="N5" s="7"/>
      <c r="O5" s="12" t="s">
        <v>71</v>
      </c>
      <c r="P5" s="12" t="s">
        <v>72</v>
      </c>
      <c r="Q5" s="12" t="s">
        <v>73</v>
      </c>
      <c r="R5" s="12" t="s">
        <v>74</v>
      </c>
      <c r="S5" s="12" t="s">
        <v>75</v>
      </c>
      <c r="T5" s="12" t="s">
        <v>76</v>
      </c>
      <c r="U5" s="13"/>
      <c r="V5" s="7"/>
      <c r="W5" s="7"/>
      <c r="X5" s="12" t="s">
        <v>71</v>
      </c>
      <c r="Y5" s="12" t="s">
        <v>72</v>
      </c>
      <c r="Z5" s="12" t="s">
        <v>73</v>
      </c>
      <c r="AA5" s="12" t="s">
        <v>74</v>
      </c>
      <c r="AB5" s="12" t="s">
        <v>75</v>
      </c>
      <c r="AC5" s="12" t="s">
        <v>76</v>
      </c>
      <c r="AD5" s="13"/>
      <c r="AE5" s="33"/>
      <c r="AF5" s="26" t="s">
        <v>134</v>
      </c>
      <c r="AG5" s="32" t="s">
        <v>91</v>
      </c>
      <c r="AH5" s="32" t="s">
        <v>92</v>
      </c>
      <c r="AI5" s="32" t="s">
        <v>76</v>
      </c>
      <c r="AJ5" s="120"/>
      <c r="AK5" s="118"/>
      <c r="AL5" s="33"/>
      <c r="AM5" s="116"/>
      <c r="AN5" s="26" t="s">
        <v>134</v>
      </c>
      <c r="AO5" s="23" t="s">
        <v>93</v>
      </c>
      <c r="AP5" s="23" t="s">
        <v>94</v>
      </c>
      <c r="AQ5" s="23" t="s">
        <v>95</v>
      </c>
      <c r="AR5" s="116"/>
      <c r="AS5" s="116"/>
      <c r="AT5" s="116"/>
      <c r="AU5" s="116"/>
      <c r="AV5" s="116"/>
      <c r="AW5" s="33"/>
      <c r="AX5" s="33"/>
      <c r="AY5" s="26" t="s">
        <v>134</v>
      </c>
      <c r="AZ5" s="32" t="s">
        <v>91</v>
      </c>
      <c r="BA5" s="32" t="s">
        <v>92</v>
      </c>
      <c r="BB5" s="32" t="s">
        <v>76</v>
      </c>
      <c r="BC5" s="120"/>
      <c r="BD5" s="118"/>
      <c r="BE5" s="33"/>
      <c r="BF5" s="116"/>
      <c r="BG5" s="26" t="s">
        <v>134</v>
      </c>
      <c r="BH5" s="23" t="s">
        <v>93</v>
      </c>
      <c r="BI5" s="23" t="s">
        <v>94</v>
      </c>
      <c r="BJ5" s="23" t="s">
        <v>95</v>
      </c>
      <c r="BK5" s="116"/>
      <c r="BL5" s="116"/>
      <c r="BM5" s="116"/>
      <c r="BN5" s="116"/>
      <c r="BO5" s="116"/>
      <c r="BP5" s="33"/>
      <c r="BQ5" s="33"/>
      <c r="BR5" s="26" t="s">
        <v>134</v>
      </c>
      <c r="BS5" s="32" t="s">
        <v>91</v>
      </c>
      <c r="BT5" s="32" t="s">
        <v>92</v>
      </c>
      <c r="BU5" s="32" t="s">
        <v>76</v>
      </c>
      <c r="BV5" s="120"/>
      <c r="BW5" s="118"/>
      <c r="BX5" s="33"/>
      <c r="BY5" s="116"/>
      <c r="BZ5" s="26" t="s">
        <v>134</v>
      </c>
      <c r="CA5" s="23" t="s">
        <v>93</v>
      </c>
      <c r="CB5" s="23" t="s">
        <v>94</v>
      </c>
      <c r="CC5" s="23" t="s">
        <v>95</v>
      </c>
      <c r="CD5" s="116"/>
      <c r="CE5" s="116"/>
      <c r="CF5" s="116"/>
      <c r="CG5" s="116"/>
      <c r="CH5" s="116"/>
      <c r="CI5" s="33"/>
    </row>
    <row r="6" spans="1:87" s="68" customFormat="1" ht="22.5" customHeight="1">
      <c r="A6" s="123"/>
      <c r="B6" s="126"/>
      <c r="C6" s="123"/>
      <c r="D6" s="14" t="s">
        <v>137</v>
      </c>
      <c r="E6" s="14" t="s">
        <v>138</v>
      </c>
      <c r="F6" s="15" t="s">
        <v>138</v>
      </c>
      <c r="G6" s="15" t="s">
        <v>138</v>
      </c>
      <c r="H6" s="15" t="s">
        <v>138</v>
      </c>
      <c r="I6" s="15" t="s">
        <v>138</v>
      </c>
      <c r="J6" s="15" t="s">
        <v>138</v>
      </c>
      <c r="K6" s="15" t="s">
        <v>138</v>
      </c>
      <c r="L6" s="16" t="s">
        <v>138</v>
      </c>
      <c r="M6" s="14" t="s">
        <v>138</v>
      </c>
      <c r="N6" s="14" t="s">
        <v>138</v>
      </c>
      <c r="O6" s="15" t="s">
        <v>138</v>
      </c>
      <c r="P6" s="15" t="s">
        <v>138</v>
      </c>
      <c r="Q6" s="15" t="s">
        <v>138</v>
      </c>
      <c r="R6" s="15" t="s">
        <v>138</v>
      </c>
      <c r="S6" s="15" t="s">
        <v>138</v>
      </c>
      <c r="T6" s="15" t="s">
        <v>138</v>
      </c>
      <c r="U6" s="16" t="s">
        <v>138</v>
      </c>
      <c r="V6" s="14" t="s">
        <v>138</v>
      </c>
      <c r="W6" s="14" t="s">
        <v>138</v>
      </c>
      <c r="X6" s="15" t="s">
        <v>138</v>
      </c>
      <c r="Y6" s="15" t="s">
        <v>138</v>
      </c>
      <c r="Z6" s="15" t="s">
        <v>138</v>
      </c>
      <c r="AA6" s="15" t="s">
        <v>138</v>
      </c>
      <c r="AB6" s="15" t="s">
        <v>138</v>
      </c>
      <c r="AC6" s="15" t="s">
        <v>138</v>
      </c>
      <c r="AD6" s="16" t="s">
        <v>138</v>
      </c>
      <c r="AE6" s="34" t="s">
        <v>137</v>
      </c>
      <c r="AF6" s="34" t="s">
        <v>138</v>
      </c>
      <c r="AG6" s="35" t="s">
        <v>138</v>
      </c>
      <c r="AH6" s="35" t="s">
        <v>138</v>
      </c>
      <c r="AI6" s="35" t="s">
        <v>138</v>
      </c>
      <c r="AJ6" s="38" t="s">
        <v>138</v>
      </c>
      <c r="AK6" s="38" t="s">
        <v>138</v>
      </c>
      <c r="AL6" s="34" t="s">
        <v>138</v>
      </c>
      <c r="AM6" s="34" t="s">
        <v>138</v>
      </c>
      <c r="AN6" s="34" t="s">
        <v>138</v>
      </c>
      <c r="AO6" s="39" t="s">
        <v>138</v>
      </c>
      <c r="AP6" s="39" t="s">
        <v>138</v>
      </c>
      <c r="AQ6" s="39" t="s">
        <v>138</v>
      </c>
      <c r="AR6" s="34" t="s">
        <v>138</v>
      </c>
      <c r="AS6" s="34" t="s">
        <v>138</v>
      </c>
      <c r="AT6" s="34" t="s">
        <v>138</v>
      </c>
      <c r="AU6" s="34" t="s">
        <v>138</v>
      </c>
      <c r="AV6" s="34" t="s">
        <v>138</v>
      </c>
      <c r="AW6" s="34" t="s">
        <v>138</v>
      </c>
      <c r="AX6" s="34" t="s">
        <v>137</v>
      </c>
      <c r="AY6" s="34" t="s">
        <v>138</v>
      </c>
      <c r="AZ6" s="35" t="s">
        <v>138</v>
      </c>
      <c r="BA6" s="35" t="s">
        <v>138</v>
      </c>
      <c r="BB6" s="35" t="s">
        <v>138</v>
      </c>
      <c r="BC6" s="38" t="s">
        <v>138</v>
      </c>
      <c r="BD6" s="38" t="s">
        <v>138</v>
      </c>
      <c r="BE6" s="34" t="s">
        <v>138</v>
      </c>
      <c r="BF6" s="34" t="s">
        <v>138</v>
      </c>
      <c r="BG6" s="34" t="s">
        <v>138</v>
      </c>
      <c r="BH6" s="39" t="s">
        <v>138</v>
      </c>
      <c r="BI6" s="39" t="s">
        <v>138</v>
      </c>
      <c r="BJ6" s="39" t="s">
        <v>138</v>
      </c>
      <c r="BK6" s="34" t="s">
        <v>138</v>
      </c>
      <c r="BL6" s="34" t="s">
        <v>138</v>
      </c>
      <c r="BM6" s="34" t="s">
        <v>138</v>
      </c>
      <c r="BN6" s="34" t="s">
        <v>138</v>
      </c>
      <c r="BO6" s="34" t="s">
        <v>138</v>
      </c>
      <c r="BP6" s="34" t="s">
        <v>138</v>
      </c>
      <c r="BQ6" s="34" t="s">
        <v>137</v>
      </c>
      <c r="BR6" s="34" t="s">
        <v>138</v>
      </c>
      <c r="BS6" s="35" t="s">
        <v>138</v>
      </c>
      <c r="BT6" s="35" t="s">
        <v>138</v>
      </c>
      <c r="BU6" s="35" t="s">
        <v>138</v>
      </c>
      <c r="BV6" s="38" t="s">
        <v>138</v>
      </c>
      <c r="BW6" s="38" t="s">
        <v>138</v>
      </c>
      <c r="BX6" s="34" t="s">
        <v>138</v>
      </c>
      <c r="BY6" s="34" t="s">
        <v>138</v>
      </c>
      <c r="BZ6" s="34" t="s">
        <v>138</v>
      </c>
      <c r="CA6" s="39" t="s">
        <v>138</v>
      </c>
      <c r="CB6" s="39" t="s">
        <v>138</v>
      </c>
      <c r="CC6" s="39" t="s">
        <v>138</v>
      </c>
      <c r="CD6" s="34" t="s">
        <v>138</v>
      </c>
      <c r="CE6" s="34" t="s">
        <v>138</v>
      </c>
      <c r="CF6" s="34" t="s">
        <v>138</v>
      </c>
      <c r="CG6" s="34" t="s">
        <v>138</v>
      </c>
      <c r="CH6" s="34" t="s">
        <v>138</v>
      </c>
      <c r="CI6" s="34" t="s">
        <v>138</v>
      </c>
    </row>
    <row r="7" spans="1:87" ht="13.5">
      <c r="A7" s="74" t="s">
        <v>140</v>
      </c>
      <c r="B7" s="74" t="s">
        <v>141</v>
      </c>
      <c r="C7" s="101" t="s">
        <v>142</v>
      </c>
      <c r="D7" s="17">
        <f aca="true" t="shared" si="0" ref="D7:D33">E7+L7</f>
        <v>2110110</v>
      </c>
      <c r="E7" s="17">
        <f aca="true" t="shared" si="1" ref="E7:E33">F7+G7+H7+I7+K7</f>
        <v>274096</v>
      </c>
      <c r="F7" s="17">
        <v>0</v>
      </c>
      <c r="G7" s="17">
        <v>1148</v>
      </c>
      <c r="H7" s="17">
        <v>65800</v>
      </c>
      <c r="I7" s="17">
        <v>137295</v>
      </c>
      <c r="J7" s="17" t="s">
        <v>130</v>
      </c>
      <c r="K7" s="17">
        <v>69853</v>
      </c>
      <c r="L7" s="17">
        <v>1836014</v>
      </c>
      <c r="M7" s="17">
        <f aca="true" t="shared" si="2" ref="M7:M33">N7+U7</f>
        <v>270346</v>
      </c>
      <c r="N7" s="17">
        <f aca="true" t="shared" si="3" ref="N7:N33">O7+P7+Q7+R7+T7</f>
        <v>129878</v>
      </c>
      <c r="O7" s="17">
        <v>602</v>
      </c>
      <c r="P7" s="17">
        <v>602</v>
      </c>
      <c r="Q7" s="17">
        <v>0</v>
      </c>
      <c r="R7" s="17">
        <v>128674</v>
      </c>
      <c r="S7" s="17" t="s">
        <v>130</v>
      </c>
      <c r="T7" s="17">
        <v>0</v>
      </c>
      <c r="U7" s="17">
        <v>140468</v>
      </c>
      <c r="V7" s="17">
        <f aca="true" t="shared" si="4" ref="V7:V33">D7+M7</f>
        <v>2380456</v>
      </c>
      <c r="W7" s="17">
        <f aca="true" t="shared" si="5" ref="W7:W33">E7+N7</f>
        <v>403974</v>
      </c>
      <c r="X7" s="17">
        <f aca="true" t="shared" si="6" ref="X7:X33">F7+O7</f>
        <v>602</v>
      </c>
      <c r="Y7" s="17">
        <f aca="true" t="shared" si="7" ref="Y7:Y33">G7+P7</f>
        <v>1750</v>
      </c>
      <c r="Z7" s="17">
        <f aca="true" t="shared" si="8" ref="Z7:Z33">H7+Q7</f>
        <v>65800</v>
      </c>
      <c r="AA7" s="17">
        <f aca="true" t="shared" si="9" ref="AA7:AA33">I7+R7</f>
        <v>265969</v>
      </c>
      <c r="AB7" s="17" t="s">
        <v>212</v>
      </c>
      <c r="AC7" s="17">
        <f aca="true" t="shared" si="10" ref="AC7:AC33">K7+T7</f>
        <v>69853</v>
      </c>
      <c r="AD7" s="17">
        <f aca="true" t="shared" si="11" ref="AD7:AD33">L7+U7</f>
        <v>1976482</v>
      </c>
      <c r="AE7" s="17">
        <f aca="true" t="shared" si="12" ref="AE7:AE13">AF7+AJ7</f>
        <v>0</v>
      </c>
      <c r="AF7" s="17">
        <f aca="true" t="shared" si="13" ref="AF7:AF13">SUM(AG7:AI7)</f>
        <v>0</v>
      </c>
      <c r="AG7" s="17">
        <v>0</v>
      </c>
      <c r="AH7" s="17">
        <v>0</v>
      </c>
      <c r="AI7" s="17">
        <v>0</v>
      </c>
      <c r="AJ7" s="17">
        <v>0</v>
      </c>
      <c r="AK7" s="75">
        <v>0</v>
      </c>
      <c r="AL7" s="17">
        <f aca="true" t="shared" si="14" ref="AL7:AL13">AM7+AN7+AR7+AS7+AT7</f>
        <v>1630240</v>
      </c>
      <c r="AM7" s="17">
        <v>1218747</v>
      </c>
      <c r="AN7" s="75">
        <f aca="true" t="shared" si="15" ref="AN7:AN13">SUM(AO7:AQ7)</f>
        <v>115311</v>
      </c>
      <c r="AO7" s="17">
        <v>101079</v>
      </c>
      <c r="AP7" s="17">
        <v>0</v>
      </c>
      <c r="AQ7" s="17">
        <v>14232</v>
      </c>
      <c r="AR7" s="17">
        <v>73259</v>
      </c>
      <c r="AS7" s="17">
        <v>222923</v>
      </c>
      <c r="AT7" s="17">
        <v>0</v>
      </c>
      <c r="AU7" s="17">
        <v>465286</v>
      </c>
      <c r="AV7" s="17">
        <v>14584</v>
      </c>
      <c r="AW7" s="17">
        <f aca="true" t="shared" si="16" ref="AW7:AW13">AE7+AL7+AV7</f>
        <v>1644824</v>
      </c>
      <c r="AX7" s="17">
        <f aca="true" t="shared" si="17" ref="AX7:AX13">AY7+BC7</f>
        <v>4379</v>
      </c>
      <c r="AY7" s="17">
        <f aca="true" t="shared" si="18" ref="AY7:AY13">SUM(AZ7:BB7)</f>
        <v>4379</v>
      </c>
      <c r="AZ7" s="17">
        <v>0</v>
      </c>
      <c r="BA7" s="17">
        <v>0</v>
      </c>
      <c r="BB7" s="17">
        <v>4379</v>
      </c>
      <c r="BC7" s="17">
        <v>0</v>
      </c>
      <c r="BD7" s="75">
        <v>0</v>
      </c>
      <c r="BE7" s="17">
        <f aca="true" t="shared" si="19" ref="BE7:BE13">BF7+BG7+BK7+BL7+BM7</f>
        <v>177503</v>
      </c>
      <c r="BF7" s="17">
        <v>151386</v>
      </c>
      <c r="BG7" s="75">
        <f aca="true" t="shared" si="20" ref="BG7:BG13">SUM(BH7:BJ7)</f>
        <v>0</v>
      </c>
      <c r="BH7" s="17">
        <v>0</v>
      </c>
      <c r="BI7" s="17">
        <v>0</v>
      </c>
      <c r="BJ7" s="17">
        <v>0</v>
      </c>
      <c r="BK7" s="17">
        <v>0</v>
      </c>
      <c r="BL7" s="17">
        <v>26117</v>
      </c>
      <c r="BM7" s="17">
        <v>0</v>
      </c>
      <c r="BN7" s="17">
        <v>88464</v>
      </c>
      <c r="BO7" s="17">
        <v>0</v>
      </c>
      <c r="BP7" s="17">
        <f aca="true" t="shared" si="21" ref="BP7:BP13">AX7+BE7+BO7</f>
        <v>181882</v>
      </c>
      <c r="BQ7" s="17">
        <f aca="true" t="shared" si="22" ref="BQ7:BQ13">AE7+AX7</f>
        <v>4379</v>
      </c>
      <c r="BR7" s="17">
        <f aca="true" t="shared" si="23" ref="BR7:BR13">AF7+AY7</f>
        <v>4379</v>
      </c>
      <c r="BS7" s="17">
        <f aca="true" t="shared" si="24" ref="BS7:BS13">AG7+AZ7</f>
        <v>0</v>
      </c>
      <c r="BT7" s="17">
        <f aca="true" t="shared" si="25" ref="BT7:BT13">AH7+BA7</f>
        <v>0</v>
      </c>
      <c r="BU7" s="17">
        <f aca="true" t="shared" si="26" ref="BU7:BU13">AI7+BB7</f>
        <v>4379</v>
      </c>
      <c r="BV7" s="17">
        <f aca="true" t="shared" si="27" ref="BV7:BV13">AJ7+BC7</f>
        <v>0</v>
      </c>
      <c r="BW7" s="75" t="s">
        <v>77</v>
      </c>
      <c r="BX7" s="17">
        <f aca="true" t="shared" si="28" ref="BX7:CF16">AL7+BE7</f>
        <v>1807743</v>
      </c>
      <c r="BY7" s="17">
        <f t="shared" si="28"/>
        <v>1370133</v>
      </c>
      <c r="BZ7" s="17">
        <f t="shared" si="28"/>
        <v>115311</v>
      </c>
      <c r="CA7" s="17">
        <f t="shared" si="28"/>
        <v>101079</v>
      </c>
      <c r="CB7" s="17">
        <f t="shared" si="28"/>
        <v>0</v>
      </c>
      <c r="CC7" s="17">
        <f t="shared" si="28"/>
        <v>14232</v>
      </c>
      <c r="CD7" s="17">
        <f t="shared" si="28"/>
        <v>73259</v>
      </c>
      <c r="CE7" s="17">
        <f t="shared" si="28"/>
        <v>249040</v>
      </c>
      <c r="CF7" s="17">
        <f t="shared" si="28"/>
        <v>0</v>
      </c>
      <c r="CG7" s="75" t="s">
        <v>77</v>
      </c>
      <c r="CH7" s="17">
        <f aca="true" t="shared" si="29" ref="CH7:CH13">AV7+BO7</f>
        <v>14584</v>
      </c>
      <c r="CI7" s="17">
        <f aca="true" t="shared" si="30" ref="CI7:CI13">AW7+BP7</f>
        <v>1826706</v>
      </c>
    </row>
    <row r="8" spans="1:87" ht="13.5">
      <c r="A8" s="74" t="s">
        <v>140</v>
      </c>
      <c r="B8" s="74" t="s">
        <v>143</v>
      </c>
      <c r="C8" s="101" t="s">
        <v>144</v>
      </c>
      <c r="D8" s="17">
        <f t="shared" si="0"/>
        <v>2225020</v>
      </c>
      <c r="E8" s="17">
        <f t="shared" si="1"/>
        <v>625364</v>
      </c>
      <c r="F8" s="17">
        <v>0</v>
      </c>
      <c r="G8" s="17">
        <v>12664</v>
      </c>
      <c r="H8" s="17">
        <v>13100</v>
      </c>
      <c r="I8" s="17">
        <v>545962</v>
      </c>
      <c r="J8" s="17" t="s">
        <v>130</v>
      </c>
      <c r="K8" s="17">
        <v>53638</v>
      </c>
      <c r="L8" s="17">
        <v>1599656</v>
      </c>
      <c r="M8" s="17">
        <f t="shared" si="2"/>
        <v>26557</v>
      </c>
      <c r="N8" s="17">
        <f t="shared" si="3"/>
        <v>0</v>
      </c>
      <c r="O8" s="17">
        <v>0</v>
      </c>
      <c r="P8" s="17">
        <v>0</v>
      </c>
      <c r="Q8" s="17">
        <v>0</v>
      </c>
      <c r="R8" s="17">
        <v>0</v>
      </c>
      <c r="S8" s="17" t="s">
        <v>130</v>
      </c>
      <c r="T8" s="17">
        <v>0</v>
      </c>
      <c r="U8" s="17">
        <v>26557</v>
      </c>
      <c r="V8" s="17">
        <f t="shared" si="4"/>
        <v>2251577</v>
      </c>
      <c r="W8" s="17">
        <f t="shared" si="5"/>
        <v>625364</v>
      </c>
      <c r="X8" s="17">
        <f t="shared" si="6"/>
        <v>0</v>
      </c>
      <c r="Y8" s="17">
        <f t="shared" si="7"/>
        <v>12664</v>
      </c>
      <c r="Z8" s="17">
        <f t="shared" si="8"/>
        <v>13100</v>
      </c>
      <c r="AA8" s="17">
        <f t="shared" si="9"/>
        <v>545962</v>
      </c>
      <c r="AB8" s="17" t="s">
        <v>212</v>
      </c>
      <c r="AC8" s="17">
        <f t="shared" si="10"/>
        <v>53638</v>
      </c>
      <c r="AD8" s="17">
        <f t="shared" si="11"/>
        <v>1626213</v>
      </c>
      <c r="AE8" s="17">
        <f t="shared" si="12"/>
        <v>3360</v>
      </c>
      <c r="AF8" s="17">
        <f t="shared" si="13"/>
        <v>3360</v>
      </c>
      <c r="AG8" s="17"/>
      <c r="AH8" s="17">
        <v>3360</v>
      </c>
      <c r="AI8" s="17"/>
      <c r="AJ8" s="17"/>
      <c r="AK8" s="75">
        <v>0</v>
      </c>
      <c r="AL8" s="17">
        <f t="shared" si="14"/>
        <v>2187720</v>
      </c>
      <c r="AM8" s="17">
        <v>1318742</v>
      </c>
      <c r="AN8" s="75">
        <f t="shared" si="15"/>
        <v>382029</v>
      </c>
      <c r="AO8" s="17">
        <v>30067</v>
      </c>
      <c r="AP8" s="17">
        <v>326426</v>
      </c>
      <c r="AQ8" s="17">
        <v>25536</v>
      </c>
      <c r="AR8" s="17">
        <v>21339</v>
      </c>
      <c r="AS8" s="17">
        <v>244731</v>
      </c>
      <c r="AT8" s="17">
        <v>220879</v>
      </c>
      <c r="AU8" s="17">
        <v>33940</v>
      </c>
      <c r="AV8" s="17"/>
      <c r="AW8" s="17">
        <f t="shared" si="16"/>
        <v>2191080</v>
      </c>
      <c r="AX8" s="17">
        <f t="shared" si="17"/>
        <v>0</v>
      </c>
      <c r="AY8" s="17">
        <f t="shared" si="18"/>
        <v>0</v>
      </c>
      <c r="AZ8" s="17"/>
      <c r="BA8" s="17"/>
      <c r="BB8" s="17"/>
      <c r="BC8" s="17"/>
      <c r="BD8" s="75">
        <v>0</v>
      </c>
      <c r="BE8" s="17">
        <f t="shared" si="19"/>
        <v>26557</v>
      </c>
      <c r="BF8" s="17"/>
      <c r="BG8" s="75">
        <f t="shared" si="20"/>
        <v>12583</v>
      </c>
      <c r="BH8" s="17"/>
      <c r="BI8" s="17">
        <v>12583</v>
      </c>
      <c r="BJ8" s="17"/>
      <c r="BK8" s="17"/>
      <c r="BL8" s="17">
        <v>13974</v>
      </c>
      <c r="BM8" s="17"/>
      <c r="BN8" s="17">
        <v>0</v>
      </c>
      <c r="BO8" s="17"/>
      <c r="BP8" s="17">
        <f t="shared" si="21"/>
        <v>26557</v>
      </c>
      <c r="BQ8" s="17">
        <f t="shared" si="22"/>
        <v>3360</v>
      </c>
      <c r="BR8" s="17">
        <f t="shared" si="23"/>
        <v>3360</v>
      </c>
      <c r="BS8" s="17">
        <f t="shared" si="24"/>
        <v>0</v>
      </c>
      <c r="BT8" s="17">
        <f t="shared" si="25"/>
        <v>3360</v>
      </c>
      <c r="BU8" s="17">
        <f t="shared" si="26"/>
        <v>0</v>
      </c>
      <c r="BV8" s="17">
        <f t="shared" si="27"/>
        <v>0</v>
      </c>
      <c r="BW8" s="75" t="s">
        <v>77</v>
      </c>
      <c r="BX8" s="17">
        <f t="shared" si="28"/>
        <v>2214277</v>
      </c>
      <c r="BY8" s="17">
        <f t="shared" si="28"/>
        <v>1318742</v>
      </c>
      <c r="BZ8" s="17">
        <f t="shared" si="28"/>
        <v>394612</v>
      </c>
      <c r="CA8" s="17">
        <f t="shared" si="28"/>
        <v>30067</v>
      </c>
      <c r="CB8" s="17">
        <f t="shared" si="28"/>
        <v>339009</v>
      </c>
      <c r="CC8" s="17">
        <f t="shared" si="28"/>
        <v>25536</v>
      </c>
      <c r="CD8" s="17">
        <f t="shared" si="28"/>
        <v>21339</v>
      </c>
      <c r="CE8" s="17">
        <f t="shared" si="28"/>
        <v>258705</v>
      </c>
      <c r="CF8" s="17">
        <f t="shared" si="28"/>
        <v>220879</v>
      </c>
      <c r="CG8" s="75" t="s">
        <v>77</v>
      </c>
      <c r="CH8" s="17">
        <f t="shared" si="29"/>
        <v>0</v>
      </c>
      <c r="CI8" s="17">
        <f t="shared" si="30"/>
        <v>2217637</v>
      </c>
    </row>
    <row r="9" spans="1:87" ht="13.5">
      <c r="A9" s="74" t="s">
        <v>140</v>
      </c>
      <c r="B9" s="74" t="s">
        <v>145</v>
      </c>
      <c r="C9" s="101" t="s">
        <v>146</v>
      </c>
      <c r="D9" s="17">
        <f t="shared" si="0"/>
        <v>172155</v>
      </c>
      <c r="E9" s="17">
        <f t="shared" si="1"/>
        <v>1161</v>
      </c>
      <c r="F9" s="17"/>
      <c r="G9" s="17">
        <v>1141</v>
      </c>
      <c r="H9" s="17"/>
      <c r="I9" s="17"/>
      <c r="J9" s="17" t="s">
        <v>130</v>
      </c>
      <c r="K9" s="17">
        <v>20</v>
      </c>
      <c r="L9" s="17">
        <v>170994</v>
      </c>
      <c r="M9" s="17">
        <f t="shared" si="2"/>
        <v>38522</v>
      </c>
      <c r="N9" s="17">
        <f t="shared" si="3"/>
        <v>12675</v>
      </c>
      <c r="O9" s="17"/>
      <c r="P9" s="17"/>
      <c r="Q9" s="17"/>
      <c r="R9" s="17">
        <v>12670</v>
      </c>
      <c r="S9" s="17" t="s">
        <v>130</v>
      </c>
      <c r="T9" s="17">
        <v>5</v>
      </c>
      <c r="U9" s="17">
        <v>25847</v>
      </c>
      <c r="V9" s="17">
        <f t="shared" si="4"/>
        <v>210677</v>
      </c>
      <c r="W9" s="17">
        <f t="shared" si="5"/>
        <v>13836</v>
      </c>
      <c r="X9" s="17">
        <f t="shared" si="6"/>
        <v>0</v>
      </c>
      <c r="Y9" s="17">
        <f t="shared" si="7"/>
        <v>1141</v>
      </c>
      <c r="Z9" s="17">
        <f t="shared" si="8"/>
        <v>0</v>
      </c>
      <c r="AA9" s="17">
        <f t="shared" si="9"/>
        <v>12670</v>
      </c>
      <c r="AB9" s="17" t="s">
        <v>212</v>
      </c>
      <c r="AC9" s="17">
        <f t="shared" si="10"/>
        <v>25</v>
      </c>
      <c r="AD9" s="17">
        <f t="shared" si="11"/>
        <v>196841</v>
      </c>
      <c r="AE9" s="17">
        <f t="shared" si="12"/>
        <v>0</v>
      </c>
      <c r="AF9" s="17">
        <f t="shared" si="13"/>
        <v>0</v>
      </c>
      <c r="AG9" s="17"/>
      <c r="AH9" s="17"/>
      <c r="AI9" s="17"/>
      <c r="AJ9" s="17"/>
      <c r="AK9" s="75">
        <v>8654</v>
      </c>
      <c r="AL9" s="17">
        <f t="shared" si="14"/>
        <v>0</v>
      </c>
      <c r="AM9" s="17"/>
      <c r="AN9" s="75">
        <f t="shared" si="15"/>
        <v>0</v>
      </c>
      <c r="AO9" s="17"/>
      <c r="AP9" s="17"/>
      <c r="AQ9" s="17"/>
      <c r="AR9" s="17"/>
      <c r="AS9" s="17"/>
      <c r="AT9" s="17"/>
      <c r="AU9" s="17">
        <v>163501</v>
      </c>
      <c r="AV9" s="17"/>
      <c r="AW9" s="17">
        <f t="shared" si="16"/>
        <v>0</v>
      </c>
      <c r="AX9" s="17">
        <f t="shared" si="17"/>
        <v>0</v>
      </c>
      <c r="AY9" s="17">
        <f t="shared" si="18"/>
        <v>0</v>
      </c>
      <c r="AZ9" s="17"/>
      <c r="BA9" s="17"/>
      <c r="BB9" s="17"/>
      <c r="BC9" s="17"/>
      <c r="BD9" s="75">
        <v>6195</v>
      </c>
      <c r="BE9" s="17">
        <f t="shared" si="19"/>
        <v>0</v>
      </c>
      <c r="BF9" s="17"/>
      <c r="BG9" s="75">
        <f t="shared" si="20"/>
        <v>0</v>
      </c>
      <c r="BH9" s="17"/>
      <c r="BI9" s="17"/>
      <c r="BJ9" s="17"/>
      <c r="BK9" s="17"/>
      <c r="BL9" s="17"/>
      <c r="BM9" s="17"/>
      <c r="BN9" s="17">
        <v>32327</v>
      </c>
      <c r="BO9" s="17"/>
      <c r="BP9" s="17">
        <f t="shared" si="21"/>
        <v>0</v>
      </c>
      <c r="BQ9" s="17">
        <f t="shared" si="22"/>
        <v>0</v>
      </c>
      <c r="BR9" s="17">
        <f t="shared" si="23"/>
        <v>0</v>
      </c>
      <c r="BS9" s="17">
        <f t="shared" si="24"/>
        <v>0</v>
      </c>
      <c r="BT9" s="17">
        <f t="shared" si="25"/>
        <v>0</v>
      </c>
      <c r="BU9" s="17">
        <f t="shared" si="26"/>
        <v>0</v>
      </c>
      <c r="BV9" s="17">
        <f t="shared" si="27"/>
        <v>0</v>
      </c>
      <c r="BW9" s="75" t="s">
        <v>77</v>
      </c>
      <c r="BX9" s="17">
        <f t="shared" si="28"/>
        <v>0</v>
      </c>
      <c r="BY9" s="17">
        <f t="shared" si="28"/>
        <v>0</v>
      </c>
      <c r="BZ9" s="17">
        <f t="shared" si="28"/>
        <v>0</v>
      </c>
      <c r="CA9" s="17">
        <f t="shared" si="28"/>
        <v>0</v>
      </c>
      <c r="CB9" s="17">
        <f t="shared" si="28"/>
        <v>0</v>
      </c>
      <c r="CC9" s="17">
        <f t="shared" si="28"/>
        <v>0</v>
      </c>
      <c r="CD9" s="17">
        <f t="shared" si="28"/>
        <v>0</v>
      </c>
      <c r="CE9" s="17">
        <f t="shared" si="28"/>
        <v>0</v>
      </c>
      <c r="CF9" s="17">
        <f t="shared" si="28"/>
        <v>0</v>
      </c>
      <c r="CG9" s="75" t="s">
        <v>77</v>
      </c>
      <c r="CH9" s="17">
        <f t="shared" si="29"/>
        <v>0</v>
      </c>
      <c r="CI9" s="17">
        <f t="shared" si="30"/>
        <v>0</v>
      </c>
    </row>
    <row r="10" spans="1:87" ht="13.5">
      <c r="A10" s="74" t="s">
        <v>140</v>
      </c>
      <c r="B10" s="74" t="s">
        <v>147</v>
      </c>
      <c r="C10" s="101" t="s">
        <v>148</v>
      </c>
      <c r="D10" s="17">
        <f t="shared" si="0"/>
        <v>425075</v>
      </c>
      <c r="E10" s="17">
        <f t="shared" si="1"/>
        <v>5166</v>
      </c>
      <c r="F10" s="17">
        <v>0</v>
      </c>
      <c r="G10" s="17">
        <v>2238</v>
      </c>
      <c r="H10" s="17">
        <v>0</v>
      </c>
      <c r="I10" s="17">
        <v>12</v>
      </c>
      <c r="J10" s="17" t="s">
        <v>130</v>
      </c>
      <c r="K10" s="17">
        <v>2916</v>
      </c>
      <c r="L10" s="17">
        <v>419909</v>
      </c>
      <c r="M10" s="17">
        <f t="shared" si="2"/>
        <v>137106</v>
      </c>
      <c r="N10" s="17">
        <f t="shared" si="3"/>
        <v>38338</v>
      </c>
      <c r="O10" s="17">
        <v>2391</v>
      </c>
      <c r="P10" s="17">
        <v>2391</v>
      </c>
      <c r="Q10" s="17">
        <v>0</v>
      </c>
      <c r="R10" s="17">
        <v>33556</v>
      </c>
      <c r="S10" s="17" t="s">
        <v>130</v>
      </c>
      <c r="T10" s="17">
        <v>0</v>
      </c>
      <c r="U10" s="17">
        <v>98768</v>
      </c>
      <c r="V10" s="17">
        <f t="shared" si="4"/>
        <v>562181</v>
      </c>
      <c r="W10" s="17">
        <f t="shared" si="5"/>
        <v>43504</v>
      </c>
      <c r="X10" s="17">
        <f t="shared" si="6"/>
        <v>2391</v>
      </c>
      <c r="Y10" s="17">
        <f t="shared" si="7"/>
        <v>4629</v>
      </c>
      <c r="Z10" s="17">
        <f t="shared" si="8"/>
        <v>0</v>
      </c>
      <c r="AA10" s="17">
        <f t="shared" si="9"/>
        <v>33568</v>
      </c>
      <c r="AB10" s="17" t="s">
        <v>212</v>
      </c>
      <c r="AC10" s="17">
        <f t="shared" si="10"/>
        <v>2916</v>
      </c>
      <c r="AD10" s="17">
        <f t="shared" si="11"/>
        <v>518677</v>
      </c>
      <c r="AE10" s="17">
        <f t="shared" si="12"/>
        <v>0</v>
      </c>
      <c r="AF10" s="17">
        <f t="shared" si="13"/>
        <v>0</v>
      </c>
      <c r="AG10" s="17">
        <v>0</v>
      </c>
      <c r="AH10" s="17">
        <v>0</v>
      </c>
      <c r="AI10" s="17">
        <v>0</v>
      </c>
      <c r="AJ10" s="17">
        <v>0</v>
      </c>
      <c r="AK10" s="75">
        <v>21358</v>
      </c>
      <c r="AL10" s="17">
        <f t="shared" si="14"/>
        <v>223367</v>
      </c>
      <c r="AM10" s="17">
        <v>16362</v>
      </c>
      <c r="AN10" s="75">
        <f t="shared" si="15"/>
        <v>163</v>
      </c>
      <c r="AO10" s="17">
        <v>0</v>
      </c>
      <c r="AP10" s="17">
        <v>0</v>
      </c>
      <c r="AQ10" s="17">
        <v>163</v>
      </c>
      <c r="AR10" s="17">
        <v>0</v>
      </c>
      <c r="AS10" s="17">
        <v>206842</v>
      </c>
      <c r="AT10" s="17">
        <v>0</v>
      </c>
      <c r="AU10" s="17">
        <v>163288</v>
      </c>
      <c r="AV10" s="17">
        <v>17062</v>
      </c>
      <c r="AW10" s="17">
        <f t="shared" si="16"/>
        <v>240429</v>
      </c>
      <c r="AX10" s="17">
        <f t="shared" si="17"/>
        <v>0</v>
      </c>
      <c r="AY10" s="17">
        <f t="shared" si="18"/>
        <v>0</v>
      </c>
      <c r="AZ10" s="17">
        <v>0</v>
      </c>
      <c r="BA10" s="17">
        <v>0</v>
      </c>
      <c r="BB10" s="17">
        <v>0</v>
      </c>
      <c r="BC10" s="17">
        <v>0</v>
      </c>
      <c r="BD10" s="75">
        <v>0</v>
      </c>
      <c r="BE10" s="17">
        <f t="shared" si="19"/>
        <v>55838</v>
      </c>
      <c r="BF10" s="17">
        <v>5918</v>
      </c>
      <c r="BG10" s="75">
        <f t="shared" si="20"/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49920</v>
      </c>
      <c r="BM10" s="17">
        <v>0</v>
      </c>
      <c r="BN10" s="17">
        <v>72615</v>
      </c>
      <c r="BO10" s="17">
        <v>8653</v>
      </c>
      <c r="BP10" s="17">
        <f t="shared" si="21"/>
        <v>64491</v>
      </c>
      <c r="BQ10" s="17">
        <f t="shared" si="22"/>
        <v>0</v>
      </c>
      <c r="BR10" s="17">
        <f t="shared" si="23"/>
        <v>0</v>
      </c>
      <c r="BS10" s="17">
        <f t="shared" si="24"/>
        <v>0</v>
      </c>
      <c r="BT10" s="17">
        <f t="shared" si="25"/>
        <v>0</v>
      </c>
      <c r="BU10" s="17">
        <f t="shared" si="26"/>
        <v>0</v>
      </c>
      <c r="BV10" s="17">
        <f t="shared" si="27"/>
        <v>0</v>
      </c>
      <c r="BW10" s="75" t="s">
        <v>77</v>
      </c>
      <c r="BX10" s="17">
        <f t="shared" si="28"/>
        <v>279205</v>
      </c>
      <c r="BY10" s="17">
        <f t="shared" si="28"/>
        <v>22280</v>
      </c>
      <c r="BZ10" s="17">
        <f t="shared" si="28"/>
        <v>163</v>
      </c>
      <c r="CA10" s="17">
        <f t="shared" si="28"/>
        <v>0</v>
      </c>
      <c r="CB10" s="17">
        <f t="shared" si="28"/>
        <v>0</v>
      </c>
      <c r="CC10" s="17">
        <f t="shared" si="28"/>
        <v>163</v>
      </c>
      <c r="CD10" s="17">
        <f t="shared" si="28"/>
        <v>0</v>
      </c>
      <c r="CE10" s="17">
        <f t="shared" si="28"/>
        <v>256762</v>
      </c>
      <c r="CF10" s="17">
        <f t="shared" si="28"/>
        <v>0</v>
      </c>
      <c r="CG10" s="75" t="s">
        <v>77</v>
      </c>
      <c r="CH10" s="17">
        <f t="shared" si="29"/>
        <v>25715</v>
      </c>
      <c r="CI10" s="17">
        <f t="shared" si="30"/>
        <v>304920</v>
      </c>
    </row>
    <row r="11" spans="1:87" ht="13.5">
      <c r="A11" s="74" t="s">
        <v>140</v>
      </c>
      <c r="B11" s="74" t="s">
        <v>149</v>
      </c>
      <c r="C11" s="101" t="s">
        <v>150</v>
      </c>
      <c r="D11" s="17">
        <f t="shared" si="0"/>
        <v>617857</v>
      </c>
      <c r="E11" s="17">
        <f t="shared" si="1"/>
        <v>201238</v>
      </c>
      <c r="F11" s="17"/>
      <c r="G11" s="17">
        <v>5584</v>
      </c>
      <c r="H11" s="17">
        <v>150000</v>
      </c>
      <c r="I11" s="17">
        <v>23652</v>
      </c>
      <c r="J11" s="17" t="s">
        <v>130</v>
      </c>
      <c r="K11" s="17">
        <v>22002</v>
      </c>
      <c r="L11" s="17">
        <v>416619</v>
      </c>
      <c r="M11" s="17">
        <f t="shared" si="2"/>
        <v>220917</v>
      </c>
      <c r="N11" s="17">
        <f t="shared" si="3"/>
        <v>68480</v>
      </c>
      <c r="O11" s="17">
        <v>11690</v>
      </c>
      <c r="P11" s="17">
        <v>12990</v>
      </c>
      <c r="Q11" s="17"/>
      <c r="R11" s="17"/>
      <c r="S11" s="17" t="s">
        <v>130</v>
      </c>
      <c r="T11" s="17">
        <v>43800</v>
      </c>
      <c r="U11" s="17">
        <v>152437</v>
      </c>
      <c r="V11" s="17">
        <f t="shared" si="4"/>
        <v>838774</v>
      </c>
      <c r="W11" s="17">
        <f t="shared" si="5"/>
        <v>269718</v>
      </c>
      <c r="X11" s="17">
        <f t="shared" si="6"/>
        <v>11690</v>
      </c>
      <c r="Y11" s="17">
        <f t="shared" si="7"/>
        <v>18574</v>
      </c>
      <c r="Z11" s="17">
        <f t="shared" si="8"/>
        <v>150000</v>
      </c>
      <c r="AA11" s="17">
        <f t="shared" si="9"/>
        <v>23652</v>
      </c>
      <c r="AB11" s="17" t="s">
        <v>212</v>
      </c>
      <c r="AC11" s="17">
        <f t="shared" si="10"/>
        <v>65802</v>
      </c>
      <c r="AD11" s="17">
        <f t="shared" si="11"/>
        <v>569056</v>
      </c>
      <c r="AE11" s="17">
        <f t="shared" si="12"/>
        <v>149940</v>
      </c>
      <c r="AF11" s="17">
        <f t="shared" si="13"/>
        <v>149940</v>
      </c>
      <c r="AG11" s="17">
        <v>149940</v>
      </c>
      <c r="AH11" s="17"/>
      <c r="AI11" s="17"/>
      <c r="AJ11" s="17"/>
      <c r="AK11" s="75">
        <v>9858</v>
      </c>
      <c r="AL11" s="17">
        <f t="shared" si="14"/>
        <v>451684</v>
      </c>
      <c r="AM11" s="17">
        <v>99637</v>
      </c>
      <c r="AN11" s="75">
        <f t="shared" si="15"/>
        <v>82687</v>
      </c>
      <c r="AO11" s="17"/>
      <c r="AP11" s="17">
        <v>75924</v>
      </c>
      <c r="AQ11" s="17">
        <v>6763</v>
      </c>
      <c r="AR11" s="17"/>
      <c r="AS11" s="17">
        <v>262351</v>
      </c>
      <c r="AT11" s="17">
        <v>7009</v>
      </c>
      <c r="AU11" s="17">
        <v>0</v>
      </c>
      <c r="AV11" s="17">
        <v>6375</v>
      </c>
      <c r="AW11" s="17">
        <f t="shared" si="16"/>
        <v>607999</v>
      </c>
      <c r="AX11" s="17">
        <f t="shared" si="17"/>
        <v>0</v>
      </c>
      <c r="AY11" s="17">
        <f t="shared" si="18"/>
        <v>0</v>
      </c>
      <c r="AZ11" s="17"/>
      <c r="BA11" s="17"/>
      <c r="BB11" s="17"/>
      <c r="BC11" s="17"/>
      <c r="BD11" s="75">
        <v>0</v>
      </c>
      <c r="BE11" s="17">
        <f t="shared" si="19"/>
        <v>181677</v>
      </c>
      <c r="BF11" s="17">
        <v>8498</v>
      </c>
      <c r="BG11" s="75">
        <f t="shared" si="20"/>
        <v>54276</v>
      </c>
      <c r="BH11" s="17"/>
      <c r="BI11" s="17">
        <v>54276</v>
      </c>
      <c r="BJ11" s="17"/>
      <c r="BK11" s="17"/>
      <c r="BL11" s="17">
        <v>117940</v>
      </c>
      <c r="BM11" s="17">
        <v>963</v>
      </c>
      <c r="BN11" s="17">
        <v>0</v>
      </c>
      <c r="BO11" s="17">
        <v>39240</v>
      </c>
      <c r="BP11" s="17">
        <f t="shared" si="21"/>
        <v>220917</v>
      </c>
      <c r="BQ11" s="17">
        <f t="shared" si="22"/>
        <v>149940</v>
      </c>
      <c r="BR11" s="17">
        <f t="shared" si="23"/>
        <v>149940</v>
      </c>
      <c r="BS11" s="17">
        <f t="shared" si="24"/>
        <v>149940</v>
      </c>
      <c r="BT11" s="17">
        <f t="shared" si="25"/>
        <v>0</v>
      </c>
      <c r="BU11" s="17">
        <f t="shared" si="26"/>
        <v>0</v>
      </c>
      <c r="BV11" s="17">
        <f t="shared" si="27"/>
        <v>0</v>
      </c>
      <c r="BW11" s="75" t="s">
        <v>77</v>
      </c>
      <c r="BX11" s="17">
        <f t="shared" si="28"/>
        <v>633361</v>
      </c>
      <c r="BY11" s="17">
        <f t="shared" si="28"/>
        <v>108135</v>
      </c>
      <c r="BZ11" s="17">
        <f t="shared" si="28"/>
        <v>136963</v>
      </c>
      <c r="CA11" s="17">
        <f t="shared" si="28"/>
        <v>0</v>
      </c>
      <c r="CB11" s="17">
        <f t="shared" si="28"/>
        <v>130200</v>
      </c>
      <c r="CC11" s="17">
        <f t="shared" si="28"/>
        <v>6763</v>
      </c>
      <c r="CD11" s="17">
        <f t="shared" si="28"/>
        <v>0</v>
      </c>
      <c r="CE11" s="17">
        <f t="shared" si="28"/>
        <v>380291</v>
      </c>
      <c r="CF11" s="17">
        <f t="shared" si="28"/>
        <v>7972</v>
      </c>
      <c r="CG11" s="75" t="s">
        <v>77</v>
      </c>
      <c r="CH11" s="17">
        <f t="shared" si="29"/>
        <v>45615</v>
      </c>
      <c r="CI11" s="17">
        <f t="shared" si="30"/>
        <v>828916</v>
      </c>
    </row>
    <row r="12" spans="1:87" ht="13.5">
      <c r="A12" s="74" t="s">
        <v>140</v>
      </c>
      <c r="B12" s="74" t="s">
        <v>151</v>
      </c>
      <c r="C12" s="101" t="s">
        <v>152</v>
      </c>
      <c r="D12" s="17">
        <f t="shared" si="0"/>
        <v>263097</v>
      </c>
      <c r="E12" s="17">
        <f t="shared" si="1"/>
        <v>8638</v>
      </c>
      <c r="F12" s="17"/>
      <c r="G12" s="17">
        <v>2274</v>
      </c>
      <c r="H12" s="17"/>
      <c r="I12" s="17">
        <v>228</v>
      </c>
      <c r="J12" s="17" t="s">
        <v>130</v>
      </c>
      <c r="K12" s="17">
        <v>6136</v>
      </c>
      <c r="L12" s="17">
        <v>254459</v>
      </c>
      <c r="M12" s="17">
        <f t="shared" si="2"/>
        <v>88327</v>
      </c>
      <c r="N12" s="17">
        <f t="shared" si="3"/>
        <v>27166</v>
      </c>
      <c r="O12" s="17"/>
      <c r="P12" s="17"/>
      <c r="Q12" s="17"/>
      <c r="R12" s="17">
        <v>27151</v>
      </c>
      <c r="S12" s="17" t="s">
        <v>130</v>
      </c>
      <c r="T12" s="17">
        <v>15</v>
      </c>
      <c r="U12" s="17">
        <v>61161</v>
      </c>
      <c r="V12" s="17">
        <f t="shared" si="4"/>
        <v>351424</v>
      </c>
      <c r="W12" s="17">
        <f t="shared" si="5"/>
        <v>35804</v>
      </c>
      <c r="X12" s="17">
        <f t="shared" si="6"/>
        <v>0</v>
      </c>
      <c r="Y12" s="17">
        <f t="shared" si="7"/>
        <v>2274</v>
      </c>
      <c r="Z12" s="17">
        <f t="shared" si="8"/>
        <v>0</v>
      </c>
      <c r="AA12" s="17">
        <f t="shared" si="9"/>
        <v>27379</v>
      </c>
      <c r="AB12" s="17" t="s">
        <v>212</v>
      </c>
      <c r="AC12" s="17">
        <f t="shared" si="10"/>
        <v>6151</v>
      </c>
      <c r="AD12" s="17">
        <f t="shared" si="11"/>
        <v>315620</v>
      </c>
      <c r="AE12" s="17">
        <f t="shared" si="12"/>
        <v>0</v>
      </c>
      <c r="AF12" s="17">
        <f t="shared" si="13"/>
        <v>0</v>
      </c>
      <c r="AG12" s="17"/>
      <c r="AH12" s="17"/>
      <c r="AI12" s="17"/>
      <c r="AJ12" s="17"/>
      <c r="AK12" s="75">
        <v>0</v>
      </c>
      <c r="AL12" s="17">
        <f t="shared" si="14"/>
        <v>208631</v>
      </c>
      <c r="AM12" s="17"/>
      <c r="AN12" s="75">
        <f t="shared" si="15"/>
        <v>3243</v>
      </c>
      <c r="AO12" s="17"/>
      <c r="AP12" s="17"/>
      <c r="AQ12" s="17">
        <v>3243</v>
      </c>
      <c r="AR12" s="17"/>
      <c r="AS12" s="17">
        <v>205321</v>
      </c>
      <c r="AT12" s="17">
        <v>67</v>
      </c>
      <c r="AU12" s="17">
        <v>39342</v>
      </c>
      <c r="AV12" s="17">
        <v>15124</v>
      </c>
      <c r="AW12" s="17">
        <f t="shared" si="16"/>
        <v>223755</v>
      </c>
      <c r="AX12" s="17">
        <f t="shared" si="17"/>
        <v>0</v>
      </c>
      <c r="AY12" s="17">
        <f t="shared" si="18"/>
        <v>0</v>
      </c>
      <c r="AZ12" s="17"/>
      <c r="BA12" s="17"/>
      <c r="BB12" s="17"/>
      <c r="BC12" s="17"/>
      <c r="BD12" s="75">
        <v>0</v>
      </c>
      <c r="BE12" s="17">
        <f t="shared" si="19"/>
        <v>88327</v>
      </c>
      <c r="BF12" s="17"/>
      <c r="BG12" s="75">
        <f t="shared" si="20"/>
        <v>20244</v>
      </c>
      <c r="BH12" s="17"/>
      <c r="BI12" s="17">
        <v>20244</v>
      </c>
      <c r="BJ12" s="17"/>
      <c r="BK12" s="17"/>
      <c r="BL12" s="17">
        <v>68083</v>
      </c>
      <c r="BM12" s="17"/>
      <c r="BN12" s="17">
        <v>0</v>
      </c>
      <c r="BO12" s="17"/>
      <c r="BP12" s="17">
        <f t="shared" si="21"/>
        <v>88327</v>
      </c>
      <c r="BQ12" s="17">
        <f t="shared" si="22"/>
        <v>0</v>
      </c>
      <c r="BR12" s="17">
        <f t="shared" si="23"/>
        <v>0</v>
      </c>
      <c r="BS12" s="17">
        <f t="shared" si="24"/>
        <v>0</v>
      </c>
      <c r="BT12" s="17">
        <f t="shared" si="25"/>
        <v>0</v>
      </c>
      <c r="BU12" s="17">
        <f t="shared" si="26"/>
        <v>0</v>
      </c>
      <c r="BV12" s="17">
        <f t="shared" si="27"/>
        <v>0</v>
      </c>
      <c r="BW12" s="75" t="s">
        <v>77</v>
      </c>
      <c r="BX12" s="17">
        <f t="shared" si="28"/>
        <v>296958</v>
      </c>
      <c r="BY12" s="17">
        <f t="shared" si="28"/>
        <v>0</v>
      </c>
      <c r="BZ12" s="17">
        <f t="shared" si="28"/>
        <v>23487</v>
      </c>
      <c r="CA12" s="17">
        <f t="shared" si="28"/>
        <v>0</v>
      </c>
      <c r="CB12" s="17">
        <f t="shared" si="28"/>
        <v>20244</v>
      </c>
      <c r="CC12" s="17">
        <f t="shared" si="28"/>
        <v>3243</v>
      </c>
      <c r="CD12" s="17">
        <f t="shared" si="28"/>
        <v>0</v>
      </c>
      <c r="CE12" s="17">
        <f t="shared" si="28"/>
        <v>273404</v>
      </c>
      <c r="CF12" s="17">
        <f t="shared" si="28"/>
        <v>67</v>
      </c>
      <c r="CG12" s="75" t="s">
        <v>77</v>
      </c>
      <c r="CH12" s="17">
        <f t="shared" si="29"/>
        <v>15124</v>
      </c>
      <c r="CI12" s="17">
        <f t="shared" si="30"/>
        <v>312082</v>
      </c>
    </row>
    <row r="13" spans="1:87" ht="13.5">
      <c r="A13" s="74" t="s">
        <v>140</v>
      </c>
      <c r="B13" s="74" t="s">
        <v>153</v>
      </c>
      <c r="C13" s="101" t="s">
        <v>154</v>
      </c>
      <c r="D13" s="17">
        <f t="shared" si="0"/>
        <v>316719</v>
      </c>
      <c r="E13" s="17">
        <f t="shared" si="1"/>
        <v>4687</v>
      </c>
      <c r="F13" s="17">
        <v>0</v>
      </c>
      <c r="G13" s="17">
        <v>149</v>
      </c>
      <c r="H13" s="17">
        <v>0</v>
      </c>
      <c r="I13" s="17">
        <v>0</v>
      </c>
      <c r="J13" s="17" t="s">
        <v>130</v>
      </c>
      <c r="K13" s="17">
        <v>4538</v>
      </c>
      <c r="L13" s="17">
        <v>312032</v>
      </c>
      <c r="M13" s="17">
        <f t="shared" si="2"/>
        <v>69441</v>
      </c>
      <c r="N13" s="17">
        <f t="shared" si="3"/>
        <v>14765</v>
      </c>
      <c r="O13" s="17">
        <v>0</v>
      </c>
      <c r="P13" s="17">
        <v>0</v>
      </c>
      <c r="Q13" s="17">
        <v>0</v>
      </c>
      <c r="R13" s="17">
        <v>14765</v>
      </c>
      <c r="S13" s="17" t="s">
        <v>130</v>
      </c>
      <c r="T13" s="17">
        <v>0</v>
      </c>
      <c r="U13" s="17">
        <v>54676</v>
      </c>
      <c r="V13" s="17">
        <f t="shared" si="4"/>
        <v>386160</v>
      </c>
      <c r="W13" s="17">
        <f t="shared" si="5"/>
        <v>19452</v>
      </c>
      <c r="X13" s="17">
        <f t="shared" si="6"/>
        <v>0</v>
      </c>
      <c r="Y13" s="17">
        <f t="shared" si="7"/>
        <v>149</v>
      </c>
      <c r="Z13" s="17">
        <f t="shared" si="8"/>
        <v>0</v>
      </c>
      <c r="AA13" s="17">
        <f t="shared" si="9"/>
        <v>14765</v>
      </c>
      <c r="AB13" s="17" t="s">
        <v>212</v>
      </c>
      <c r="AC13" s="17">
        <f t="shared" si="10"/>
        <v>4538</v>
      </c>
      <c r="AD13" s="17">
        <f t="shared" si="11"/>
        <v>366708</v>
      </c>
      <c r="AE13" s="17">
        <f t="shared" si="12"/>
        <v>0</v>
      </c>
      <c r="AF13" s="17">
        <f t="shared" si="13"/>
        <v>0</v>
      </c>
      <c r="AG13" s="17">
        <v>0</v>
      </c>
      <c r="AH13" s="17">
        <v>0</v>
      </c>
      <c r="AI13" s="17">
        <v>0</v>
      </c>
      <c r="AJ13" s="17">
        <v>0</v>
      </c>
      <c r="AK13" s="75">
        <v>17424</v>
      </c>
      <c r="AL13" s="17">
        <f t="shared" si="14"/>
        <v>171704</v>
      </c>
      <c r="AM13" s="17">
        <v>14299</v>
      </c>
      <c r="AN13" s="75">
        <f t="shared" si="15"/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153054</v>
      </c>
      <c r="AT13" s="17">
        <v>4351</v>
      </c>
      <c r="AU13" s="17">
        <v>127591</v>
      </c>
      <c r="AV13" s="17">
        <v>0</v>
      </c>
      <c r="AW13" s="17">
        <f t="shared" si="16"/>
        <v>171704</v>
      </c>
      <c r="AX13" s="17">
        <f t="shared" si="17"/>
        <v>0</v>
      </c>
      <c r="AY13" s="17">
        <f t="shared" si="18"/>
        <v>0</v>
      </c>
      <c r="AZ13" s="17">
        <v>0</v>
      </c>
      <c r="BA13" s="17">
        <v>0</v>
      </c>
      <c r="BB13" s="17">
        <v>0</v>
      </c>
      <c r="BC13" s="17">
        <v>0</v>
      </c>
      <c r="BD13" s="75">
        <v>0</v>
      </c>
      <c r="BE13" s="17">
        <f t="shared" si="19"/>
        <v>17125</v>
      </c>
      <c r="BF13" s="17">
        <v>0</v>
      </c>
      <c r="BG13" s="75">
        <f t="shared" si="20"/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15365</v>
      </c>
      <c r="BM13" s="17">
        <v>1760</v>
      </c>
      <c r="BN13" s="17">
        <v>52316</v>
      </c>
      <c r="BO13" s="17">
        <v>0</v>
      </c>
      <c r="BP13" s="17">
        <f t="shared" si="21"/>
        <v>17125</v>
      </c>
      <c r="BQ13" s="17">
        <f t="shared" si="22"/>
        <v>0</v>
      </c>
      <c r="BR13" s="17">
        <f t="shared" si="23"/>
        <v>0</v>
      </c>
      <c r="BS13" s="17">
        <f t="shared" si="24"/>
        <v>0</v>
      </c>
      <c r="BT13" s="17">
        <f t="shared" si="25"/>
        <v>0</v>
      </c>
      <c r="BU13" s="17">
        <f t="shared" si="26"/>
        <v>0</v>
      </c>
      <c r="BV13" s="17">
        <f t="shared" si="27"/>
        <v>0</v>
      </c>
      <c r="BW13" s="75" t="s">
        <v>77</v>
      </c>
      <c r="BX13" s="17">
        <f t="shared" si="28"/>
        <v>188829</v>
      </c>
      <c r="BY13" s="17">
        <f t="shared" si="28"/>
        <v>14299</v>
      </c>
      <c r="BZ13" s="17">
        <f t="shared" si="28"/>
        <v>0</v>
      </c>
      <c r="CA13" s="17">
        <f t="shared" si="28"/>
        <v>0</v>
      </c>
      <c r="CB13" s="17">
        <f t="shared" si="28"/>
        <v>0</v>
      </c>
      <c r="CC13" s="17">
        <f t="shared" si="28"/>
        <v>0</v>
      </c>
      <c r="CD13" s="17">
        <f t="shared" si="28"/>
        <v>0</v>
      </c>
      <c r="CE13" s="17">
        <f t="shared" si="28"/>
        <v>168419</v>
      </c>
      <c r="CF13" s="17">
        <f t="shared" si="28"/>
        <v>6111</v>
      </c>
      <c r="CG13" s="75" t="s">
        <v>77</v>
      </c>
      <c r="CH13" s="17">
        <f t="shared" si="29"/>
        <v>0</v>
      </c>
      <c r="CI13" s="17">
        <f t="shared" si="30"/>
        <v>188829</v>
      </c>
    </row>
    <row r="14" spans="1:87" ht="13.5">
      <c r="A14" s="74" t="s">
        <v>140</v>
      </c>
      <c r="B14" s="74" t="s">
        <v>155</v>
      </c>
      <c r="C14" s="101" t="s">
        <v>139</v>
      </c>
      <c r="D14" s="17">
        <f t="shared" si="0"/>
        <v>254168</v>
      </c>
      <c r="E14" s="17">
        <f t="shared" si="1"/>
        <v>58786</v>
      </c>
      <c r="F14" s="17"/>
      <c r="G14" s="17">
        <v>220</v>
      </c>
      <c r="H14" s="17"/>
      <c r="I14" s="17">
        <v>58566</v>
      </c>
      <c r="J14" s="17" t="s">
        <v>130</v>
      </c>
      <c r="K14" s="17"/>
      <c r="L14" s="17">
        <v>195382</v>
      </c>
      <c r="M14" s="17">
        <f t="shared" si="2"/>
        <v>83942</v>
      </c>
      <c r="N14" s="17">
        <f t="shared" si="3"/>
        <v>0</v>
      </c>
      <c r="O14" s="17"/>
      <c r="P14" s="17"/>
      <c r="Q14" s="17"/>
      <c r="R14" s="17"/>
      <c r="S14" s="17" t="s">
        <v>130</v>
      </c>
      <c r="T14" s="17"/>
      <c r="U14" s="17">
        <v>83942</v>
      </c>
      <c r="V14" s="17">
        <f t="shared" si="4"/>
        <v>338110</v>
      </c>
      <c r="W14" s="17">
        <f t="shared" si="5"/>
        <v>58786</v>
      </c>
      <c r="X14" s="17">
        <f t="shared" si="6"/>
        <v>0</v>
      </c>
      <c r="Y14" s="17">
        <f t="shared" si="7"/>
        <v>220</v>
      </c>
      <c r="Z14" s="17">
        <f t="shared" si="8"/>
        <v>0</v>
      </c>
      <c r="AA14" s="17">
        <f t="shared" si="9"/>
        <v>58566</v>
      </c>
      <c r="AB14" s="17" t="s">
        <v>212</v>
      </c>
      <c r="AC14" s="17">
        <f t="shared" si="10"/>
        <v>0</v>
      </c>
      <c r="AD14" s="17">
        <f t="shared" si="11"/>
        <v>279324</v>
      </c>
      <c r="AE14" s="17">
        <f aca="true" t="shared" si="31" ref="AE14:AE33">AF14+AJ14</f>
        <v>0</v>
      </c>
      <c r="AF14" s="17">
        <f aca="true" t="shared" si="32" ref="AF14:AF33">SUM(AG14:AI14)</f>
        <v>0</v>
      </c>
      <c r="AG14" s="17"/>
      <c r="AH14" s="17"/>
      <c r="AI14" s="17"/>
      <c r="AJ14" s="17"/>
      <c r="AK14" s="75">
        <v>0</v>
      </c>
      <c r="AL14" s="17">
        <f aca="true" t="shared" si="33" ref="AL14:AL33">AM14+AN14+AR14+AS14+AT14</f>
        <v>116206</v>
      </c>
      <c r="AM14" s="17"/>
      <c r="AN14" s="75">
        <f aca="true" t="shared" si="34" ref="AN14:AN33">SUM(AO14:AQ14)</f>
        <v>0</v>
      </c>
      <c r="AO14" s="17"/>
      <c r="AP14" s="17"/>
      <c r="AQ14" s="17"/>
      <c r="AR14" s="17"/>
      <c r="AS14" s="17">
        <v>76102</v>
      </c>
      <c r="AT14" s="17">
        <v>40104</v>
      </c>
      <c r="AU14" s="17">
        <v>137462</v>
      </c>
      <c r="AV14" s="17">
        <v>500</v>
      </c>
      <c r="AW14" s="17">
        <f aca="true" t="shared" si="35" ref="AW14:AW33">AE14+AL14+AV14</f>
        <v>116706</v>
      </c>
      <c r="AX14" s="17">
        <f aca="true" t="shared" si="36" ref="AX14:AX33">AY14+BC14</f>
        <v>0</v>
      </c>
      <c r="AY14" s="17">
        <f aca="true" t="shared" si="37" ref="AY14:AY33">SUM(AZ14:BB14)</f>
        <v>0</v>
      </c>
      <c r="AZ14" s="17"/>
      <c r="BA14" s="17"/>
      <c r="BB14" s="17"/>
      <c r="BC14" s="17"/>
      <c r="BD14" s="75">
        <v>0</v>
      </c>
      <c r="BE14" s="17">
        <f aca="true" t="shared" si="38" ref="BE14:BE33">BF14+BG14+BK14+BL14+BM14</f>
        <v>0</v>
      </c>
      <c r="BF14" s="17"/>
      <c r="BG14" s="75">
        <f aca="true" t="shared" si="39" ref="BG14:BG33">SUM(BH14:BJ14)</f>
        <v>0</v>
      </c>
      <c r="BH14" s="17"/>
      <c r="BI14" s="17"/>
      <c r="BJ14" s="17"/>
      <c r="BK14" s="17"/>
      <c r="BL14" s="17"/>
      <c r="BM14" s="17"/>
      <c r="BN14" s="17">
        <v>83860</v>
      </c>
      <c r="BO14" s="17">
        <v>82</v>
      </c>
      <c r="BP14" s="17">
        <f aca="true" t="shared" si="40" ref="BP14:BP33">AX14+BE14+BO14</f>
        <v>82</v>
      </c>
      <c r="BQ14" s="17">
        <f aca="true" t="shared" si="41" ref="BQ14:BQ33">AE14+AX14</f>
        <v>0</v>
      </c>
      <c r="BR14" s="17">
        <f aca="true" t="shared" si="42" ref="BR14:BR33">AF14+AY14</f>
        <v>0</v>
      </c>
      <c r="BS14" s="17">
        <f aca="true" t="shared" si="43" ref="BS14:BS33">AG14+AZ14</f>
        <v>0</v>
      </c>
      <c r="BT14" s="17">
        <f aca="true" t="shared" si="44" ref="BT14:BT33">AH14+BA14</f>
        <v>0</v>
      </c>
      <c r="BU14" s="17">
        <f aca="true" t="shared" si="45" ref="BU14:BU33">AI14+BB14</f>
        <v>0</v>
      </c>
      <c r="BV14" s="17">
        <f aca="true" t="shared" si="46" ref="BV14:BV33">AJ14+BC14</f>
        <v>0</v>
      </c>
      <c r="BW14" s="75" t="s">
        <v>77</v>
      </c>
      <c r="BX14" s="17">
        <f t="shared" si="28"/>
        <v>116206</v>
      </c>
      <c r="BY14" s="17">
        <f t="shared" si="28"/>
        <v>0</v>
      </c>
      <c r="BZ14" s="17">
        <f t="shared" si="28"/>
        <v>0</v>
      </c>
      <c r="CA14" s="17">
        <f t="shared" si="28"/>
        <v>0</v>
      </c>
      <c r="CB14" s="17">
        <f t="shared" si="28"/>
        <v>0</v>
      </c>
      <c r="CC14" s="17">
        <f t="shared" si="28"/>
        <v>0</v>
      </c>
      <c r="CD14" s="17">
        <f t="shared" si="28"/>
        <v>0</v>
      </c>
      <c r="CE14" s="17">
        <f t="shared" si="28"/>
        <v>76102</v>
      </c>
      <c r="CF14" s="17">
        <f t="shared" si="28"/>
        <v>40104</v>
      </c>
      <c r="CG14" s="75" t="s">
        <v>77</v>
      </c>
      <c r="CH14" s="17">
        <f aca="true" t="shared" si="47" ref="CH14:CH33">AV14+BO14</f>
        <v>582</v>
      </c>
      <c r="CI14" s="17">
        <f aca="true" t="shared" si="48" ref="CI14:CI33">AW14+BP14</f>
        <v>116788</v>
      </c>
    </row>
    <row r="15" spans="1:87" ht="13.5">
      <c r="A15" s="74" t="s">
        <v>140</v>
      </c>
      <c r="B15" s="74" t="s">
        <v>156</v>
      </c>
      <c r="C15" s="101" t="s">
        <v>157</v>
      </c>
      <c r="D15" s="17">
        <f t="shared" si="0"/>
        <v>309255</v>
      </c>
      <c r="E15" s="17">
        <f t="shared" si="1"/>
        <v>52828</v>
      </c>
      <c r="F15" s="17">
        <v>1480</v>
      </c>
      <c r="G15" s="17">
        <v>0</v>
      </c>
      <c r="H15" s="17">
        <v>0</v>
      </c>
      <c r="I15" s="17">
        <v>49990</v>
      </c>
      <c r="J15" s="17" t="s">
        <v>130</v>
      </c>
      <c r="K15" s="17">
        <v>1358</v>
      </c>
      <c r="L15" s="17">
        <v>256427</v>
      </c>
      <c r="M15" s="17">
        <f t="shared" si="2"/>
        <v>100460</v>
      </c>
      <c r="N15" s="17">
        <f t="shared" si="3"/>
        <v>34606</v>
      </c>
      <c r="O15" s="17">
        <v>5271</v>
      </c>
      <c r="P15" s="17">
        <v>5271</v>
      </c>
      <c r="Q15" s="17">
        <v>0</v>
      </c>
      <c r="R15" s="17">
        <v>24064</v>
      </c>
      <c r="S15" s="17" t="s">
        <v>130</v>
      </c>
      <c r="T15" s="17">
        <v>0</v>
      </c>
      <c r="U15" s="17">
        <v>65854</v>
      </c>
      <c r="V15" s="17">
        <f t="shared" si="4"/>
        <v>409715</v>
      </c>
      <c r="W15" s="17">
        <f t="shared" si="5"/>
        <v>87434</v>
      </c>
      <c r="X15" s="17">
        <f t="shared" si="6"/>
        <v>6751</v>
      </c>
      <c r="Y15" s="17">
        <f t="shared" si="7"/>
        <v>5271</v>
      </c>
      <c r="Z15" s="17">
        <f t="shared" si="8"/>
        <v>0</v>
      </c>
      <c r="AA15" s="17">
        <f t="shared" si="9"/>
        <v>74054</v>
      </c>
      <c r="AB15" s="17" t="s">
        <v>212</v>
      </c>
      <c r="AC15" s="17">
        <f t="shared" si="10"/>
        <v>1358</v>
      </c>
      <c r="AD15" s="17">
        <f t="shared" si="11"/>
        <v>322281</v>
      </c>
      <c r="AE15" s="17">
        <f t="shared" si="31"/>
        <v>1155</v>
      </c>
      <c r="AF15" s="17">
        <f t="shared" si="32"/>
        <v>1155</v>
      </c>
      <c r="AG15" s="17">
        <v>0</v>
      </c>
      <c r="AH15" s="17">
        <v>1155</v>
      </c>
      <c r="AI15" s="17">
        <v>0</v>
      </c>
      <c r="AJ15" s="17">
        <v>0</v>
      </c>
      <c r="AK15" s="75">
        <v>0</v>
      </c>
      <c r="AL15" s="17">
        <f t="shared" si="33"/>
        <v>289586</v>
      </c>
      <c r="AM15" s="17">
        <v>9921</v>
      </c>
      <c r="AN15" s="75">
        <f t="shared" si="34"/>
        <v>7190</v>
      </c>
      <c r="AO15" s="17">
        <v>0</v>
      </c>
      <c r="AP15" s="17">
        <v>2862</v>
      </c>
      <c r="AQ15" s="17">
        <v>4328</v>
      </c>
      <c r="AR15" s="17">
        <v>0</v>
      </c>
      <c r="AS15" s="17">
        <v>260411</v>
      </c>
      <c r="AT15" s="17">
        <v>12064</v>
      </c>
      <c r="AU15" s="17">
        <v>5173</v>
      </c>
      <c r="AV15" s="17">
        <v>13341</v>
      </c>
      <c r="AW15" s="17">
        <f t="shared" si="35"/>
        <v>304082</v>
      </c>
      <c r="AX15" s="17">
        <f t="shared" si="36"/>
        <v>15813</v>
      </c>
      <c r="AY15" s="17">
        <f t="shared" si="37"/>
        <v>15813</v>
      </c>
      <c r="AZ15" s="17">
        <v>0</v>
      </c>
      <c r="BA15" s="17">
        <v>0</v>
      </c>
      <c r="BB15" s="17">
        <v>15813</v>
      </c>
      <c r="BC15" s="17">
        <v>0</v>
      </c>
      <c r="BD15" s="75">
        <v>0</v>
      </c>
      <c r="BE15" s="17">
        <f t="shared" si="38"/>
        <v>24080</v>
      </c>
      <c r="BF15" s="17">
        <v>0</v>
      </c>
      <c r="BG15" s="75">
        <f t="shared" si="39"/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24080</v>
      </c>
      <c r="BM15" s="17">
        <v>0</v>
      </c>
      <c r="BN15" s="17">
        <v>60528</v>
      </c>
      <c r="BO15" s="17">
        <v>39</v>
      </c>
      <c r="BP15" s="17">
        <f t="shared" si="40"/>
        <v>39932</v>
      </c>
      <c r="BQ15" s="17">
        <f t="shared" si="41"/>
        <v>16968</v>
      </c>
      <c r="BR15" s="17">
        <f t="shared" si="42"/>
        <v>16968</v>
      </c>
      <c r="BS15" s="17">
        <f t="shared" si="43"/>
        <v>0</v>
      </c>
      <c r="BT15" s="17">
        <f t="shared" si="44"/>
        <v>1155</v>
      </c>
      <c r="BU15" s="17">
        <f t="shared" si="45"/>
        <v>15813</v>
      </c>
      <c r="BV15" s="17">
        <f t="shared" si="46"/>
        <v>0</v>
      </c>
      <c r="BW15" s="75" t="s">
        <v>77</v>
      </c>
      <c r="BX15" s="17">
        <f t="shared" si="28"/>
        <v>313666</v>
      </c>
      <c r="BY15" s="17">
        <f t="shared" si="28"/>
        <v>9921</v>
      </c>
      <c r="BZ15" s="17">
        <f t="shared" si="28"/>
        <v>7190</v>
      </c>
      <c r="CA15" s="17">
        <f t="shared" si="28"/>
        <v>0</v>
      </c>
      <c r="CB15" s="17">
        <f t="shared" si="28"/>
        <v>2862</v>
      </c>
      <c r="CC15" s="17">
        <f t="shared" si="28"/>
        <v>4328</v>
      </c>
      <c r="CD15" s="17">
        <f t="shared" si="28"/>
        <v>0</v>
      </c>
      <c r="CE15" s="17">
        <f t="shared" si="28"/>
        <v>284491</v>
      </c>
      <c r="CF15" s="17">
        <f t="shared" si="28"/>
        <v>12064</v>
      </c>
      <c r="CG15" s="75" t="s">
        <v>77</v>
      </c>
      <c r="CH15" s="17">
        <f t="shared" si="47"/>
        <v>13380</v>
      </c>
      <c r="CI15" s="17">
        <f t="shared" si="48"/>
        <v>344014</v>
      </c>
    </row>
    <row r="16" spans="1:87" ht="13.5">
      <c r="A16" s="74" t="s">
        <v>140</v>
      </c>
      <c r="B16" s="74" t="s">
        <v>0</v>
      </c>
      <c r="C16" s="101" t="s">
        <v>1</v>
      </c>
      <c r="D16" s="17">
        <f t="shared" si="0"/>
        <v>414425</v>
      </c>
      <c r="E16" s="17">
        <f t="shared" si="1"/>
        <v>39925</v>
      </c>
      <c r="F16" s="17"/>
      <c r="G16" s="17"/>
      <c r="H16" s="17"/>
      <c r="I16" s="17">
        <v>39925</v>
      </c>
      <c r="J16" s="17" t="s">
        <v>130</v>
      </c>
      <c r="K16" s="17"/>
      <c r="L16" s="17">
        <v>374500</v>
      </c>
      <c r="M16" s="17">
        <f t="shared" si="2"/>
        <v>83726</v>
      </c>
      <c r="N16" s="17">
        <f t="shared" si="3"/>
        <v>0</v>
      </c>
      <c r="O16" s="17"/>
      <c r="P16" s="17"/>
      <c r="Q16" s="17"/>
      <c r="R16" s="17"/>
      <c r="S16" s="17" t="s">
        <v>130</v>
      </c>
      <c r="T16" s="17"/>
      <c r="U16" s="17">
        <v>83726</v>
      </c>
      <c r="V16" s="17">
        <f t="shared" si="4"/>
        <v>498151</v>
      </c>
      <c r="W16" s="17">
        <f t="shared" si="5"/>
        <v>39925</v>
      </c>
      <c r="X16" s="17">
        <f t="shared" si="6"/>
        <v>0</v>
      </c>
      <c r="Y16" s="17">
        <f t="shared" si="7"/>
        <v>0</v>
      </c>
      <c r="Z16" s="17">
        <f t="shared" si="8"/>
        <v>0</v>
      </c>
      <c r="AA16" s="17">
        <f t="shared" si="9"/>
        <v>39925</v>
      </c>
      <c r="AB16" s="17" t="s">
        <v>212</v>
      </c>
      <c r="AC16" s="17">
        <f t="shared" si="10"/>
        <v>0</v>
      </c>
      <c r="AD16" s="17">
        <f t="shared" si="11"/>
        <v>458226</v>
      </c>
      <c r="AE16" s="17">
        <f t="shared" si="31"/>
        <v>0</v>
      </c>
      <c r="AF16" s="17">
        <f t="shared" si="32"/>
        <v>0</v>
      </c>
      <c r="AG16" s="17"/>
      <c r="AH16" s="17"/>
      <c r="AI16" s="17"/>
      <c r="AJ16" s="17"/>
      <c r="AK16" s="75">
        <v>54986</v>
      </c>
      <c r="AL16" s="17">
        <f t="shared" si="33"/>
        <v>175867</v>
      </c>
      <c r="AM16" s="17">
        <v>750</v>
      </c>
      <c r="AN16" s="75">
        <f t="shared" si="34"/>
        <v>0</v>
      </c>
      <c r="AO16" s="17"/>
      <c r="AP16" s="17"/>
      <c r="AQ16" s="17"/>
      <c r="AR16" s="17"/>
      <c r="AS16" s="17">
        <v>175117</v>
      </c>
      <c r="AT16" s="17"/>
      <c r="AU16" s="17">
        <v>174263</v>
      </c>
      <c r="AV16" s="17">
        <v>9309</v>
      </c>
      <c r="AW16" s="17">
        <f t="shared" si="35"/>
        <v>185176</v>
      </c>
      <c r="AX16" s="17">
        <f t="shared" si="36"/>
        <v>0</v>
      </c>
      <c r="AY16" s="17">
        <f t="shared" si="37"/>
        <v>0</v>
      </c>
      <c r="AZ16" s="17"/>
      <c r="BA16" s="17"/>
      <c r="BB16" s="17"/>
      <c r="BC16" s="17"/>
      <c r="BD16" s="75">
        <v>0</v>
      </c>
      <c r="BE16" s="17">
        <f t="shared" si="38"/>
        <v>0</v>
      </c>
      <c r="BF16" s="17"/>
      <c r="BG16" s="75">
        <f t="shared" si="39"/>
        <v>0</v>
      </c>
      <c r="BH16" s="17"/>
      <c r="BI16" s="17"/>
      <c r="BJ16" s="17"/>
      <c r="BK16" s="17"/>
      <c r="BL16" s="17"/>
      <c r="BM16" s="17"/>
      <c r="BN16" s="17">
        <v>83726</v>
      </c>
      <c r="BO16" s="17"/>
      <c r="BP16" s="17">
        <f t="shared" si="40"/>
        <v>0</v>
      </c>
      <c r="BQ16" s="17">
        <f t="shared" si="41"/>
        <v>0</v>
      </c>
      <c r="BR16" s="17">
        <f t="shared" si="42"/>
        <v>0</v>
      </c>
      <c r="BS16" s="17">
        <f t="shared" si="43"/>
        <v>0</v>
      </c>
      <c r="BT16" s="17">
        <f t="shared" si="44"/>
        <v>0</v>
      </c>
      <c r="BU16" s="17">
        <f t="shared" si="45"/>
        <v>0</v>
      </c>
      <c r="BV16" s="17">
        <f t="shared" si="46"/>
        <v>0</v>
      </c>
      <c r="BW16" s="75" t="s">
        <v>77</v>
      </c>
      <c r="BX16" s="17">
        <f t="shared" si="28"/>
        <v>175867</v>
      </c>
      <c r="BY16" s="17">
        <f t="shared" si="28"/>
        <v>750</v>
      </c>
      <c r="BZ16" s="17">
        <f t="shared" si="28"/>
        <v>0</v>
      </c>
      <c r="CA16" s="17">
        <f aca="true" t="shared" si="49" ref="BX16:CF33">AO16+BH16</f>
        <v>0</v>
      </c>
      <c r="CB16" s="17">
        <f t="shared" si="49"/>
        <v>0</v>
      </c>
      <c r="CC16" s="17">
        <f t="shared" si="49"/>
        <v>0</v>
      </c>
      <c r="CD16" s="17">
        <f t="shared" si="49"/>
        <v>0</v>
      </c>
      <c r="CE16" s="17">
        <f t="shared" si="49"/>
        <v>175117</v>
      </c>
      <c r="CF16" s="17">
        <f t="shared" si="49"/>
        <v>0</v>
      </c>
      <c r="CG16" s="75" t="s">
        <v>77</v>
      </c>
      <c r="CH16" s="17">
        <f t="shared" si="47"/>
        <v>9309</v>
      </c>
      <c r="CI16" s="17">
        <f t="shared" si="48"/>
        <v>185176</v>
      </c>
    </row>
    <row r="17" spans="1:87" ht="13.5">
      <c r="A17" s="74" t="s">
        <v>140</v>
      </c>
      <c r="B17" s="74" t="s">
        <v>158</v>
      </c>
      <c r="C17" s="101" t="s">
        <v>159</v>
      </c>
      <c r="D17" s="17">
        <f t="shared" si="0"/>
        <v>108007</v>
      </c>
      <c r="E17" s="17">
        <f t="shared" si="1"/>
        <v>16872</v>
      </c>
      <c r="F17" s="17">
        <v>11000</v>
      </c>
      <c r="G17" s="17"/>
      <c r="H17" s="17"/>
      <c r="I17" s="17"/>
      <c r="J17" s="17" t="s">
        <v>130</v>
      </c>
      <c r="K17" s="17">
        <v>5872</v>
      </c>
      <c r="L17" s="17">
        <v>91135</v>
      </c>
      <c r="M17" s="17">
        <f t="shared" si="2"/>
        <v>17243</v>
      </c>
      <c r="N17" s="17">
        <f t="shared" si="3"/>
        <v>0</v>
      </c>
      <c r="O17" s="17"/>
      <c r="P17" s="17"/>
      <c r="Q17" s="17"/>
      <c r="R17" s="17"/>
      <c r="S17" s="17" t="s">
        <v>130</v>
      </c>
      <c r="T17" s="17"/>
      <c r="U17" s="17">
        <v>17243</v>
      </c>
      <c r="V17" s="17">
        <f t="shared" si="4"/>
        <v>125250</v>
      </c>
      <c r="W17" s="17">
        <f t="shared" si="5"/>
        <v>16872</v>
      </c>
      <c r="X17" s="17">
        <f t="shared" si="6"/>
        <v>11000</v>
      </c>
      <c r="Y17" s="17">
        <f t="shared" si="7"/>
        <v>0</v>
      </c>
      <c r="Z17" s="17">
        <f t="shared" si="8"/>
        <v>0</v>
      </c>
      <c r="AA17" s="17">
        <f t="shared" si="9"/>
        <v>0</v>
      </c>
      <c r="AB17" s="17" t="s">
        <v>212</v>
      </c>
      <c r="AC17" s="17">
        <f t="shared" si="10"/>
        <v>5872</v>
      </c>
      <c r="AD17" s="17">
        <f t="shared" si="11"/>
        <v>108378</v>
      </c>
      <c r="AE17" s="17">
        <f t="shared" si="31"/>
        <v>0</v>
      </c>
      <c r="AF17" s="17">
        <f t="shared" si="32"/>
        <v>0</v>
      </c>
      <c r="AG17" s="17"/>
      <c r="AH17" s="17"/>
      <c r="AI17" s="17"/>
      <c r="AJ17" s="17"/>
      <c r="AK17" s="75">
        <v>0</v>
      </c>
      <c r="AL17" s="17">
        <f t="shared" si="33"/>
        <v>76507</v>
      </c>
      <c r="AM17" s="17">
        <v>55377</v>
      </c>
      <c r="AN17" s="75">
        <f t="shared" si="34"/>
        <v>4926</v>
      </c>
      <c r="AO17" s="17">
        <v>4926</v>
      </c>
      <c r="AP17" s="17"/>
      <c r="AQ17" s="17"/>
      <c r="AR17" s="17">
        <v>12845</v>
      </c>
      <c r="AS17" s="17">
        <v>3359</v>
      </c>
      <c r="AT17" s="17"/>
      <c r="AU17" s="17">
        <v>26485</v>
      </c>
      <c r="AV17" s="17">
        <v>5015</v>
      </c>
      <c r="AW17" s="17">
        <f t="shared" si="35"/>
        <v>81522</v>
      </c>
      <c r="AX17" s="17">
        <f t="shared" si="36"/>
        <v>0</v>
      </c>
      <c r="AY17" s="17">
        <f t="shared" si="37"/>
        <v>0</v>
      </c>
      <c r="AZ17" s="17"/>
      <c r="BA17" s="17"/>
      <c r="BB17" s="17"/>
      <c r="BC17" s="17"/>
      <c r="BD17" s="75">
        <v>0</v>
      </c>
      <c r="BE17" s="17">
        <f t="shared" si="38"/>
        <v>0</v>
      </c>
      <c r="BF17" s="17"/>
      <c r="BG17" s="75">
        <f t="shared" si="39"/>
        <v>0</v>
      </c>
      <c r="BH17" s="17"/>
      <c r="BI17" s="17"/>
      <c r="BJ17" s="17"/>
      <c r="BK17" s="17"/>
      <c r="BL17" s="17"/>
      <c r="BM17" s="17"/>
      <c r="BN17" s="17">
        <v>17243</v>
      </c>
      <c r="BO17" s="17"/>
      <c r="BP17" s="17">
        <f t="shared" si="40"/>
        <v>0</v>
      </c>
      <c r="BQ17" s="17">
        <f t="shared" si="41"/>
        <v>0</v>
      </c>
      <c r="BR17" s="17">
        <f t="shared" si="42"/>
        <v>0</v>
      </c>
      <c r="BS17" s="17">
        <f t="shared" si="43"/>
        <v>0</v>
      </c>
      <c r="BT17" s="17">
        <f t="shared" si="44"/>
        <v>0</v>
      </c>
      <c r="BU17" s="17">
        <f t="shared" si="45"/>
        <v>0</v>
      </c>
      <c r="BV17" s="17">
        <f t="shared" si="46"/>
        <v>0</v>
      </c>
      <c r="BW17" s="75" t="s">
        <v>77</v>
      </c>
      <c r="BX17" s="17">
        <f t="shared" si="49"/>
        <v>76507</v>
      </c>
      <c r="BY17" s="17">
        <f t="shared" si="49"/>
        <v>55377</v>
      </c>
      <c r="BZ17" s="17">
        <f t="shared" si="49"/>
        <v>4926</v>
      </c>
      <c r="CA17" s="17">
        <f t="shared" si="49"/>
        <v>4926</v>
      </c>
      <c r="CB17" s="17">
        <f t="shared" si="49"/>
        <v>0</v>
      </c>
      <c r="CC17" s="17">
        <f t="shared" si="49"/>
        <v>0</v>
      </c>
      <c r="CD17" s="17">
        <f t="shared" si="49"/>
        <v>12845</v>
      </c>
      <c r="CE17" s="17">
        <f t="shared" si="49"/>
        <v>3359</v>
      </c>
      <c r="CF17" s="17">
        <f t="shared" si="49"/>
        <v>0</v>
      </c>
      <c r="CG17" s="75" t="s">
        <v>77</v>
      </c>
      <c r="CH17" s="17">
        <f t="shared" si="47"/>
        <v>5015</v>
      </c>
      <c r="CI17" s="17">
        <f t="shared" si="48"/>
        <v>81522</v>
      </c>
    </row>
    <row r="18" spans="1:87" ht="13.5">
      <c r="A18" s="74" t="s">
        <v>140</v>
      </c>
      <c r="B18" s="74" t="s">
        <v>160</v>
      </c>
      <c r="C18" s="101" t="s">
        <v>161</v>
      </c>
      <c r="D18" s="17">
        <f t="shared" si="0"/>
        <v>85429</v>
      </c>
      <c r="E18" s="17">
        <f t="shared" si="1"/>
        <v>110</v>
      </c>
      <c r="F18" s="17"/>
      <c r="G18" s="17">
        <v>110</v>
      </c>
      <c r="H18" s="17"/>
      <c r="I18" s="17"/>
      <c r="J18" s="17" t="s">
        <v>130</v>
      </c>
      <c r="K18" s="17"/>
      <c r="L18" s="17">
        <v>85319</v>
      </c>
      <c r="M18" s="17">
        <f t="shared" si="2"/>
        <v>7002</v>
      </c>
      <c r="N18" s="17">
        <f t="shared" si="3"/>
        <v>0</v>
      </c>
      <c r="O18" s="17"/>
      <c r="P18" s="17"/>
      <c r="Q18" s="17"/>
      <c r="R18" s="17"/>
      <c r="S18" s="17" t="s">
        <v>130</v>
      </c>
      <c r="T18" s="17"/>
      <c r="U18" s="17">
        <v>7002</v>
      </c>
      <c r="V18" s="17">
        <f t="shared" si="4"/>
        <v>92431</v>
      </c>
      <c r="W18" s="17">
        <f t="shared" si="5"/>
        <v>110</v>
      </c>
      <c r="X18" s="17">
        <f t="shared" si="6"/>
        <v>0</v>
      </c>
      <c r="Y18" s="17">
        <f t="shared" si="7"/>
        <v>110</v>
      </c>
      <c r="Z18" s="17">
        <f t="shared" si="8"/>
        <v>0</v>
      </c>
      <c r="AA18" s="17">
        <f t="shared" si="9"/>
        <v>0</v>
      </c>
      <c r="AB18" s="17" t="s">
        <v>212</v>
      </c>
      <c r="AC18" s="17">
        <f t="shared" si="10"/>
        <v>0</v>
      </c>
      <c r="AD18" s="17">
        <f t="shared" si="11"/>
        <v>92321</v>
      </c>
      <c r="AE18" s="17">
        <f t="shared" si="31"/>
        <v>0</v>
      </c>
      <c r="AF18" s="17">
        <f t="shared" si="32"/>
        <v>0</v>
      </c>
      <c r="AG18" s="17"/>
      <c r="AH18" s="17"/>
      <c r="AI18" s="17"/>
      <c r="AJ18" s="17"/>
      <c r="AK18" s="75">
        <v>0</v>
      </c>
      <c r="AL18" s="17">
        <f t="shared" si="33"/>
        <v>60892</v>
      </c>
      <c r="AM18" s="17">
        <v>35227</v>
      </c>
      <c r="AN18" s="75">
        <f t="shared" si="34"/>
        <v>0</v>
      </c>
      <c r="AO18" s="17"/>
      <c r="AP18" s="17"/>
      <c r="AQ18" s="17"/>
      <c r="AR18" s="17">
        <v>11595</v>
      </c>
      <c r="AS18" s="17">
        <v>14070</v>
      </c>
      <c r="AT18" s="17"/>
      <c r="AU18" s="17">
        <v>15001</v>
      </c>
      <c r="AV18" s="17">
        <v>9536</v>
      </c>
      <c r="AW18" s="17">
        <f t="shared" si="35"/>
        <v>70428</v>
      </c>
      <c r="AX18" s="17">
        <f t="shared" si="36"/>
        <v>0</v>
      </c>
      <c r="AY18" s="17">
        <f t="shared" si="37"/>
        <v>0</v>
      </c>
      <c r="AZ18" s="17"/>
      <c r="BA18" s="17"/>
      <c r="BB18" s="17"/>
      <c r="BC18" s="17"/>
      <c r="BD18" s="75">
        <v>0</v>
      </c>
      <c r="BE18" s="17">
        <f t="shared" si="38"/>
        <v>0</v>
      </c>
      <c r="BF18" s="17"/>
      <c r="BG18" s="75">
        <f t="shared" si="39"/>
        <v>0</v>
      </c>
      <c r="BH18" s="17"/>
      <c r="BI18" s="17"/>
      <c r="BJ18" s="17"/>
      <c r="BK18" s="17"/>
      <c r="BL18" s="17"/>
      <c r="BM18" s="17"/>
      <c r="BN18" s="17">
        <v>6899</v>
      </c>
      <c r="BO18" s="17">
        <v>103</v>
      </c>
      <c r="BP18" s="17">
        <f t="shared" si="40"/>
        <v>103</v>
      </c>
      <c r="BQ18" s="17">
        <f t="shared" si="41"/>
        <v>0</v>
      </c>
      <c r="BR18" s="17">
        <f t="shared" si="42"/>
        <v>0</v>
      </c>
      <c r="BS18" s="17">
        <f t="shared" si="43"/>
        <v>0</v>
      </c>
      <c r="BT18" s="17">
        <f t="shared" si="44"/>
        <v>0</v>
      </c>
      <c r="BU18" s="17">
        <f t="shared" si="45"/>
        <v>0</v>
      </c>
      <c r="BV18" s="17">
        <f t="shared" si="46"/>
        <v>0</v>
      </c>
      <c r="BW18" s="75" t="s">
        <v>77</v>
      </c>
      <c r="BX18" s="17">
        <f t="shared" si="49"/>
        <v>60892</v>
      </c>
      <c r="BY18" s="17">
        <f t="shared" si="49"/>
        <v>35227</v>
      </c>
      <c r="BZ18" s="17">
        <f t="shared" si="49"/>
        <v>0</v>
      </c>
      <c r="CA18" s="17">
        <f t="shared" si="49"/>
        <v>0</v>
      </c>
      <c r="CB18" s="17">
        <f t="shared" si="49"/>
        <v>0</v>
      </c>
      <c r="CC18" s="17">
        <f t="shared" si="49"/>
        <v>0</v>
      </c>
      <c r="CD18" s="17">
        <f t="shared" si="49"/>
        <v>11595</v>
      </c>
      <c r="CE18" s="17">
        <f t="shared" si="49"/>
        <v>14070</v>
      </c>
      <c r="CF18" s="17">
        <f t="shared" si="49"/>
        <v>0</v>
      </c>
      <c r="CG18" s="75" t="s">
        <v>77</v>
      </c>
      <c r="CH18" s="17">
        <f t="shared" si="47"/>
        <v>9639</v>
      </c>
      <c r="CI18" s="17">
        <f t="shared" si="48"/>
        <v>70531</v>
      </c>
    </row>
    <row r="19" spans="1:87" ht="13.5">
      <c r="A19" s="74" t="s">
        <v>140</v>
      </c>
      <c r="B19" s="74" t="s">
        <v>162</v>
      </c>
      <c r="C19" s="101" t="s">
        <v>163</v>
      </c>
      <c r="D19" s="17">
        <f t="shared" si="0"/>
        <v>21398</v>
      </c>
      <c r="E19" s="17">
        <f t="shared" si="1"/>
        <v>671</v>
      </c>
      <c r="F19" s="17">
        <v>0</v>
      </c>
      <c r="G19" s="17">
        <v>100</v>
      </c>
      <c r="H19" s="17">
        <v>0</v>
      </c>
      <c r="I19" s="17">
        <v>10</v>
      </c>
      <c r="J19" s="17" t="s">
        <v>130</v>
      </c>
      <c r="K19" s="17">
        <v>561</v>
      </c>
      <c r="L19" s="17">
        <v>20727</v>
      </c>
      <c r="M19" s="17">
        <f t="shared" si="2"/>
        <v>4677</v>
      </c>
      <c r="N19" s="17">
        <f t="shared" si="3"/>
        <v>1910</v>
      </c>
      <c r="O19" s="17">
        <v>0</v>
      </c>
      <c r="P19" s="17">
        <v>0</v>
      </c>
      <c r="Q19" s="17">
        <v>0</v>
      </c>
      <c r="R19" s="17">
        <v>1910</v>
      </c>
      <c r="S19" s="17" t="s">
        <v>130</v>
      </c>
      <c r="T19" s="17">
        <v>0</v>
      </c>
      <c r="U19" s="17">
        <v>2767</v>
      </c>
      <c r="V19" s="17">
        <f t="shared" si="4"/>
        <v>26075</v>
      </c>
      <c r="W19" s="17">
        <f t="shared" si="5"/>
        <v>2581</v>
      </c>
      <c r="X19" s="17">
        <f t="shared" si="6"/>
        <v>0</v>
      </c>
      <c r="Y19" s="17">
        <f t="shared" si="7"/>
        <v>100</v>
      </c>
      <c r="Z19" s="17">
        <f t="shared" si="8"/>
        <v>0</v>
      </c>
      <c r="AA19" s="17">
        <f t="shared" si="9"/>
        <v>1920</v>
      </c>
      <c r="AB19" s="17" t="s">
        <v>212</v>
      </c>
      <c r="AC19" s="17">
        <f t="shared" si="10"/>
        <v>561</v>
      </c>
      <c r="AD19" s="17">
        <f t="shared" si="11"/>
        <v>23494</v>
      </c>
      <c r="AE19" s="17">
        <f t="shared" si="31"/>
        <v>0</v>
      </c>
      <c r="AF19" s="17">
        <f t="shared" si="32"/>
        <v>0</v>
      </c>
      <c r="AG19" s="17">
        <v>0</v>
      </c>
      <c r="AH19" s="17">
        <v>0</v>
      </c>
      <c r="AI19" s="17">
        <v>0</v>
      </c>
      <c r="AJ19" s="17">
        <v>0</v>
      </c>
      <c r="AK19" s="75">
        <v>0</v>
      </c>
      <c r="AL19" s="17">
        <f t="shared" si="33"/>
        <v>18371</v>
      </c>
      <c r="AM19" s="17">
        <v>4750</v>
      </c>
      <c r="AN19" s="75">
        <f t="shared" si="34"/>
        <v>0</v>
      </c>
      <c r="AO19" s="17">
        <v>0</v>
      </c>
      <c r="AP19" s="17">
        <v>0</v>
      </c>
      <c r="AQ19" s="17">
        <v>0</v>
      </c>
      <c r="AR19" s="17">
        <v>2893</v>
      </c>
      <c r="AS19" s="17">
        <v>4622</v>
      </c>
      <c r="AT19" s="17">
        <v>6106</v>
      </c>
      <c r="AU19" s="17">
        <v>3027</v>
      </c>
      <c r="AV19" s="17">
        <v>0</v>
      </c>
      <c r="AW19" s="17">
        <f t="shared" si="35"/>
        <v>18371</v>
      </c>
      <c r="AX19" s="17">
        <f t="shared" si="36"/>
        <v>0</v>
      </c>
      <c r="AY19" s="17">
        <f t="shared" si="37"/>
        <v>0</v>
      </c>
      <c r="AZ19" s="17">
        <v>0</v>
      </c>
      <c r="BA19" s="17">
        <v>0</v>
      </c>
      <c r="BB19" s="17">
        <v>0</v>
      </c>
      <c r="BC19" s="17">
        <v>0</v>
      </c>
      <c r="BD19" s="75">
        <v>0</v>
      </c>
      <c r="BE19" s="17">
        <f t="shared" si="38"/>
        <v>4677</v>
      </c>
      <c r="BF19" s="17">
        <v>0</v>
      </c>
      <c r="BG19" s="75">
        <f t="shared" si="39"/>
        <v>3013</v>
      </c>
      <c r="BH19" s="17">
        <v>0</v>
      </c>
      <c r="BI19" s="17">
        <v>3013</v>
      </c>
      <c r="BJ19" s="17">
        <v>0</v>
      </c>
      <c r="BK19" s="17">
        <v>0</v>
      </c>
      <c r="BL19" s="17">
        <v>0</v>
      </c>
      <c r="BM19" s="17">
        <v>1664</v>
      </c>
      <c r="BN19" s="17">
        <v>0</v>
      </c>
      <c r="BO19" s="17">
        <v>0</v>
      </c>
      <c r="BP19" s="17">
        <f t="shared" si="40"/>
        <v>4677</v>
      </c>
      <c r="BQ19" s="17">
        <f t="shared" si="41"/>
        <v>0</v>
      </c>
      <c r="BR19" s="17">
        <f t="shared" si="42"/>
        <v>0</v>
      </c>
      <c r="BS19" s="17">
        <f t="shared" si="43"/>
        <v>0</v>
      </c>
      <c r="BT19" s="17">
        <f t="shared" si="44"/>
        <v>0</v>
      </c>
      <c r="BU19" s="17">
        <f t="shared" si="45"/>
        <v>0</v>
      </c>
      <c r="BV19" s="17">
        <f t="shared" si="46"/>
        <v>0</v>
      </c>
      <c r="BW19" s="75" t="s">
        <v>77</v>
      </c>
      <c r="BX19" s="17">
        <f t="shared" si="49"/>
        <v>23048</v>
      </c>
      <c r="BY19" s="17">
        <f t="shared" si="49"/>
        <v>4750</v>
      </c>
      <c r="BZ19" s="17">
        <f t="shared" si="49"/>
        <v>3013</v>
      </c>
      <c r="CA19" s="17">
        <f t="shared" si="49"/>
        <v>0</v>
      </c>
      <c r="CB19" s="17">
        <f t="shared" si="49"/>
        <v>3013</v>
      </c>
      <c r="CC19" s="17">
        <f t="shared" si="49"/>
        <v>0</v>
      </c>
      <c r="CD19" s="17">
        <f t="shared" si="49"/>
        <v>2893</v>
      </c>
      <c r="CE19" s="17">
        <f t="shared" si="49"/>
        <v>4622</v>
      </c>
      <c r="CF19" s="17">
        <f t="shared" si="49"/>
        <v>7770</v>
      </c>
      <c r="CG19" s="75" t="s">
        <v>77</v>
      </c>
      <c r="CH19" s="17">
        <f t="shared" si="47"/>
        <v>0</v>
      </c>
      <c r="CI19" s="17">
        <f t="shared" si="48"/>
        <v>23048</v>
      </c>
    </row>
    <row r="20" spans="1:87" ht="13.5">
      <c r="A20" s="74" t="s">
        <v>140</v>
      </c>
      <c r="B20" s="74" t="s">
        <v>164</v>
      </c>
      <c r="C20" s="101" t="s">
        <v>165</v>
      </c>
      <c r="D20" s="17">
        <f t="shared" si="0"/>
        <v>157234</v>
      </c>
      <c r="E20" s="17">
        <f t="shared" si="1"/>
        <v>4861</v>
      </c>
      <c r="F20" s="17"/>
      <c r="G20" s="17"/>
      <c r="H20" s="17"/>
      <c r="I20" s="17"/>
      <c r="J20" s="17" t="s">
        <v>130</v>
      </c>
      <c r="K20" s="17">
        <v>4861</v>
      </c>
      <c r="L20" s="17">
        <v>152373</v>
      </c>
      <c r="M20" s="17">
        <f t="shared" si="2"/>
        <v>50108</v>
      </c>
      <c r="N20" s="17">
        <f t="shared" si="3"/>
        <v>2348</v>
      </c>
      <c r="O20" s="17"/>
      <c r="P20" s="17"/>
      <c r="Q20" s="17"/>
      <c r="R20" s="17"/>
      <c r="S20" s="17" t="s">
        <v>130</v>
      </c>
      <c r="T20" s="17">
        <v>2348</v>
      </c>
      <c r="U20" s="17">
        <v>47760</v>
      </c>
      <c r="V20" s="17">
        <f t="shared" si="4"/>
        <v>207342</v>
      </c>
      <c r="W20" s="17">
        <f t="shared" si="5"/>
        <v>7209</v>
      </c>
      <c r="X20" s="17">
        <f t="shared" si="6"/>
        <v>0</v>
      </c>
      <c r="Y20" s="17">
        <f t="shared" si="7"/>
        <v>0</v>
      </c>
      <c r="Z20" s="17">
        <f t="shared" si="8"/>
        <v>0</v>
      </c>
      <c r="AA20" s="17">
        <f t="shared" si="9"/>
        <v>0</v>
      </c>
      <c r="AB20" s="17" t="s">
        <v>212</v>
      </c>
      <c r="AC20" s="17">
        <f t="shared" si="10"/>
        <v>7209</v>
      </c>
      <c r="AD20" s="17">
        <f t="shared" si="11"/>
        <v>200133</v>
      </c>
      <c r="AE20" s="17">
        <f t="shared" si="31"/>
        <v>0</v>
      </c>
      <c r="AF20" s="17">
        <f t="shared" si="32"/>
        <v>0</v>
      </c>
      <c r="AG20" s="17"/>
      <c r="AH20" s="17"/>
      <c r="AI20" s="17"/>
      <c r="AJ20" s="17"/>
      <c r="AK20" s="75">
        <v>0</v>
      </c>
      <c r="AL20" s="17">
        <f t="shared" si="33"/>
        <v>126455</v>
      </c>
      <c r="AM20" s="17"/>
      <c r="AN20" s="75">
        <f t="shared" si="34"/>
        <v>0</v>
      </c>
      <c r="AO20" s="17"/>
      <c r="AP20" s="17"/>
      <c r="AQ20" s="17"/>
      <c r="AR20" s="17"/>
      <c r="AS20" s="17">
        <v>119990</v>
      </c>
      <c r="AT20" s="17">
        <v>6465</v>
      </c>
      <c r="AU20" s="17">
        <v>30779</v>
      </c>
      <c r="AV20" s="17"/>
      <c r="AW20" s="17">
        <f t="shared" si="35"/>
        <v>126455</v>
      </c>
      <c r="AX20" s="17">
        <f t="shared" si="36"/>
        <v>0</v>
      </c>
      <c r="AY20" s="17">
        <f t="shared" si="37"/>
        <v>0</v>
      </c>
      <c r="AZ20" s="17"/>
      <c r="BA20" s="17"/>
      <c r="BB20" s="17"/>
      <c r="BC20" s="17"/>
      <c r="BD20" s="75">
        <v>0</v>
      </c>
      <c r="BE20" s="17">
        <f t="shared" si="38"/>
        <v>2037</v>
      </c>
      <c r="BF20" s="17"/>
      <c r="BG20" s="75">
        <f t="shared" si="39"/>
        <v>0</v>
      </c>
      <c r="BH20" s="17"/>
      <c r="BI20" s="17"/>
      <c r="BJ20" s="17"/>
      <c r="BK20" s="17"/>
      <c r="BL20" s="17">
        <v>630</v>
      </c>
      <c r="BM20" s="17">
        <v>1407</v>
      </c>
      <c r="BN20" s="17">
        <v>48071</v>
      </c>
      <c r="BO20" s="17"/>
      <c r="BP20" s="17">
        <f t="shared" si="40"/>
        <v>2037</v>
      </c>
      <c r="BQ20" s="17">
        <f t="shared" si="41"/>
        <v>0</v>
      </c>
      <c r="BR20" s="17">
        <f t="shared" si="42"/>
        <v>0</v>
      </c>
      <c r="BS20" s="17">
        <f t="shared" si="43"/>
        <v>0</v>
      </c>
      <c r="BT20" s="17">
        <f t="shared" si="44"/>
        <v>0</v>
      </c>
      <c r="BU20" s="17">
        <f t="shared" si="45"/>
        <v>0</v>
      </c>
      <c r="BV20" s="17">
        <f t="shared" si="46"/>
        <v>0</v>
      </c>
      <c r="BW20" s="75" t="s">
        <v>77</v>
      </c>
      <c r="BX20" s="17">
        <f t="shared" si="49"/>
        <v>128492</v>
      </c>
      <c r="BY20" s="17">
        <f t="shared" si="49"/>
        <v>0</v>
      </c>
      <c r="BZ20" s="17">
        <f t="shared" si="49"/>
        <v>0</v>
      </c>
      <c r="CA20" s="17">
        <f t="shared" si="49"/>
        <v>0</v>
      </c>
      <c r="CB20" s="17">
        <f t="shared" si="49"/>
        <v>0</v>
      </c>
      <c r="CC20" s="17">
        <f t="shared" si="49"/>
        <v>0</v>
      </c>
      <c r="CD20" s="17">
        <f t="shared" si="49"/>
        <v>0</v>
      </c>
      <c r="CE20" s="17">
        <f t="shared" si="49"/>
        <v>120620</v>
      </c>
      <c r="CF20" s="17">
        <f t="shared" si="49"/>
        <v>7872</v>
      </c>
      <c r="CG20" s="75" t="s">
        <v>77</v>
      </c>
      <c r="CH20" s="17">
        <f t="shared" si="47"/>
        <v>0</v>
      </c>
      <c r="CI20" s="17">
        <f t="shared" si="48"/>
        <v>128492</v>
      </c>
    </row>
    <row r="21" spans="1:87" ht="13.5">
      <c r="A21" s="74" t="s">
        <v>140</v>
      </c>
      <c r="B21" s="74" t="s">
        <v>166</v>
      </c>
      <c r="C21" s="101" t="s">
        <v>167</v>
      </c>
      <c r="D21" s="17">
        <f t="shared" si="0"/>
        <v>156500</v>
      </c>
      <c r="E21" s="17">
        <f t="shared" si="1"/>
        <v>2759</v>
      </c>
      <c r="F21" s="17">
        <v>0</v>
      </c>
      <c r="G21" s="17">
        <v>2591</v>
      </c>
      <c r="H21" s="17">
        <v>0</v>
      </c>
      <c r="I21" s="17">
        <v>63</v>
      </c>
      <c r="J21" s="17" t="s">
        <v>130</v>
      </c>
      <c r="K21" s="17">
        <v>105</v>
      </c>
      <c r="L21" s="17">
        <v>153741</v>
      </c>
      <c r="M21" s="17">
        <f t="shared" si="2"/>
        <v>51117</v>
      </c>
      <c r="N21" s="17">
        <f t="shared" si="3"/>
        <v>18</v>
      </c>
      <c r="O21" s="17">
        <v>0</v>
      </c>
      <c r="P21" s="17">
        <v>0</v>
      </c>
      <c r="Q21" s="17">
        <v>0</v>
      </c>
      <c r="R21" s="17">
        <v>0</v>
      </c>
      <c r="S21" s="17" t="s">
        <v>130</v>
      </c>
      <c r="T21" s="17">
        <v>18</v>
      </c>
      <c r="U21" s="17">
        <v>51099</v>
      </c>
      <c r="V21" s="17">
        <f t="shared" si="4"/>
        <v>207617</v>
      </c>
      <c r="W21" s="17">
        <f t="shared" si="5"/>
        <v>2777</v>
      </c>
      <c r="X21" s="17">
        <f t="shared" si="6"/>
        <v>0</v>
      </c>
      <c r="Y21" s="17">
        <f t="shared" si="7"/>
        <v>2591</v>
      </c>
      <c r="Z21" s="17">
        <f t="shared" si="8"/>
        <v>0</v>
      </c>
      <c r="AA21" s="17">
        <f t="shared" si="9"/>
        <v>63</v>
      </c>
      <c r="AB21" s="17" t="s">
        <v>212</v>
      </c>
      <c r="AC21" s="17">
        <f t="shared" si="10"/>
        <v>123</v>
      </c>
      <c r="AD21" s="17">
        <f t="shared" si="11"/>
        <v>204840</v>
      </c>
      <c r="AE21" s="17">
        <f t="shared" si="31"/>
        <v>0</v>
      </c>
      <c r="AF21" s="17">
        <f t="shared" si="32"/>
        <v>0</v>
      </c>
      <c r="AG21" s="17">
        <v>0</v>
      </c>
      <c r="AH21" s="17">
        <v>0</v>
      </c>
      <c r="AI21" s="17">
        <v>0</v>
      </c>
      <c r="AJ21" s="17">
        <v>0</v>
      </c>
      <c r="AK21" s="75">
        <v>0</v>
      </c>
      <c r="AL21" s="17">
        <f t="shared" si="33"/>
        <v>112655</v>
      </c>
      <c r="AM21" s="17">
        <v>76942</v>
      </c>
      <c r="AN21" s="75">
        <f t="shared" si="34"/>
        <v>4912</v>
      </c>
      <c r="AO21" s="17">
        <v>4912</v>
      </c>
      <c r="AP21" s="17">
        <v>0</v>
      </c>
      <c r="AQ21" s="17">
        <v>0</v>
      </c>
      <c r="AR21" s="17">
        <v>757</v>
      </c>
      <c r="AS21" s="17">
        <v>29913</v>
      </c>
      <c r="AT21" s="17">
        <v>131</v>
      </c>
      <c r="AU21" s="17">
        <v>26906</v>
      </c>
      <c r="AV21" s="17">
        <v>16939</v>
      </c>
      <c r="AW21" s="17">
        <f t="shared" si="35"/>
        <v>129594</v>
      </c>
      <c r="AX21" s="17">
        <f t="shared" si="36"/>
        <v>0</v>
      </c>
      <c r="AY21" s="17">
        <f t="shared" si="37"/>
        <v>0</v>
      </c>
      <c r="AZ21" s="17">
        <v>0</v>
      </c>
      <c r="BA21" s="17">
        <v>0</v>
      </c>
      <c r="BB21" s="17">
        <v>0</v>
      </c>
      <c r="BC21" s="17">
        <v>0</v>
      </c>
      <c r="BD21" s="75">
        <v>0</v>
      </c>
      <c r="BE21" s="17">
        <f t="shared" si="38"/>
        <v>37</v>
      </c>
      <c r="BF21" s="17">
        <v>0</v>
      </c>
      <c r="BG21" s="75">
        <f t="shared" si="39"/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33</v>
      </c>
      <c r="BM21" s="17">
        <v>4</v>
      </c>
      <c r="BN21" s="17">
        <v>51080</v>
      </c>
      <c r="BO21" s="17">
        <v>0</v>
      </c>
      <c r="BP21" s="17">
        <f t="shared" si="40"/>
        <v>37</v>
      </c>
      <c r="BQ21" s="17">
        <f t="shared" si="41"/>
        <v>0</v>
      </c>
      <c r="BR21" s="17">
        <f t="shared" si="42"/>
        <v>0</v>
      </c>
      <c r="BS21" s="17">
        <f t="shared" si="43"/>
        <v>0</v>
      </c>
      <c r="BT21" s="17">
        <f t="shared" si="44"/>
        <v>0</v>
      </c>
      <c r="BU21" s="17">
        <f t="shared" si="45"/>
        <v>0</v>
      </c>
      <c r="BV21" s="17">
        <f t="shared" si="46"/>
        <v>0</v>
      </c>
      <c r="BW21" s="75" t="s">
        <v>77</v>
      </c>
      <c r="BX21" s="17">
        <f t="shared" si="49"/>
        <v>112692</v>
      </c>
      <c r="BY21" s="17">
        <f t="shared" si="49"/>
        <v>76942</v>
      </c>
      <c r="BZ21" s="17">
        <f t="shared" si="49"/>
        <v>4912</v>
      </c>
      <c r="CA21" s="17">
        <f t="shared" si="49"/>
        <v>4912</v>
      </c>
      <c r="CB21" s="17">
        <f t="shared" si="49"/>
        <v>0</v>
      </c>
      <c r="CC21" s="17">
        <f t="shared" si="49"/>
        <v>0</v>
      </c>
      <c r="CD21" s="17">
        <f t="shared" si="49"/>
        <v>757</v>
      </c>
      <c r="CE21" s="17">
        <f t="shared" si="49"/>
        <v>29946</v>
      </c>
      <c r="CF21" s="17">
        <f t="shared" si="49"/>
        <v>135</v>
      </c>
      <c r="CG21" s="75" t="s">
        <v>77</v>
      </c>
      <c r="CH21" s="17">
        <f t="shared" si="47"/>
        <v>16939</v>
      </c>
      <c r="CI21" s="17">
        <f t="shared" si="48"/>
        <v>129631</v>
      </c>
    </row>
    <row r="22" spans="1:87" ht="13.5">
      <c r="A22" s="74" t="s">
        <v>140</v>
      </c>
      <c r="B22" s="74" t="s">
        <v>168</v>
      </c>
      <c r="C22" s="101" t="s">
        <v>169</v>
      </c>
      <c r="D22" s="17">
        <f t="shared" si="0"/>
        <v>82199</v>
      </c>
      <c r="E22" s="17">
        <f t="shared" si="1"/>
        <v>2376</v>
      </c>
      <c r="F22" s="17">
        <v>0</v>
      </c>
      <c r="G22" s="17">
        <v>667</v>
      </c>
      <c r="H22" s="17">
        <v>0</v>
      </c>
      <c r="I22" s="17">
        <v>1709</v>
      </c>
      <c r="J22" s="17" t="s">
        <v>130</v>
      </c>
      <c r="K22" s="17">
        <v>0</v>
      </c>
      <c r="L22" s="17">
        <v>79823</v>
      </c>
      <c r="M22" s="17">
        <f t="shared" si="2"/>
        <v>14401</v>
      </c>
      <c r="N22" s="17">
        <f t="shared" si="3"/>
        <v>1723</v>
      </c>
      <c r="O22" s="17">
        <v>0</v>
      </c>
      <c r="P22" s="17">
        <v>0</v>
      </c>
      <c r="Q22" s="17">
        <v>0</v>
      </c>
      <c r="R22" s="17">
        <v>1723</v>
      </c>
      <c r="S22" s="17" t="s">
        <v>130</v>
      </c>
      <c r="T22" s="17">
        <v>0</v>
      </c>
      <c r="U22" s="17">
        <v>12678</v>
      </c>
      <c r="V22" s="17">
        <f t="shared" si="4"/>
        <v>96600</v>
      </c>
      <c r="W22" s="17">
        <f t="shared" si="5"/>
        <v>4099</v>
      </c>
      <c r="X22" s="17">
        <f t="shared" si="6"/>
        <v>0</v>
      </c>
      <c r="Y22" s="17">
        <f t="shared" si="7"/>
        <v>667</v>
      </c>
      <c r="Z22" s="17">
        <f t="shared" si="8"/>
        <v>0</v>
      </c>
      <c r="AA22" s="17">
        <f t="shared" si="9"/>
        <v>3432</v>
      </c>
      <c r="AB22" s="17" t="s">
        <v>212</v>
      </c>
      <c r="AC22" s="17">
        <f t="shared" si="10"/>
        <v>0</v>
      </c>
      <c r="AD22" s="17">
        <f t="shared" si="11"/>
        <v>92501</v>
      </c>
      <c r="AE22" s="17">
        <f t="shared" si="31"/>
        <v>0</v>
      </c>
      <c r="AF22" s="17">
        <f t="shared" si="32"/>
        <v>0</v>
      </c>
      <c r="AG22" s="17">
        <v>0</v>
      </c>
      <c r="AH22" s="17">
        <v>0</v>
      </c>
      <c r="AI22" s="17">
        <v>0</v>
      </c>
      <c r="AJ22" s="17">
        <v>0</v>
      </c>
      <c r="AK22" s="75">
        <v>5178</v>
      </c>
      <c r="AL22" s="17">
        <f t="shared" si="33"/>
        <v>42958</v>
      </c>
      <c r="AM22" s="17">
        <v>0</v>
      </c>
      <c r="AN22" s="75">
        <f t="shared" si="34"/>
        <v>286</v>
      </c>
      <c r="AO22" s="17">
        <v>286</v>
      </c>
      <c r="AP22" s="17">
        <v>0</v>
      </c>
      <c r="AQ22" s="17">
        <v>0</v>
      </c>
      <c r="AR22" s="17">
        <v>0</v>
      </c>
      <c r="AS22" s="17">
        <v>42672</v>
      </c>
      <c r="AT22" s="17">
        <v>0</v>
      </c>
      <c r="AU22" s="17">
        <v>34063</v>
      </c>
      <c r="AV22" s="17">
        <v>0</v>
      </c>
      <c r="AW22" s="17">
        <f t="shared" si="35"/>
        <v>42958</v>
      </c>
      <c r="AX22" s="17">
        <f t="shared" si="36"/>
        <v>0</v>
      </c>
      <c r="AY22" s="17">
        <f t="shared" si="37"/>
        <v>0</v>
      </c>
      <c r="AZ22" s="17">
        <v>0</v>
      </c>
      <c r="BA22" s="17">
        <v>0</v>
      </c>
      <c r="BB22" s="17">
        <v>0</v>
      </c>
      <c r="BC22" s="17">
        <v>0</v>
      </c>
      <c r="BD22" s="75">
        <v>0</v>
      </c>
      <c r="BE22" s="17">
        <f t="shared" si="38"/>
        <v>1710</v>
      </c>
      <c r="BF22" s="17">
        <v>0</v>
      </c>
      <c r="BG22" s="75">
        <f t="shared" si="39"/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1710</v>
      </c>
      <c r="BM22" s="17">
        <v>0</v>
      </c>
      <c r="BN22" s="17">
        <v>12691</v>
      </c>
      <c r="BO22" s="17">
        <v>0</v>
      </c>
      <c r="BP22" s="17">
        <f t="shared" si="40"/>
        <v>1710</v>
      </c>
      <c r="BQ22" s="17">
        <f t="shared" si="41"/>
        <v>0</v>
      </c>
      <c r="BR22" s="17">
        <f t="shared" si="42"/>
        <v>0</v>
      </c>
      <c r="BS22" s="17">
        <f t="shared" si="43"/>
        <v>0</v>
      </c>
      <c r="BT22" s="17">
        <f t="shared" si="44"/>
        <v>0</v>
      </c>
      <c r="BU22" s="17">
        <f t="shared" si="45"/>
        <v>0</v>
      </c>
      <c r="BV22" s="17">
        <f t="shared" si="46"/>
        <v>0</v>
      </c>
      <c r="BW22" s="75" t="s">
        <v>77</v>
      </c>
      <c r="BX22" s="17">
        <f t="shared" si="49"/>
        <v>44668</v>
      </c>
      <c r="BY22" s="17">
        <f t="shared" si="49"/>
        <v>0</v>
      </c>
      <c r="BZ22" s="17">
        <f t="shared" si="49"/>
        <v>286</v>
      </c>
      <c r="CA22" s="17">
        <f t="shared" si="49"/>
        <v>286</v>
      </c>
      <c r="CB22" s="17">
        <f t="shared" si="49"/>
        <v>0</v>
      </c>
      <c r="CC22" s="17">
        <f t="shared" si="49"/>
        <v>0</v>
      </c>
      <c r="CD22" s="17">
        <f t="shared" si="49"/>
        <v>0</v>
      </c>
      <c r="CE22" s="17">
        <f t="shared" si="49"/>
        <v>44382</v>
      </c>
      <c r="CF22" s="17">
        <f t="shared" si="49"/>
        <v>0</v>
      </c>
      <c r="CG22" s="75" t="s">
        <v>77</v>
      </c>
      <c r="CH22" s="17">
        <f t="shared" si="47"/>
        <v>0</v>
      </c>
      <c r="CI22" s="17">
        <f t="shared" si="48"/>
        <v>44668</v>
      </c>
    </row>
    <row r="23" spans="1:87" ht="13.5">
      <c r="A23" s="74" t="s">
        <v>140</v>
      </c>
      <c r="B23" s="74" t="s">
        <v>170</v>
      </c>
      <c r="C23" s="101" t="s">
        <v>171</v>
      </c>
      <c r="D23" s="17">
        <f t="shared" si="0"/>
        <v>231128</v>
      </c>
      <c r="E23" s="17">
        <f t="shared" si="1"/>
        <v>1681</v>
      </c>
      <c r="F23" s="17">
        <v>0</v>
      </c>
      <c r="G23" s="17">
        <v>1665</v>
      </c>
      <c r="H23" s="17">
        <v>0</v>
      </c>
      <c r="I23" s="17">
        <v>0</v>
      </c>
      <c r="J23" s="17" t="s">
        <v>130</v>
      </c>
      <c r="K23" s="17">
        <v>16</v>
      </c>
      <c r="L23" s="17">
        <v>229447</v>
      </c>
      <c r="M23" s="17">
        <f t="shared" si="2"/>
        <v>73565</v>
      </c>
      <c r="N23" s="17">
        <f t="shared" si="3"/>
        <v>33175</v>
      </c>
      <c r="O23" s="17">
        <v>4762</v>
      </c>
      <c r="P23" s="17">
        <v>4762</v>
      </c>
      <c r="Q23" s="17">
        <v>0</v>
      </c>
      <c r="R23" s="17">
        <v>23651</v>
      </c>
      <c r="S23" s="17" t="s">
        <v>130</v>
      </c>
      <c r="T23" s="17"/>
      <c r="U23" s="17">
        <v>40390</v>
      </c>
      <c r="V23" s="17">
        <f t="shared" si="4"/>
        <v>304693</v>
      </c>
      <c r="W23" s="17">
        <f t="shared" si="5"/>
        <v>34856</v>
      </c>
      <c r="X23" s="17">
        <f t="shared" si="6"/>
        <v>4762</v>
      </c>
      <c r="Y23" s="17">
        <f t="shared" si="7"/>
        <v>6427</v>
      </c>
      <c r="Z23" s="17">
        <f t="shared" si="8"/>
        <v>0</v>
      </c>
      <c r="AA23" s="17">
        <f t="shared" si="9"/>
        <v>23651</v>
      </c>
      <c r="AB23" s="17" t="s">
        <v>212</v>
      </c>
      <c r="AC23" s="17">
        <f t="shared" si="10"/>
        <v>16</v>
      </c>
      <c r="AD23" s="17">
        <f t="shared" si="11"/>
        <v>269837</v>
      </c>
      <c r="AE23" s="17">
        <f t="shared" si="31"/>
        <v>0</v>
      </c>
      <c r="AF23" s="17">
        <f t="shared" si="32"/>
        <v>0</v>
      </c>
      <c r="AG23" s="17"/>
      <c r="AH23" s="17"/>
      <c r="AI23" s="17"/>
      <c r="AJ23" s="17"/>
      <c r="AK23" s="75">
        <v>14108</v>
      </c>
      <c r="AL23" s="17">
        <f t="shared" si="33"/>
        <v>113196</v>
      </c>
      <c r="AM23" s="17">
        <v>9817</v>
      </c>
      <c r="AN23" s="75">
        <f t="shared" si="34"/>
        <v>0</v>
      </c>
      <c r="AO23" s="17"/>
      <c r="AP23" s="17"/>
      <c r="AQ23" s="17"/>
      <c r="AR23" s="17"/>
      <c r="AS23" s="17">
        <v>103379</v>
      </c>
      <c r="AT23" s="17"/>
      <c r="AU23" s="17">
        <v>103824</v>
      </c>
      <c r="AV23" s="17"/>
      <c r="AW23" s="17">
        <f t="shared" si="35"/>
        <v>113196</v>
      </c>
      <c r="AX23" s="17">
        <f t="shared" si="36"/>
        <v>0</v>
      </c>
      <c r="AY23" s="17">
        <f t="shared" si="37"/>
        <v>0</v>
      </c>
      <c r="AZ23" s="17"/>
      <c r="BA23" s="17"/>
      <c r="BB23" s="17"/>
      <c r="BC23" s="17"/>
      <c r="BD23" s="75">
        <v>0</v>
      </c>
      <c r="BE23" s="17">
        <f t="shared" si="38"/>
        <v>27864</v>
      </c>
      <c r="BF23" s="17">
        <v>4208</v>
      </c>
      <c r="BG23" s="75">
        <f t="shared" si="39"/>
        <v>0</v>
      </c>
      <c r="BH23" s="17"/>
      <c r="BI23" s="17"/>
      <c r="BJ23" s="17"/>
      <c r="BK23" s="17"/>
      <c r="BL23" s="17">
        <v>23656</v>
      </c>
      <c r="BM23" s="17"/>
      <c r="BN23" s="17">
        <v>45701</v>
      </c>
      <c r="BO23" s="17"/>
      <c r="BP23" s="17">
        <f t="shared" si="40"/>
        <v>27864</v>
      </c>
      <c r="BQ23" s="17">
        <f t="shared" si="41"/>
        <v>0</v>
      </c>
      <c r="BR23" s="17">
        <f t="shared" si="42"/>
        <v>0</v>
      </c>
      <c r="BS23" s="17">
        <f t="shared" si="43"/>
        <v>0</v>
      </c>
      <c r="BT23" s="17">
        <f t="shared" si="44"/>
        <v>0</v>
      </c>
      <c r="BU23" s="17">
        <f t="shared" si="45"/>
        <v>0</v>
      </c>
      <c r="BV23" s="17">
        <f t="shared" si="46"/>
        <v>0</v>
      </c>
      <c r="BW23" s="75" t="s">
        <v>77</v>
      </c>
      <c r="BX23" s="17">
        <f t="shared" si="49"/>
        <v>141060</v>
      </c>
      <c r="BY23" s="17">
        <f t="shared" si="49"/>
        <v>14025</v>
      </c>
      <c r="BZ23" s="17">
        <f t="shared" si="49"/>
        <v>0</v>
      </c>
      <c r="CA23" s="17">
        <f t="shared" si="49"/>
        <v>0</v>
      </c>
      <c r="CB23" s="17">
        <f t="shared" si="49"/>
        <v>0</v>
      </c>
      <c r="CC23" s="17">
        <f t="shared" si="49"/>
        <v>0</v>
      </c>
      <c r="CD23" s="17">
        <f t="shared" si="49"/>
        <v>0</v>
      </c>
      <c r="CE23" s="17">
        <f t="shared" si="49"/>
        <v>127035</v>
      </c>
      <c r="CF23" s="17">
        <f t="shared" si="49"/>
        <v>0</v>
      </c>
      <c r="CG23" s="75" t="s">
        <v>77</v>
      </c>
      <c r="CH23" s="17">
        <f t="shared" si="47"/>
        <v>0</v>
      </c>
      <c r="CI23" s="17">
        <f t="shared" si="48"/>
        <v>141060</v>
      </c>
    </row>
    <row r="24" spans="1:87" ht="13.5">
      <c r="A24" s="74" t="s">
        <v>140</v>
      </c>
      <c r="B24" s="74" t="s">
        <v>172</v>
      </c>
      <c r="C24" s="101" t="s">
        <v>206</v>
      </c>
      <c r="D24" s="17">
        <f t="shared" si="0"/>
        <v>134493</v>
      </c>
      <c r="E24" s="17">
        <f t="shared" si="1"/>
        <v>394</v>
      </c>
      <c r="F24" s="17">
        <v>0</v>
      </c>
      <c r="G24" s="17">
        <v>310</v>
      </c>
      <c r="H24" s="17">
        <v>0</v>
      </c>
      <c r="I24" s="17">
        <v>0</v>
      </c>
      <c r="J24" s="17" t="s">
        <v>130</v>
      </c>
      <c r="K24" s="17">
        <v>84</v>
      </c>
      <c r="L24" s="17">
        <v>134099</v>
      </c>
      <c r="M24" s="17">
        <f t="shared" si="2"/>
        <v>64639</v>
      </c>
      <c r="N24" s="17">
        <f t="shared" si="3"/>
        <v>29131</v>
      </c>
      <c r="O24" s="17">
        <v>5635</v>
      </c>
      <c r="P24" s="17">
        <v>5635</v>
      </c>
      <c r="Q24" s="17">
        <v>0</v>
      </c>
      <c r="R24" s="17">
        <v>17861</v>
      </c>
      <c r="S24" s="17" t="s">
        <v>130</v>
      </c>
      <c r="T24" s="17">
        <v>0</v>
      </c>
      <c r="U24" s="17">
        <v>35508</v>
      </c>
      <c r="V24" s="17">
        <f t="shared" si="4"/>
        <v>199132</v>
      </c>
      <c r="W24" s="17">
        <f t="shared" si="5"/>
        <v>29525</v>
      </c>
      <c r="X24" s="17">
        <f t="shared" si="6"/>
        <v>5635</v>
      </c>
      <c r="Y24" s="17">
        <f t="shared" si="7"/>
        <v>5945</v>
      </c>
      <c r="Z24" s="17">
        <f t="shared" si="8"/>
        <v>0</v>
      </c>
      <c r="AA24" s="17">
        <f t="shared" si="9"/>
        <v>17861</v>
      </c>
      <c r="AB24" s="17" t="s">
        <v>212</v>
      </c>
      <c r="AC24" s="17">
        <f t="shared" si="10"/>
        <v>84</v>
      </c>
      <c r="AD24" s="17">
        <f t="shared" si="11"/>
        <v>169607</v>
      </c>
      <c r="AE24" s="17">
        <f t="shared" si="31"/>
        <v>0</v>
      </c>
      <c r="AF24" s="17">
        <f t="shared" si="32"/>
        <v>0</v>
      </c>
      <c r="AG24" s="17">
        <v>0</v>
      </c>
      <c r="AH24" s="17">
        <v>0</v>
      </c>
      <c r="AI24" s="17">
        <v>0</v>
      </c>
      <c r="AJ24" s="17">
        <v>0</v>
      </c>
      <c r="AK24" s="75">
        <v>8914</v>
      </c>
      <c r="AL24" s="17">
        <f t="shared" si="33"/>
        <v>57540</v>
      </c>
      <c r="AM24" s="17">
        <v>0</v>
      </c>
      <c r="AN24" s="75">
        <f t="shared" si="34"/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57540</v>
      </c>
      <c r="AT24" s="17">
        <v>0</v>
      </c>
      <c r="AU24" s="17">
        <v>62886</v>
      </c>
      <c r="AV24" s="17">
        <v>5153</v>
      </c>
      <c r="AW24" s="17">
        <f t="shared" si="35"/>
        <v>62693</v>
      </c>
      <c r="AX24" s="17">
        <f t="shared" si="36"/>
        <v>0</v>
      </c>
      <c r="AY24" s="17">
        <f t="shared" si="37"/>
        <v>0</v>
      </c>
      <c r="AZ24" s="17">
        <v>0</v>
      </c>
      <c r="BA24" s="17">
        <v>0</v>
      </c>
      <c r="BB24" s="17">
        <v>0</v>
      </c>
      <c r="BC24" s="17">
        <v>0</v>
      </c>
      <c r="BD24" s="75">
        <v>0</v>
      </c>
      <c r="BE24" s="17">
        <f t="shared" si="38"/>
        <v>18966</v>
      </c>
      <c r="BF24" s="17">
        <v>0</v>
      </c>
      <c r="BG24" s="75">
        <f t="shared" si="39"/>
        <v>1355</v>
      </c>
      <c r="BH24" s="17">
        <v>859</v>
      </c>
      <c r="BI24" s="17">
        <v>496</v>
      </c>
      <c r="BJ24" s="17">
        <v>0</v>
      </c>
      <c r="BK24" s="17">
        <v>0</v>
      </c>
      <c r="BL24" s="17">
        <v>17604</v>
      </c>
      <c r="BM24" s="17">
        <v>7</v>
      </c>
      <c r="BN24" s="17">
        <v>28768</v>
      </c>
      <c r="BO24" s="17">
        <v>16905</v>
      </c>
      <c r="BP24" s="17">
        <f t="shared" si="40"/>
        <v>35871</v>
      </c>
      <c r="BQ24" s="17">
        <f t="shared" si="41"/>
        <v>0</v>
      </c>
      <c r="BR24" s="17">
        <f t="shared" si="42"/>
        <v>0</v>
      </c>
      <c r="BS24" s="17">
        <f t="shared" si="43"/>
        <v>0</v>
      </c>
      <c r="BT24" s="17">
        <f t="shared" si="44"/>
        <v>0</v>
      </c>
      <c r="BU24" s="17">
        <f t="shared" si="45"/>
        <v>0</v>
      </c>
      <c r="BV24" s="17">
        <f t="shared" si="46"/>
        <v>0</v>
      </c>
      <c r="BW24" s="75" t="s">
        <v>77</v>
      </c>
      <c r="BX24" s="17">
        <f t="shared" si="49"/>
        <v>76506</v>
      </c>
      <c r="BY24" s="17">
        <f t="shared" si="49"/>
        <v>0</v>
      </c>
      <c r="BZ24" s="17">
        <f t="shared" si="49"/>
        <v>1355</v>
      </c>
      <c r="CA24" s="17">
        <f t="shared" si="49"/>
        <v>859</v>
      </c>
      <c r="CB24" s="17">
        <f t="shared" si="49"/>
        <v>496</v>
      </c>
      <c r="CC24" s="17">
        <f t="shared" si="49"/>
        <v>0</v>
      </c>
      <c r="CD24" s="17">
        <f t="shared" si="49"/>
        <v>0</v>
      </c>
      <c r="CE24" s="17">
        <f t="shared" si="49"/>
        <v>75144</v>
      </c>
      <c r="CF24" s="17">
        <f t="shared" si="49"/>
        <v>7</v>
      </c>
      <c r="CG24" s="75" t="s">
        <v>77</v>
      </c>
      <c r="CH24" s="17">
        <f t="shared" si="47"/>
        <v>22058</v>
      </c>
      <c r="CI24" s="17">
        <f t="shared" si="48"/>
        <v>98564</v>
      </c>
    </row>
    <row r="25" spans="1:87" ht="13.5">
      <c r="A25" s="74" t="s">
        <v>140</v>
      </c>
      <c r="B25" s="74" t="s">
        <v>173</v>
      </c>
      <c r="C25" s="101" t="s">
        <v>174</v>
      </c>
      <c r="D25" s="17">
        <f t="shared" si="0"/>
        <v>122332</v>
      </c>
      <c r="E25" s="17">
        <f t="shared" si="1"/>
        <v>6536</v>
      </c>
      <c r="F25" s="17">
        <v>0</v>
      </c>
      <c r="G25" s="17">
        <v>0</v>
      </c>
      <c r="H25" s="17">
        <v>0</v>
      </c>
      <c r="I25" s="17">
        <v>601</v>
      </c>
      <c r="J25" s="17" t="s">
        <v>130</v>
      </c>
      <c r="K25" s="17">
        <v>5935</v>
      </c>
      <c r="L25" s="17">
        <v>115796</v>
      </c>
      <c r="M25" s="17">
        <f t="shared" si="2"/>
        <v>67771</v>
      </c>
      <c r="N25" s="17">
        <f t="shared" si="3"/>
        <v>26373</v>
      </c>
      <c r="O25" s="17">
        <v>834</v>
      </c>
      <c r="P25" s="17">
        <v>834</v>
      </c>
      <c r="Q25" s="17">
        <v>0</v>
      </c>
      <c r="R25" s="17">
        <v>24700</v>
      </c>
      <c r="S25" s="17" t="s">
        <v>130</v>
      </c>
      <c r="T25" s="17">
        <v>5</v>
      </c>
      <c r="U25" s="17">
        <v>41398</v>
      </c>
      <c r="V25" s="17">
        <f t="shared" si="4"/>
        <v>190103</v>
      </c>
      <c r="W25" s="17">
        <f t="shared" si="5"/>
        <v>32909</v>
      </c>
      <c r="X25" s="17">
        <f t="shared" si="6"/>
        <v>834</v>
      </c>
      <c r="Y25" s="17">
        <f t="shared" si="7"/>
        <v>834</v>
      </c>
      <c r="Z25" s="17">
        <f t="shared" si="8"/>
        <v>0</v>
      </c>
      <c r="AA25" s="17">
        <f t="shared" si="9"/>
        <v>25301</v>
      </c>
      <c r="AB25" s="17" t="s">
        <v>212</v>
      </c>
      <c r="AC25" s="17">
        <f t="shared" si="10"/>
        <v>5940</v>
      </c>
      <c r="AD25" s="17">
        <f t="shared" si="11"/>
        <v>157194</v>
      </c>
      <c r="AE25" s="17">
        <f t="shared" si="31"/>
        <v>0</v>
      </c>
      <c r="AF25" s="17">
        <f t="shared" si="32"/>
        <v>0</v>
      </c>
      <c r="AG25" s="17">
        <v>0</v>
      </c>
      <c r="AH25" s="17">
        <v>0</v>
      </c>
      <c r="AI25" s="17">
        <v>0</v>
      </c>
      <c r="AJ25" s="17">
        <v>0</v>
      </c>
      <c r="AK25" s="75">
        <v>0</v>
      </c>
      <c r="AL25" s="17">
        <f t="shared" si="33"/>
        <v>95075</v>
      </c>
      <c r="AM25" s="17">
        <v>61973</v>
      </c>
      <c r="AN25" s="75">
        <f t="shared" si="34"/>
        <v>3602</v>
      </c>
      <c r="AO25" s="17">
        <v>3602</v>
      </c>
      <c r="AP25" s="17">
        <v>0</v>
      </c>
      <c r="AQ25" s="17">
        <v>0</v>
      </c>
      <c r="AR25" s="17">
        <v>0</v>
      </c>
      <c r="AS25" s="17">
        <v>29500</v>
      </c>
      <c r="AT25" s="17">
        <v>0</v>
      </c>
      <c r="AU25" s="17">
        <v>26041</v>
      </c>
      <c r="AV25" s="17">
        <v>1216</v>
      </c>
      <c r="AW25" s="17">
        <f t="shared" si="35"/>
        <v>96291</v>
      </c>
      <c r="AX25" s="17">
        <f t="shared" si="36"/>
        <v>2502</v>
      </c>
      <c r="AY25" s="17">
        <f t="shared" si="37"/>
        <v>2502</v>
      </c>
      <c r="AZ25" s="17">
        <v>0</v>
      </c>
      <c r="BA25" s="17">
        <v>0</v>
      </c>
      <c r="BB25" s="17">
        <v>2502</v>
      </c>
      <c r="BC25" s="17">
        <v>0</v>
      </c>
      <c r="BD25" s="75">
        <v>0</v>
      </c>
      <c r="BE25" s="17">
        <f t="shared" si="38"/>
        <v>30847</v>
      </c>
      <c r="BF25" s="17">
        <v>4285</v>
      </c>
      <c r="BG25" s="75">
        <f t="shared" si="39"/>
        <v>873</v>
      </c>
      <c r="BH25" s="17">
        <v>0</v>
      </c>
      <c r="BI25" s="17">
        <v>873</v>
      </c>
      <c r="BJ25" s="17">
        <v>0</v>
      </c>
      <c r="BK25" s="17">
        <v>0</v>
      </c>
      <c r="BL25" s="17">
        <v>25689</v>
      </c>
      <c r="BM25" s="17">
        <v>0</v>
      </c>
      <c r="BN25" s="17">
        <v>34422</v>
      </c>
      <c r="BO25" s="17">
        <v>0</v>
      </c>
      <c r="BP25" s="17">
        <f t="shared" si="40"/>
        <v>33349</v>
      </c>
      <c r="BQ25" s="17">
        <f t="shared" si="41"/>
        <v>2502</v>
      </c>
      <c r="BR25" s="17">
        <f t="shared" si="42"/>
        <v>2502</v>
      </c>
      <c r="BS25" s="17">
        <f t="shared" si="43"/>
        <v>0</v>
      </c>
      <c r="BT25" s="17">
        <f t="shared" si="44"/>
        <v>0</v>
      </c>
      <c r="BU25" s="17">
        <f t="shared" si="45"/>
        <v>2502</v>
      </c>
      <c r="BV25" s="17">
        <f t="shared" si="46"/>
        <v>0</v>
      </c>
      <c r="BW25" s="75" t="s">
        <v>77</v>
      </c>
      <c r="BX25" s="17">
        <f t="shared" si="49"/>
        <v>125922</v>
      </c>
      <c r="BY25" s="17">
        <f t="shared" si="49"/>
        <v>66258</v>
      </c>
      <c r="BZ25" s="17">
        <f t="shared" si="49"/>
        <v>4475</v>
      </c>
      <c r="CA25" s="17">
        <f t="shared" si="49"/>
        <v>3602</v>
      </c>
      <c r="CB25" s="17">
        <f t="shared" si="49"/>
        <v>873</v>
      </c>
      <c r="CC25" s="17">
        <f t="shared" si="49"/>
        <v>0</v>
      </c>
      <c r="CD25" s="17">
        <f t="shared" si="49"/>
        <v>0</v>
      </c>
      <c r="CE25" s="17">
        <f t="shared" si="49"/>
        <v>55189</v>
      </c>
      <c r="CF25" s="17">
        <f t="shared" si="49"/>
        <v>0</v>
      </c>
      <c r="CG25" s="75" t="s">
        <v>77</v>
      </c>
      <c r="CH25" s="17">
        <f t="shared" si="47"/>
        <v>1216</v>
      </c>
      <c r="CI25" s="17">
        <f t="shared" si="48"/>
        <v>129640</v>
      </c>
    </row>
    <row r="26" spans="1:87" ht="13.5">
      <c r="A26" s="74" t="s">
        <v>140</v>
      </c>
      <c r="B26" s="74" t="s">
        <v>175</v>
      </c>
      <c r="C26" s="101" t="s">
        <v>176</v>
      </c>
      <c r="D26" s="17">
        <f t="shared" si="0"/>
        <v>306289</v>
      </c>
      <c r="E26" s="17">
        <f t="shared" si="1"/>
        <v>7546</v>
      </c>
      <c r="F26" s="17">
        <v>0</v>
      </c>
      <c r="G26" s="17">
        <v>110</v>
      </c>
      <c r="H26" s="17">
        <v>0</v>
      </c>
      <c r="I26" s="17">
        <v>0</v>
      </c>
      <c r="J26" s="17" t="s">
        <v>130</v>
      </c>
      <c r="K26" s="17">
        <v>7436</v>
      </c>
      <c r="L26" s="17">
        <v>298743</v>
      </c>
      <c r="M26" s="17">
        <f t="shared" si="2"/>
        <v>249011</v>
      </c>
      <c r="N26" s="17">
        <f t="shared" si="3"/>
        <v>12745</v>
      </c>
      <c r="O26" s="17">
        <v>5376</v>
      </c>
      <c r="P26" s="17">
        <v>5376</v>
      </c>
      <c r="Q26" s="17">
        <v>0</v>
      </c>
      <c r="R26" s="17">
        <v>1939</v>
      </c>
      <c r="S26" s="17" t="s">
        <v>130</v>
      </c>
      <c r="T26" s="17">
        <v>54</v>
      </c>
      <c r="U26" s="17">
        <v>236266</v>
      </c>
      <c r="V26" s="17">
        <f t="shared" si="4"/>
        <v>555300</v>
      </c>
      <c r="W26" s="17">
        <f t="shared" si="5"/>
        <v>20291</v>
      </c>
      <c r="X26" s="17">
        <f t="shared" si="6"/>
        <v>5376</v>
      </c>
      <c r="Y26" s="17">
        <f t="shared" si="7"/>
        <v>5486</v>
      </c>
      <c r="Z26" s="17">
        <f t="shared" si="8"/>
        <v>0</v>
      </c>
      <c r="AA26" s="17">
        <f t="shared" si="9"/>
        <v>1939</v>
      </c>
      <c r="AB26" s="17" t="s">
        <v>212</v>
      </c>
      <c r="AC26" s="17">
        <f t="shared" si="10"/>
        <v>7490</v>
      </c>
      <c r="AD26" s="17">
        <f t="shared" si="11"/>
        <v>535009</v>
      </c>
      <c r="AE26" s="17">
        <f t="shared" si="31"/>
        <v>0</v>
      </c>
      <c r="AF26" s="17">
        <f t="shared" si="32"/>
        <v>0</v>
      </c>
      <c r="AG26" s="17">
        <v>0</v>
      </c>
      <c r="AH26" s="17">
        <v>0</v>
      </c>
      <c r="AI26" s="17">
        <v>0</v>
      </c>
      <c r="AJ26" s="17">
        <v>0</v>
      </c>
      <c r="AK26" s="75">
        <v>0</v>
      </c>
      <c r="AL26" s="17">
        <f t="shared" si="33"/>
        <v>193074</v>
      </c>
      <c r="AM26" s="17">
        <v>174776</v>
      </c>
      <c r="AN26" s="75">
        <f t="shared" si="34"/>
        <v>10579</v>
      </c>
      <c r="AO26" s="17">
        <v>10579</v>
      </c>
      <c r="AP26" s="17">
        <v>0</v>
      </c>
      <c r="AQ26" s="17">
        <v>0</v>
      </c>
      <c r="AR26" s="17">
        <v>0</v>
      </c>
      <c r="AS26" s="17">
        <v>7719</v>
      </c>
      <c r="AT26" s="17">
        <v>0</v>
      </c>
      <c r="AU26" s="17">
        <v>35493</v>
      </c>
      <c r="AV26" s="17">
        <v>77722</v>
      </c>
      <c r="AW26" s="17">
        <f t="shared" si="35"/>
        <v>270796</v>
      </c>
      <c r="AX26" s="17">
        <f t="shared" si="36"/>
        <v>0</v>
      </c>
      <c r="AY26" s="17">
        <f t="shared" si="37"/>
        <v>0</v>
      </c>
      <c r="AZ26" s="17">
        <v>0</v>
      </c>
      <c r="BA26" s="17">
        <v>0</v>
      </c>
      <c r="BB26" s="17">
        <v>0</v>
      </c>
      <c r="BC26" s="17">
        <v>0</v>
      </c>
      <c r="BD26" s="75">
        <v>0</v>
      </c>
      <c r="BE26" s="17">
        <f t="shared" si="38"/>
        <v>199709</v>
      </c>
      <c r="BF26" s="17">
        <v>1191</v>
      </c>
      <c r="BG26" s="75">
        <f t="shared" si="39"/>
        <v>12069</v>
      </c>
      <c r="BH26" s="17">
        <v>0</v>
      </c>
      <c r="BI26" s="17">
        <v>12069</v>
      </c>
      <c r="BJ26" s="17">
        <v>0</v>
      </c>
      <c r="BK26" s="17">
        <v>0</v>
      </c>
      <c r="BL26" s="17">
        <v>186449</v>
      </c>
      <c r="BM26" s="17">
        <v>0</v>
      </c>
      <c r="BN26" s="17">
        <v>0</v>
      </c>
      <c r="BO26" s="17">
        <v>49302</v>
      </c>
      <c r="BP26" s="17">
        <f t="shared" si="40"/>
        <v>249011</v>
      </c>
      <c r="BQ26" s="17">
        <f t="shared" si="41"/>
        <v>0</v>
      </c>
      <c r="BR26" s="17">
        <f t="shared" si="42"/>
        <v>0</v>
      </c>
      <c r="BS26" s="17">
        <f t="shared" si="43"/>
        <v>0</v>
      </c>
      <c r="BT26" s="17">
        <f t="shared" si="44"/>
        <v>0</v>
      </c>
      <c r="BU26" s="17">
        <f t="shared" si="45"/>
        <v>0</v>
      </c>
      <c r="BV26" s="17">
        <f t="shared" si="46"/>
        <v>0</v>
      </c>
      <c r="BW26" s="75" t="s">
        <v>77</v>
      </c>
      <c r="BX26" s="17">
        <f t="shared" si="49"/>
        <v>392783</v>
      </c>
      <c r="BY26" s="17">
        <f t="shared" si="49"/>
        <v>175967</v>
      </c>
      <c r="BZ26" s="17">
        <f t="shared" si="49"/>
        <v>22648</v>
      </c>
      <c r="CA26" s="17">
        <f t="shared" si="49"/>
        <v>10579</v>
      </c>
      <c r="CB26" s="17">
        <f t="shared" si="49"/>
        <v>12069</v>
      </c>
      <c r="CC26" s="17">
        <f t="shared" si="49"/>
        <v>0</v>
      </c>
      <c r="CD26" s="17">
        <f t="shared" si="49"/>
        <v>0</v>
      </c>
      <c r="CE26" s="17">
        <f t="shared" si="49"/>
        <v>194168</v>
      </c>
      <c r="CF26" s="17">
        <f t="shared" si="49"/>
        <v>0</v>
      </c>
      <c r="CG26" s="75" t="s">
        <v>77</v>
      </c>
      <c r="CH26" s="17">
        <f t="shared" si="47"/>
        <v>127024</v>
      </c>
      <c r="CI26" s="17">
        <f t="shared" si="48"/>
        <v>519807</v>
      </c>
    </row>
    <row r="27" spans="1:87" ht="13.5">
      <c r="A27" s="74" t="s">
        <v>140</v>
      </c>
      <c r="B27" s="74" t="s">
        <v>177</v>
      </c>
      <c r="C27" s="101" t="s">
        <v>178</v>
      </c>
      <c r="D27" s="17">
        <f t="shared" si="0"/>
        <v>13273</v>
      </c>
      <c r="E27" s="17">
        <f t="shared" si="1"/>
        <v>960</v>
      </c>
      <c r="F27" s="17">
        <v>0</v>
      </c>
      <c r="G27" s="17">
        <v>100</v>
      </c>
      <c r="H27" s="17">
        <v>0</v>
      </c>
      <c r="I27" s="17">
        <v>362</v>
      </c>
      <c r="J27" s="17" t="s">
        <v>130</v>
      </c>
      <c r="K27" s="17">
        <v>498</v>
      </c>
      <c r="L27" s="17">
        <v>12313</v>
      </c>
      <c r="M27" s="17">
        <f t="shared" si="2"/>
        <v>242</v>
      </c>
      <c r="N27" s="17">
        <f t="shared" si="3"/>
        <v>242</v>
      </c>
      <c r="O27" s="17">
        <v>0</v>
      </c>
      <c r="P27" s="17">
        <v>0</v>
      </c>
      <c r="Q27" s="17">
        <v>0</v>
      </c>
      <c r="R27" s="17">
        <v>242</v>
      </c>
      <c r="S27" s="17" t="s">
        <v>130</v>
      </c>
      <c r="T27" s="17">
        <v>0</v>
      </c>
      <c r="U27" s="17">
        <v>0</v>
      </c>
      <c r="V27" s="17">
        <f t="shared" si="4"/>
        <v>13515</v>
      </c>
      <c r="W27" s="17">
        <f t="shared" si="5"/>
        <v>1202</v>
      </c>
      <c r="X27" s="17">
        <f t="shared" si="6"/>
        <v>0</v>
      </c>
      <c r="Y27" s="17">
        <f t="shared" si="7"/>
        <v>100</v>
      </c>
      <c r="Z27" s="17">
        <f t="shared" si="8"/>
        <v>0</v>
      </c>
      <c r="AA27" s="17">
        <f t="shared" si="9"/>
        <v>604</v>
      </c>
      <c r="AB27" s="17" t="s">
        <v>212</v>
      </c>
      <c r="AC27" s="17">
        <f t="shared" si="10"/>
        <v>498</v>
      </c>
      <c r="AD27" s="17">
        <f t="shared" si="11"/>
        <v>12313</v>
      </c>
      <c r="AE27" s="17">
        <f t="shared" si="31"/>
        <v>0</v>
      </c>
      <c r="AF27" s="17">
        <f t="shared" si="32"/>
        <v>0</v>
      </c>
      <c r="AG27" s="17">
        <v>0</v>
      </c>
      <c r="AH27" s="17">
        <v>0</v>
      </c>
      <c r="AI27" s="17">
        <v>0</v>
      </c>
      <c r="AJ27" s="17">
        <v>0</v>
      </c>
      <c r="AK27" s="75">
        <v>0</v>
      </c>
      <c r="AL27" s="17">
        <f t="shared" si="33"/>
        <v>9247</v>
      </c>
      <c r="AM27" s="17">
        <v>0</v>
      </c>
      <c r="AN27" s="75">
        <f t="shared" si="34"/>
        <v>1326</v>
      </c>
      <c r="AO27" s="17">
        <v>1326</v>
      </c>
      <c r="AP27" s="17">
        <v>0</v>
      </c>
      <c r="AQ27" s="17">
        <v>0</v>
      </c>
      <c r="AR27" s="17">
        <v>0</v>
      </c>
      <c r="AS27" s="17">
        <v>7273</v>
      </c>
      <c r="AT27" s="17">
        <v>648</v>
      </c>
      <c r="AU27" s="17">
        <v>2506</v>
      </c>
      <c r="AV27" s="17">
        <v>1520</v>
      </c>
      <c r="AW27" s="17">
        <f t="shared" si="35"/>
        <v>10767</v>
      </c>
      <c r="AX27" s="17">
        <f t="shared" si="36"/>
        <v>0</v>
      </c>
      <c r="AY27" s="17">
        <f t="shared" si="37"/>
        <v>0</v>
      </c>
      <c r="AZ27" s="17">
        <v>0</v>
      </c>
      <c r="BA27" s="17">
        <v>0</v>
      </c>
      <c r="BB27" s="17">
        <v>0</v>
      </c>
      <c r="BC27" s="17">
        <v>0</v>
      </c>
      <c r="BD27" s="75">
        <v>0</v>
      </c>
      <c r="BE27" s="17">
        <f t="shared" si="38"/>
        <v>231</v>
      </c>
      <c r="BF27" s="17">
        <v>0</v>
      </c>
      <c r="BG27" s="75">
        <f t="shared" si="39"/>
        <v>231</v>
      </c>
      <c r="BH27" s="17">
        <v>0</v>
      </c>
      <c r="BI27" s="17">
        <v>231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11</v>
      </c>
      <c r="BP27" s="17">
        <f t="shared" si="40"/>
        <v>242</v>
      </c>
      <c r="BQ27" s="17">
        <f t="shared" si="41"/>
        <v>0</v>
      </c>
      <c r="BR27" s="17">
        <f t="shared" si="42"/>
        <v>0</v>
      </c>
      <c r="BS27" s="17">
        <f t="shared" si="43"/>
        <v>0</v>
      </c>
      <c r="BT27" s="17">
        <f t="shared" si="44"/>
        <v>0</v>
      </c>
      <c r="BU27" s="17">
        <f t="shared" si="45"/>
        <v>0</v>
      </c>
      <c r="BV27" s="17">
        <f t="shared" si="46"/>
        <v>0</v>
      </c>
      <c r="BW27" s="75" t="s">
        <v>77</v>
      </c>
      <c r="BX27" s="17">
        <f t="shared" si="49"/>
        <v>9478</v>
      </c>
      <c r="BY27" s="17">
        <f t="shared" si="49"/>
        <v>0</v>
      </c>
      <c r="BZ27" s="17">
        <f t="shared" si="49"/>
        <v>1557</v>
      </c>
      <c r="CA27" s="17">
        <f t="shared" si="49"/>
        <v>1326</v>
      </c>
      <c r="CB27" s="17">
        <f t="shared" si="49"/>
        <v>231</v>
      </c>
      <c r="CC27" s="17">
        <f t="shared" si="49"/>
        <v>0</v>
      </c>
      <c r="CD27" s="17">
        <f t="shared" si="49"/>
        <v>0</v>
      </c>
      <c r="CE27" s="17">
        <f t="shared" si="49"/>
        <v>7273</v>
      </c>
      <c r="CF27" s="17">
        <f t="shared" si="49"/>
        <v>648</v>
      </c>
      <c r="CG27" s="75" t="s">
        <v>77</v>
      </c>
      <c r="CH27" s="17">
        <f t="shared" si="47"/>
        <v>1531</v>
      </c>
      <c r="CI27" s="17">
        <f t="shared" si="48"/>
        <v>11009</v>
      </c>
    </row>
    <row r="28" spans="1:87" ht="13.5">
      <c r="A28" s="74" t="s">
        <v>140</v>
      </c>
      <c r="B28" s="74" t="s">
        <v>179</v>
      </c>
      <c r="C28" s="101" t="s">
        <v>180</v>
      </c>
      <c r="D28" s="17">
        <f t="shared" si="0"/>
        <v>10413</v>
      </c>
      <c r="E28" s="17">
        <f t="shared" si="1"/>
        <v>0</v>
      </c>
      <c r="F28" s="17"/>
      <c r="G28" s="17"/>
      <c r="H28" s="17"/>
      <c r="I28" s="17"/>
      <c r="J28" s="17" t="s">
        <v>130</v>
      </c>
      <c r="K28" s="17"/>
      <c r="L28" s="17">
        <v>10413</v>
      </c>
      <c r="M28" s="17">
        <f t="shared" si="2"/>
        <v>5712</v>
      </c>
      <c r="N28" s="17">
        <f t="shared" si="3"/>
        <v>0</v>
      </c>
      <c r="O28" s="17"/>
      <c r="P28" s="17"/>
      <c r="Q28" s="17"/>
      <c r="R28" s="17"/>
      <c r="S28" s="17" t="s">
        <v>130</v>
      </c>
      <c r="T28" s="17"/>
      <c r="U28" s="17">
        <v>5712</v>
      </c>
      <c r="V28" s="17">
        <f t="shared" si="4"/>
        <v>16125</v>
      </c>
      <c r="W28" s="17">
        <f t="shared" si="5"/>
        <v>0</v>
      </c>
      <c r="X28" s="17">
        <f t="shared" si="6"/>
        <v>0</v>
      </c>
      <c r="Y28" s="17">
        <f t="shared" si="7"/>
        <v>0</v>
      </c>
      <c r="Z28" s="17">
        <f t="shared" si="8"/>
        <v>0</v>
      </c>
      <c r="AA28" s="17">
        <f t="shared" si="9"/>
        <v>0</v>
      </c>
      <c r="AB28" s="17" t="s">
        <v>212</v>
      </c>
      <c r="AC28" s="17">
        <f t="shared" si="10"/>
        <v>0</v>
      </c>
      <c r="AD28" s="17">
        <f t="shared" si="11"/>
        <v>16125</v>
      </c>
      <c r="AE28" s="17">
        <f t="shared" si="31"/>
        <v>0</v>
      </c>
      <c r="AF28" s="17">
        <f t="shared" si="32"/>
        <v>0</v>
      </c>
      <c r="AG28" s="17"/>
      <c r="AH28" s="17"/>
      <c r="AI28" s="17"/>
      <c r="AJ28" s="17"/>
      <c r="AK28" s="75">
        <v>0</v>
      </c>
      <c r="AL28" s="17">
        <f t="shared" si="33"/>
        <v>7833</v>
      </c>
      <c r="AM28" s="17"/>
      <c r="AN28" s="75">
        <f t="shared" si="34"/>
        <v>0</v>
      </c>
      <c r="AO28" s="17"/>
      <c r="AP28" s="17"/>
      <c r="AQ28" s="17"/>
      <c r="AR28" s="17"/>
      <c r="AS28" s="17">
        <v>7833</v>
      </c>
      <c r="AT28" s="17"/>
      <c r="AU28" s="17">
        <v>2580</v>
      </c>
      <c r="AV28" s="17"/>
      <c r="AW28" s="17">
        <f t="shared" si="35"/>
        <v>7833</v>
      </c>
      <c r="AX28" s="17">
        <f t="shared" si="36"/>
        <v>0</v>
      </c>
      <c r="AY28" s="17">
        <f t="shared" si="37"/>
        <v>0</v>
      </c>
      <c r="AZ28" s="17"/>
      <c r="BA28" s="17"/>
      <c r="BB28" s="17"/>
      <c r="BC28" s="17"/>
      <c r="BD28" s="75">
        <v>0</v>
      </c>
      <c r="BE28" s="17">
        <f t="shared" si="38"/>
        <v>0</v>
      </c>
      <c r="BF28" s="17"/>
      <c r="BG28" s="75">
        <f t="shared" si="39"/>
        <v>0</v>
      </c>
      <c r="BH28" s="17"/>
      <c r="BI28" s="17"/>
      <c r="BJ28" s="17"/>
      <c r="BK28" s="17"/>
      <c r="BL28" s="17"/>
      <c r="BM28" s="17"/>
      <c r="BN28" s="17">
        <v>5712</v>
      </c>
      <c r="BO28" s="17"/>
      <c r="BP28" s="17">
        <f t="shared" si="40"/>
        <v>0</v>
      </c>
      <c r="BQ28" s="17">
        <f t="shared" si="41"/>
        <v>0</v>
      </c>
      <c r="BR28" s="17">
        <f t="shared" si="42"/>
        <v>0</v>
      </c>
      <c r="BS28" s="17">
        <f t="shared" si="43"/>
        <v>0</v>
      </c>
      <c r="BT28" s="17">
        <f t="shared" si="44"/>
        <v>0</v>
      </c>
      <c r="BU28" s="17">
        <f t="shared" si="45"/>
        <v>0</v>
      </c>
      <c r="BV28" s="17">
        <f t="shared" si="46"/>
        <v>0</v>
      </c>
      <c r="BW28" s="75" t="s">
        <v>77</v>
      </c>
      <c r="BX28" s="17">
        <f t="shared" si="49"/>
        <v>7833</v>
      </c>
      <c r="BY28" s="17">
        <f t="shared" si="49"/>
        <v>0</v>
      </c>
      <c r="BZ28" s="17">
        <f t="shared" si="49"/>
        <v>0</v>
      </c>
      <c r="CA28" s="17">
        <f t="shared" si="49"/>
        <v>0</v>
      </c>
      <c r="CB28" s="17">
        <f t="shared" si="49"/>
        <v>0</v>
      </c>
      <c r="CC28" s="17">
        <f t="shared" si="49"/>
        <v>0</v>
      </c>
      <c r="CD28" s="17">
        <f t="shared" si="49"/>
        <v>0</v>
      </c>
      <c r="CE28" s="17">
        <f t="shared" si="49"/>
        <v>7833</v>
      </c>
      <c r="CF28" s="17">
        <f t="shared" si="49"/>
        <v>0</v>
      </c>
      <c r="CG28" s="75" t="s">
        <v>77</v>
      </c>
      <c r="CH28" s="17">
        <f t="shared" si="47"/>
        <v>0</v>
      </c>
      <c r="CI28" s="17">
        <f t="shared" si="48"/>
        <v>7833</v>
      </c>
    </row>
    <row r="29" spans="1:87" ht="13.5">
      <c r="A29" s="74" t="s">
        <v>140</v>
      </c>
      <c r="B29" s="74" t="s">
        <v>181</v>
      </c>
      <c r="C29" s="101" t="s">
        <v>182</v>
      </c>
      <c r="D29" s="17">
        <f t="shared" si="0"/>
        <v>258933</v>
      </c>
      <c r="E29" s="17">
        <f t="shared" si="1"/>
        <v>149</v>
      </c>
      <c r="F29" s="17"/>
      <c r="G29" s="17">
        <v>110</v>
      </c>
      <c r="H29" s="17"/>
      <c r="I29" s="17"/>
      <c r="J29" s="17" t="s">
        <v>130</v>
      </c>
      <c r="K29" s="17">
        <v>39</v>
      </c>
      <c r="L29" s="17">
        <v>258784</v>
      </c>
      <c r="M29" s="17">
        <f t="shared" si="2"/>
        <v>56039</v>
      </c>
      <c r="N29" s="17">
        <f t="shared" si="3"/>
        <v>14842</v>
      </c>
      <c r="O29" s="17"/>
      <c r="P29" s="17"/>
      <c r="Q29" s="17"/>
      <c r="R29" s="17">
        <v>14839</v>
      </c>
      <c r="S29" s="17" t="s">
        <v>130</v>
      </c>
      <c r="T29" s="17">
        <v>3</v>
      </c>
      <c r="U29" s="17">
        <v>41197</v>
      </c>
      <c r="V29" s="17">
        <f t="shared" si="4"/>
        <v>314972</v>
      </c>
      <c r="W29" s="17">
        <f t="shared" si="5"/>
        <v>14991</v>
      </c>
      <c r="X29" s="17">
        <f t="shared" si="6"/>
        <v>0</v>
      </c>
      <c r="Y29" s="17">
        <f t="shared" si="7"/>
        <v>110</v>
      </c>
      <c r="Z29" s="17">
        <f t="shared" si="8"/>
        <v>0</v>
      </c>
      <c r="AA29" s="17">
        <f t="shared" si="9"/>
        <v>14839</v>
      </c>
      <c r="AB29" s="17" t="s">
        <v>212</v>
      </c>
      <c r="AC29" s="17">
        <f t="shared" si="10"/>
        <v>42</v>
      </c>
      <c r="AD29" s="17">
        <f t="shared" si="11"/>
        <v>299981</v>
      </c>
      <c r="AE29" s="17">
        <f t="shared" si="31"/>
        <v>0</v>
      </c>
      <c r="AF29" s="17">
        <f t="shared" si="32"/>
        <v>0</v>
      </c>
      <c r="AG29" s="17"/>
      <c r="AH29" s="17"/>
      <c r="AI29" s="17"/>
      <c r="AJ29" s="17"/>
      <c r="AK29" s="75">
        <v>7606</v>
      </c>
      <c r="AL29" s="17">
        <f t="shared" si="33"/>
        <v>43583</v>
      </c>
      <c r="AM29" s="17"/>
      <c r="AN29" s="75">
        <f t="shared" si="34"/>
        <v>0</v>
      </c>
      <c r="AO29" s="17"/>
      <c r="AP29" s="17"/>
      <c r="AQ29" s="17"/>
      <c r="AR29" s="17"/>
      <c r="AS29" s="17">
        <v>43583</v>
      </c>
      <c r="AT29" s="17"/>
      <c r="AU29" s="17">
        <v>147736</v>
      </c>
      <c r="AV29" s="17">
        <v>60008</v>
      </c>
      <c r="AW29" s="17">
        <f t="shared" si="35"/>
        <v>103591</v>
      </c>
      <c r="AX29" s="17">
        <f t="shared" si="36"/>
        <v>0</v>
      </c>
      <c r="AY29" s="17">
        <f t="shared" si="37"/>
        <v>0</v>
      </c>
      <c r="AZ29" s="17"/>
      <c r="BA29" s="17"/>
      <c r="BB29" s="17"/>
      <c r="BC29" s="17"/>
      <c r="BD29" s="75">
        <v>6248</v>
      </c>
      <c r="BE29" s="17">
        <f t="shared" si="38"/>
        <v>15187</v>
      </c>
      <c r="BF29" s="17"/>
      <c r="BG29" s="75">
        <f t="shared" si="39"/>
        <v>0</v>
      </c>
      <c r="BH29" s="17"/>
      <c r="BI29" s="17"/>
      <c r="BJ29" s="17"/>
      <c r="BK29" s="17"/>
      <c r="BL29" s="17">
        <v>15187</v>
      </c>
      <c r="BM29" s="17"/>
      <c r="BN29" s="17">
        <v>32600</v>
      </c>
      <c r="BO29" s="17">
        <v>2004</v>
      </c>
      <c r="BP29" s="17">
        <f t="shared" si="40"/>
        <v>17191</v>
      </c>
      <c r="BQ29" s="17">
        <f t="shared" si="41"/>
        <v>0</v>
      </c>
      <c r="BR29" s="17">
        <f t="shared" si="42"/>
        <v>0</v>
      </c>
      <c r="BS29" s="17">
        <f t="shared" si="43"/>
        <v>0</v>
      </c>
      <c r="BT29" s="17">
        <f t="shared" si="44"/>
        <v>0</v>
      </c>
      <c r="BU29" s="17">
        <f t="shared" si="45"/>
        <v>0</v>
      </c>
      <c r="BV29" s="17">
        <f t="shared" si="46"/>
        <v>0</v>
      </c>
      <c r="BW29" s="75" t="s">
        <v>77</v>
      </c>
      <c r="BX29" s="17">
        <f t="shared" si="49"/>
        <v>58770</v>
      </c>
      <c r="BY29" s="17">
        <f t="shared" si="49"/>
        <v>0</v>
      </c>
      <c r="BZ29" s="17">
        <f t="shared" si="49"/>
        <v>0</v>
      </c>
      <c r="CA29" s="17">
        <f t="shared" si="49"/>
        <v>0</v>
      </c>
      <c r="CB29" s="17">
        <f t="shared" si="49"/>
        <v>0</v>
      </c>
      <c r="CC29" s="17">
        <f t="shared" si="49"/>
        <v>0</v>
      </c>
      <c r="CD29" s="17">
        <f t="shared" si="49"/>
        <v>0</v>
      </c>
      <c r="CE29" s="17">
        <f t="shared" si="49"/>
        <v>58770</v>
      </c>
      <c r="CF29" s="17">
        <f t="shared" si="49"/>
        <v>0</v>
      </c>
      <c r="CG29" s="75" t="s">
        <v>77</v>
      </c>
      <c r="CH29" s="17">
        <f t="shared" si="47"/>
        <v>62012</v>
      </c>
      <c r="CI29" s="17">
        <f t="shared" si="48"/>
        <v>120782</v>
      </c>
    </row>
    <row r="30" spans="1:87" ht="13.5">
      <c r="A30" s="74" t="s">
        <v>140</v>
      </c>
      <c r="B30" s="74" t="s">
        <v>183</v>
      </c>
      <c r="C30" s="101" t="s">
        <v>184</v>
      </c>
      <c r="D30" s="17">
        <f t="shared" si="0"/>
        <v>161230</v>
      </c>
      <c r="E30" s="17">
        <f t="shared" si="1"/>
        <v>260</v>
      </c>
      <c r="F30" s="17">
        <v>0</v>
      </c>
      <c r="G30" s="17">
        <v>260</v>
      </c>
      <c r="H30" s="17">
        <v>0</v>
      </c>
      <c r="I30" s="17">
        <v>0</v>
      </c>
      <c r="J30" s="17" t="s">
        <v>130</v>
      </c>
      <c r="K30" s="17">
        <v>0</v>
      </c>
      <c r="L30" s="17">
        <v>160970</v>
      </c>
      <c r="M30" s="17">
        <f t="shared" si="2"/>
        <v>23756</v>
      </c>
      <c r="N30" s="17">
        <f t="shared" si="3"/>
        <v>4292</v>
      </c>
      <c r="O30" s="17">
        <v>0</v>
      </c>
      <c r="P30" s="17">
        <v>0</v>
      </c>
      <c r="Q30" s="17">
        <v>0</v>
      </c>
      <c r="R30" s="17">
        <v>4292</v>
      </c>
      <c r="S30" s="17" t="s">
        <v>130</v>
      </c>
      <c r="T30" s="17">
        <v>0</v>
      </c>
      <c r="U30" s="17">
        <v>19464</v>
      </c>
      <c r="V30" s="17">
        <f t="shared" si="4"/>
        <v>184986</v>
      </c>
      <c r="W30" s="17">
        <f t="shared" si="5"/>
        <v>4552</v>
      </c>
      <c r="X30" s="17">
        <f t="shared" si="6"/>
        <v>0</v>
      </c>
      <c r="Y30" s="17">
        <f t="shared" si="7"/>
        <v>260</v>
      </c>
      <c r="Z30" s="17">
        <f t="shared" si="8"/>
        <v>0</v>
      </c>
      <c r="AA30" s="17">
        <f t="shared" si="9"/>
        <v>4292</v>
      </c>
      <c r="AB30" s="17" t="s">
        <v>212</v>
      </c>
      <c r="AC30" s="17">
        <f t="shared" si="10"/>
        <v>0</v>
      </c>
      <c r="AD30" s="17">
        <f t="shared" si="11"/>
        <v>180434</v>
      </c>
      <c r="AE30" s="17">
        <f t="shared" si="31"/>
        <v>0</v>
      </c>
      <c r="AF30" s="17">
        <f t="shared" si="32"/>
        <v>0</v>
      </c>
      <c r="AG30" s="17"/>
      <c r="AH30" s="17"/>
      <c r="AI30" s="17"/>
      <c r="AJ30" s="17"/>
      <c r="AK30" s="75">
        <v>2750</v>
      </c>
      <c r="AL30" s="17">
        <f t="shared" si="33"/>
        <v>38817</v>
      </c>
      <c r="AM30" s="17">
        <v>19679</v>
      </c>
      <c r="AN30" s="75">
        <f t="shared" si="34"/>
        <v>1937</v>
      </c>
      <c r="AO30" s="17">
        <v>1937</v>
      </c>
      <c r="AP30" s="17">
        <v>0</v>
      </c>
      <c r="AQ30" s="17">
        <v>0</v>
      </c>
      <c r="AR30" s="17">
        <v>0</v>
      </c>
      <c r="AS30" s="17">
        <v>17201</v>
      </c>
      <c r="AT30" s="17">
        <v>0</v>
      </c>
      <c r="AU30" s="17">
        <v>52983</v>
      </c>
      <c r="AV30" s="17">
        <v>66680</v>
      </c>
      <c r="AW30" s="17">
        <f t="shared" si="35"/>
        <v>105497</v>
      </c>
      <c r="AX30" s="17">
        <f t="shared" si="36"/>
        <v>0</v>
      </c>
      <c r="AY30" s="17">
        <f t="shared" si="37"/>
        <v>0</v>
      </c>
      <c r="AZ30" s="17">
        <v>0</v>
      </c>
      <c r="BA30" s="17">
        <v>0</v>
      </c>
      <c r="BB30" s="17">
        <v>0</v>
      </c>
      <c r="BC30" s="17">
        <v>0</v>
      </c>
      <c r="BD30" s="75">
        <v>3067</v>
      </c>
      <c r="BE30" s="17">
        <f t="shared" si="38"/>
        <v>4650</v>
      </c>
      <c r="BF30" s="17">
        <v>0</v>
      </c>
      <c r="BG30" s="75">
        <f t="shared" si="39"/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4650</v>
      </c>
      <c r="BM30" s="17">
        <v>0</v>
      </c>
      <c r="BN30" s="17">
        <v>16005</v>
      </c>
      <c r="BO30" s="17">
        <v>34</v>
      </c>
      <c r="BP30" s="17">
        <f t="shared" si="40"/>
        <v>4684</v>
      </c>
      <c r="BQ30" s="17">
        <f t="shared" si="41"/>
        <v>0</v>
      </c>
      <c r="BR30" s="17">
        <f t="shared" si="42"/>
        <v>0</v>
      </c>
      <c r="BS30" s="17">
        <f t="shared" si="43"/>
        <v>0</v>
      </c>
      <c r="BT30" s="17">
        <f t="shared" si="44"/>
        <v>0</v>
      </c>
      <c r="BU30" s="17">
        <f t="shared" si="45"/>
        <v>0</v>
      </c>
      <c r="BV30" s="17">
        <f t="shared" si="46"/>
        <v>0</v>
      </c>
      <c r="BW30" s="75" t="s">
        <v>77</v>
      </c>
      <c r="BX30" s="17">
        <f t="shared" si="49"/>
        <v>43467</v>
      </c>
      <c r="BY30" s="17">
        <f t="shared" si="49"/>
        <v>19679</v>
      </c>
      <c r="BZ30" s="17">
        <f t="shared" si="49"/>
        <v>1937</v>
      </c>
      <c r="CA30" s="17">
        <f t="shared" si="49"/>
        <v>1937</v>
      </c>
      <c r="CB30" s="17">
        <f t="shared" si="49"/>
        <v>0</v>
      </c>
      <c r="CC30" s="17">
        <f t="shared" si="49"/>
        <v>0</v>
      </c>
      <c r="CD30" s="17">
        <f t="shared" si="49"/>
        <v>0</v>
      </c>
      <c r="CE30" s="17">
        <f t="shared" si="49"/>
        <v>21851</v>
      </c>
      <c r="CF30" s="17">
        <f t="shared" si="49"/>
        <v>0</v>
      </c>
      <c r="CG30" s="75" t="s">
        <v>77</v>
      </c>
      <c r="CH30" s="17">
        <f t="shared" si="47"/>
        <v>66714</v>
      </c>
      <c r="CI30" s="17">
        <f t="shared" si="48"/>
        <v>110181</v>
      </c>
    </row>
    <row r="31" spans="1:87" ht="13.5">
      <c r="A31" s="74" t="s">
        <v>140</v>
      </c>
      <c r="B31" s="74" t="s">
        <v>185</v>
      </c>
      <c r="C31" s="101" t="s">
        <v>186</v>
      </c>
      <c r="D31" s="17">
        <f t="shared" si="0"/>
        <v>19279</v>
      </c>
      <c r="E31" s="17">
        <f t="shared" si="1"/>
        <v>0</v>
      </c>
      <c r="F31" s="17"/>
      <c r="G31" s="17"/>
      <c r="H31" s="17"/>
      <c r="I31" s="17"/>
      <c r="J31" s="17" t="s">
        <v>130</v>
      </c>
      <c r="K31" s="17"/>
      <c r="L31" s="17">
        <v>19279</v>
      </c>
      <c r="M31" s="17">
        <f t="shared" si="2"/>
        <v>3456</v>
      </c>
      <c r="N31" s="17">
        <f t="shared" si="3"/>
        <v>120</v>
      </c>
      <c r="O31" s="17"/>
      <c r="P31" s="17"/>
      <c r="Q31" s="17"/>
      <c r="R31" s="17">
        <v>120</v>
      </c>
      <c r="S31" s="17" t="s">
        <v>130</v>
      </c>
      <c r="T31" s="17"/>
      <c r="U31" s="17">
        <v>3336</v>
      </c>
      <c r="V31" s="17">
        <f t="shared" si="4"/>
        <v>22735</v>
      </c>
      <c r="W31" s="17">
        <f t="shared" si="5"/>
        <v>120</v>
      </c>
      <c r="X31" s="17">
        <f t="shared" si="6"/>
        <v>0</v>
      </c>
      <c r="Y31" s="17">
        <f t="shared" si="7"/>
        <v>0</v>
      </c>
      <c r="Z31" s="17">
        <f t="shared" si="8"/>
        <v>0</v>
      </c>
      <c r="AA31" s="17">
        <f t="shared" si="9"/>
        <v>120</v>
      </c>
      <c r="AB31" s="17" t="s">
        <v>212</v>
      </c>
      <c r="AC31" s="17">
        <f t="shared" si="10"/>
        <v>0</v>
      </c>
      <c r="AD31" s="17">
        <f t="shared" si="11"/>
        <v>22615</v>
      </c>
      <c r="AE31" s="17">
        <f t="shared" si="31"/>
        <v>0</v>
      </c>
      <c r="AF31" s="17">
        <f t="shared" si="32"/>
        <v>0</v>
      </c>
      <c r="AG31" s="17"/>
      <c r="AH31" s="17"/>
      <c r="AI31" s="17"/>
      <c r="AJ31" s="17"/>
      <c r="AK31" s="75">
        <v>702</v>
      </c>
      <c r="AL31" s="17">
        <f t="shared" si="33"/>
        <v>4813</v>
      </c>
      <c r="AM31" s="17"/>
      <c r="AN31" s="75">
        <f t="shared" si="34"/>
        <v>0</v>
      </c>
      <c r="AO31" s="17"/>
      <c r="AP31" s="17"/>
      <c r="AQ31" s="17"/>
      <c r="AR31" s="17"/>
      <c r="AS31" s="17">
        <v>4813</v>
      </c>
      <c r="AT31" s="17"/>
      <c r="AU31" s="17">
        <v>13764</v>
      </c>
      <c r="AV31" s="17"/>
      <c r="AW31" s="17">
        <f t="shared" si="35"/>
        <v>4813</v>
      </c>
      <c r="AX31" s="17">
        <f t="shared" si="36"/>
        <v>0</v>
      </c>
      <c r="AY31" s="17">
        <f t="shared" si="37"/>
        <v>0</v>
      </c>
      <c r="AZ31" s="17"/>
      <c r="BA31" s="17"/>
      <c r="BB31" s="17"/>
      <c r="BC31" s="17"/>
      <c r="BD31" s="75">
        <v>537</v>
      </c>
      <c r="BE31" s="17">
        <f t="shared" si="38"/>
        <v>112</v>
      </c>
      <c r="BF31" s="17"/>
      <c r="BG31" s="75">
        <f t="shared" si="39"/>
        <v>0</v>
      </c>
      <c r="BH31" s="17"/>
      <c r="BI31" s="17"/>
      <c r="BJ31" s="17"/>
      <c r="BK31" s="17"/>
      <c r="BL31" s="17">
        <v>112</v>
      </c>
      <c r="BM31" s="17"/>
      <c r="BN31" s="17">
        <v>2807</v>
      </c>
      <c r="BO31" s="17"/>
      <c r="BP31" s="17">
        <f t="shared" si="40"/>
        <v>112</v>
      </c>
      <c r="BQ31" s="17">
        <f t="shared" si="41"/>
        <v>0</v>
      </c>
      <c r="BR31" s="17">
        <f t="shared" si="42"/>
        <v>0</v>
      </c>
      <c r="BS31" s="17">
        <f t="shared" si="43"/>
        <v>0</v>
      </c>
      <c r="BT31" s="17">
        <f t="shared" si="44"/>
        <v>0</v>
      </c>
      <c r="BU31" s="17">
        <f t="shared" si="45"/>
        <v>0</v>
      </c>
      <c r="BV31" s="17">
        <f t="shared" si="46"/>
        <v>0</v>
      </c>
      <c r="BW31" s="75" t="s">
        <v>77</v>
      </c>
      <c r="BX31" s="17">
        <f t="shared" si="49"/>
        <v>4925</v>
      </c>
      <c r="BY31" s="17">
        <f t="shared" si="49"/>
        <v>0</v>
      </c>
      <c r="BZ31" s="17">
        <f t="shared" si="49"/>
        <v>0</v>
      </c>
      <c r="CA31" s="17">
        <f t="shared" si="49"/>
        <v>0</v>
      </c>
      <c r="CB31" s="17">
        <f t="shared" si="49"/>
        <v>0</v>
      </c>
      <c r="CC31" s="17">
        <f t="shared" si="49"/>
        <v>0</v>
      </c>
      <c r="CD31" s="17">
        <f t="shared" si="49"/>
        <v>0</v>
      </c>
      <c r="CE31" s="17">
        <f t="shared" si="49"/>
        <v>4925</v>
      </c>
      <c r="CF31" s="17">
        <f t="shared" si="49"/>
        <v>0</v>
      </c>
      <c r="CG31" s="75" t="s">
        <v>77</v>
      </c>
      <c r="CH31" s="17">
        <f t="shared" si="47"/>
        <v>0</v>
      </c>
      <c r="CI31" s="17">
        <f t="shared" si="48"/>
        <v>4925</v>
      </c>
    </row>
    <row r="32" spans="1:87" ht="13.5">
      <c r="A32" s="74" t="s">
        <v>140</v>
      </c>
      <c r="B32" s="74" t="s">
        <v>187</v>
      </c>
      <c r="C32" s="101" t="s">
        <v>99</v>
      </c>
      <c r="D32" s="17">
        <f t="shared" si="0"/>
        <v>62348</v>
      </c>
      <c r="E32" s="17">
        <f t="shared" si="1"/>
        <v>137</v>
      </c>
      <c r="F32" s="17"/>
      <c r="G32" s="17"/>
      <c r="H32" s="17"/>
      <c r="I32" s="17"/>
      <c r="J32" s="17" t="s">
        <v>130</v>
      </c>
      <c r="K32" s="17">
        <v>137</v>
      </c>
      <c r="L32" s="17">
        <v>62211</v>
      </c>
      <c r="M32" s="17">
        <f t="shared" si="2"/>
        <v>24832</v>
      </c>
      <c r="N32" s="17">
        <f t="shared" si="3"/>
        <v>5887</v>
      </c>
      <c r="O32" s="17"/>
      <c r="P32" s="17"/>
      <c r="Q32" s="17"/>
      <c r="R32" s="17">
        <v>5887</v>
      </c>
      <c r="S32" s="17" t="s">
        <v>130</v>
      </c>
      <c r="T32" s="17"/>
      <c r="U32" s="17">
        <v>18945</v>
      </c>
      <c r="V32" s="17">
        <f t="shared" si="4"/>
        <v>87180</v>
      </c>
      <c r="W32" s="17">
        <f t="shared" si="5"/>
        <v>6024</v>
      </c>
      <c r="X32" s="17">
        <f t="shared" si="6"/>
        <v>0</v>
      </c>
      <c r="Y32" s="17">
        <f t="shared" si="7"/>
        <v>0</v>
      </c>
      <c r="Z32" s="17">
        <f t="shared" si="8"/>
        <v>0</v>
      </c>
      <c r="AA32" s="17">
        <f t="shared" si="9"/>
        <v>5887</v>
      </c>
      <c r="AB32" s="17" t="s">
        <v>212</v>
      </c>
      <c r="AC32" s="17">
        <f t="shared" si="10"/>
        <v>137</v>
      </c>
      <c r="AD32" s="17">
        <f t="shared" si="11"/>
        <v>81156</v>
      </c>
      <c r="AE32" s="17">
        <f t="shared" si="31"/>
        <v>0</v>
      </c>
      <c r="AF32" s="17">
        <f t="shared" si="32"/>
        <v>0</v>
      </c>
      <c r="AG32" s="17"/>
      <c r="AH32" s="17"/>
      <c r="AI32" s="17"/>
      <c r="AJ32" s="17"/>
      <c r="AK32" s="75">
        <v>2247</v>
      </c>
      <c r="AL32" s="17">
        <f t="shared" si="33"/>
        <v>16676</v>
      </c>
      <c r="AM32" s="17"/>
      <c r="AN32" s="75">
        <f t="shared" si="34"/>
        <v>912</v>
      </c>
      <c r="AO32" s="17">
        <v>912</v>
      </c>
      <c r="AP32" s="17"/>
      <c r="AQ32" s="17"/>
      <c r="AR32" s="17"/>
      <c r="AS32" s="17">
        <v>15764</v>
      </c>
      <c r="AT32" s="17"/>
      <c r="AU32" s="17">
        <v>43111</v>
      </c>
      <c r="AV32" s="17">
        <v>314</v>
      </c>
      <c r="AW32" s="17">
        <f t="shared" si="35"/>
        <v>16990</v>
      </c>
      <c r="AX32" s="17">
        <f t="shared" si="36"/>
        <v>0</v>
      </c>
      <c r="AY32" s="17">
        <f t="shared" si="37"/>
        <v>0</v>
      </c>
      <c r="AZ32" s="17"/>
      <c r="BA32" s="17"/>
      <c r="BB32" s="17"/>
      <c r="BC32" s="17"/>
      <c r="BD32" s="75">
        <v>2996</v>
      </c>
      <c r="BE32" s="17">
        <f t="shared" si="38"/>
        <v>6019</v>
      </c>
      <c r="BF32" s="17"/>
      <c r="BG32" s="75">
        <f t="shared" si="39"/>
        <v>0</v>
      </c>
      <c r="BH32" s="17"/>
      <c r="BI32" s="17"/>
      <c r="BJ32" s="17"/>
      <c r="BK32" s="17"/>
      <c r="BL32" s="17">
        <v>6019</v>
      </c>
      <c r="BM32" s="17"/>
      <c r="BN32" s="17">
        <v>15636</v>
      </c>
      <c r="BO32" s="17">
        <v>181</v>
      </c>
      <c r="BP32" s="17">
        <f t="shared" si="40"/>
        <v>6200</v>
      </c>
      <c r="BQ32" s="17">
        <f t="shared" si="41"/>
        <v>0</v>
      </c>
      <c r="BR32" s="17">
        <f t="shared" si="42"/>
        <v>0</v>
      </c>
      <c r="BS32" s="17">
        <f t="shared" si="43"/>
        <v>0</v>
      </c>
      <c r="BT32" s="17">
        <f t="shared" si="44"/>
        <v>0</v>
      </c>
      <c r="BU32" s="17">
        <f t="shared" si="45"/>
        <v>0</v>
      </c>
      <c r="BV32" s="17">
        <f t="shared" si="46"/>
        <v>0</v>
      </c>
      <c r="BW32" s="75" t="s">
        <v>77</v>
      </c>
      <c r="BX32" s="17">
        <f t="shared" si="49"/>
        <v>22695</v>
      </c>
      <c r="BY32" s="17">
        <f t="shared" si="49"/>
        <v>0</v>
      </c>
      <c r="BZ32" s="17">
        <f t="shared" si="49"/>
        <v>912</v>
      </c>
      <c r="CA32" s="17">
        <f t="shared" si="49"/>
        <v>912</v>
      </c>
      <c r="CB32" s="17">
        <f t="shared" si="49"/>
        <v>0</v>
      </c>
      <c r="CC32" s="17">
        <f t="shared" si="49"/>
        <v>0</v>
      </c>
      <c r="CD32" s="17">
        <f t="shared" si="49"/>
        <v>0</v>
      </c>
      <c r="CE32" s="17">
        <f t="shared" si="49"/>
        <v>21783</v>
      </c>
      <c r="CF32" s="17">
        <f t="shared" si="49"/>
        <v>0</v>
      </c>
      <c r="CG32" s="75" t="s">
        <v>77</v>
      </c>
      <c r="CH32" s="17">
        <f t="shared" si="47"/>
        <v>495</v>
      </c>
      <c r="CI32" s="17">
        <f t="shared" si="48"/>
        <v>23190</v>
      </c>
    </row>
    <row r="33" spans="1:87" ht="13.5">
      <c r="A33" s="74" t="s">
        <v>140</v>
      </c>
      <c r="B33" s="74" t="s">
        <v>188</v>
      </c>
      <c r="C33" s="101" t="s">
        <v>189</v>
      </c>
      <c r="D33" s="17">
        <f t="shared" si="0"/>
        <v>121386</v>
      </c>
      <c r="E33" s="17">
        <f t="shared" si="1"/>
        <v>7534</v>
      </c>
      <c r="F33" s="17">
        <v>0</v>
      </c>
      <c r="G33" s="17">
        <v>0</v>
      </c>
      <c r="H33" s="17">
        <v>0</v>
      </c>
      <c r="I33" s="17">
        <v>2942</v>
      </c>
      <c r="J33" s="17" t="s">
        <v>130</v>
      </c>
      <c r="K33" s="17">
        <v>4592</v>
      </c>
      <c r="L33" s="17">
        <v>113852</v>
      </c>
      <c r="M33" s="17">
        <f t="shared" si="2"/>
        <v>45045</v>
      </c>
      <c r="N33" s="17">
        <f t="shared" si="3"/>
        <v>5507</v>
      </c>
      <c r="O33" s="17">
        <v>1793</v>
      </c>
      <c r="P33" s="17">
        <v>3714</v>
      </c>
      <c r="Q33" s="17">
        <v>0</v>
      </c>
      <c r="R33" s="17">
        <v>0</v>
      </c>
      <c r="S33" s="17" t="s">
        <v>130</v>
      </c>
      <c r="T33" s="17">
        <v>0</v>
      </c>
      <c r="U33" s="17">
        <v>39538</v>
      </c>
      <c r="V33" s="17">
        <f t="shared" si="4"/>
        <v>166431</v>
      </c>
      <c r="W33" s="17">
        <f t="shared" si="5"/>
        <v>13041</v>
      </c>
      <c r="X33" s="17">
        <f t="shared" si="6"/>
        <v>1793</v>
      </c>
      <c r="Y33" s="17">
        <f t="shared" si="7"/>
        <v>3714</v>
      </c>
      <c r="Z33" s="17">
        <f t="shared" si="8"/>
        <v>0</v>
      </c>
      <c r="AA33" s="17">
        <f t="shared" si="9"/>
        <v>2942</v>
      </c>
      <c r="AB33" s="17" t="s">
        <v>212</v>
      </c>
      <c r="AC33" s="17">
        <f t="shared" si="10"/>
        <v>4592</v>
      </c>
      <c r="AD33" s="17">
        <f t="shared" si="11"/>
        <v>153390</v>
      </c>
      <c r="AE33" s="17">
        <f t="shared" si="31"/>
        <v>0</v>
      </c>
      <c r="AF33" s="17">
        <f t="shared" si="32"/>
        <v>0</v>
      </c>
      <c r="AG33" s="17">
        <v>0</v>
      </c>
      <c r="AH33" s="17">
        <v>0</v>
      </c>
      <c r="AI33" s="17">
        <v>0</v>
      </c>
      <c r="AJ33" s="17">
        <v>0</v>
      </c>
      <c r="AK33" s="75">
        <v>0</v>
      </c>
      <c r="AL33" s="17">
        <f t="shared" si="33"/>
        <v>105590</v>
      </c>
      <c r="AM33" s="17">
        <v>19211</v>
      </c>
      <c r="AN33" s="75">
        <f t="shared" si="34"/>
        <v>3828</v>
      </c>
      <c r="AO33" s="17">
        <v>0</v>
      </c>
      <c r="AP33" s="17">
        <v>2386</v>
      </c>
      <c r="AQ33" s="17">
        <v>1442</v>
      </c>
      <c r="AR33" s="17">
        <v>0</v>
      </c>
      <c r="AS33" s="17">
        <v>82551</v>
      </c>
      <c r="AT33" s="17">
        <v>0</v>
      </c>
      <c r="AU33" s="17">
        <v>1963</v>
      </c>
      <c r="AV33" s="17">
        <v>13833</v>
      </c>
      <c r="AW33" s="17">
        <f t="shared" si="35"/>
        <v>119423</v>
      </c>
      <c r="AX33" s="17">
        <f t="shared" si="36"/>
        <v>0</v>
      </c>
      <c r="AY33" s="17">
        <f t="shared" si="37"/>
        <v>0</v>
      </c>
      <c r="AZ33" s="17">
        <v>0</v>
      </c>
      <c r="BA33" s="17">
        <v>0</v>
      </c>
      <c r="BB33" s="17">
        <v>0</v>
      </c>
      <c r="BC33" s="17">
        <v>0</v>
      </c>
      <c r="BD33" s="75">
        <v>0</v>
      </c>
      <c r="BE33" s="17">
        <f t="shared" si="38"/>
        <v>8595</v>
      </c>
      <c r="BF33" s="17">
        <v>0</v>
      </c>
      <c r="BG33" s="75">
        <f t="shared" si="39"/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8595</v>
      </c>
      <c r="BM33" s="17">
        <v>0</v>
      </c>
      <c r="BN33" s="17">
        <v>25066</v>
      </c>
      <c r="BO33" s="17">
        <v>11384</v>
      </c>
      <c r="BP33" s="17">
        <f t="shared" si="40"/>
        <v>19979</v>
      </c>
      <c r="BQ33" s="17">
        <f t="shared" si="41"/>
        <v>0</v>
      </c>
      <c r="BR33" s="17">
        <f t="shared" si="42"/>
        <v>0</v>
      </c>
      <c r="BS33" s="17">
        <f t="shared" si="43"/>
        <v>0</v>
      </c>
      <c r="BT33" s="17">
        <f t="shared" si="44"/>
        <v>0</v>
      </c>
      <c r="BU33" s="17">
        <f t="shared" si="45"/>
        <v>0</v>
      </c>
      <c r="BV33" s="17">
        <f t="shared" si="46"/>
        <v>0</v>
      </c>
      <c r="BW33" s="75" t="s">
        <v>77</v>
      </c>
      <c r="BX33" s="17">
        <f t="shared" si="49"/>
        <v>114185</v>
      </c>
      <c r="BY33" s="17">
        <f t="shared" si="49"/>
        <v>19211</v>
      </c>
      <c r="BZ33" s="17">
        <f t="shared" si="49"/>
        <v>3828</v>
      </c>
      <c r="CA33" s="17">
        <f t="shared" si="49"/>
        <v>0</v>
      </c>
      <c r="CB33" s="17">
        <f t="shared" si="49"/>
        <v>2386</v>
      </c>
      <c r="CC33" s="17">
        <f t="shared" si="49"/>
        <v>1442</v>
      </c>
      <c r="CD33" s="17">
        <f t="shared" si="49"/>
        <v>0</v>
      </c>
      <c r="CE33" s="17">
        <f t="shared" si="49"/>
        <v>91146</v>
      </c>
      <c r="CF33" s="17">
        <f t="shared" si="49"/>
        <v>0</v>
      </c>
      <c r="CG33" s="75" t="s">
        <v>77</v>
      </c>
      <c r="CH33" s="17">
        <f t="shared" si="47"/>
        <v>25217</v>
      </c>
      <c r="CI33" s="17">
        <f t="shared" si="48"/>
        <v>139402</v>
      </c>
    </row>
    <row r="34" spans="1:87" ht="13.5">
      <c r="A34" s="113" t="s">
        <v>98</v>
      </c>
      <c r="B34" s="114"/>
      <c r="C34" s="114"/>
      <c r="D34" s="17">
        <f aca="true" t="shared" si="50" ref="D34:AI34">SUM(D7:D33)</f>
        <v>9159752</v>
      </c>
      <c r="E34" s="17">
        <f t="shared" si="50"/>
        <v>1324735</v>
      </c>
      <c r="F34" s="17">
        <f t="shared" si="50"/>
        <v>12480</v>
      </c>
      <c r="G34" s="17">
        <f t="shared" si="50"/>
        <v>31441</v>
      </c>
      <c r="H34" s="17">
        <f t="shared" si="50"/>
        <v>228900</v>
      </c>
      <c r="I34" s="17">
        <f t="shared" si="50"/>
        <v>861317</v>
      </c>
      <c r="J34" s="17">
        <f t="shared" si="50"/>
        <v>0</v>
      </c>
      <c r="K34" s="17">
        <f t="shared" si="50"/>
        <v>190597</v>
      </c>
      <c r="L34" s="17">
        <f t="shared" si="50"/>
        <v>7835017</v>
      </c>
      <c r="M34" s="17">
        <f t="shared" si="50"/>
        <v>1877960</v>
      </c>
      <c r="N34" s="17">
        <f t="shared" si="50"/>
        <v>464221</v>
      </c>
      <c r="O34" s="17">
        <f t="shared" si="50"/>
        <v>38354</v>
      </c>
      <c r="P34" s="17">
        <f t="shared" si="50"/>
        <v>41575</v>
      </c>
      <c r="Q34" s="17">
        <f t="shared" si="50"/>
        <v>0</v>
      </c>
      <c r="R34" s="17">
        <f t="shared" si="50"/>
        <v>338044</v>
      </c>
      <c r="S34" s="17">
        <f t="shared" si="50"/>
        <v>0</v>
      </c>
      <c r="T34" s="17">
        <f t="shared" si="50"/>
        <v>46248</v>
      </c>
      <c r="U34" s="17">
        <f t="shared" si="50"/>
        <v>1413739</v>
      </c>
      <c r="V34" s="17">
        <f t="shared" si="50"/>
        <v>11037712</v>
      </c>
      <c r="W34" s="17">
        <f t="shared" si="50"/>
        <v>1788956</v>
      </c>
      <c r="X34" s="17">
        <f t="shared" si="50"/>
        <v>50834</v>
      </c>
      <c r="Y34" s="17">
        <f t="shared" si="50"/>
        <v>73016</v>
      </c>
      <c r="Z34" s="17">
        <f t="shared" si="50"/>
        <v>228900</v>
      </c>
      <c r="AA34" s="17">
        <f t="shared" si="50"/>
        <v>1199361</v>
      </c>
      <c r="AB34" s="17">
        <f t="shared" si="50"/>
        <v>0</v>
      </c>
      <c r="AC34" s="17">
        <f t="shared" si="50"/>
        <v>236845</v>
      </c>
      <c r="AD34" s="17">
        <f t="shared" si="50"/>
        <v>9248756</v>
      </c>
      <c r="AE34" s="17">
        <f t="shared" si="50"/>
        <v>154455</v>
      </c>
      <c r="AF34" s="17">
        <f t="shared" si="50"/>
        <v>154455</v>
      </c>
      <c r="AG34" s="17">
        <f t="shared" si="50"/>
        <v>149940</v>
      </c>
      <c r="AH34" s="17">
        <f t="shared" si="50"/>
        <v>4515</v>
      </c>
      <c r="AI34" s="17">
        <f t="shared" si="50"/>
        <v>0</v>
      </c>
      <c r="AJ34" s="17">
        <f aca="true" t="shared" si="51" ref="AJ34:BO34">SUM(AJ7:AJ33)</f>
        <v>0</v>
      </c>
      <c r="AK34" s="17">
        <f t="shared" si="51"/>
        <v>153785</v>
      </c>
      <c r="AL34" s="17">
        <f t="shared" si="51"/>
        <v>6578287</v>
      </c>
      <c r="AM34" s="17">
        <f t="shared" si="51"/>
        <v>3136210</v>
      </c>
      <c r="AN34" s="17">
        <f t="shared" si="51"/>
        <v>622931</v>
      </c>
      <c r="AO34" s="17">
        <f t="shared" si="51"/>
        <v>159626</v>
      </c>
      <c r="AP34" s="17">
        <f t="shared" si="51"/>
        <v>407598</v>
      </c>
      <c r="AQ34" s="17">
        <f t="shared" si="51"/>
        <v>55707</v>
      </c>
      <c r="AR34" s="17">
        <f t="shared" si="51"/>
        <v>122688</v>
      </c>
      <c r="AS34" s="17">
        <f t="shared" si="51"/>
        <v>2398634</v>
      </c>
      <c r="AT34" s="17">
        <f t="shared" si="51"/>
        <v>297824</v>
      </c>
      <c r="AU34" s="17">
        <f t="shared" si="51"/>
        <v>1938994</v>
      </c>
      <c r="AV34" s="17">
        <f t="shared" si="51"/>
        <v>334231</v>
      </c>
      <c r="AW34" s="17">
        <f t="shared" si="51"/>
        <v>7066973</v>
      </c>
      <c r="AX34" s="17">
        <f t="shared" si="51"/>
        <v>22694</v>
      </c>
      <c r="AY34" s="17">
        <f t="shared" si="51"/>
        <v>22694</v>
      </c>
      <c r="AZ34" s="17">
        <f t="shared" si="51"/>
        <v>0</v>
      </c>
      <c r="BA34" s="17">
        <f t="shared" si="51"/>
        <v>0</v>
      </c>
      <c r="BB34" s="17">
        <f t="shared" si="51"/>
        <v>22694</v>
      </c>
      <c r="BC34" s="17">
        <f t="shared" si="51"/>
        <v>0</v>
      </c>
      <c r="BD34" s="17">
        <f t="shared" si="51"/>
        <v>19043</v>
      </c>
      <c r="BE34" s="17">
        <f t="shared" si="51"/>
        <v>891748</v>
      </c>
      <c r="BF34" s="17">
        <f t="shared" si="51"/>
        <v>175486</v>
      </c>
      <c r="BG34" s="17">
        <f t="shared" si="51"/>
        <v>104644</v>
      </c>
      <c r="BH34" s="17">
        <f t="shared" si="51"/>
        <v>859</v>
      </c>
      <c r="BI34" s="17">
        <f t="shared" si="51"/>
        <v>103785</v>
      </c>
      <c r="BJ34" s="17">
        <f t="shared" si="51"/>
        <v>0</v>
      </c>
      <c r="BK34" s="17">
        <f t="shared" si="51"/>
        <v>0</v>
      </c>
      <c r="BL34" s="17">
        <f t="shared" si="51"/>
        <v>605813</v>
      </c>
      <c r="BM34" s="17">
        <f t="shared" si="51"/>
        <v>5805</v>
      </c>
      <c r="BN34" s="17">
        <f t="shared" si="51"/>
        <v>816537</v>
      </c>
      <c r="BO34" s="17">
        <f t="shared" si="51"/>
        <v>127938</v>
      </c>
      <c r="BP34" s="17">
        <f aca="true" t="shared" si="52" ref="BP34:CI34">SUM(BP7:BP33)</f>
        <v>1042380</v>
      </c>
      <c r="BQ34" s="17">
        <f t="shared" si="52"/>
        <v>177149</v>
      </c>
      <c r="BR34" s="17">
        <f t="shared" si="52"/>
        <v>177149</v>
      </c>
      <c r="BS34" s="17">
        <f t="shared" si="52"/>
        <v>149940</v>
      </c>
      <c r="BT34" s="17">
        <f t="shared" si="52"/>
        <v>4515</v>
      </c>
      <c r="BU34" s="17">
        <f t="shared" si="52"/>
        <v>22694</v>
      </c>
      <c r="BV34" s="17">
        <f t="shared" si="52"/>
        <v>0</v>
      </c>
      <c r="BW34" s="17">
        <f t="shared" si="52"/>
        <v>0</v>
      </c>
      <c r="BX34" s="17">
        <f t="shared" si="52"/>
        <v>7470035</v>
      </c>
      <c r="BY34" s="17">
        <f t="shared" si="52"/>
        <v>3311696</v>
      </c>
      <c r="BZ34" s="17">
        <f t="shared" si="52"/>
        <v>727575</v>
      </c>
      <c r="CA34" s="17">
        <f t="shared" si="52"/>
        <v>160485</v>
      </c>
      <c r="CB34" s="17">
        <f t="shared" si="52"/>
        <v>511383</v>
      </c>
      <c r="CC34" s="17">
        <f t="shared" si="52"/>
        <v>55707</v>
      </c>
      <c r="CD34" s="17">
        <f t="shared" si="52"/>
        <v>122688</v>
      </c>
      <c r="CE34" s="17">
        <f t="shared" si="52"/>
        <v>3004447</v>
      </c>
      <c r="CF34" s="17">
        <f t="shared" si="52"/>
        <v>303629</v>
      </c>
      <c r="CG34" s="17">
        <f t="shared" si="52"/>
        <v>0</v>
      </c>
      <c r="CH34" s="17">
        <f t="shared" si="52"/>
        <v>462169</v>
      </c>
      <c r="CI34" s="17">
        <f t="shared" si="52"/>
        <v>8109353</v>
      </c>
    </row>
  </sheetData>
  <mergeCells count="28">
    <mergeCell ref="A2:A6"/>
    <mergeCell ref="B2:B6"/>
    <mergeCell ref="C2:C6"/>
    <mergeCell ref="CG3:CG5"/>
    <mergeCell ref="CE4:CE5"/>
    <mergeCell ref="CF4:CF5"/>
    <mergeCell ref="AK3:AK5"/>
    <mergeCell ref="AU3:AU5"/>
    <mergeCell ref="AV3:AV5"/>
    <mergeCell ref="BD3:BD5"/>
    <mergeCell ref="BM4:BM5"/>
    <mergeCell ref="BV4:BV5"/>
    <mergeCell ref="BY4:BY5"/>
    <mergeCell ref="CH3:CH5"/>
    <mergeCell ref="AJ4:AJ5"/>
    <mergeCell ref="AM4:AM5"/>
    <mergeCell ref="AR4:AR5"/>
    <mergeCell ref="AS4:AS5"/>
    <mergeCell ref="AT4:AT5"/>
    <mergeCell ref="BC4:BC5"/>
    <mergeCell ref="BF4:BF5"/>
    <mergeCell ref="BK4:BK5"/>
    <mergeCell ref="BL4:BL5"/>
    <mergeCell ref="CD4:CD5"/>
    <mergeCell ref="BN3:BN5"/>
    <mergeCell ref="BO3:BO5"/>
    <mergeCell ref="BW3:BW5"/>
    <mergeCell ref="A34:C3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&amp;L&amp;16廃棄物処理事業経費（市町村）【歳入・歳出】（平成１６年度実績）&amp;R&amp;D　　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I1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41.375" style="19" bestFit="1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9</v>
      </c>
    </row>
    <row r="2" spans="1:87" s="68" customFormat="1" ht="22.5" customHeight="1">
      <c r="A2" s="128" t="s">
        <v>127</v>
      </c>
      <c r="B2" s="130" t="s">
        <v>78</v>
      </c>
      <c r="C2" s="115" t="s">
        <v>79</v>
      </c>
      <c r="D2" s="2" t="s">
        <v>69</v>
      </c>
      <c r="E2" s="3"/>
      <c r="F2" s="3"/>
      <c r="G2" s="3"/>
      <c r="H2" s="3"/>
      <c r="I2" s="3"/>
      <c r="J2" s="3"/>
      <c r="K2" s="3"/>
      <c r="L2" s="4"/>
      <c r="M2" s="2" t="s">
        <v>133</v>
      </c>
      <c r="N2" s="3"/>
      <c r="O2" s="3"/>
      <c r="P2" s="3"/>
      <c r="Q2" s="3"/>
      <c r="R2" s="3"/>
      <c r="S2" s="3"/>
      <c r="T2" s="3"/>
      <c r="U2" s="4"/>
      <c r="V2" s="2" t="s">
        <v>134</v>
      </c>
      <c r="W2" s="5"/>
      <c r="X2" s="5"/>
      <c r="Y2" s="5"/>
      <c r="Z2" s="5"/>
      <c r="AA2" s="5"/>
      <c r="AB2" s="5"/>
      <c r="AC2" s="5"/>
      <c r="AD2" s="6"/>
      <c r="AE2" s="24" t="s">
        <v>80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128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129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16"/>
      <c r="B3" s="131"/>
      <c r="C3" s="116"/>
      <c r="D3" s="8" t="s">
        <v>135</v>
      </c>
      <c r="E3" s="60"/>
      <c r="F3" s="60"/>
      <c r="G3" s="60"/>
      <c r="H3" s="60"/>
      <c r="I3" s="60"/>
      <c r="J3" s="60"/>
      <c r="K3" s="61"/>
      <c r="L3" s="62"/>
      <c r="M3" s="8" t="s">
        <v>135</v>
      </c>
      <c r="N3" s="60"/>
      <c r="O3" s="60"/>
      <c r="P3" s="60"/>
      <c r="Q3" s="60"/>
      <c r="R3" s="60"/>
      <c r="S3" s="60"/>
      <c r="T3" s="61"/>
      <c r="U3" s="62"/>
      <c r="V3" s="8" t="s">
        <v>135</v>
      </c>
      <c r="W3" s="60"/>
      <c r="X3" s="60"/>
      <c r="Y3" s="60"/>
      <c r="Z3" s="60"/>
      <c r="AA3" s="60"/>
      <c r="AB3" s="60"/>
      <c r="AC3" s="61"/>
      <c r="AD3" s="62"/>
      <c r="AE3" s="27" t="s">
        <v>81</v>
      </c>
      <c r="AF3" s="25"/>
      <c r="AG3" s="25"/>
      <c r="AH3" s="25"/>
      <c r="AI3" s="25"/>
      <c r="AJ3" s="28"/>
      <c r="AK3" s="117" t="s">
        <v>82</v>
      </c>
      <c r="AL3" s="27" t="s">
        <v>193</v>
      </c>
      <c r="AM3" s="25"/>
      <c r="AN3" s="25"/>
      <c r="AO3" s="25"/>
      <c r="AP3" s="25"/>
      <c r="AQ3" s="25"/>
      <c r="AR3" s="25"/>
      <c r="AS3" s="25"/>
      <c r="AT3" s="28"/>
      <c r="AU3" s="115" t="s">
        <v>83</v>
      </c>
      <c r="AV3" s="115" t="s">
        <v>84</v>
      </c>
      <c r="AW3" s="26" t="s">
        <v>194</v>
      </c>
      <c r="AX3" s="27" t="s">
        <v>85</v>
      </c>
      <c r="AY3" s="25"/>
      <c r="AZ3" s="25"/>
      <c r="BA3" s="25"/>
      <c r="BB3" s="25"/>
      <c r="BC3" s="28"/>
      <c r="BD3" s="117" t="s">
        <v>86</v>
      </c>
      <c r="BE3" s="27" t="s">
        <v>193</v>
      </c>
      <c r="BF3" s="25"/>
      <c r="BG3" s="25"/>
      <c r="BH3" s="25"/>
      <c r="BI3" s="25"/>
      <c r="BJ3" s="25"/>
      <c r="BK3" s="25"/>
      <c r="BL3" s="25"/>
      <c r="BM3" s="28"/>
      <c r="BN3" s="115" t="s">
        <v>83</v>
      </c>
      <c r="BO3" s="115" t="s">
        <v>84</v>
      </c>
      <c r="BP3" s="26" t="s">
        <v>194</v>
      </c>
      <c r="BQ3" s="27" t="s">
        <v>85</v>
      </c>
      <c r="BR3" s="25"/>
      <c r="BS3" s="25"/>
      <c r="BT3" s="25"/>
      <c r="BU3" s="25"/>
      <c r="BV3" s="28"/>
      <c r="BW3" s="117" t="s">
        <v>86</v>
      </c>
      <c r="BX3" s="27" t="s">
        <v>193</v>
      </c>
      <c r="BY3" s="25"/>
      <c r="BZ3" s="25"/>
      <c r="CA3" s="25"/>
      <c r="CB3" s="25"/>
      <c r="CC3" s="25"/>
      <c r="CD3" s="25"/>
      <c r="CE3" s="25"/>
      <c r="CF3" s="28"/>
      <c r="CG3" s="115" t="s">
        <v>83</v>
      </c>
      <c r="CH3" s="115" t="s">
        <v>84</v>
      </c>
      <c r="CI3" s="26" t="s">
        <v>194</v>
      </c>
    </row>
    <row r="4" spans="1:87" s="68" customFormat="1" ht="22.5" customHeight="1">
      <c r="A4" s="116"/>
      <c r="B4" s="131"/>
      <c r="C4" s="116"/>
      <c r="D4" s="7"/>
      <c r="E4" s="8" t="s">
        <v>136</v>
      </c>
      <c r="F4" s="9"/>
      <c r="G4" s="9"/>
      <c r="H4" s="9"/>
      <c r="I4" s="9"/>
      <c r="J4" s="9"/>
      <c r="K4" s="10"/>
      <c r="L4" s="11" t="s">
        <v>70</v>
      </c>
      <c r="M4" s="7"/>
      <c r="N4" s="8" t="s">
        <v>136</v>
      </c>
      <c r="O4" s="9"/>
      <c r="P4" s="9"/>
      <c r="Q4" s="9"/>
      <c r="R4" s="9"/>
      <c r="S4" s="9"/>
      <c r="T4" s="10"/>
      <c r="U4" s="11" t="s">
        <v>70</v>
      </c>
      <c r="V4" s="7"/>
      <c r="W4" s="8" t="s">
        <v>136</v>
      </c>
      <c r="X4" s="9"/>
      <c r="Y4" s="9"/>
      <c r="Z4" s="9"/>
      <c r="AA4" s="9"/>
      <c r="AB4" s="9"/>
      <c r="AC4" s="10"/>
      <c r="AD4" s="11" t="s">
        <v>70</v>
      </c>
      <c r="AE4" s="26" t="s">
        <v>134</v>
      </c>
      <c r="AF4" s="29" t="s">
        <v>195</v>
      </c>
      <c r="AG4" s="30"/>
      <c r="AH4" s="31"/>
      <c r="AI4" s="28"/>
      <c r="AJ4" s="119" t="s">
        <v>57</v>
      </c>
      <c r="AK4" s="118"/>
      <c r="AL4" s="26" t="s">
        <v>134</v>
      </c>
      <c r="AM4" s="115" t="s">
        <v>87</v>
      </c>
      <c r="AN4" s="27" t="s">
        <v>196</v>
      </c>
      <c r="AO4" s="25"/>
      <c r="AP4" s="25"/>
      <c r="AQ4" s="28"/>
      <c r="AR4" s="115" t="s">
        <v>88</v>
      </c>
      <c r="AS4" s="115" t="s">
        <v>89</v>
      </c>
      <c r="AT4" s="115" t="s">
        <v>90</v>
      </c>
      <c r="AU4" s="116"/>
      <c r="AV4" s="116"/>
      <c r="AW4" s="33"/>
      <c r="AX4" s="26" t="s">
        <v>134</v>
      </c>
      <c r="AY4" s="29" t="s">
        <v>195</v>
      </c>
      <c r="AZ4" s="30"/>
      <c r="BA4" s="31"/>
      <c r="BB4" s="28"/>
      <c r="BC4" s="119" t="s">
        <v>57</v>
      </c>
      <c r="BD4" s="118"/>
      <c r="BE4" s="26" t="s">
        <v>134</v>
      </c>
      <c r="BF4" s="115" t="s">
        <v>87</v>
      </c>
      <c r="BG4" s="27" t="s">
        <v>196</v>
      </c>
      <c r="BH4" s="25"/>
      <c r="BI4" s="25"/>
      <c r="BJ4" s="28"/>
      <c r="BK4" s="115" t="s">
        <v>88</v>
      </c>
      <c r="BL4" s="115" t="s">
        <v>89</v>
      </c>
      <c r="BM4" s="115" t="s">
        <v>90</v>
      </c>
      <c r="BN4" s="116"/>
      <c r="BO4" s="116"/>
      <c r="BP4" s="33"/>
      <c r="BQ4" s="26" t="s">
        <v>134</v>
      </c>
      <c r="BR4" s="29" t="s">
        <v>195</v>
      </c>
      <c r="BS4" s="30"/>
      <c r="BT4" s="31"/>
      <c r="BU4" s="28"/>
      <c r="BV4" s="119" t="s">
        <v>57</v>
      </c>
      <c r="BW4" s="118"/>
      <c r="BX4" s="26" t="s">
        <v>134</v>
      </c>
      <c r="BY4" s="115" t="s">
        <v>87</v>
      </c>
      <c r="BZ4" s="27" t="s">
        <v>196</v>
      </c>
      <c r="CA4" s="25"/>
      <c r="CB4" s="25"/>
      <c r="CC4" s="28"/>
      <c r="CD4" s="115" t="s">
        <v>88</v>
      </c>
      <c r="CE4" s="115" t="s">
        <v>89</v>
      </c>
      <c r="CF4" s="115" t="s">
        <v>90</v>
      </c>
      <c r="CG4" s="116"/>
      <c r="CH4" s="116"/>
      <c r="CI4" s="33"/>
    </row>
    <row r="5" spans="1:87" s="68" customFormat="1" ht="22.5" customHeight="1">
      <c r="A5" s="116"/>
      <c r="B5" s="131"/>
      <c r="C5" s="116"/>
      <c r="D5" s="7"/>
      <c r="E5" s="7"/>
      <c r="F5" s="12" t="s">
        <v>71</v>
      </c>
      <c r="G5" s="12" t="s">
        <v>72</v>
      </c>
      <c r="H5" s="12" t="s">
        <v>73</v>
      </c>
      <c r="I5" s="12" t="s">
        <v>74</v>
      </c>
      <c r="J5" s="12" t="s">
        <v>75</v>
      </c>
      <c r="K5" s="12" t="s">
        <v>76</v>
      </c>
      <c r="L5" s="13"/>
      <c r="M5" s="7"/>
      <c r="N5" s="7"/>
      <c r="O5" s="12" t="s">
        <v>71</v>
      </c>
      <c r="P5" s="12" t="s">
        <v>72</v>
      </c>
      <c r="Q5" s="12" t="s">
        <v>73</v>
      </c>
      <c r="R5" s="12" t="s">
        <v>74</v>
      </c>
      <c r="S5" s="12" t="s">
        <v>75</v>
      </c>
      <c r="T5" s="12" t="s">
        <v>76</v>
      </c>
      <c r="U5" s="13"/>
      <c r="V5" s="7"/>
      <c r="W5" s="7"/>
      <c r="X5" s="12" t="s">
        <v>71</v>
      </c>
      <c r="Y5" s="12" t="s">
        <v>72</v>
      </c>
      <c r="Z5" s="12" t="s">
        <v>73</v>
      </c>
      <c r="AA5" s="12" t="s">
        <v>74</v>
      </c>
      <c r="AB5" s="12" t="s">
        <v>75</v>
      </c>
      <c r="AC5" s="12" t="s">
        <v>76</v>
      </c>
      <c r="AD5" s="13"/>
      <c r="AE5" s="33"/>
      <c r="AF5" s="26" t="s">
        <v>134</v>
      </c>
      <c r="AG5" s="32" t="s">
        <v>91</v>
      </c>
      <c r="AH5" s="32" t="s">
        <v>92</v>
      </c>
      <c r="AI5" s="32" t="s">
        <v>76</v>
      </c>
      <c r="AJ5" s="120"/>
      <c r="AK5" s="118"/>
      <c r="AL5" s="33"/>
      <c r="AM5" s="116"/>
      <c r="AN5" s="26" t="s">
        <v>134</v>
      </c>
      <c r="AO5" s="23" t="s">
        <v>93</v>
      </c>
      <c r="AP5" s="23" t="s">
        <v>94</v>
      </c>
      <c r="AQ5" s="23" t="s">
        <v>95</v>
      </c>
      <c r="AR5" s="116"/>
      <c r="AS5" s="116"/>
      <c r="AT5" s="116"/>
      <c r="AU5" s="116"/>
      <c r="AV5" s="116"/>
      <c r="AW5" s="33"/>
      <c r="AX5" s="33"/>
      <c r="AY5" s="26" t="s">
        <v>134</v>
      </c>
      <c r="AZ5" s="32" t="s">
        <v>91</v>
      </c>
      <c r="BA5" s="32" t="s">
        <v>92</v>
      </c>
      <c r="BB5" s="32" t="s">
        <v>76</v>
      </c>
      <c r="BC5" s="120"/>
      <c r="BD5" s="118"/>
      <c r="BE5" s="33"/>
      <c r="BF5" s="116"/>
      <c r="BG5" s="26" t="s">
        <v>134</v>
      </c>
      <c r="BH5" s="23" t="s">
        <v>93</v>
      </c>
      <c r="BI5" s="23" t="s">
        <v>94</v>
      </c>
      <c r="BJ5" s="23" t="s">
        <v>95</v>
      </c>
      <c r="BK5" s="116"/>
      <c r="BL5" s="116"/>
      <c r="BM5" s="116"/>
      <c r="BN5" s="116"/>
      <c r="BO5" s="116"/>
      <c r="BP5" s="33"/>
      <c r="BQ5" s="33"/>
      <c r="BR5" s="26" t="s">
        <v>134</v>
      </c>
      <c r="BS5" s="32" t="s">
        <v>91</v>
      </c>
      <c r="BT5" s="32" t="s">
        <v>92</v>
      </c>
      <c r="BU5" s="32" t="s">
        <v>76</v>
      </c>
      <c r="BV5" s="120"/>
      <c r="BW5" s="118"/>
      <c r="BX5" s="33"/>
      <c r="BY5" s="116"/>
      <c r="BZ5" s="26" t="s">
        <v>134</v>
      </c>
      <c r="CA5" s="23" t="s">
        <v>93</v>
      </c>
      <c r="CB5" s="23" t="s">
        <v>94</v>
      </c>
      <c r="CC5" s="23" t="s">
        <v>95</v>
      </c>
      <c r="CD5" s="116"/>
      <c r="CE5" s="116"/>
      <c r="CF5" s="116"/>
      <c r="CG5" s="116"/>
      <c r="CH5" s="116"/>
      <c r="CI5" s="33"/>
    </row>
    <row r="6" spans="1:87" s="68" customFormat="1" ht="22.5" customHeight="1">
      <c r="A6" s="129"/>
      <c r="B6" s="132"/>
      <c r="C6" s="133"/>
      <c r="D6" s="14" t="s">
        <v>137</v>
      </c>
      <c r="E6" s="14" t="s">
        <v>138</v>
      </c>
      <c r="F6" s="15" t="s">
        <v>138</v>
      </c>
      <c r="G6" s="15" t="s">
        <v>138</v>
      </c>
      <c r="H6" s="15" t="s">
        <v>138</v>
      </c>
      <c r="I6" s="15" t="s">
        <v>138</v>
      </c>
      <c r="J6" s="15" t="s">
        <v>138</v>
      </c>
      <c r="K6" s="15" t="s">
        <v>138</v>
      </c>
      <c r="L6" s="16" t="s">
        <v>138</v>
      </c>
      <c r="M6" s="14" t="s">
        <v>138</v>
      </c>
      <c r="N6" s="14" t="s">
        <v>138</v>
      </c>
      <c r="O6" s="15" t="s">
        <v>138</v>
      </c>
      <c r="P6" s="15" t="s">
        <v>138</v>
      </c>
      <c r="Q6" s="15" t="s">
        <v>138</v>
      </c>
      <c r="R6" s="15" t="s">
        <v>138</v>
      </c>
      <c r="S6" s="15" t="s">
        <v>138</v>
      </c>
      <c r="T6" s="15" t="s">
        <v>138</v>
      </c>
      <c r="U6" s="16" t="s">
        <v>138</v>
      </c>
      <c r="V6" s="14" t="s">
        <v>138</v>
      </c>
      <c r="W6" s="14" t="s">
        <v>138</v>
      </c>
      <c r="X6" s="15" t="s">
        <v>138</v>
      </c>
      <c r="Y6" s="15" t="s">
        <v>138</v>
      </c>
      <c r="Z6" s="15" t="s">
        <v>138</v>
      </c>
      <c r="AA6" s="15" t="s">
        <v>138</v>
      </c>
      <c r="AB6" s="15" t="s">
        <v>138</v>
      </c>
      <c r="AC6" s="15" t="s">
        <v>138</v>
      </c>
      <c r="AD6" s="16" t="s">
        <v>138</v>
      </c>
      <c r="AE6" s="34" t="s">
        <v>137</v>
      </c>
      <c r="AF6" s="34" t="s">
        <v>138</v>
      </c>
      <c r="AG6" s="35" t="s">
        <v>138</v>
      </c>
      <c r="AH6" s="35" t="s">
        <v>138</v>
      </c>
      <c r="AI6" s="35" t="s">
        <v>138</v>
      </c>
      <c r="AJ6" s="38" t="s">
        <v>138</v>
      </c>
      <c r="AK6" s="38" t="s">
        <v>138</v>
      </c>
      <c r="AL6" s="34" t="s">
        <v>138</v>
      </c>
      <c r="AM6" s="34" t="s">
        <v>138</v>
      </c>
      <c r="AN6" s="34" t="s">
        <v>138</v>
      </c>
      <c r="AO6" s="39" t="s">
        <v>138</v>
      </c>
      <c r="AP6" s="39" t="s">
        <v>138</v>
      </c>
      <c r="AQ6" s="39" t="s">
        <v>138</v>
      </c>
      <c r="AR6" s="34" t="s">
        <v>138</v>
      </c>
      <c r="AS6" s="34" t="s">
        <v>138</v>
      </c>
      <c r="AT6" s="34" t="s">
        <v>138</v>
      </c>
      <c r="AU6" s="34" t="s">
        <v>138</v>
      </c>
      <c r="AV6" s="34" t="s">
        <v>138</v>
      </c>
      <c r="AW6" s="34" t="s">
        <v>138</v>
      </c>
      <c r="AX6" s="34" t="s">
        <v>137</v>
      </c>
      <c r="AY6" s="34" t="s">
        <v>138</v>
      </c>
      <c r="AZ6" s="35" t="s">
        <v>138</v>
      </c>
      <c r="BA6" s="35" t="s">
        <v>138</v>
      </c>
      <c r="BB6" s="35" t="s">
        <v>138</v>
      </c>
      <c r="BC6" s="38" t="s">
        <v>138</v>
      </c>
      <c r="BD6" s="38" t="s">
        <v>138</v>
      </c>
      <c r="BE6" s="34" t="s">
        <v>138</v>
      </c>
      <c r="BF6" s="34" t="s">
        <v>138</v>
      </c>
      <c r="BG6" s="34" t="s">
        <v>138</v>
      </c>
      <c r="BH6" s="39" t="s">
        <v>138</v>
      </c>
      <c r="BI6" s="39" t="s">
        <v>138</v>
      </c>
      <c r="BJ6" s="39" t="s">
        <v>138</v>
      </c>
      <c r="BK6" s="34" t="s">
        <v>138</v>
      </c>
      <c r="BL6" s="34" t="s">
        <v>138</v>
      </c>
      <c r="BM6" s="34" t="s">
        <v>138</v>
      </c>
      <c r="BN6" s="34" t="s">
        <v>138</v>
      </c>
      <c r="BO6" s="34" t="s">
        <v>138</v>
      </c>
      <c r="BP6" s="34" t="s">
        <v>138</v>
      </c>
      <c r="BQ6" s="34" t="s">
        <v>137</v>
      </c>
      <c r="BR6" s="34" t="s">
        <v>138</v>
      </c>
      <c r="BS6" s="35" t="s">
        <v>138</v>
      </c>
      <c r="BT6" s="35" t="s">
        <v>138</v>
      </c>
      <c r="BU6" s="35" t="s">
        <v>138</v>
      </c>
      <c r="BV6" s="38" t="s">
        <v>138</v>
      </c>
      <c r="BW6" s="38" t="s">
        <v>138</v>
      </c>
      <c r="BX6" s="34" t="s">
        <v>138</v>
      </c>
      <c r="BY6" s="34" t="s">
        <v>138</v>
      </c>
      <c r="BZ6" s="34" t="s">
        <v>138</v>
      </c>
      <c r="CA6" s="39" t="s">
        <v>138</v>
      </c>
      <c r="CB6" s="39" t="s">
        <v>138</v>
      </c>
      <c r="CC6" s="39" t="s">
        <v>138</v>
      </c>
      <c r="CD6" s="34" t="s">
        <v>138</v>
      </c>
      <c r="CE6" s="34" t="s">
        <v>138</v>
      </c>
      <c r="CF6" s="34" t="s">
        <v>138</v>
      </c>
      <c r="CG6" s="34" t="s">
        <v>138</v>
      </c>
      <c r="CH6" s="34" t="s">
        <v>138</v>
      </c>
      <c r="CI6" s="34" t="s">
        <v>138</v>
      </c>
    </row>
    <row r="7" spans="1:87" ht="13.5">
      <c r="A7" s="74" t="s">
        <v>140</v>
      </c>
      <c r="B7" s="74" t="s">
        <v>190</v>
      </c>
      <c r="C7" s="101" t="s">
        <v>191</v>
      </c>
      <c r="D7" s="17">
        <f aca="true" t="shared" si="0" ref="D7:D12">E7+L7</f>
        <v>0</v>
      </c>
      <c r="E7" s="17">
        <f aca="true" t="shared" si="1" ref="E7:E13">F7+G7+H7+I7+K7</f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f aca="true" t="shared" si="2" ref="M7:M12">N7+U7</f>
        <v>50259</v>
      </c>
      <c r="N7" s="17">
        <f aca="true" t="shared" si="3" ref="N7:N14">O7+P7+Q7+R7+T7</f>
        <v>50258</v>
      </c>
      <c r="O7" s="17">
        <v>0</v>
      </c>
      <c r="P7" s="17">
        <v>0</v>
      </c>
      <c r="Q7" s="17">
        <v>0</v>
      </c>
      <c r="R7" s="17">
        <v>0</v>
      </c>
      <c r="S7" s="17">
        <v>253180</v>
      </c>
      <c r="T7" s="17">
        <v>50258</v>
      </c>
      <c r="U7" s="17">
        <v>1</v>
      </c>
      <c r="V7" s="17">
        <f aca="true" t="shared" si="4" ref="V7:V14">D7+M7</f>
        <v>50259</v>
      </c>
      <c r="W7" s="17">
        <f aca="true" t="shared" si="5" ref="W7:W14">E7+N7</f>
        <v>50258</v>
      </c>
      <c r="X7" s="17">
        <f aca="true" t="shared" si="6" ref="X7:X14">F7+O7</f>
        <v>0</v>
      </c>
      <c r="Y7" s="17">
        <f aca="true" t="shared" si="7" ref="Y7:Y14">G7+P7</f>
        <v>0</v>
      </c>
      <c r="Z7" s="17">
        <f aca="true" t="shared" si="8" ref="Z7:Z14">H7+Q7</f>
        <v>0</v>
      </c>
      <c r="AA7" s="17">
        <f aca="true" t="shared" si="9" ref="AA7:AB14">I7+R7</f>
        <v>0</v>
      </c>
      <c r="AB7" s="17">
        <f t="shared" si="9"/>
        <v>253180</v>
      </c>
      <c r="AC7" s="17">
        <f aca="true" t="shared" si="10" ref="AC7:AC12">K7+T7</f>
        <v>50258</v>
      </c>
      <c r="AD7" s="17">
        <f aca="true" t="shared" si="11" ref="AD7:AD12">L7+U7</f>
        <v>1</v>
      </c>
      <c r="AE7" s="17">
        <f aca="true" t="shared" si="12" ref="AE7:AE14">AF7+AJ7</f>
        <v>0</v>
      </c>
      <c r="AF7" s="17">
        <f aca="true" t="shared" si="13" ref="AF7:AF14">SUM(AG7:AI7)</f>
        <v>0</v>
      </c>
      <c r="AG7" s="17">
        <v>0</v>
      </c>
      <c r="AH7" s="17">
        <v>0</v>
      </c>
      <c r="AI7" s="17">
        <v>0</v>
      </c>
      <c r="AJ7" s="17">
        <v>0</v>
      </c>
      <c r="AK7" s="75" t="s">
        <v>131</v>
      </c>
      <c r="AL7" s="17">
        <f aca="true" t="shared" si="14" ref="AL7:AL14">AM7+AN7+AR7+AS7+AT7</f>
        <v>0</v>
      </c>
      <c r="AM7" s="17">
        <v>0</v>
      </c>
      <c r="AN7" s="75">
        <f aca="true" t="shared" si="15" ref="AN7:AN14">SUM(AO7:AQ7)</f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75" t="s">
        <v>131</v>
      </c>
      <c r="AV7" s="17">
        <v>0</v>
      </c>
      <c r="AW7" s="17">
        <f aca="true" t="shared" si="16" ref="AW7:AW14">AE7+AL7+AV7</f>
        <v>0</v>
      </c>
      <c r="AX7" s="17">
        <f aca="true" t="shared" si="17" ref="AX7:AX14">AY7+BC7</f>
        <v>0</v>
      </c>
      <c r="AY7" s="17">
        <f aca="true" t="shared" si="18" ref="AY7:AY14">SUM(AZ7:BB7)</f>
        <v>0</v>
      </c>
      <c r="AZ7" s="17">
        <v>0</v>
      </c>
      <c r="BA7" s="17">
        <v>0</v>
      </c>
      <c r="BB7" s="17">
        <v>0</v>
      </c>
      <c r="BC7" s="17">
        <v>0</v>
      </c>
      <c r="BD7" s="75" t="s">
        <v>131</v>
      </c>
      <c r="BE7" s="17">
        <f aca="true" t="shared" si="19" ref="BE7:BE14">BF7+BG7+BK7+BL7+BM7</f>
        <v>303439</v>
      </c>
      <c r="BF7" s="17">
        <v>95185</v>
      </c>
      <c r="BG7" s="75">
        <f aca="true" t="shared" si="20" ref="BG7:BG14">SUM(BH7:BJ7)</f>
        <v>158547</v>
      </c>
      <c r="BH7" s="17">
        <v>0</v>
      </c>
      <c r="BI7" s="17">
        <v>158547</v>
      </c>
      <c r="BJ7" s="17">
        <v>0</v>
      </c>
      <c r="BK7" s="17">
        <v>0</v>
      </c>
      <c r="BL7" s="17">
        <v>47880</v>
      </c>
      <c r="BM7" s="17">
        <v>1827</v>
      </c>
      <c r="BN7" s="75" t="s">
        <v>131</v>
      </c>
      <c r="BO7" s="17">
        <v>0</v>
      </c>
      <c r="BP7" s="17">
        <f aca="true" t="shared" si="21" ref="BP7:BP14">AX7+BE7+BO7</f>
        <v>303439</v>
      </c>
      <c r="BQ7" s="17">
        <f aca="true" t="shared" si="22" ref="BQ7:BQ14">AE7+AX7</f>
        <v>0</v>
      </c>
      <c r="BR7" s="17">
        <f aca="true" t="shared" si="23" ref="BR7:BR14">AF7+AY7</f>
        <v>0</v>
      </c>
      <c r="BS7" s="17">
        <f aca="true" t="shared" si="24" ref="BS7:BS14">AG7+AZ7</f>
        <v>0</v>
      </c>
      <c r="BT7" s="17">
        <f aca="true" t="shared" si="25" ref="BT7:BT14">AH7+BA7</f>
        <v>0</v>
      </c>
      <c r="BU7" s="17">
        <f aca="true" t="shared" si="26" ref="BU7:BU14">AI7+BB7</f>
        <v>0</v>
      </c>
      <c r="BV7" s="17">
        <f aca="true" t="shared" si="27" ref="BV7:BV14">AJ7+BC7</f>
        <v>0</v>
      </c>
      <c r="BW7" s="75" t="s">
        <v>77</v>
      </c>
      <c r="BX7" s="17">
        <f aca="true" t="shared" si="28" ref="BX7:BX14">AL7+BE7</f>
        <v>303439</v>
      </c>
      <c r="BY7" s="17">
        <f aca="true" t="shared" si="29" ref="BY7:BY14">AM7+BF7</f>
        <v>95185</v>
      </c>
      <c r="BZ7" s="17">
        <f aca="true" t="shared" si="30" ref="BZ7:BZ14">AN7+BG7</f>
        <v>158547</v>
      </c>
      <c r="CA7" s="17">
        <f aca="true" t="shared" si="31" ref="CA7:CA14">AO7+BH7</f>
        <v>0</v>
      </c>
      <c r="CB7" s="17">
        <f aca="true" t="shared" si="32" ref="CB7:CB14">AP7+BI7</f>
        <v>158547</v>
      </c>
      <c r="CC7" s="17">
        <f aca="true" t="shared" si="33" ref="CC7:CC14">AQ7+BJ7</f>
        <v>0</v>
      </c>
      <c r="CD7" s="17">
        <f aca="true" t="shared" si="34" ref="CD7:CD14">AR7+BK7</f>
        <v>0</v>
      </c>
      <c r="CE7" s="17">
        <f aca="true" t="shared" si="35" ref="CE7:CE14">AS7+BL7</f>
        <v>47880</v>
      </c>
      <c r="CF7" s="17">
        <f aca="true" t="shared" si="36" ref="CF7:CF14">AT7+BM7</f>
        <v>1827</v>
      </c>
      <c r="CG7" s="75" t="s">
        <v>77</v>
      </c>
      <c r="CH7" s="17">
        <f aca="true" t="shared" si="37" ref="CH7:CH14">AV7+BO7</f>
        <v>0</v>
      </c>
      <c r="CI7" s="17">
        <f aca="true" t="shared" si="38" ref="CI7:CI14">AW7+BP7</f>
        <v>303439</v>
      </c>
    </row>
    <row r="8" spans="1:87" ht="13.5">
      <c r="A8" s="74" t="s">
        <v>140</v>
      </c>
      <c r="B8" s="74" t="s">
        <v>192</v>
      </c>
      <c r="C8" s="101" t="s">
        <v>103</v>
      </c>
      <c r="D8" s="17">
        <f t="shared" si="0"/>
        <v>0</v>
      </c>
      <c r="E8" s="17">
        <f t="shared" si="1"/>
        <v>0</v>
      </c>
      <c r="F8" s="17"/>
      <c r="G8" s="17"/>
      <c r="H8" s="17"/>
      <c r="I8" s="17"/>
      <c r="J8" s="17">
        <v>0</v>
      </c>
      <c r="K8" s="17"/>
      <c r="L8" s="17"/>
      <c r="M8" s="17">
        <f t="shared" si="2"/>
        <v>383213</v>
      </c>
      <c r="N8" s="17">
        <f t="shared" si="3"/>
        <v>178815</v>
      </c>
      <c r="O8" s="17"/>
      <c r="P8" s="17"/>
      <c r="Q8" s="17"/>
      <c r="R8" s="17">
        <v>148815</v>
      </c>
      <c r="S8" s="17">
        <v>117796</v>
      </c>
      <c r="T8" s="17">
        <v>30000</v>
      </c>
      <c r="U8" s="17">
        <v>204398</v>
      </c>
      <c r="V8" s="17">
        <f t="shared" si="4"/>
        <v>383213</v>
      </c>
      <c r="W8" s="17">
        <f t="shared" si="5"/>
        <v>178815</v>
      </c>
      <c r="X8" s="17">
        <f t="shared" si="6"/>
        <v>0</v>
      </c>
      <c r="Y8" s="17">
        <f t="shared" si="7"/>
        <v>0</v>
      </c>
      <c r="Z8" s="17">
        <f t="shared" si="8"/>
        <v>0</v>
      </c>
      <c r="AA8" s="17">
        <f t="shared" si="9"/>
        <v>148815</v>
      </c>
      <c r="AB8" s="17">
        <f t="shared" si="9"/>
        <v>117796</v>
      </c>
      <c r="AC8" s="17">
        <f t="shared" si="10"/>
        <v>30000</v>
      </c>
      <c r="AD8" s="17">
        <f t="shared" si="11"/>
        <v>204398</v>
      </c>
      <c r="AE8" s="17">
        <f t="shared" si="12"/>
        <v>0</v>
      </c>
      <c r="AF8" s="17">
        <f t="shared" si="13"/>
        <v>0</v>
      </c>
      <c r="AG8" s="17"/>
      <c r="AH8" s="17"/>
      <c r="AI8" s="17"/>
      <c r="AJ8" s="17"/>
      <c r="AK8" s="75" t="s">
        <v>131</v>
      </c>
      <c r="AL8" s="17">
        <f t="shared" si="14"/>
        <v>0</v>
      </c>
      <c r="AM8" s="17"/>
      <c r="AN8" s="75">
        <f t="shared" si="15"/>
        <v>0</v>
      </c>
      <c r="AO8" s="17"/>
      <c r="AP8" s="17"/>
      <c r="AQ8" s="17"/>
      <c r="AR8" s="17"/>
      <c r="AS8" s="17"/>
      <c r="AT8" s="17"/>
      <c r="AU8" s="75" t="s">
        <v>131</v>
      </c>
      <c r="AV8" s="17"/>
      <c r="AW8" s="17">
        <f t="shared" si="16"/>
        <v>0</v>
      </c>
      <c r="AX8" s="17">
        <f t="shared" si="17"/>
        <v>0</v>
      </c>
      <c r="AY8" s="17">
        <f t="shared" si="18"/>
        <v>0</v>
      </c>
      <c r="AZ8" s="17"/>
      <c r="BA8" s="17"/>
      <c r="BB8" s="17"/>
      <c r="BC8" s="17"/>
      <c r="BD8" s="75" t="s">
        <v>131</v>
      </c>
      <c r="BE8" s="17">
        <f t="shared" si="19"/>
        <v>501009</v>
      </c>
      <c r="BF8" s="17">
        <v>111499</v>
      </c>
      <c r="BG8" s="75">
        <f t="shared" si="20"/>
        <v>132287</v>
      </c>
      <c r="BH8" s="17"/>
      <c r="BI8" s="17">
        <v>132287</v>
      </c>
      <c r="BJ8" s="17"/>
      <c r="BK8" s="17"/>
      <c r="BL8" s="17"/>
      <c r="BM8" s="17">
        <v>257223</v>
      </c>
      <c r="BN8" s="75" t="s">
        <v>131</v>
      </c>
      <c r="BO8" s="17"/>
      <c r="BP8" s="17">
        <f t="shared" si="21"/>
        <v>501009</v>
      </c>
      <c r="BQ8" s="17">
        <f t="shared" si="22"/>
        <v>0</v>
      </c>
      <c r="BR8" s="17">
        <f t="shared" si="23"/>
        <v>0</v>
      </c>
      <c r="BS8" s="17">
        <f t="shared" si="24"/>
        <v>0</v>
      </c>
      <c r="BT8" s="17">
        <f t="shared" si="25"/>
        <v>0</v>
      </c>
      <c r="BU8" s="17">
        <f t="shared" si="26"/>
        <v>0</v>
      </c>
      <c r="BV8" s="17">
        <f t="shared" si="27"/>
        <v>0</v>
      </c>
      <c r="BW8" s="75" t="s">
        <v>77</v>
      </c>
      <c r="BX8" s="17">
        <f t="shared" si="28"/>
        <v>501009</v>
      </c>
      <c r="BY8" s="17">
        <f t="shared" si="29"/>
        <v>111499</v>
      </c>
      <c r="BZ8" s="17">
        <f t="shared" si="30"/>
        <v>132287</v>
      </c>
      <c r="CA8" s="17">
        <f t="shared" si="31"/>
        <v>0</v>
      </c>
      <c r="CB8" s="17">
        <f t="shared" si="32"/>
        <v>132287</v>
      </c>
      <c r="CC8" s="17">
        <f t="shared" si="33"/>
        <v>0</v>
      </c>
      <c r="CD8" s="17">
        <f t="shared" si="34"/>
        <v>0</v>
      </c>
      <c r="CE8" s="17">
        <f t="shared" si="35"/>
        <v>0</v>
      </c>
      <c r="CF8" s="17">
        <f t="shared" si="36"/>
        <v>257223</v>
      </c>
      <c r="CG8" s="75" t="s">
        <v>77</v>
      </c>
      <c r="CH8" s="17">
        <f t="shared" si="37"/>
        <v>0</v>
      </c>
      <c r="CI8" s="17">
        <f t="shared" si="38"/>
        <v>501009</v>
      </c>
    </row>
    <row r="9" spans="1:87" ht="13.5">
      <c r="A9" s="74" t="s">
        <v>140</v>
      </c>
      <c r="B9" s="74" t="s">
        <v>104</v>
      </c>
      <c r="C9" s="101" t="s">
        <v>105</v>
      </c>
      <c r="D9" s="17">
        <f t="shared" si="0"/>
        <v>0</v>
      </c>
      <c r="E9" s="17">
        <f t="shared" si="1"/>
        <v>0</v>
      </c>
      <c r="F9" s="17"/>
      <c r="G9" s="17"/>
      <c r="H9" s="17"/>
      <c r="I9" s="17"/>
      <c r="J9" s="17">
        <v>0</v>
      </c>
      <c r="K9" s="17"/>
      <c r="L9" s="17"/>
      <c r="M9" s="17">
        <f t="shared" si="2"/>
        <v>5326</v>
      </c>
      <c r="N9" s="17">
        <f t="shared" si="3"/>
        <v>5326</v>
      </c>
      <c r="O9" s="17"/>
      <c r="P9" s="17"/>
      <c r="Q9" s="17"/>
      <c r="R9" s="17">
        <v>5326</v>
      </c>
      <c r="S9" s="17">
        <v>134095</v>
      </c>
      <c r="T9" s="17"/>
      <c r="U9" s="17"/>
      <c r="V9" s="17">
        <f t="shared" si="4"/>
        <v>5326</v>
      </c>
      <c r="W9" s="17">
        <f t="shared" si="5"/>
        <v>5326</v>
      </c>
      <c r="X9" s="17">
        <f t="shared" si="6"/>
        <v>0</v>
      </c>
      <c r="Y9" s="17">
        <f t="shared" si="7"/>
        <v>0</v>
      </c>
      <c r="Z9" s="17">
        <f t="shared" si="8"/>
        <v>0</v>
      </c>
      <c r="AA9" s="17">
        <f t="shared" si="9"/>
        <v>5326</v>
      </c>
      <c r="AB9" s="17">
        <f t="shared" si="9"/>
        <v>134095</v>
      </c>
      <c r="AC9" s="17">
        <f t="shared" si="10"/>
        <v>0</v>
      </c>
      <c r="AD9" s="17">
        <f t="shared" si="11"/>
        <v>0</v>
      </c>
      <c r="AE9" s="17">
        <f t="shared" si="12"/>
        <v>0</v>
      </c>
      <c r="AF9" s="17">
        <f t="shared" si="13"/>
        <v>0</v>
      </c>
      <c r="AG9" s="17"/>
      <c r="AH9" s="17"/>
      <c r="AI9" s="17"/>
      <c r="AJ9" s="17"/>
      <c r="AK9" s="75" t="s">
        <v>131</v>
      </c>
      <c r="AL9" s="17">
        <f t="shared" si="14"/>
        <v>0</v>
      </c>
      <c r="AM9" s="17"/>
      <c r="AN9" s="75">
        <f t="shared" si="15"/>
        <v>0</v>
      </c>
      <c r="AO9" s="17"/>
      <c r="AP9" s="17"/>
      <c r="AQ9" s="17"/>
      <c r="AR9" s="17"/>
      <c r="AS9" s="17"/>
      <c r="AT9" s="17"/>
      <c r="AU9" s="75" t="s">
        <v>131</v>
      </c>
      <c r="AV9" s="17"/>
      <c r="AW9" s="17">
        <f t="shared" si="16"/>
        <v>0</v>
      </c>
      <c r="AX9" s="17">
        <f t="shared" si="17"/>
        <v>0</v>
      </c>
      <c r="AY9" s="17">
        <f t="shared" si="18"/>
        <v>0</v>
      </c>
      <c r="AZ9" s="17"/>
      <c r="BA9" s="17"/>
      <c r="BB9" s="17"/>
      <c r="BC9" s="17"/>
      <c r="BD9" s="75" t="s">
        <v>131</v>
      </c>
      <c r="BE9" s="17">
        <f t="shared" si="19"/>
        <v>139421</v>
      </c>
      <c r="BF9" s="17">
        <v>57502</v>
      </c>
      <c r="BG9" s="75">
        <f t="shared" si="20"/>
        <v>75716</v>
      </c>
      <c r="BH9" s="17"/>
      <c r="BI9" s="17">
        <v>75716</v>
      </c>
      <c r="BJ9" s="17"/>
      <c r="BK9" s="17"/>
      <c r="BL9" s="17">
        <v>4612</v>
      </c>
      <c r="BM9" s="17">
        <v>1591</v>
      </c>
      <c r="BN9" s="75" t="s">
        <v>131</v>
      </c>
      <c r="BO9" s="17"/>
      <c r="BP9" s="17">
        <f t="shared" si="21"/>
        <v>139421</v>
      </c>
      <c r="BQ9" s="17">
        <f t="shared" si="22"/>
        <v>0</v>
      </c>
      <c r="BR9" s="17">
        <f t="shared" si="23"/>
        <v>0</v>
      </c>
      <c r="BS9" s="17">
        <f t="shared" si="24"/>
        <v>0</v>
      </c>
      <c r="BT9" s="17">
        <f t="shared" si="25"/>
        <v>0</v>
      </c>
      <c r="BU9" s="17">
        <f t="shared" si="26"/>
        <v>0</v>
      </c>
      <c r="BV9" s="17">
        <f t="shared" si="27"/>
        <v>0</v>
      </c>
      <c r="BW9" s="75" t="s">
        <v>77</v>
      </c>
      <c r="BX9" s="17">
        <f t="shared" si="28"/>
        <v>139421</v>
      </c>
      <c r="BY9" s="17">
        <f t="shared" si="29"/>
        <v>57502</v>
      </c>
      <c r="BZ9" s="17">
        <f t="shared" si="30"/>
        <v>75716</v>
      </c>
      <c r="CA9" s="17">
        <f t="shared" si="31"/>
        <v>0</v>
      </c>
      <c r="CB9" s="17">
        <f t="shared" si="32"/>
        <v>75716</v>
      </c>
      <c r="CC9" s="17">
        <f t="shared" si="33"/>
        <v>0</v>
      </c>
      <c r="CD9" s="17">
        <f t="shared" si="34"/>
        <v>0</v>
      </c>
      <c r="CE9" s="17">
        <f t="shared" si="35"/>
        <v>4612</v>
      </c>
      <c r="CF9" s="17">
        <f t="shared" si="36"/>
        <v>1591</v>
      </c>
      <c r="CG9" s="75" t="s">
        <v>77</v>
      </c>
      <c r="CH9" s="17">
        <f t="shared" si="37"/>
        <v>0</v>
      </c>
      <c r="CI9" s="17">
        <f t="shared" si="38"/>
        <v>139421</v>
      </c>
    </row>
    <row r="10" spans="1:87" ht="13.5">
      <c r="A10" s="74" t="s">
        <v>140</v>
      </c>
      <c r="B10" s="74" t="s">
        <v>106</v>
      </c>
      <c r="C10" s="101" t="s">
        <v>107</v>
      </c>
      <c r="D10" s="17">
        <f t="shared" si="0"/>
        <v>241448</v>
      </c>
      <c r="E10" s="17">
        <f t="shared" si="1"/>
        <v>237136</v>
      </c>
      <c r="F10" s="17">
        <v>0</v>
      </c>
      <c r="G10" s="17">
        <v>0</v>
      </c>
      <c r="H10" s="17">
        <v>0</v>
      </c>
      <c r="I10" s="17">
        <v>237136</v>
      </c>
      <c r="J10" s="17">
        <v>443054</v>
      </c>
      <c r="K10" s="17">
        <v>0</v>
      </c>
      <c r="L10" s="17">
        <v>4312</v>
      </c>
      <c r="M10" s="17">
        <f t="shared" si="2"/>
        <v>10213</v>
      </c>
      <c r="N10" s="17">
        <f t="shared" si="3"/>
        <v>3198</v>
      </c>
      <c r="O10" s="17">
        <v>0</v>
      </c>
      <c r="P10" s="17">
        <v>0</v>
      </c>
      <c r="Q10" s="17">
        <v>0</v>
      </c>
      <c r="R10" s="17">
        <v>3198</v>
      </c>
      <c r="S10" s="17">
        <v>118418</v>
      </c>
      <c r="T10" s="17">
        <v>0</v>
      </c>
      <c r="U10" s="17">
        <v>7015</v>
      </c>
      <c r="V10" s="17">
        <f t="shared" si="4"/>
        <v>251661</v>
      </c>
      <c r="W10" s="17">
        <f t="shared" si="5"/>
        <v>240334</v>
      </c>
      <c r="X10" s="17">
        <f t="shared" si="6"/>
        <v>0</v>
      </c>
      <c r="Y10" s="17">
        <f t="shared" si="7"/>
        <v>0</v>
      </c>
      <c r="Z10" s="17">
        <f t="shared" si="8"/>
        <v>0</v>
      </c>
      <c r="AA10" s="17">
        <f t="shared" si="9"/>
        <v>240334</v>
      </c>
      <c r="AB10" s="17">
        <f t="shared" si="9"/>
        <v>561472</v>
      </c>
      <c r="AC10" s="17">
        <f t="shared" si="10"/>
        <v>0</v>
      </c>
      <c r="AD10" s="17">
        <f t="shared" si="11"/>
        <v>11327</v>
      </c>
      <c r="AE10" s="17">
        <f t="shared" si="12"/>
        <v>21957</v>
      </c>
      <c r="AF10" s="17">
        <f t="shared" si="13"/>
        <v>21957</v>
      </c>
      <c r="AG10" s="17">
        <v>15187</v>
      </c>
      <c r="AH10" s="17">
        <v>6770</v>
      </c>
      <c r="AI10" s="17">
        <v>0</v>
      </c>
      <c r="AJ10" s="17"/>
      <c r="AK10" s="75" t="s">
        <v>131</v>
      </c>
      <c r="AL10" s="17">
        <f t="shared" si="14"/>
        <v>662545</v>
      </c>
      <c r="AM10" s="17">
        <v>181151</v>
      </c>
      <c r="AN10" s="75">
        <f t="shared" si="15"/>
        <v>137999</v>
      </c>
      <c r="AO10" s="17">
        <v>0</v>
      </c>
      <c r="AP10" s="17">
        <v>113165</v>
      </c>
      <c r="AQ10" s="17">
        <v>24834</v>
      </c>
      <c r="AR10" s="17">
        <v>0</v>
      </c>
      <c r="AS10" s="17">
        <v>343395</v>
      </c>
      <c r="AT10" s="17">
        <v>0</v>
      </c>
      <c r="AU10" s="75" t="s">
        <v>131</v>
      </c>
      <c r="AV10" s="17">
        <v>0</v>
      </c>
      <c r="AW10" s="17">
        <f t="shared" si="16"/>
        <v>684502</v>
      </c>
      <c r="AX10" s="17">
        <f t="shared" si="17"/>
        <v>19043</v>
      </c>
      <c r="AY10" s="17">
        <f t="shared" si="18"/>
        <v>19043</v>
      </c>
      <c r="AZ10" s="17">
        <v>19043</v>
      </c>
      <c r="BA10" s="17">
        <v>0</v>
      </c>
      <c r="BB10" s="17"/>
      <c r="BC10" s="17">
        <v>0</v>
      </c>
      <c r="BD10" s="75" t="s">
        <v>131</v>
      </c>
      <c r="BE10" s="17">
        <f t="shared" si="19"/>
        <v>109588</v>
      </c>
      <c r="BF10" s="17">
        <v>45086</v>
      </c>
      <c r="BG10" s="75">
        <f t="shared" si="20"/>
        <v>64502</v>
      </c>
      <c r="BH10" s="17">
        <v>0</v>
      </c>
      <c r="BI10" s="17">
        <v>63879</v>
      </c>
      <c r="BJ10" s="17">
        <v>623</v>
      </c>
      <c r="BK10" s="17">
        <v>0</v>
      </c>
      <c r="BL10" s="17">
        <v>0</v>
      </c>
      <c r="BM10" s="17">
        <v>0</v>
      </c>
      <c r="BN10" s="75" t="s">
        <v>131</v>
      </c>
      <c r="BO10" s="17">
        <v>0</v>
      </c>
      <c r="BP10" s="17">
        <f t="shared" si="21"/>
        <v>128631</v>
      </c>
      <c r="BQ10" s="17">
        <f t="shared" si="22"/>
        <v>41000</v>
      </c>
      <c r="BR10" s="17">
        <f t="shared" si="23"/>
        <v>41000</v>
      </c>
      <c r="BS10" s="17">
        <f t="shared" si="24"/>
        <v>34230</v>
      </c>
      <c r="BT10" s="17">
        <f t="shared" si="25"/>
        <v>6770</v>
      </c>
      <c r="BU10" s="17">
        <f t="shared" si="26"/>
        <v>0</v>
      </c>
      <c r="BV10" s="17">
        <f t="shared" si="27"/>
        <v>0</v>
      </c>
      <c r="BW10" s="75" t="s">
        <v>77</v>
      </c>
      <c r="BX10" s="17">
        <f t="shared" si="28"/>
        <v>772133</v>
      </c>
      <c r="BY10" s="17">
        <f t="shared" si="29"/>
        <v>226237</v>
      </c>
      <c r="BZ10" s="17">
        <f t="shared" si="30"/>
        <v>202501</v>
      </c>
      <c r="CA10" s="17">
        <f t="shared" si="31"/>
        <v>0</v>
      </c>
      <c r="CB10" s="17">
        <f t="shared" si="32"/>
        <v>177044</v>
      </c>
      <c r="CC10" s="17">
        <f t="shared" si="33"/>
        <v>25457</v>
      </c>
      <c r="CD10" s="17">
        <f t="shared" si="34"/>
        <v>0</v>
      </c>
      <c r="CE10" s="17">
        <f t="shared" si="35"/>
        <v>343395</v>
      </c>
      <c r="CF10" s="17">
        <f t="shared" si="36"/>
        <v>0</v>
      </c>
      <c r="CG10" s="75" t="s">
        <v>77</v>
      </c>
      <c r="CH10" s="17">
        <f t="shared" si="37"/>
        <v>0</v>
      </c>
      <c r="CI10" s="17">
        <f t="shared" si="38"/>
        <v>813133</v>
      </c>
    </row>
    <row r="11" spans="1:87" ht="13.5">
      <c r="A11" s="74" t="s">
        <v>140</v>
      </c>
      <c r="B11" s="74" t="s">
        <v>108</v>
      </c>
      <c r="C11" s="101" t="s">
        <v>109</v>
      </c>
      <c r="D11" s="17">
        <f t="shared" si="0"/>
        <v>161188</v>
      </c>
      <c r="E11" s="17">
        <f t="shared" si="1"/>
        <v>149838</v>
      </c>
      <c r="F11" s="17"/>
      <c r="G11" s="17"/>
      <c r="H11" s="17"/>
      <c r="I11" s="17">
        <v>136955</v>
      </c>
      <c r="J11" s="17">
        <v>366711</v>
      </c>
      <c r="K11" s="17">
        <v>12883</v>
      </c>
      <c r="L11" s="17">
        <v>11350</v>
      </c>
      <c r="M11" s="17">
        <f t="shared" si="2"/>
        <v>0</v>
      </c>
      <c r="N11" s="17">
        <f t="shared" si="3"/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/>
      <c r="U11" s="17"/>
      <c r="V11" s="17">
        <f t="shared" si="4"/>
        <v>161188</v>
      </c>
      <c r="W11" s="17">
        <f t="shared" si="5"/>
        <v>149838</v>
      </c>
      <c r="X11" s="17">
        <f t="shared" si="6"/>
        <v>0</v>
      </c>
      <c r="Y11" s="17">
        <f t="shared" si="7"/>
        <v>0</v>
      </c>
      <c r="Z11" s="17">
        <f t="shared" si="8"/>
        <v>0</v>
      </c>
      <c r="AA11" s="17">
        <f t="shared" si="9"/>
        <v>136955</v>
      </c>
      <c r="AB11" s="17">
        <f t="shared" si="9"/>
        <v>366711</v>
      </c>
      <c r="AC11" s="17">
        <f t="shared" si="10"/>
        <v>12883</v>
      </c>
      <c r="AD11" s="17">
        <f t="shared" si="11"/>
        <v>11350</v>
      </c>
      <c r="AE11" s="17">
        <f t="shared" si="12"/>
        <v>68691</v>
      </c>
      <c r="AF11" s="17">
        <f t="shared" si="13"/>
        <v>68691</v>
      </c>
      <c r="AG11" s="17">
        <v>62784</v>
      </c>
      <c r="AH11" s="17"/>
      <c r="AI11" s="17">
        <v>5907</v>
      </c>
      <c r="AJ11" s="17"/>
      <c r="AK11" s="75" t="s">
        <v>131</v>
      </c>
      <c r="AL11" s="17">
        <f t="shared" si="14"/>
        <v>448844</v>
      </c>
      <c r="AM11" s="17">
        <v>142711</v>
      </c>
      <c r="AN11" s="75">
        <f t="shared" si="15"/>
        <v>218396</v>
      </c>
      <c r="AO11" s="17"/>
      <c r="AP11" s="17">
        <v>205644</v>
      </c>
      <c r="AQ11" s="17">
        <v>12752</v>
      </c>
      <c r="AR11" s="17"/>
      <c r="AS11" s="17">
        <v>87737</v>
      </c>
      <c r="AT11" s="17"/>
      <c r="AU11" s="75" t="s">
        <v>131</v>
      </c>
      <c r="AV11" s="17">
        <v>10364</v>
      </c>
      <c r="AW11" s="17">
        <f t="shared" si="16"/>
        <v>527899</v>
      </c>
      <c r="AX11" s="17">
        <f t="shared" si="17"/>
        <v>0</v>
      </c>
      <c r="AY11" s="17">
        <f t="shared" si="18"/>
        <v>0</v>
      </c>
      <c r="AZ11" s="17"/>
      <c r="BA11" s="17"/>
      <c r="BB11" s="17"/>
      <c r="BC11" s="17"/>
      <c r="BD11" s="75" t="s">
        <v>131</v>
      </c>
      <c r="BE11" s="17">
        <f t="shared" si="19"/>
        <v>0</v>
      </c>
      <c r="BF11" s="17"/>
      <c r="BG11" s="75">
        <f t="shared" si="20"/>
        <v>0</v>
      </c>
      <c r="BH11" s="17"/>
      <c r="BI11" s="17"/>
      <c r="BJ11" s="17"/>
      <c r="BK11" s="17"/>
      <c r="BL11" s="17"/>
      <c r="BM11" s="17"/>
      <c r="BN11" s="75" t="s">
        <v>131</v>
      </c>
      <c r="BO11" s="17"/>
      <c r="BP11" s="17">
        <f t="shared" si="21"/>
        <v>0</v>
      </c>
      <c r="BQ11" s="17">
        <f t="shared" si="22"/>
        <v>68691</v>
      </c>
      <c r="BR11" s="17">
        <f t="shared" si="23"/>
        <v>68691</v>
      </c>
      <c r="BS11" s="17">
        <f t="shared" si="24"/>
        <v>62784</v>
      </c>
      <c r="BT11" s="17">
        <f t="shared" si="25"/>
        <v>0</v>
      </c>
      <c r="BU11" s="17">
        <f t="shared" si="26"/>
        <v>5907</v>
      </c>
      <c r="BV11" s="17">
        <f t="shared" si="27"/>
        <v>0</v>
      </c>
      <c r="BW11" s="75" t="s">
        <v>77</v>
      </c>
      <c r="BX11" s="17">
        <f t="shared" si="28"/>
        <v>448844</v>
      </c>
      <c r="BY11" s="17">
        <f t="shared" si="29"/>
        <v>142711</v>
      </c>
      <c r="BZ11" s="17">
        <f t="shared" si="30"/>
        <v>218396</v>
      </c>
      <c r="CA11" s="17">
        <f t="shared" si="31"/>
        <v>0</v>
      </c>
      <c r="CB11" s="17">
        <f t="shared" si="32"/>
        <v>205644</v>
      </c>
      <c r="CC11" s="17">
        <f t="shared" si="33"/>
        <v>12752</v>
      </c>
      <c r="CD11" s="17">
        <f t="shared" si="34"/>
        <v>0</v>
      </c>
      <c r="CE11" s="17">
        <f t="shared" si="35"/>
        <v>87737</v>
      </c>
      <c r="CF11" s="17">
        <f t="shared" si="36"/>
        <v>0</v>
      </c>
      <c r="CG11" s="75" t="s">
        <v>77</v>
      </c>
      <c r="CH11" s="17">
        <f t="shared" si="37"/>
        <v>10364</v>
      </c>
      <c r="CI11" s="17">
        <f t="shared" si="38"/>
        <v>527899</v>
      </c>
    </row>
    <row r="12" spans="1:87" ht="13.5">
      <c r="A12" s="74" t="s">
        <v>140</v>
      </c>
      <c r="B12" s="74" t="s">
        <v>110</v>
      </c>
      <c r="C12" s="101" t="s">
        <v>111</v>
      </c>
      <c r="D12" s="17">
        <f t="shared" si="0"/>
        <v>416371</v>
      </c>
      <c r="E12" s="17">
        <f t="shared" si="1"/>
        <v>416074</v>
      </c>
      <c r="F12" s="17">
        <v>56092</v>
      </c>
      <c r="G12" s="17">
        <v>411</v>
      </c>
      <c r="H12" s="17">
        <v>295100</v>
      </c>
      <c r="I12" s="17">
        <v>48720</v>
      </c>
      <c r="J12" s="17">
        <v>558634</v>
      </c>
      <c r="K12" s="17">
        <v>15751</v>
      </c>
      <c r="L12" s="17">
        <v>297</v>
      </c>
      <c r="M12" s="17">
        <f t="shared" si="2"/>
        <v>14134</v>
      </c>
      <c r="N12" s="17">
        <f t="shared" si="3"/>
        <v>8647</v>
      </c>
      <c r="O12" s="17">
        <v>0</v>
      </c>
      <c r="P12" s="17">
        <v>0</v>
      </c>
      <c r="Q12" s="17">
        <v>0</v>
      </c>
      <c r="R12" s="17">
        <v>8647</v>
      </c>
      <c r="S12" s="17">
        <v>212091</v>
      </c>
      <c r="T12" s="17">
        <v>0</v>
      </c>
      <c r="U12" s="17">
        <v>5487</v>
      </c>
      <c r="V12" s="17">
        <f t="shared" si="4"/>
        <v>430505</v>
      </c>
      <c r="W12" s="17">
        <f t="shared" si="5"/>
        <v>424721</v>
      </c>
      <c r="X12" s="17">
        <f t="shared" si="6"/>
        <v>56092</v>
      </c>
      <c r="Y12" s="17">
        <f t="shared" si="7"/>
        <v>411</v>
      </c>
      <c r="Z12" s="17">
        <f t="shared" si="8"/>
        <v>295100</v>
      </c>
      <c r="AA12" s="17">
        <f t="shared" si="9"/>
        <v>57367</v>
      </c>
      <c r="AB12" s="17">
        <f t="shared" si="9"/>
        <v>770725</v>
      </c>
      <c r="AC12" s="17">
        <f t="shared" si="10"/>
        <v>15751</v>
      </c>
      <c r="AD12" s="17">
        <f t="shared" si="11"/>
        <v>5784</v>
      </c>
      <c r="AE12" s="17">
        <f t="shared" si="12"/>
        <v>425583</v>
      </c>
      <c r="AF12" s="17">
        <f t="shared" si="13"/>
        <v>417498</v>
      </c>
      <c r="AG12" s="17">
        <v>2205</v>
      </c>
      <c r="AH12" s="17">
        <v>415293</v>
      </c>
      <c r="AI12" s="17">
        <v>0</v>
      </c>
      <c r="AJ12" s="17">
        <v>8085</v>
      </c>
      <c r="AK12" s="75" t="s">
        <v>131</v>
      </c>
      <c r="AL12" s="17">
        <f t="shared" si="14"/>
        <v>549222</v>
      </c>
      <c r="AM12" s="17">
        <v>248215</v>
      </c>
      <c r="AN12" s="75">
        <f t="shared" si="15"/>
        <v>288037</v>
      </c>
      <c r="AO12" s="17">
        <v>0</v>
      </c>
      <c r="AP12" s="17">
        <v>265623</v>
      </c>
      <c r="AQ12" s="17">
        <v>22414</v>
      </c>
      <c r="AR12" s="17">
        <v>0</v>
      </c>
      <c r="AS12" s="17">
        <v>10450</v>
      </c>
      <c r="AT12" s="17">
        <v>2520</v>
      </c>
      <c r="AU12" s="75" t="s">
        <v>131</v>
      </c>
      <c r="AV12" s="17">
        <v>200</v>
      </c>
      <c r="AW12" s="17">
        <f t="shared" si="16"/>
        <v>975005</v>
      </c>
      <c r="AX12" s="17">
        <f t="shared" si="17"/>
        <v>0</v>
      </c>
      <c r="AY12" s="17">
        <f t="shared" si="18"/>
        <v>0</v>
      </c>
      <c r="AZ12" s="17">
        <v>0</v>
      </c>
      <c r="BA12" s="17">
        <v>0</v>
      </c>
      <c r="BB12" s="17">
        <v>0</v>
      </c>
      <c r="BC12" s="17">
        <v>0</v>
      </c>
      <c r="BD12" s="75" t="s">
        <v>131</v>
      </c>
      <c r="BE12" s="17">
        <f t="shared" si="19"/>
        <v>225925</v>
      </c>
      <c r="BF12" s="17">
        <v>94555</v>
      </c>
      <c r="BG12" s="75">
        <f t="shared" si="20"/>
        <v>128850</v>
      </c>
      <c r="BH12" s="17">
        <v>0</v>
      </c>
      <c r="BI12" s="17">
        <v>128850</v>
      </c>
      <c r="BJ12" s="17">
        <v>0</v>
      </c>
      <c r="BK12" s="17">
        <v>0</v>
      </c>
      <c r="BL12" s="17">
        <v>0</v>
      </c>
      <c r="BM12" s="17">
        <v>2520</v>
      </c>
      <c r="BN12" s="75" t="s">
        <v>131</v>
      </c>
      <c r="BO12" s="17">
        <v>300</v>
      </c>
      <c r="BP12" s="17">
        <f t="shared" si="21"/>
        <v>226225</v>
      </c>
      <c r="BQ12" s="17">
        <f t="shared" si="22"/>
        <v>425583</v>
      </c>
      <c r="BR12" s="17">
        <f t="shared" si="23"/>
        <v>417498</v>
      </c>
      <c r="BS12" s="17">
        <f t="shared" si="24"/>
        <v>2205</v>
      </c>
      <c r="BT12" s="17">
        <f t="shared" si="25"/>
        <v>415293</v>
      </c>
      <c r="BU12" s="17">
        <f t="shared" si="26"/>
        <v>0</v>
      </c>
      <c r="BV12" s="17">
        <f t="shared" si="27"/>
        <v>8085</v>
      </c>
      <c r="BW12" s="75" t="s">
        <v>77</v>
      </c>
      <c r="BX12" s="17">
        <f t="shared" si="28"/>
        <v>775147</v>
      </c>
      <c r="BY12" s="17">
        <f t="shared" si="29"/>
        <v>342770</v>
      </c>
      <c r="BZ12" s="17">
        <f t="shared" si="30"/>
        <v>416887</v>
      </c>
      <c r="CA12" s="17">
        <f t="shared" si="31"/>
        <v>0</v>
      </c>
      <c r="CB12" s="17">
        <f t="shared" si="32"/>
        <v>394473</v>
      </c>
      <c r="CC12" s="17">
        <f t="shared" si="33"/>
        <v>22414</v>
      </c>
      <c r="CD12" s="17">
        <f t="shared" si="34"/>
        <v>0</v>
      </c>
      <c r="CE12" s="17">
        <f t="shared" si="35"/>
        <v>10450</v>
      </c>
      <c r="CF12" s="17">
        <f t="shared" si="36"/>
        <v>5040</v>
      </c>
      <c r="CG12" s="75" t="s">
        <v>77</v>
      </c>
      <c r="CH12" s="17">
        <f t="shared" si="37"/>
        <v>500</v>
      </c>
      <c r="CI12" s="17">
        <f t="shared" si="38"/>
        <v>1201230</v>
      </c>
    </row>
    <row r="13" spans="1:87" ht="13.5">
      <c r="A13" s="74" t="s">
        <v>140</v>
      </c>
      <c r="B13" s="74" t="s">
        <v>112</v>
      </c>
      <c r="C13" s="101" t="s">
        <v>113</v>
      </c>
      <c r="D13" s="17">
        <f>E13+L13</f>
        <v>2801903</v>
      </c>
      <c r="E13" s="17">
        <f t="shared" si="1"/>
        <v>2801903</v>
      </c>
      <c r="F13" s="17">
        <v>384484</v>
      </c>
      <c r="G13" s="17">
        <v>2605</v>
      </c>
      <c r="H13" s="17">
        <v>1043000</v>
      </c>
      <c r="I13" s="17">
        <v>708603</v>
      </c>
      <c r="J13" s="17">
        <v>673446</v>
      </c>
      <c r="K13" s="17">
        <v>663211</v>
      </c>
      <c r="L13" s="17">
        <v>0</v>
      </c>
      <c r="M13" s="17">
        <f>N13+U13</f>
        <v>0</v>
      </c>
      <c r="N13" s="17">
        <f t="shared" si="3"/>
        <v>0</v>
      </c>
      <c r="O13" s="17"/>
      <c r="P13" s="17"/>
      <c r="Q13" s="17"/>
      <c r="R13" s="17"/>
      <c r="S13" s="17">
        <v>0</v>
      </c>
      <c r="T13" s="17"/>
      <c r="U13" s="17"/>
      <c r="V13" s="17">
        <f t="shared" si="4"/>
        <v>2801903</v>
      </c>
      <c r="W13" s="17">
        <f t="shared" si="5"/>
        <v>2801903</v>
      </c>
      <c r="X13" s="17">
        <f t="shared" si="6"/>
        <v>384484</v>
      </c>
      <c r="Y13" s="17">
        <f t="shared" si="7"/>
        <v>2605</v>
      </c>
      <c r="Z13" s="17">
        <f t="shared" si="8"/>
        <v>1043000</v>
      </c>
      <c r="AA13" s="17">
        <f t="shared" si="9"/>
        <v>708603</v>
      </c>
      <c r="AB13" s="17">
        <f t="shared" si="9"/>
        <v>673446</v>
      </c>
      <c r="AC13" s="17">
        <f>K13+T13</f>
        <v>663211</v>
      </c>
      <c r="AD13" s="17">
        <f>L13+U13</f>
        <v>0</v>
      </c>
      <c r="AE13" s="17">
        <f t="shared" si="12"/>
        <v>1544726</v>
      </c>
      <c r="AF13" s="17">
        <f t="shared" si="13"/>
        <v>1544726</v>
      </c>
      <c r="AG13" s="17">
        <v>1544726</v>
      </c>
      <c r="AH13" s="17">
        <v>0</v>
      </c>
      <c r="AI13" s="17">
        <v>0</v>
      </c>
      <c r="AJ13" s="17">
        <v>0</v>
      </c>
      <c r="AK13" s="75" t="s">
        <v>131</v>
      </c>
      <c r="AL13" s="17">
        <f t="shared" si="14"/>
        <v>1930623</v>
      </c>
      <c r="AM13" s="17">
        <v>564885</v>
      </c>
      <c r="AN13" s="75">
        <f t="shared" si="15"/>
        <v>865784</v>
      </c>
      <c r="AO13" s="17">
        <v>0</v>
      </c>
      <c r="AP13" s="17">
        <v>724995</v>
      </c>
      <c r="AQ13" s="17">
        <v>140789</v>
      </c>
      <c r="AR13" s="17">
        <v>0</v>
      </c>
      <c r="AS13" s="17">
        <v>499954</v>
      </c>
      <c r="AT13" s="17">
        <v>0</v>
      </c>
      <c r="AU13" s="75" t="s">
        <v>131</v>
      </c>
      <c r="AV13" s="17">
        <v>0</v>
      </c>
      <c r="AW13" s="17">
        <f t="shared" si="16"/>
        <v>3475349</v>
      </c>
      <c r="AX13" s="17">
        <f t="shared" si="17"/>
        <v>0</v>
      </c>
      <c r="AY13" s="17">
        <f t="shared" si="18"/>
        <v>0</v>
      </c>
      <c r="AZ13" s="17"/>
      <c r="BA13" s="17"/>
      <c r="BB13" s="17"/>
      <c r="BC13" s="17"/>
      <c r="BD13" s="75" t="s">
        <v>131</v>
      </c>
      <c r="BE13" s="17">
        <f t="shared" si="19"/>
        <v>0</v>
      </c>
      <c r="BF13" s="17"/>
      <c r="BG13" s="75">
        <f t="shared" si="20"/>
        <v>0</v>
      </c>
      <c r="BH13" s="17"/>
      <c r="BI13" s="17"/>
      <c r="BJ13" s="17"/>
      <c r="BK13" s="17"/>
      <c r="BL13" s="17"/>
      <c r="BM13" s="17"/>
      <c r="BN13" s="75" t="s">
        <v>131</v>
      </c>
      <c r="BO13" s="17"/>
      <c r="BP13" s="17">
        <f t="shared" si="21"/>
        <v>0</v>
      </c>
      <c r="BQ13" s="17">
        <f t="shared" si="22"/>
        <v>1544726</v>
      </c>
      <c r="BR13" s="17">
        <f t="shared" si="23"/>
        <v>1544726</v>
      </c>
      <c r="BS13" s="17">
        <f t="shared" si="24"/>
        <v>1544726</v>
      </c>
      <c r="BT13" s="17">
        <f t="shared" si="25"/>
        <v>0</v>
      </c>
      <c r="BU13" s="17">
        <f t="shared" si="26"/>
        <v>0</v>
      </c>
      <c r="BV13" s="17">
        <f t="shared" si="27"/>
        <v>0</v>
      </c>
      <c r="BW13" s="75" t="s">
        <v>77</v>
      </c>
      <c r="BX13" s="17">
        <f t="shared" si="28"/>
        <v>1930623</v>
      </c>
      <c r="BY13" s="17">
        <f t="shared" si="29"/>
        <v>564885</v>
      </c>
      <c r="BZ13" s="17">
        <f t="shared" si="30"/>
        <v>865784</v>
      </c>
      <c r="CA13" s="17">
        <f t="shared" si="31"/>
        <v>0</v>
      </c>
      <c r="CB13" s="17">
        <f t="shared" si="32"/>
        <v>724995</v>
      </c>
      <c r="CC13" s="17">
        <f t="shared" si="33"/>
        <v>140789</v>
      </c>
      <c r="CD13" s="17">
        <f t="shared" si="34"/>
        <v>0</v>
      </c>
      <c r="CE13" s="17">
        <f t="shared" si="35"/>
        <v>499954</v>
      </c>
      <c r="CF13" s="17">
        <f t="shared" si="36"/>
        <v>0</v>
      </c>
      <c r="CG13" s="75" t="s">
        <v>77</v>
      </c>
      <c r="CH13" s="17">
        <f t="shared" si="37"/>
        <v>0</v>
      </c>
      <c r="CI13" s="17">
        <f t="shared" si="38"/>
        <v>3475349</v>
      </c>
    </row>
    <row r="14" spans="1:87" ht="13.5">
      <c r="A14" s="74" t="s">
        <v>140</v>
      </c>
      <c r="B14" s="74" t="s">
        <v>114</v>
      </c>
      <c r="C14" s="101" t="s">
        <v>115</v>
      </c>
      <c r="D14" s="17">
        <f>E14+L14</f>
        <v>14916</v>
      </c>
      <c r="E14" s="17">
        <f>F14+G14+H14+I14+K14</f>
        <v>0</v>
      </c>
      <c r="F14" s="17"/>
      <c r="G14" s="17"/>
      <c r="H14" s="17"/>
      <c r="I14" s="17"/>
      <c r="J14" s="17">
        <v>50934</v>
      </c>
      <c r="K14" s="17"/>
      <c r="L14" s="17">
        <v>14916</v>
      </c>
      <c r="M14" s="17">
        <f>N14+U14</f>
        <v>0</v>
      </c>
      <c r="N14" s="17">
        <f t="shared" si="3"/>
        <v>0</v>
      </c>
      <c r="O14" s="17"/>
      <c r="P14" s="17"/>
      <c r="Q14" s="17"/>
      <c r="R14" s="17"/>
      <c r="S14" s="17">
        <v>0</v>
      </c>
      <c r="T14" s="17"/>
      <c r="U14" s="17"/>
      <c r="V14" s="17">
        <f t="shared" si="4"/>
        <v>14916</v>
      </c>
      <c r="W14" s="17">
        <f t="shared" si="5"/>
        <v>0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0</v>
      </c>
      <c r="AB14" s="17">
        <f t="shared" si="9"/>
        <v>50934</v>
      </c>
      <c r="AC14" s="17">
        <f>K14+T14</f>
        <v>0</v>
      </c>
      <c r="AD14" s="17">
        <f>L14+U14</f>
        <v>14916</v>
      </c>
      <c r="AE14" s="17">
        <f t="shared" si="12"/>
        <v>0</v>
      </c>
      <c r="AF14" s="17">
        <f t="shared" si="13"/>
        <v>0</v>
      </c>
      <c r="AG14" s="17"/>
      <c r="AH14" s="17"/>
      <c r="AI14" s="17"/>
      <c r="AJ14" s="17"/>
      <c r="AK14" s="75" t="s">
        <v>131</v>
      </c>
      <c r="AL14" s="17">
        <f t="shared" si="14"/>
        <v>56562</v>
      </c>
      <c r="AM14" s="17">
        <v>44314</v>
      </c>
      <c r="AN14" s="75">
        <f t="shared" si="15"/>
        <v>0</v>
      </c>
      <c r="AO14" s="17"/>
      <c r="AP14" s="17"/>
      <c r="AQ14" s="17"/>
      <c r="AR14" s="17"/>
      <c r="AS14" s="17"/>
      <c r="AT14" s="17">
        <v>12248</v>
      </c>
      <c r="AU14" s="75" t="s">
        <v>131</v>
      </c>
      <c r="AV14" s="17">
        <v>9288</v>
      </c>
      <c r="AW14" s="17">
        <f t="shared" si="16"/>
        <v>65850</v>
      </c>
      <c r="AX14" s="17">
        <f t="shared" si="17"/>
        <v>0</v>
      </c>
      <c r="AY14" s="17">
        <f t="shared" si="18"/>
        <v>0</v>
      </c>
      <c r="AZ14" s="17"/>
      <c r="BA14" s="17"/>
      <c r="BB14" s="17"/>
      <c r="BC14" s="17"/>
      <c r="BD14" s="75" t="s">
        <v>131</v>
      </c>
      <c r="BE14" s="17">
        <f t="shared" si="19"/>
        <v>0</v>
      </c>
      <c r="BF14" s="17"/>
      <c r="BG14" s="75">
        <f t="shared" si="20"/>
        <v>0</v>
      </c>
      <c r="BH14" s="17"/>
      <c r="BI14" s="17"/>
      <c r="BJ14" s="17"/>
      <c r="BK14" s="17"/>
      <c r="BL14" s="17"/>
      <c r="BM14" s="17"/>
      <c r="BN14" s="75" t="s">
        <v>131</v>
      </c>
      <c r="BO14" s="17"/>
      <c r="BP14" s="17">
        <f t="shared" si="21"/>
        <v>0</v>
      </c>
      <c r="BQ14" s="17">
        <f t="shared" si="22"/>
        <v>0</v>
      </c>
      <c r="BR14" s="17">
        <f t="shared" si="23"/>
        <v>0</v>
      </c>
      <c r="BS14" s="17">
        <f t="shared" si="24"/>
        <v>0</v>
      </c>
      <c r="BT14" s="17">
        <f t="shared" si="25"/>
        <v>0</v>
      </c>
      <c r="BU14" s="17">
        <f t="shared" si="26"/>
        <v>0</v>
      </c>
      <c r="BV14" s="17">
        <f t="shared" si="27"/>
        <v>0</v>
      </c>
      <c r="BW14" s="75" t="s">
        <v>77</v>
      </c>
      <c r="BX14" s="17">
        <f t="shared" si="28"/>
        <v>56562</v>
      </c>
      <c r="BY14" s="17">
        <f t="shared" si="29"/>
        <v>44314</v>
      </c>
      <c r="BZ14" s="17">
        <f t="shared" si="30"/>
        <v>0</v>
      </c>
      <c r="CA14" s="17">
        <f t="shared" si="31"/>
        <v>0</v>
      </c>
      <c r="CB14" s="17">
        <f t="shared" si="32"/>
        <v>0</v>
      </c>
      <c r="CC14" s="17">
        <f t="shared" si="33"/>
        <v>0</v>
      </c>
      <c r="CD14" s="17">
        <f t="shared" si="34"/>
        <v>0</v>
      </c>
      <c r="CE14" s="17">
        <f t="shared" si="35"/>
        <v>0</v>
      </c>
      <c r="CF14" s="17">
        <f t="shared" si="36"/>
        <v>12248</v>
      </c>
      <c r="CG14" s="75" t="s">
        <v>77</v>
      </c>
      <c r="CH14" s="17">
        <f t="shared" si="37"/>
        <v>9288</v>
      </c>
      <c r="CI14" s="17">
        <f t="shared" si="38"/>
        <v>65850</v>
      </c>
    </row>
    <row r="15" spans="1:87" ht="13.5">
      <c r="A15" s="114" t="s">
        <v>207</v>
      </c>
      <c r="B15" s="114"/>
      <c r="C15" s="114"/>
      <c r="D15" s="17">
        <f>E15+L15</f>
        <v>3635826</v>
      </c>
      <c r="E15" s="17">
        <f>F15+G15+H15+I15+K15</f>
        <v>3604951</v>
      </c>
      <c r="F15" s="17">
        <f aca="true" t="shared" si="39" ref="F15:L15">SUM(F7:F14)</f>
        <v>440576</v>
      </c>
      <c r="G15" s="17">
        <f t="shared" si="39"/>
        <v>3016</v>
      </c>
      <c r="H15" s="17">
        <f t="shared" si="39"/>
        <v>1338100</v>
      </c>
      <c r="I15" s="17">
        <f t="shared" si="39"/>
        <v>1131414</v>
      </c>
      <c r="J15" s="17">
        <f t="shared" si="39"/>
        <v>2092779</v>
      </c>
      <c r="K15" s="17">
        <f t="shared" si="39"/>
        <v>691845</v>
      </c>
      <c r="L15" s="17">
        <f t="shared" si="39"/>
        <v>30875</v>
      </c>
      <c r="M15" s="17">
        <f>N15+U15</f>
        <v>463145</v>
      </c>
      <c r="N15" s="17">
        <f>O15+P15+Q15+R15+T15</f>
        <v>246244</v>
      </c>
      <c r="O15" s="17">
        <f aca="true" t="shared" si="40" ref="O15:U15">SUM(O7:O14)</f>
        <v>0</v>
      </c>
      <c r="P15" s="17">
        <f t="shared" si="40"/>
        <v>0</v>
      </c>
      <c r="Q15" s="17">
        <f t="shared" si="40"/>
        <v>0</v>
      </c>
      <c r="R15" s="17">
        <f t="shared" si="40"/>
        <v>165986</v>
      </c>
      <c r="S15" s="17">
        <f t="shared" si="40"/>
        <v>835580</v>
      </c>
      <c r="T15" s="17">
        <f t="shared" si="40"/>
        <v>80258</v>
      </c>
      <c r="U15" s="17">
        <f t="shared" si="40"/>
        <v>216901</v>
      </c>
      <c r="V15" s="17">
        <f aca="true" t="shared" si="41" ref="V15:AB15">D15+M15</f>
        <v>4098971</v>
      </c>
      <c r="W15" s="17">
        <f t="shared" si="41"/>
        <v>3851195</v>
      </c>
      <c r="X15" s="17">
        <f t="shared" si="41"/>
        <v>440576</v>
      </c>
      <c r="Y15" s="17">
        <f t="shared" si="41"/>
        <v>3016</v>
      </c>
      <c r="Z15" s="17">
        <f t="shared" si="41"/>
        <v>1338100</v>
      </c>
      <c r="AA15" s="17">
        <f t="shared" si="41"/>
        <v>1297400</v>
      </c>
      <c r="AB15" s="17">
        <f t="shared" si="41"/>
        <v>2928359</v>
      </c>
      <c r="AC15" s="17">
        <f>K15+T15</f>
        <v>772103</v>
      </c>
      <c r="AD15" s="17">
        <f>L15+U15</f>
        <v>247776</v>
      </c>
      <c r="AE15" s="17">
        <f aca="true" t="shared" si="42" ref="AE15:BJ15">SUM(AE7:AE14)</f>
        <v>2060957</v>
      </c>
      <c r="AF15" s="17">
        <f t="shared" si="42"/>
        <v>2052872</v>
      </c>
      <c r="AG15" s="17">
        <f t="shared" si="42"/>
        <v>1624902</v>
      </c>
      <c r="AH15" s="17">
        <f t="shared" si="42"/>
        <v>422063</v>
      </c>
      <c r="AI15" s="17">
        <f t="shared" si="42"/>
        <v>5907</v>
      </c>
      <c r="AJ15" s="17">
        <f t="shared" si="42"/>
        <v>8085</v>
      </c>
      <c r="AK15" s="17">
        <f t="shared" si="42"/>
        <v>0</v>
      </c>
      <c r="AL15" s="17">
        <f t="shared" si="42"/>
        <v>3647796</v>
      </c>
      <c r="AM15" s="17">
        <f t="shared" si="42"/>
        <v>1181276</v>
      </c>
      <c r="AN15" s="17">
        <f t="shared" si="42"/>
        <v>1510216</v>
      </c>
      <c r="AO15" s="17">
        <f t="shared" si="42"/>
        <v>0</v>
      </c>
      <c r="AP15" s="17">
        <f t="shared" si="42"/>
        <v>1309427</v>
      </c>
      <c r="AQ15" s="17">
        <f t="shared" si="42"/>
        <v>200789</v>
      </c>
      <c r="AR15" s="17">
        <f t="shared" si="42"/>
        <v>0</v>
      </c>
      <c r="AS15" s="17">
        <f t="shared" si="42"/>
        <v>941536</v>
      </c>
      <c r="AT15" s="17">
        <f t="shared" si="42"/>
        <v>14768</v>
      </c>
      <c r="AU15" s="17">
        <f t="shared" si="42"/>
        <v>0</v>
      </c>
      <c r="AV15" s="17">
        <f t="shared" si="42"/>
        <v>19852</v>
      </c>
      <c r="AW15" s="17">
        <f t="shared" si="42"/>
        <v>5728605</v>
      </c>
      <c r="AX15" s="17">
        <f t="shared" si="42"/>
        <v>19043</v>
      </c>
      <c r="AY15" s="17">
        <f t="shared" si="42"/>
        <v>19043</v>
      </c>
      <c r="AZ15" s="17">
        <f t="shared" si="42"/>
        <v>19043</v>
      </c>
      <c r="BA15" s="17">
        <f t="shared" si="42"/>
        <v>0</v>
      </c>
      <c r="BB15" s="17">
        <f t="shared" si="42"/>
        <v>0</v>
      </c>
      <c r="BC15" s="17">
        <f t="shared" si="42"/>
        <v>0</v>
      </c>
      <c r="BD15" s="17">
        <f t="shared" si="42"/>
        <v>0</v>
      </c>
      <c r="BE15" s="17">
        <f t="shared" si="42"/>
        <v>1279382</v>
      </c>
      <c r="BF15" s="17">
        <f t="shared" si="42"/>
        <v>403827</v>
      </c>
      <c r="BG15" s="17">
        <f t="shared" si="42"/>
        <v>559902</v>
      </c>
      <c r="BH15" s="17">
        <f t="shared" si="42"/>
        <v>0</v>
      </c>
      <c r="BI15" s="17">
        <f t="shared" si="42"/>
        <v>559279</v>
      </c>
      <c r="BJ15" s="17">
        <f t="shared" si="42"/>
        <v>623</v>
      </c>
      <c r="BK15" s="17">
        <f aca="true" t="shared" si="43" ref="BK15:CI15">SUM(BK7:BK14)</f>
        <v>0</v>
      </c>
      <c r="BL15" s="17">
        <f t="shared" si="43"/>
        <v>52492</v>
      </c>
      <c r="BM15" s="17">
        <f t="shared" si="43"/>
        <v>263161</v>
      </c>
      <c r="BN15" s="17">
        <f t="shared" si="43"/>
        <v>0</v>
      </c>
      <c r="BO15" s="17">
        <f t="shared" si="43"/>
        <v>300</v>
      </c>
      <c r="BP15" s="17">
        <f t="shared" si="43"/>
        <v>1298725</v>
      </c>
      <c r="BQ15" s="17">
        <f t="shared" si="43"/>
        <v>2080000</v>
      </c>
      <c r="BR15" s="17">
        <f t="shared" si="43"/>
        <v>2071915</v>
      </c>
      <c r="BS15" s="17">
        <f t="shared" si="43"/>
        <v>1643945</v>
      </c>
      <c r="BT15" s="17">
        <f t="shared" si="43"/>
        <v>422063</v>
      </c>
      <c r="BU15" s="17">
        <f t="shared" si="43"/>
        <v>5907</v>
      </c>
      <c r="BV15" s="17">
        <f t="shared" si="43"/>
        <v>8085</v>
      </c>
      <c r="BW15" s="17">
        <f t="shared" si="43"/>
        <v>0</v>
      </c>
      <c r="BX15" s="17">
        <f t="shared" si="43"/>
        <v>4927178</v>
      </c>
      <c r="BY15" s="17">
        <f t="shared" si="43"/>
        <v>1585103</v>
      </c>
      <c r="BZ15" s="17">
        <f t="shared" si="43"/>
        <v>2070118</v>
      </c>
      <c r="CA15" s="17">
        <f t="shared" si="43"/>
        <v>0</v>
      </c>
      <c r="CB15" s="17">
        <f t="shared" si="43"/>
        <v>1868706</v>
      </c>
      <c r="CC15" s="17">
        <f t="shared" si="43"/>
        <v>201412</v>
      </c>
      <c r="CD15" s="17">
        <f t="shared" si="43"/>
        <v>0</v>
      </c>
      <c r="CE15" s="17">
        <f t="shared" si="43"/>
        <v>994028</v>
      </c>
      <c r="CF15" s="17">
        <f t="shared" si="43"/>
        <v>277929</v>
      </c>
      <c r="CG15" s="17">
        <f t="shared" si="43"/>
        <v>0</v>
      </c>
      <c r="CH15" s="17">
        <f t="shared" si="43"/>
        <v>20152</v>
      </c>
      <c r="CI15" s="17">
        <f t="shared" si="43"/>
        <v>7027330</v>
      </c>
    </row>
  </sheetData>
  <mergeCells count="28">
    <mergeCell ref="CH3:CH5"/>
    <mergeCell ref="BV4:BV5"/>
    <mergeCell ref="BY4:BY5"/>
    <mergeCell ref="CD4:CD5"/>
    <mergeCell ref="CE4:CE5"/>
    <mergeCell ref="CF4:CF5"/>
    <mergeCell ref="CG3:CG5"/>
    <mergeCell ref="BF4:BF5"/>
    <mergeCell ref="BK4:BK5"/>
    <mergeCell ref="BL4:BL5"/>
    <mergeCell ref="BM4:BM5"/>
    <mergeCell ref="AR4:AR5"/>
    <mergeCell ref="AS4:AS5"/>
    <mergeCell ref="BO3:BO5"/>
    <mergeCell ref="BW3:BW5"/>
    <mergeCell ref="AT4:AT5"/>
    <mergeCell ref="AU3:AU5"/>
    <mergeCell ref="AV3:AV5"/>
    <mergeCell ref="BD3:BD5"/>
    <mergeCell ref="BN3:BN5"/>
    <mergeCell ref="BC4:BC5"/>
    <mergeCell ref="AM4:AM5"/>
    <mergeCell ref="A2:A6"/>
    <mergeCell ref="B2:B6"/>
    <mergeCell ref="C2:C6"/>
    <mergeCell ref="AK3:AK5"/>
    <mergeCell ref="AJ4:AJ5"/>
    <mergeCell ref="A15:C1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&amp;L&amp;16廃棄物事業経費（事務組合）【歳入・歳出】（平成１６年度実績）&amp;R&amp;D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42"/>
  <sheetViews>
    <sheetView showGridLines="0" workbookViewId="0" topLeftCell="A1">
      <pane xSplit="3" ySplit="6" topLeftCell="D7" activePane="bottomRight" state="frozen"/>
      <selection pane="topLeft" activeCell="B1392" sqref="B1392:C1413"/>
      <selection pane="topRight" activeCell="B1392" sqref="B1392:C1413"/>
      <selection pane="bottomLeft" activeCell="B1392" sqref="B1392:C1413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16384" width="9.00390625" style="69" customWidth="1"/>
  </cols>
  <sheetData>
    <row r="1" spans="1:30" ht="17.25">
      <c r="A1" s="63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s="68" customFormat="1" ht="22.5" customHeight="1">
      <c r="A2" s="121" t="s">
        <v>132</v>
      </c>
      <c r="B2" s="124" t="s">
        <v>10</v>
      </c>
      <c r="C2" s="127" t="s">
        <v>11</v>
      </c>
      <c r="D2" s="2" t="s">
        <v>12</v>
      </c>
      <c r="E2" s="3"/>
      <c r="F2" s="3"/>
      <c r="G2" s="3"/>
      <c r="H2" s="3"/>
      <c r="I2" s="3"/>
      <c r="J2" s="3"/>
      <c r="K2" s="3"/>
      <c r="L2" s="4"/>
      <c r="M2" s="2" t="s">
        <v>133</v>
      </c>
      <c r="N2" s="3"/>
      <c r="O2" s="3"/>
      <c r="P2" s="3"/>
      <c r="Q2" s="3"/>
      <c r="R2" s="3"/>
      <c r="S2" s="3"/>
      <c r="T2" s="3"/>
      <c r="U2" s="4"/>
      <c r="V2" s="2" t="s">
        <v>134</v>
      </c>
      <c r="W2" s="5"/>
      <c r="X2" s="5"/>
      <c r="Y2" s="5"/>
      <c r="Z2" s="5"/>
      <c r="AA2" s="5"/>
      <c r="AB2" s="5"/>
      <c r="AC2" s="5"/>
      <c r="AD2" s="6"/>
    </row>
    <row r="3" spans="1:30" s="68" customFormat="1" ht="22.5" customHeight="1">
      <c r="A3" s="122"/>
      <c r="B3" s="125"/>
      <c r="C3" s="122"/>
      <c r="D3" s="8" t="s">
        <v>135</v>
      </c>
      <c r="E3" s="60"/>
      <c r="F3" s="60"/>
      <c r="G3" s="60"/>
      <c r="H3" s="60"/>
      <c r="I3" s="60"/>
      <c r="J3" s="60"/>
      <c r="K3" s="61"/>
      <c r="L3" s="62"/>
      <c r="M3" s="8" t="s">
        <v>135</v>
      </c>
      <c r="N3" s="60"/>
      <c r="O3" s="60"/>
      <c r="P3" s="60"/>
      <c r="Q3" s="60"/>
      <c r="R3" s="60"/>
      <c r="S3" s="60"/>
      <c r="T3" s="61"/>
      <c r="U3" s="62"/>
      <c r="V3" s="8" t="s">
        <v>135</v>
      </c>
      <c r="W3" s="60"/>
      <c r="X3" s="60"/>
      <c r="Y3" s="60"/>
      <c r="Z3" s="60"/>
      <c r="AA3" s="60"/>
      <c r="AB3" s="60"/>
      <c r="AC3" s="61"/>
      <c r="AD3" s="62"/>
    </row>
    <row r="4" spans="1:30" s="68" customFormat="1" ht="22.5" customHeight="1">
      <c r="A4" s="122"/>
      <c r="B4" s="125"/>
      <c r="C4" s="122"/>
      <c r="D4" s="7"/>
      <c r="E4" s="8" t="s">
        <v>136</v>
      </c>
      <c r="F4" s="9"/>
      <c r="G4" s="9"/>
      <c r="H4" s="9"/>
      <c r="I4" s="9"/>
      <c r="J4" s="9"/>
      <c r="K4" s="10"/>
      <c r="L4" s="11" t="s">
        <v>13</v>
      </c>
      <c r="M4" s="7"/>
      <c r="N4" s="8" t="s">
        <v>136</v>
      </c>
      <c r="O4" s="9"/>
      <c r="P4" s="9"/>
      <c r="Q4" s="9"/>
      <c r="R4" s="9"/>
      <c r="S4" s="9"/>
      <c r="T4" s="10"/>
      <c r="U4" s="11" t="s">
        <v>13</v>
      </c>
      <c r="V4" s="7"/>
      <c r="W4" s="8" t="s">
        <v>136</v>
      </c>
      <c r="X4" s="9"/>
      <c r="Y4" s="9"/>
      <c r="Z4" s="9"/>
      <c r="AA4" s="9"/>
      <c r="AB4" s="9"/>
      <c r="AC4" s="10"/>
      <c r="AD4" s="11" t="s">
        <v>13</v>
      </c>
    </row>
    <row r="5" spans="1:30" s="68" customFormat="1" ht="22.5" customHeight="1">
      <c r="A5" s="122"/>
      <c r="B5" s="125"/>
      <c r="C5" s="122"/>
      <c r="D5" s="7"/>
      <c r="E5" s="7"/>
      <c r="F5" s="12" t="s">
        <v>14</v>
      </c>
      <c r="G5" s="12" t="s">
        <v>15</v>
      </c>
      <c r="H5" s="12" t="s">
        <v>16</v>
      </c>
      <c r="I5" s="12" t="s">
        <v>116</v>
      </c>
      <c r="J5" s="12" t="s">
        <v>117</v>
      </c>
      <c r="K5" s="12" t="s">
        <v>118</v>
      </c>
      <c r="L5" s="13"/>
      <c r="M5" s="7"/>
      <c r="N5" s="7"/>
      <c r="O5" s="12" t="s">
        <v>14</v>
      </c>
      <c r="P5" s="12" t="s">
        <v>15</v>
      </c>
      <c r="Q5" s="12" t="s">
        <v>16</v>
      </c>
      <c r="R5" s="12" t="s">
        <v>116</v>
      </c>
      <c r="S5" s="12" t="s">
        <v>117</v>
      </c>
      <c r="T5" s="12" t="s">
        <v>118</v>
      </c>
      <c r="U5" s="13"/>
      <c r="V5" s="7"/>
      <c r="W5" s="7"/>
      <c r="X5" s="12" t="s">
        <v>14</v>
      </c>
      <c r="Y5" s="12" t="s">
        <v>15</v>
      </c>
      <c r="Z5" s="12" t="s">
        <v>16</v>
      </c>
      <c r="AA5" s="12" t="s">
        <v>116</v>
      </c>
      <c r="AB5" s="12" t="s">
        <v>117</v>
      </c>
      <c r="AC5" s="12" t="s">
        <v>118</v>
      </c>
      <c r="AD5" s="13"/>
    </row>
    <row r="6" spans="1:30" s="68" customFormat="1" ht="22.5" customHeight="1">
      <c r="A6" s="123"/>
      <c r="B6" s="126"/>
      <c r="C6" s="123"/>
      <c r="D6" s="14" t="s">
        <v>137</v>
      </c>
      <c r="E6" s="14" t="s">
        <v>138</v>
      </c>
      <c r="F6" s="15" t="s">
        <v>138</v>
      </c>
      <c r="G6" s="15" t="s">
        <v>138</v>
      </c>
      <c r="H6" s="15" t="s">
        <v>138</v>
      </c>
      <c r="I6" s="15" t="s">
        <v>138</v>
      </c>
      <c r="J6" s="15" t="s">
        <v>138</v>
      </c>
      <c r="K6" s="15" t="s">
        <v>138</v>
      </c>
      <c r="L6" s="16" t="s">
        <v>138</v>
      </c>
      <c r="M6" s="14" t="s">
        <v>138</v>
      </c>
      <c r="N6" s="14" t="s">
        <v>138</v>
      </c>
      <c r="O6" s="15" t="s">
        <v>138</v>
      </c>
      <c r="P6" s="15" t="s">
        <v>138</v>
      </c>
      <c r="Q6" s="15" t="s">
        <v>138</v>
      </c>
      <c r="R6" s="15" t="s">
        <v>138</v>
      </c>
      <c r="S6" s="15" t="s">
        <v>138</v>
      </c>
      <c r="T6" s="15" t="s">
        <v>138</v>
      </c>
      <c r="U6" s="16" t="s">
        <v>138</v>
      </c>
      <c r="V6" s="14" t="s">
        <v>138</v>
      </c>
      <c r="W6" s="14" t="s">
        <v>138</v>
      </c>
      <c r="X6" s="15" t="s">
        <v>138</v>
      </c>
      <c r="Y6" s="15" t="s">
        <v>138</v>
      </c>
      <c r="Z6" s="15" t="s">
        <v>138</v>
      </c>
      <c r="AA6" s="15" t="s">
        <v>138</v>
      </c>
      <c r="AB6" s="15" t="s">
        <v>138</v>
      </c>
      <c r="AC6" s="15" t="s">
        <v>138</v>
      </c>
      <c r="AD6" s="16" t="s">
        <v>138</v>
      </c>
    </row>
    <row r="7" spans="1:30" ht="13.5" customHeight="1">
      <c r="A7" s="74" t="s">
        <v>140</v>
      </c>
      <c r="B7" s="74" t="s">
        <v>141</v>
      </c>
      <c r="C7" s="101" t="s">
        <v>142</v>
      </c>
      <c r="D7" s="17">
        <f aca="true" t="shared" si="0" ref="D7:D38">E7+L7</f>
        <v>2110110</v>
      </c>
      <c r="E7" s="17">
        <f aca="true" t="shared" si="1" ref="E7:E38">F7+G7+H7+I7+K7</f>
        <v>274096</v>
      </c>
      <c r="F7" s="17">
        <f>'廃棄物事業経費（市町村）'!F7</f>
        <v>0</v>
      </c>
      <c r="G7" s="17">
        <f>'廃棄物事業経費（市町村）'!G7</f>
        <v>1148</v>
      </c>
      <c r="H7" s="17">
        <f>'廃棄物事業経費（市町村）'!H7</f>
        <v>65800</v>
      </c>
      <c r="I7" s="17">
        <f>'廃棄物事業経費（市町村）'!I7</f>
        <v>137295</v>
      </c>
      <c r="J7" s="17" t="str">
        <f>'廃棄物事業経費（市町村）'!J7</f>
        <v>－</v>
      </c>
      <c r="K7" s="17">
        <f>'廃棄物事業経費（市町村）'!K7</f>
        <v>69853</v>
      </c>
      <c r="L7" s="17">
        <f>'廃棄物事業経費（市町村）'!L7</f>
        <v>1836014</v>
      </c>
      <c r="M7" s="17">
        <f aca="true" t="shared" si="2" ref="M7:M38">N7+U7</f>
        <v>270346</v>
      </c>
      <c r="N7" s="17">
        <f aca="true" t="shared" si="3" ref="N7:N38">O7+P7+Q7+R7+T7</f>
        <v>129878</v>
      </c>
      <c r="O7" s="17">
        <f>'廃棄物事業経費（市町村）'!O7</f>
        <v>602</v>
      </c>
      <c r="P7" s="17">
        <f>'廃棄物事業経費（市町村）'!P7</f>
        <v>602</v>
      </c>
      <c r="Q7" s="17">
        <f>'廃棄物事業経費（市町村）'!Q7</f>
        <v>0</v>
      </c>
      <c r="R7" s="17">
        <f>'廃棄物事業経費（市町村）'!R7</f>
        <v>128674</v>
      </c>
      <c r="S7" s="17" t="str">
        <f>'廃棄物事業経費（市町村）'!S7</f>
        <v>－</v>
      </c>
      <c r="T7" s="17">
        <f>'廃棄物事業経費（市町村）'!T7</f>
        <v>0</v>
      </c>
      <c r="U7" s="17">
        <f>'廃棄物事業経費（市町村）'!U7</f>
        <v>140468</v>
      </c>
      <c r="V7" s="17">
        <f aca="true" t="shared" si="4" ref="V7:AD33">D7+M7</f>
        <v>2380456</v>
      </c>
      <c r="W7" s="17">
        <f t="shared" si="4"/>
        <v>403974</v>
      </c>
      <c r="X7" s="17">
        <f t="shared" si="4"/>
        <v>602</v>
      </c>
      <c r="Y7" s="17">
        <f t="shared" si="4"/>
        <v>1750</v>
      </c>
      <c r="Z7" s="17">
        <f t="shared" si="4"/>
        <v>65800</v>
      </c>
      <c r="AA7" s="17">
        <f t="shared" si="4"/>
        <v>265969</v>
      </c>
      <c r="AB7" s="17" t="s">
        <v>121</v>
      </c>
      <c r="AC7" s="17">
        <f t="shared" si="4"/>
        <v>69853</v>
      </c>
      <c r="AD7" s="17">
        <f t="shared" si="4"/>
        <v>1976482</v>
      </c>
    </row>
    <row r="8" spans="1:30" ht="13.5" customHeight="1">
      <c r="A8" s="74" t="s">
        <v>140</v>
      </c>
      <c r="B8" s="74" t="s">
        <v>143</v>
      </c>
      <c r="C8" s="101" t="s">
        <v>144</v>
      </c>
      <c r="D8" s="17">
        <f t="shared" si="0"/>
        <v>2225020</v>
      </c>
      <c r="E8" s="17">
        <f t="shared" si="1"/>
        <v>625364</v>
      </c>
      <c r="F8" s="17">
        <f>'廃棄物事業経費（市町村）'!F8</f>
        <v>0</v>
      </c>
      <c r="G8" s="17">
        <f>'廃棄物事業経費（市町村）'!G8</f>
        <v>12664</v>
      </c>
      <c r="H8" s="17">
        <f>'廃棄物事業経費（市町村）'!H8</f>
        <v>13100</v>
      </c>
      <c r="I8" s="17">
        <f>'廃棄物事業経費（市町村）'!I8</f>
        <v>545962</v>
      </c>
      <c r="J8" s="17" t="str">
        <f>'廃棄物事業経費（市町村）'!J8</f>
        <v>－</v>
      </c>
      <c r="K8" s="17">
        <f>'廃棄物事業経費（市町村）'!K8</f>
        <v>53638</v>
      </c>
      <c r="L8" s="17">
        <f>'廃棄物事業経費（市町村）'!L8</f>
        <v>1599656</v>
      </c>
      <c r="M8" s="17">
        <f t="shared" si="2"/>
        <v>26557</v>
      </c>
      <c r="N8" s="17">
        <f t="shared" si="3"/>
        <v>0</v>
      </c>
      <c r="O8" s="17">
        <f>'廃棄物事業経費（市町村）'!O8</f>
        <v>0</v>
      </c>
      <c r="P8" s="17">
        <f>'廃棄物事業経費（市町村）'!P8</f>
        <v>0</v>
      </c>
      <c r="Q8" s="17">
        <f>'廃棄物事業経費（市町村）'!Q8</f>
        <v>0</v>
      </c>
      <c r="R8" s="17">
        <f>'廃棄物事業経費（市町村）'!R8</f>
        <v>0</v>
      </c>
      <c r="S8" s="17" t="str">
        <f>'廃棄物事業経費（市町村）'!S8</f>
        <v>－</v>
      </c>
      <c r="T8" s="17">
        <f>'廃棄物事業経費（市町村）'!T8</f>
        <v>0</v>
      </c>
      <c r="U8" s="17">
        <f>'廃棄物事業経費（市町村）'!U8</f>
        <v>26557</v>
      </c>
      <c r="V8" s="17">
        <f t="shared" si="4"/>
        <v>2251577</v>
      </c>
      <c r="W8" s="17">
        <f t="shared" si="4"/>
        <v>625364</v>
      </c>
      <c r="X8" s="17">
        <f t="shared" si="4"/>
        <v>0</v>
      </c>
      <c r="Y8" s="17">
        <f t="shared" si="4"/>
        <v>12664</v>
      </c>
      <c r="Z8" s="17">
        <f t="shared" si="4"/>
        <v>13100</v>
      </c>
      <c r="AA8" s="17">
        <f t="shared" si="4"/>
        <v>545962</v>
      </c>
      <c r="AB8" s="17" t="s">
        <v>121</v>
      </c>
      <c r="AC8" s="17">
        <f t="shared" si="4"/>
        <v>53638</v>
      </c>
      <c r="AD8" s="17">
        <f t="shared" si="4"/>
        <v>1626213</v>
      </c>
    </row>
    <row r="9" spans="1:30" ht="13.5" customHeight="1">
      <c r="A9" s="74" t="s">
        <v>140</v>
      </c>
      <c r="B9" s="74" t="s">
        <v>145</v>
      </c>
      <c r="C9" s="101" t="s">
        <v>146</v>
      </c>
      <c r="D9" s="17">
        <f t="shared" si="0"/>
        <v>172155</v>
      </c>
      <c r="E9" s="17">
        <f t="shared" si="1"/>
        <v>1161</v>
      </c>
      <c r="F9" s="17">
        <f>'廃棄物事業経費（市町村）'!F9</f>
        <v>0</v>
      </c>
      <c r="G9" s="17">
        <f>'廃棄物事業経費（市町村）'!G9</f>
        <v>1141</v>
      </c>
      <c r="H9" s="17">
        <f>'廃棄物事業経費（市町村）'!H9</f>
        <v>0</v>
      </c>
      <c r="I9" s="17">
        <f>'廃棄物事業経費（市町村）'!I9</f>
        <v>0</v>
      </c>
      <c r="J9" s="17" t="str">
        <f>'廃棄物事業経費（市町村）'!J9</f>
        <v>－</v>
      </c>
      <c r="K9" s="17">
        <f>'廃棄物事業経費（市町村）'!K9</f>
        <v>20</v>
      </c>
      <c r="L9" s="17">
        <f>'廃棄物事業経費（市町村）'!L9</f>
        <v>170994</v>
      </c>
      <c r="M9" s="17">
        <f t="shared" si="2"/>
        <v>38522</v>
      </c>
      <c r="N9" s="17">
        <f t="shared" si="3"/>
        <v>12675</v>
      </c>
      <c r="O9" s="17">
        <f>'廃棄物事業経費（市町村）'!O9</f>
        <v>0</v>
      </c>
      <c r="P9" s="17">
        <f>'廃棄物事業経費（市町村）'!P9</f>
        <v>0</v>
      </c>
      <c r="Q9" s="17">
        <f>'廃棄物事業経費（市町村）'!Q9</f>
        <v>0</v>
      </c>
      <c r="R9" s="17">
        <f>'廃棄物事業経費（市町村）'!R9</f>
        <v>12670</v>
      </c>
      <c r="S9" s="17" t="str">
        <f>'廃棄物事業経費（市町村）'!S9</f>
        <v>－</v>
      </c>
      <c r="T9" s="17">
        <f>'廃棄物事業経費（市町村）'!T9</f>
        <v>5</v>
      </c>
      <c r="U9" s="17">
        <f>'廃棄物事業経費（市町村）'!U9</f>
        <v>25847</v>
      </c>
      <c r="V9" s="17">
        <f t="shared" si="4"/>
        <v>210677</v>
      </c>
      <c r="W9" s="17">
        <f t="shared" si="4"/>
        <v>13836</v>
      </c>
      <c r="X9" s="17">
        <f t="shared" si="4"/>
        <v>0</v>
      </c>
      <c r="Y9" s="17">
        <f t="shared" si="4"/>
        <v>1141</v>
      </c>
      <c r="Z9" s="17">
        <f t="shared" si="4"/>
        <v>0</v>
      </c>
      <c r="AA9" s="17">
        <f t="shared" si="4"/>
        <v>12670</v>
      </c>
      <c r="AB9" s="17" t="s">
        <v>121</v>
      </c>
      <c r="AC9" s="17">
        <f t="shared" si="4"/>
        <v>25</v>
      </c>
      <c r="AD9" s="17">
        <f t="shared" si="4"/>
        <v>196841</v>
      </c>
    </row>
    <row r="10" spans="1:30" ht="13.5" customHeight="1">
      <c r="A10" s="74" t="s">
        <v>140</v>
      </c>
      <c r="B10" s="74" t="s">
        <v>147</v>
      </c>
      <c r="C10" s="101" t="s">
        <v>148</v>
      </c>
      <c r="D10" s="17">
        <f t="shared" si="0"/>
        <v>425075</v>
      </c>
      <c r="E10" s="17">
        <f t="shared" si="1"/>
        <v>5166</v>
      </c>
      <c r="F10" s="17">
        <f>'廃棄物事業経費（市町村）'!F10</f>
        <v>0</v>
      </c>
      <c r="G10" s="17">
        <f>'廃棄物事業経費（市町村）'!G10</f>
        <v>2238</v>
      </c>
      <c r="H10" s="17">
        <f>'廃棄物事業経費（市町村）'!H10</f>
        <v>0</v>
      </c>
      <c r="I10" s="17">
        <f>'廃棄物事業経費（市町村）'!I10</f>
        <v>12</v>
      </c>
      <c r="J10" s="17" t="str">
        <f>'廃棄物事業経費（市町村）'!J10</f>
        <v>－</v>
      </c>
      <c r="K10" s="17">
        <f>'廃棄物事業経費（市町村）'!K10</f>
        <v>2916</v>
      </c>
      <c r="L10" s="17">
        <f>'廃棄物事業経費（市町村）'!L10</f>
        <v>419909</v>
      </c>
      <c r="M10" s="17">
        <f t="shared" si="2"/>
        <v>137106</v>
      </c>
      <c r="N10" s="17">
        <f t="shared" si="3"/>
        <v>38338</v>
      </c>
      <c r="O10" s="17">
        <f>'廃棄物事業経費（市町村）'!O10</f>
        <v>2391</v>
      </c>
      <c r="P10" s="17">
        <f>'廃棄物事業経費（市町村）'!P10</f>
        <v>2391</v>
      </c>
      <c r="Q10" s="17">
        <f>'廃棄物事業経費（市町村）'!Q10</f>
        <v>0</v>
      </c>
      <c r="R10" s="17">
        <f>'廃棄物事業経費（市町村）'!R10</f>
        <v>33556</v>
      </c>
      <c r="S10" s="17" t="str">
        <f>'廃棄物事業経費（市町村）'!S10</f>
        <v>－</v>
      </c>
      <c r="T10" s="17">
        <f>'廃棄物事業経費（市町村）'!T10</f>
        <v>0</v>
      </c>
      <c r="U10" s="17">
        <f>'廃棄物事業経費（市町村）'!U10</f>
        <v>98768</v>
      </c>
      <c r="V10" s="17">
        <f t="shared" si="4"/>
        <v>562181</v>
      </c>
      <c r="W10" s="17">
        <f t="shared" si="4"/>
        <v>43504</v>
      </c>
      <c r="X10" s="17">
        <f t="shared" si="4"/>
        <v>2391</v>
      </c>
      <c r="Y10" s="17">
        <f t="shared" si="4"/>
        <v>4629</v>
      </c>
      <c r="Z10" s="17">
        <f t="shared" si="4"/>
        <v>0</v>
      </c>
      <c r="AA10" s="17">
        <f t="shared" si="4"/>
        <v>33568</v>
      </c>
      <c r="AB10" s="17" t="s">
        <v>121</v>
      </c>
      <c r="AC10" s="17">
        <f t="shared" si="4"/>
        <v>2916</v>
      </c>
      <c r="AD10" s="17">
        <f t="shared" si="4"/>
        <v>518677</v>
      </c>
    </row>
    <row r="11" spans="1:30" ht="13.5" customHeight="1">
      <c r="A11" s="74" t="s">
        <v>140</v>
      </c>
      <c r="B11" s="74" t="s">
        <v>149</v>
      </c>
      <c r="C11" s="101" t="s">
        <v>150</v>
      </c>
      <c r="D11" s="17">
        <f t="shared" si="0"/>
        <v>617857</v>
      </c>
      <c r="E11" s="17">
        <f t="shared" si="1"/>
        <v>201238</v>
      </c>
      <c r="F11" s="17">
        <f>'廃棄物事業経費（市町村）'!F11</f>
        <v>0</v>
      </c>
      <c r="G11" s="17">
        <f>'廃棄物事業経費（市町村）'!G11</f>
        <v>5584</v>
      </c>
      <c r="H11" s="17">
        <f>'廃棄物事業経費（市町村）'!H11</f>
        <v>150000</v>
      </c>
      <c r="I11" s="17">
        <f>'廃棄物事業経費（市町村）'!I11</f>
        <v>23652</v>
      </c>
      <c r="J11" s="17" t="str">
        <f>'廃棄物事業経費（市町村）'!J11</f>
        <v>－</v>
      </c>
      <c r="K11" s="17">
        <f>'廃棄物事業経費（市町村）'!K11</f>
        <v>22002</v>
      </c>
      <c r="L11" s="17">
        <f>'廃棄物事業経費（市町村）'!L11</f>
        <v>416619</v>
      </c>
      <c r="M11" s="17">
        <f t="shared" si="2"/>
        <v>220917</v>
      </c>
      <c r="N11" s="17">
        <f t="shared" si="3"/>
        <v>68480</v>
      </c>
      <c r="O11" s="17">
        <f>'廃棄物事業経費（市町村）'!O11</f>
        <v>11690</v>
      </c>
      <c r="P11" s="17">
        <f>'廃棄物事業経費（市町村）'!P11</f>
        <v>12990</v>
      </c>
      <c r="Q11" s="17">
        <f>'廃棄物事業経費（市町村）'!Q11</f>
        <v>0</v>
      </c>
      <c r="R11" s="17">
        <f>'廃棄物事業経費（市町村）'!R11</f>
        <v>0</v>
      </c>
      <c r="S11" s="17" t="str">
        <f>'廃棄物事業経費（市町村）'!S11</f>
        <v>－</v>
      </c>
      <c r="T11" s="17">
        <f>'廃棄物事業経費（市町村）'!T11</f>
        <v>43800</v>
      </c>
      <c r="U11" s="17">
        <f>'廃棄物事業経費（市町村）'!U11</f>
        <v>152437</v>
      </c>
      <c r="V11" s="17">
        <f t="shared" si="4"/>
        <v>838774</v>
      </c>
      <c r="W11" s="17">
        <f t="shared" si="4"/>
        <v>269718</v>
      </c>
      <c r="X11" s="17">
        <f t="shared" si="4"/>
        <v>11690</v>
      </c>
      <c r="Y11" s="17">
        <f t="shared" si="4"/>
        <v>18574</v>
      </c>
      <c r="Z11" s="17">
        <f t="shared" si="4"/>
        <v>150000</v>
      </c>
      <c r="AA11" s="17">
        <f t="shared" si="4"/>
        <v>23652</v>
      </c>
      <c r="AB11" s="17" t="s">
        <v>121</v>
      </c>
      <c r="AC11" s="17">
        <f t="shared" si="4"/>
        <v>65802</v>
      </c>
      <c r="AD11" s="17">
        <f t="shared" si="4"/>
        <v>569056</v>
      </c>
    </row>
    <row r="12" spans="1:30" ht="13.5" customHeight="1">
      <c r="A12" s="74" t="s">
        <v>140</v>
      </c>
      <c r="B12" s="74" t="s">
        <v>151</v>
      </c>
      <c r="C12" s="101" t="s">
        <v>152</v>
      </c>
      <c r="D12" s="17">
        <f t="shared" si="0"/>
        <v>263097</v>
      </c>
      <c r="E12" s="17">
        <f t="shared" si="1"/>
        <v>8638</v>
      </c>
      <c r="F12" s="17">
        <f>'廃棄物事業経費（市町村）'!F12</f>
        <v>0</v>
      </c>
      <c r="G12" s="17">
        <f>'廃棄物事業経費（市町村）'!G12</f>
        <v>2274</v>
      </c>
      <c r="H12" s="17">
        <f>'廃棄物事業経費（市町村）'!H12</f>
        <v>0</v>
      </c>
      <c r="I12" s="17">
        <f>'廃棄物事業経費（市町村）'!I12</f>
        <v>228</v>
      </c>
      <c r="J12" s="17" t="str">
        <f>'廃棄物事業経費（市町村）'!J12</f>
        <v>－</v>
      </c>
      <c r="K12" s="17">
        <f>'廃棄物事業経費（市町村）'!K12</f>
        <v>6136</v>
      </c>
      <c r="L12" s="17">
        <f>'廃棄物事業経費（市町村）'!L12</f>
        <v>254459</v>
      </c>
      <c r="M12" s="17">
        <f t="shared" si="2"/>
        <v>88327</v>
      </c>
      <c r="N12" s="17">
        <f t="shared" si="3"/>
        <v>27166</v>
      </c>
      <c r="O12" s="17">
        <f>'廃棄物事業経費（市町村）'!O12</f>
        <v>0</v>
      </c>
      <c r="P12" s="17">
        <f>'廃棄物事業経費（市町村）'!P12</f>
        <v>0</v>
      </c>
      <c r="Q12" s="17">
        <f>'廃棄物事業経費（市町村）'!Q12</f>
        <v>0</v>
      </c>
      <c r="R12" s="17">
        <f>'廃棄物事業経費（市町村）'!R12</f>
        <v>27151</v>
      </c>
      <c r="S12" s="17" t="str">
        <f>'廃棄物事業経費（市町村）'!S12</f>
        <v>－</v>
      </c>
      <c r="T12" s="17">
        <f>'廃棄物事業経費（市町村）'!T12</f>
        <v>15</v>
      </c>
      <c r="U12" s="17">
        <f>'廃棄物事業経費（市町村）'!U12</f>
        <v>61161</v>
      </c>
      <c r="V12" s="17">
        <f t="shared" si="4"/>
        <v>351424</v>
      </c>
      <c r="W12" s="17">
        <f t="shared" si="4"/>
        <v>35804</v>
      </c>
      <c r="X12" s="17">
        <f t="shared" si="4"/>
        <v>0</v>
      </c>
      <c r="Y12" s="17">
        <f t="shared" si="4"/>
        <v>2274</v>
      </c>
      <c r="Z12" s="17">
        <f t="shared" si="4"/>
        <v>0</v>
      </c>
      <c r="AA12" s="17">
        <f t="shared" si="4"/>
        <v>27379</v>
      </c>
      <c r="AB12" s="17" t="s">
        <v>121</v>
      </c>
      <c r="AC12" s="17">
        <f t="shared" si="4"/>
        <v>6151</v>
      </c>
      <c r="AD12" s="17">
        <f t="shared" si="4"/>
        <v>315620</v>
      </c>
    </row>
    <row r="13" spans="1:30" ht="13.5" customHeight="1">
      <c r="A13" s="74" t="s">
        <v>140</v>
      </c>
      <c r="B13" s="74" t="s">
        <v>153</v>
      </c>
      <c r="C13" s="101" t="s">
        <v>154</v>
      </c>
      <c r="D13" s="17">
        <f t="shared" si="0"/>
        <v>316719</v>
      </c>
      <c r="E13" s="17">
        <f t="shared" si="1"/>
        <v>4687</v>
      </c>
      <c r="F13" s="17">
        <f>'廃棄物事業経費（市町村）'!F13</f>
        <v>0</v>
      </c>
      <c r="G13" s="17">
        <f>'廃棄物事業経費（市町村）'!G13</f>
        <v>149</v>
      </c>
      <c r="H13" s="17">
        <f>'廃棄物事業経費（市町村）'!H13</f>
        <v>0</v>
      </c>
      <c r="I13" s="17">
        <f>'廃棄物事業経費（市町村）'!I13</f>
        <v>0</v>
      </c>
      <c r="J13" s="17" t="str">
        <f>'廃棄物事業経費（市町村）'!J13</f>
        <v>－</v>
      </c>
      <c r="K13" s="17">
        <f>'廃棄物事業経費（市町村）'!K13</f>
        <v>4538</v>
      </c>
      <c r="L13" s="17">
        <f>'廃棄物事業経費（市町村）'!L13</f>
        <v>312032</v>
      </c>
      <c r="M13" s="17">
        <f t="shared" si="2"/>
        <v>69441</v>
      </c>
      <c r="N13" s="17">
        <f t="shared" si="3"/>
        <v>14765</v>
      </c>
      <c r="O13" s="17">
        <f>'廃棄物事業経費（市町村）'!O13</f>
        <v>0</v>
      </c>
      <c r="P13" s="17">
        <f>'廃棄物事業経費（市町村）'!P13</f>
        <v>0</v>
      </c>
      <c r="Q13" s="17">
        <f>'廃棄物事業経費（市町村）'!Q13</f>
        <v>0</v>
      </c>
      <c r="R13" s="17">
        <f>'廃棄物事業経費（市町村）'!R13</f>
        <v>14765</v>
      </c>
      <c r="S13" s="17" t="str">
        <f>'廃棄物事業経費（市町村）'!S13</f>
        <v>－</v>
      </c>
      <c r="T13" s="17">
        <f>'廃棄物事業経費（市町村）'!T13</f>
        <v>0</v>
      </c>
      <c r="U13" s="17">
        <f>'廃棄物事業経費（市町村）'!U13</f>
        <v>54676</v>
      </c>
      <c r="V13" s="17">
        <f t="shared" si="4"/>
        <v>386160</v>
      </c>
      <c r="W13" s="17">
        <f t="shared" si="4"/>
        <v>19452</v>
      </c>
      <c r="X13" s="17">
        <f t="shared" si="4"/>
        <v>0</v>
      </c>
      <c r="Y13" s="17">
        <f t="shared" si="4"/>
        <v>149</v>
      </c>
      <c r="Z13" s="17">
        <f t="shared" si="4"/>
        <v>0</v>
      </c>
      <c r="AA13" s="17">
        <f t="shared" si="4"/>
        <v>14765</v>
      </c>
      <c r="AB13" s="17" t="s">
        <v>121</v>
      </c>
      <c r="AC13" s="17">
        <f t="shared" si="4"/>
        <v>4538</v>
      </c>
      <c r="AD13" s="17">
        <f t="shared" si="4"/>
        <v>366708</v>
      </c>
    </row>
    <row r="14" spans="1:30" ht="13.5" customHeight="1">
      <c r="A14" s="74" t="s">
        <v>140</v>
      </c>
      <c r="B14" s="74" t="s">
        <v>155</v>
      </c>
      <c r="C14" s="101" t="s">
        <v>139</v>
      </c>
      <c r="D14" s="17">
        <f t="shared" si="0"/>
        <v>254168</v>
      </c>
      <c r="E14" s="17">
        <f t="shared" si="1"/>
        <v>58786</v>
      </c>
      <c r="F14" s="17">
        <f>'廃棄物事業経費（市町村）'!F14</f>
        <v>0</v>
      </c>
      <c r="G14" s="17">
        <f>'廃棄物事業経費（市町村）'!G14</f>
        <v>220</v>
      </c>
      <c r="H14" s="17">
        <f>'廃棄物事業経費（市町村）'!H14</f>
        <v>0</v>
      </c>
      <c r="I14" s="17">
        <f>'廃棄物事業経費（市町村）'!I14</f>
        <v>58566</v>
      </c>
      <c r="J14" s="17" t="str">
        <f>'廃棄物事業経費（市町村）'!J14</f>
        <v>－</v>
      </c>
      <c r="K14" s="17">
        <f>'廃棄物事業経費（市町村）'!K14</f>
        <v>0</v>
      </c>
      <c r="L14" s="17">
        <f>'廃棄物事業経費（市町村）'!L14</f>
        <v>195382</v>
      </c>
      <c r="M14" s="17">
        <f t="shared" si="2"/>
        <v>83942</v>
      </c>
      <c r="N14" s="17">
        <f t="shared" si="3"/>
        <v>0</v>
      </c>
      <c r="O14" s="17">
        <f>'廃棄物事業経費（市町村）'!O14</f>
        <v>0</v>
      </c>
      <c r="P14" s="17">
        <f>'廃棄物事業経費（市町村）'!P14</f>
        <v>0</v>
      </c>
      <c r="Q14" s="17">
        <f>'廃棄物事業経費（市町村）'!Q14</f>
        <v>0</v>
      </c>
      <c r="R14" s="17">
        <f>'廃棄物事業経費（市町村）'!R14</f>
        <v>0</v>
      </c>
      <c r="S14" s="17" t="str">
        <f>'廃棄物事業経費（市町村）'!S14</f>
        <v>－</v>
      </c>
      <c r="T14" s="17">
        <f>'廃棄物事業経費（市町村）'!T14</f>
        <v>0</v>
      </c>
      <c r="U14" s="17">
        <f>'廃棄物事業経費（市町村）'!U14</f>
        <v>83942</v>
      </c>
      <c r="V14" s="17">
        <f t="shared" si="4"/>
        <v>338110</v>
      </c>
      <c r="W14" s="17">
        <f t="shared" si="4"/>
        <v>58786</v>
      </c>
      <c r="X14" s="17">
        <f t="shared" si="4"/>
        <v>0</v>
      </c>
      <c r="Y14" s="17">
        <f t="shared" si="4"/>
        <v>220</v>
      </c>
      <c r="Z14" s="17">
        <f t="shared" si="4"/>
        <v>0</v>
      </c>
      <c r="AA14" s="17">
        <f t="shared" si="4"/>
        <v>58566</v>
      </c>
      <c r="AB14" s="17" t="s">
        <v>121</v>
      </c>
      <c r="AC14" s="17">
        <f t="shared" si="4"/>
        <v>0</v>
      </c>
      <c r="AD14" s="17">
        <f t="shared" si="4"/>
        <v>279324</v>
      </c>
    </row>
    <row r="15" spans="1:30" ht="13.5" customHeight="1">
      <c r="A15" s="74" t="s">
        <v>140</v>
      </c>
      <c r="B15" s="74" t="s">
        <v>156</v>
      </c>
      <c r="C15" s="101" t="s">
        <v>157</v>
      </c>
      <c r="D15" s="17">
        <f t="shared" si="0"/>
        <v>309255</v>
      </c>
      <c r="E15" s="17">
        <f t="shared" si="1"/>
        <v>52828</v>
      </c>
      <c r="F15" s="17">
        <f>'廃棄物事業経費（市町村）'!F15</f>
        <v>1480</v>
      </c>
      <c r="G15" s="17">
        <f>'廃棄物事業経費（市町村）'!G15</f>
        <v>0</v>
      </c>
      <c r="H15" s="17">
        <f>'廃棄物事業経費（市町村）'!H15</f>
        <v>0</v>
      </c>
      <c r="I15" s="17">
        <f>'廃棄物事業経費（市町村）'!I15</f>
        <v>49990</v>
      </c>
      <c r="J15" s="17" t="str">
        <f>'廃棄物事業経費（市町村）'!J15</f>
        <v>－</v>
      </c>
      <c r="K15" s="17">
        <f>'廃棄物事業経費（市町村）'!K15</f>
        <v>1358</v>
      </c>
      <c r="L15" s="17">
        <f>'廃棄物事業経費（市町村）'!L15</f>
        <v>256427</v>
      </c>
      <c r="M15" s="17">
        <f t="shared" si="2"/>
        <v>100460</v>
      </c>
      <c r="N15" s="17">
        <f t="shared" si="3"/>
        <v>34606</v>
      </c>
      <c r="O15" s="17">
        <f>'廃棄物事業経費（市町村）'!O15</f>
        <v>5271</v>
      </c>
      <c r="P15" s="17">
        <f>'廃棄物事業経費（市町村）'!P15</f>
        <v>5271</v>
      </c>
      <c r="Q15" s="17">
        <f>'廃棄物事業経費（市町村）'!Q15</f>
        <v>0</v>
      </c>
      <c r="R15" s="17">
        <f>'廃棄物事業経費（市町村）'!R15</f>
        <v>24064</v>
      </c>
      <c r="S15" s="17" t="str">
        <f>'廃棄物事業経費（市町村）'!S15</f>
        <v>－</v>
      </c>
      <c r="T15" s="17">
        <f>'廃棄物事業経費（市町村）'!T15</f>
        <v>0</v>
      </c>
      <c r="U15" s="17">
        <f>'廃棄物事業経費（市町村）'!U15</f>
        <v>65854</v>
      </c>
      <c r="V15" s="17">
        <f t="shared" si="4"/>
        <v>409715</v>
      </c>
      <c r="W15" s="17">
        <f t="shared" si="4"/>
        <v>87434</v>
      </c>
      <c r="X15" s="17">
        <f t="shared" si="4"/>
        <v>6751</v>
      </c>
      <c r="Y15" s="17">
        <f t="shared" si="4"/>
        <v>5271</v>
      </c>
      <c r="Z15" s="17">
        <f t="shared" si="4"/>
        <v>0</v>
      </c>
      <c r="AA15" s="17">
        <f t="shared" si="4"/>
        <v>74054</v>
      </c>
      <c r="AB15" s="17" t="s">
        <v>121</v>
      </c>
      <c r="AC15" s="17">
        <f t="shared" si="4"/>
        <v>1358</v>
      </c>
      <c r="AD15" s="17">
        <f t="shared" si="4"/>
        <v>322281</v>
      </c>
    </row>
    <row r="16" spans="1:30" ht="13.5" customHeight="1">
      <c r="A16" s="74" t="s">
        <v>140</v>
      </c>
      <c r="B16" s="74" t="s">
        <v>0</v>
      </c>
      <c r="C16" s="101" t="s">
        <v>1</v>
      </c>
      <c r="D16" s="17">
        <f t="shared" si="0"/>
        <v>414425</v>
      </c>
      <c r="E16" s="17">
        <f t="shared" si="1"/>
        <v>39925</v>
      </c>
      <c r="F16" s="17">
        <f>'廃棄物事業経費（市町村）'!F16</f>
        <v>0</v>
      </c>
      <c r="G16" s="17">
        <f>'廃棄物事業経費（市町村）'!G16</f>
        <v>0</v>
      </c>
      <c r="H16" s="17">
        <f>'廃棄物事業経費（市町村）'!H16</f>
        <v>0</v>
      </c>
      <c r="I16" s="17">
        <f>'廃棄物事業経費（市町村）'!I16</f>
        <v>39925</v>
      </c>
      <c r="J16" s="17" t="str">
        <f>'廃棄物事業経費（市町村）'!J16</f>
        <v>－</v>
      </c>
      <c r="K16" s="17">
        <f>'廃棄物事業経費（市町村）'!K16</f>
        <v>0</v>
      </c>
      <c r="L16" s="17">
        <f>'廃棄物事業経費（市町村）'!L16</f>
        <v>374500</v>
      </c>
      <c r="M16" s="17">
        <f t="shared" si="2"/>
        <v>83726</v>
      </c>
      <c r="N16" s="17">
        <f t="shared" si="3"/>
        <v>0</v>
      </c>
      <c r="O16" s="17">
        <f>'廃棄物事業経費（市町村）'!O16</f>
        <v>0</v>
      </c>
      <c r="P16" s="17">
        <f>'廃棄物事業経費（市町村）'!P16</f>
        <v>0</v>
      </c>
      <c r="Q16" s="17">
        <f>'廃棄物事業経費（市町村）'!Q16</f>
        <v>0</v>
      </c>
      <c r="R16" s="17">
        <f>'廃棄物事業経費（市町村）'!R16</f>
        <v>0</v>
      </c>
      <c r="S16" s="17" t="str">
        <f>'廃棄物事業経費（市町村）'!S16</f>
        <v>－</v>
      </c>
      <c r="T16" s="17">
        <f>'廃棄物事業経費（市町村）'!T16</f>
        <v>0</v>
      </c>
      <c r="U16" s="17">
        <f>'廃棄物事業経費（市町村）'!U16</f>
        <v>83726</v>
      </c>
      <c r="V16" s="17">
        <f t="shared" si="4"/>
        <v>498151</v>
      </c>
      <c r="W16" s="17">
        <f t="shared" si="4"/>
        <v>39925</v>
      </c>
      <c r="X16" s="17">
        <f t="shared" si="4"/>
        <v>0</v>
      </c>
      <c r="Y16" s="17">
        <f t="shared" si="4"/>
        <v>0</v>
      </c>
      <c r="Z16" s="17">
        <f t="shared" si="4"/>
        <v>0</v>
      </c>
      <c r="AA16" s="17">
        <f t="shared" si="4"/>
        <v>39925</v>
      </c>
      <c r="AB16" s="17" t="s">
        <v>121</v>
      </c>
      <c r="AC16" s="17">
        <f t="shared" si="4"/>
        <v>0</v>
      </c>
      <c r="AD16" s="17">
        <f t="shared" si="4"/>
        <v>458226</v>
      </c>
    </row>
    <row r="17" spans="1:30" ht="13.5" customHeight="1">
      <c r="A17" s="74" t="s">
        <v>140</v>
      </c>
      <c r="B17" s="74" t="s">
        <v>158</v>
      </c>
      <c r="C17" s="101" t="s">
        <v>159</v>
      </c>
      <c r="D17" s="17">
        <f t="shared" si="0"/>
        <v>108007</v>
      </c>
      <c r="E17" s="17">
        <f t="shared" si="1"/>
        <v>16872</v>
      </c>
      <c r="F17" s="17">
        <f>'廃棄物事業経費（市町村）'!F17</f>
        <v>11000</v>
      </c>
      <c r="G17" s="17">
        <f>'廃棄物事業経費（市町村）'!G17</f>
        <v>0</v>
      </c>
      <c r="H17" s="17">
        <f>'廃棄物事業経費（市町村）'!H17</f>
        <v>0</v>
      </c>
      <c r="I17" s="17">
        <f>'廃棄物事業経費（市町村）'!I17</f>
        <v>0</v>
      </c>
      <c r="J17" s="17" t="str">
        <f>'廃棄物事業経費（市町村）'!J17</f>
        <v>－</v>
      </c>
      <c r="K17" s="17">
        <f>'廃棄物事業経費（市町村）'!K17</f>
        <v>5872</v>
      </c>
      <c r="L17" s="17">
        <f>'廃棄物事業経費（市町村）'!L17</f>
        <v>91135</v>
      </c>
      <c r="M17" s="17">
        <f t="shared" si="2"/>
        <v>17243</v>
      </c>
      <c r="N17" s="17">
        <f t="shared" si="3"/>
        <v>0</v>
      </c>
      <c r="O17" s="17">
        <f>'廃棄物事業経費（市町村）'!O17</f>
        <v>0</v>
      </c>
      <c r="P17" s="17">
        <f>'廃棄物事業経費（市町村）'!P17</f>
        <v>0</v>
      </c>
      <c r="Q17" s="17">
        <f>'廃棄物事業経費（市町村）'!Q17</f>
        <v>0</v>
      </c>
      <c r="R17" s="17">
        <f>'廃棄物事業経費（市町村）'!R17</f>
        <v>0</v>
      </c>
      <c r="S17" s="17" t="str">
        <f>'廃棄物事業経費（市町村）'!S17</f>
        <v>－</v>
      </c>
      <c r="T17" s="17">
        <f>'廃棄物事業経費（市町村）'!T17</f>
        <v>0</v>
      </c>
      <c r="U17" s="17">
        <f>'廃棄物事業経費（市町村）'!U17</f>
        <v>17243</v>
      </c>
      <c r="V17" s="17">
        <f t="shared" si="4"/>
        <v>125250</v>
      </c>
      <c r="W17" s="17">
        <f t="shared" si="4"/>
        <v>16872</v>
      </c>
      <c r="X17" s="17">
        <f t="shared" si="4"/>
        <v>11000</v>
      </c>
      <c r="Y17" s="17">
        <f t="shared" si="4"/>
        <v>0</v>
      </c>
      <c r="Z17" s="17">
        <f t="shared" si="4"/>
        <v>0</v>
      </c>
      <c r="AA17" s="17">
        <f t="shared" si="4"/>
        <v>0</v>
      </c>
      <c r="AB17" s="17" t="s">
        <v>121</v>
      </c>
      <c r="AC17" s="17">
        <f t="shared" si="4"/>
        <v>5872</v>
      </c>
      <c r="AD17" s="17">
        <f t="shared" si="4"/>
        <v>108378</v>
      </c>
    </row>
    <row r="18" spans="1:30" ht="13.5" customHeight="1">
      <c r="A18" s="74" t="s">
        <v>140</v>
      </c>
      <c r="B18" s="74" t="s">
        <v>160</v>
      </c>
      <c r="C18" s="101" t="s">
        <v>161</v>
      </c>
      <c r="D18" s="17">
        <f t="shared" si="0"/>
        <v>85429</v>
      </c>
      <c r="E18" s="17">
        <f t="shared" si="1"/>
        <v>110</v>
      </c>
      <c r="F18" s="17">
        <f>'廃棄物事業経費（市町村）'!F18</f>
        <v>0</v>
      </c>
      <c r="G18" s="17">
        <f>'廃棄物事業経費（市町村）'!G18</f>
        <v>110</v>
      </c>
      <c r="H18" s="17">
        <f>'廃棄物事業経費（市町村）'!H18</f>
        <v>0</v>
      </c>
      <c r="I18" s="17">
        <f>'廃棄物事業経費（市町村）'!I18</f>
        <v>0</v>
      </c>
      <c r="J18" s="17" t="str">
        <f>'廃棄物事業経費（市町村）'!J18</f>
        <v>－</v>
      </c>
      <c r="K18" s="17">
        <f>'廃棄物事業経費（市町村）'!K18</f>
        <v>0</v>
      </c>
      <c r="L18" s="17">
        <f>'廃棄物事業経費（市町村）'!L18</f>
        <v>85319</v>
      </c>
      <c r="M18" s="17">
        <f t="shared" si="2"/>
        <v>7002</v>
      </c>
      <c r="N18" s="17">
        <f t="shared" si="3"/>
        <v>0</v>
      </c>
      <c r="O18" s="17">
        <f>'廃棄物事業経費（市町村）'!O18</f>
        <v>0</v>
      </c>
      <c r="P18" s="17">
        <f>'廃棄物事業経費（市町村）'!P18</f>
        <v>0</v>
      </c>
      <c r="Q18" s="17">
        <f>'廃棄物事業経費（市町村）'!Q18</f>
        <v>0</v>
      </c>
      <c r="R18" s="17">
        <f>'廃棄物事業経費（市町村）'!R18</f>
        <v>0</v>
      </c>
      <c r="S18" s="17" t="str">
        <f>'廃棄物事業経費（市町村）'!S18</f>
        <v>－</v>
      </c>
      <c r="T18" s="17">
        <f>'廃棄物事業経費（市町村）'!T18</f>
        <v>0</v>
      </c>
      <c r="U18" s="17">
        <f>'廃棄物事業経費（市町村）'!U18</f>
        <v>7002</v>
      </c>
      <c r="V18" s="17">
        <f t="shared" si="4"/>
        <v>92431</v>
      </c>
      <c r="W18" s="17">
        <f t="shared" si="4"/>
        <v>110</v>
      </c>
      <c r="X18" s="17">
        <f t="shared" si="4"/>
        <v>0</v>
      </c>
      <c r="Y18" s="17">
        <f t="shared" si="4"/>
        <v>110</v>
      </c>
      <c r="Z18" s="17">
        <f t="shared" si="4"/>
        <v>0</v>
      </c>
      <c r="AA18" s="17">
        <f t="shared" si="4"/>
        <v>0</v>
      </c>
      <c r="AB18" s="17" t="s">
        <v>121</v>
      </c>
      <c r="AC18" s="17">
        <f t="shared" si="4"/>
        <v>0</v>
      </c>
      <c r="AD18" s="17">
        <f t="shared" si="4"/>
        <v>92321</v>
      </c>
    </row>
    <row r="19" spans="1:30" ht="13.5" customHeight="1">
      <c r="A19" s="74" t="s">
        <v>140</v>
      </c>
      <c r="B19" s="74" t="s">
        <v>162</v>
      </c>
      <c r="C19" s="101" t="s">
        <v>163</v>
      </c>
      <c r="D19" s="17">
        <f t="shared" si="0"/>
        <v>21398</v>
      </c>
      <c r="E19" s="17">
        <f t="shared" si="1"/>
        <v>671</v>
      </c>
      <c r="F19" s="17">
        <f>'廃棄物事業経費（市町村）'!F19</f>
        <v>0</v>
      </c>
      <c r="G19" s="17">
        <f>'廃棄物事業経費（市町村）'!G19</f>
        <v>100</v>
      </c>
      <c r="H19" s="17">
        <f>'廃棄物事業経費（市町村）'!H19</f>
        <v>0</v>
      </c>
      <c r="I19" s="17">
        <f>'廃棄物事業経費（市町村）'!I19</f>
        <v>10</v>
      </c>
      <c r="J19" s="17" t="str">
        <f>'廃棄物事業経費（市町村）'!J19</f>
        <v>－</v>
      </c>
      <c r="K19" s="17">
        <f>'廃棄物事業経費（市町村）'!K19</f>
        <v>561</v>
      </c>
      <c r="L19" s="17">
        <f>'廃棄物事業経費（市町村）'!L19</f>
        <v>20727</v>
      </c>
      <c r="M19" s="17">
        <f t="shared" si="2"/>
        <v>4677</v>
      </c>
      <c r="N19" s="17">
        <f t="shared" si="3"/>
        <v>1910</v>
      </c>
      <c r="O19" s="17">
        <f>'廃棄物事業経費（市町村）'!O19</f>
        <v>0</v>
      </c>
      <c r="P19" s="17">
        <f>'廃棄物事業経費（市町村）'!P19</f>
        <v>0</v>
      </c>
      <c r="Q19" s="17">
        <f>'廃棄物事業経費（市町村）'!Q19</f>
        <v>0</v>
      </c>
      <c r="R19" s="17">
        <f>'廃棄物事業経費（市町村）'!R19</f>
        <v>1910</v>
      </c>
      <c r="S19" s="17" t="str">
        <f>'廃棄物事業経費（市町村）'!S19</f>
        <v>－</v>
      </c>
      <c r="T19" s="17">
        <f>'廃棄物事業経費（市町村）'!T19</f>
        <v>0</v>
      </c>
      <c r="U19" s="17">
        <f>'廃棄物事業経費（市町村）'!U19</f>
        <v>2767</v>
      </c>
      <c r="V19" s="17">
        <f t="shared" si="4"/>
        <v>26075</v>
      </c>
      <c r="W19" s="17">
        <f t="shared" si="4"/>
        <v>2581</v>
      </c>
      <c r="X19" s="17">
        <f t="shared" si="4"/>
        <v>0</v>
      </c>
      <c r="Y19" s="17">
        <f t="shared" si="4"/>
        <v>100</v>
      </c>
      <c r="Z19" s="17">
        <f t="shared" si="4"/>
        <v>0</v>
      </c>
      <c r="AA19" s="17">
        <f t="shared" si="4"/>
        <v>1920</v>
      </c>
      <c r="AB19" s="17" t="s">
        <v>121</v>
      </c>
      <c r="AC19" s="17">
        <f t="shared" si="4"/>
        <v>561</v>
      </c>
      <c r="AD19" s="17">
        <f t="shared" si="4"/>
        <v>23494</v>
      </c>
    </row>
    <row r="20" spans="1:30" ht="13.5" customHeight="1">
      <c r="A20" s="74" t="s">
        <v>140</v>
      </c>
      <c r="B20" s="74" t="s">
        <v>164</v>
      </c>
      <c r="C20" s="101" t="s">
        <v>165</v>
      </c>
      <c r="D20" s="17">
        <f t="shared" si="0"/>
        <v>157234</v>
      </c>
      <c r="E20" s="17">
        <f t="shared" si="1"/>
        <v>4861</v>
      </c>
      <c r="F20" s="17">
        <f>'廃棄物事業経費（市町村）'!F20</f>
        <v>0</v>
      </c>
      <c r="G20" s="17">
        <f>'廃棄物事業経費（市町村）'!G20</f>
        <v>0</v>
      </c>
      <c r="H20" s="17">
        <f>'廃棄物事業経費（市町村）'!H20</f>
        <v>0</v>
      </c>
      <c r="I20" s="17">
        <f>'廃棄物事業経費（市町村）'!I20</f>
        <v>0</v>
      </c>
      <c r="J20" s="17" t="str">
        <f>'廃棄物事業経費（市町村）'!J20</f>
        <v>－</v>
      </c>
      <c r="K20" s="17">
        <f>'廃棄物事業経費（市町村）'!K20</f>
        <v>4861</v>
      </c>
      <c r="L20" s="17">
        <f>'廃棄物事業経費（市町村）'!L20</f>
        <v>152373</v>
      </c>
      <c r="M20" s="17">
        <f t="shared" si="2"/>
        <v>50108</v>
      </c>
      <c r="N20" s="17">
        <f t="shared" si="3"/>
        <v>2348</v>
      </c>
      <c r="O20" s="17">
        <f>'廃棄物事業経費（市町村）'!O20</f>
        <v>0</v>
      </c>
      <c r="P20" s="17">
        <f>'廃棄物事業経費（市町村）'!P20</f>
        <v>0</v>
      </c>
      <c r="Q20" s="17">
        <f>'廃棄物事業経費（市町村）'!Q20</f>
        <v>0</v>
      </c>
      <c r="R20" s="17">
        <f>'廃棄物事業経費（市町村）'!R20</f>
        <v>0</v>
      </c>
      <c r="S20" s="17" t="str">
        <f>'廃棄物事業経費（市町村）'!S20</f>
        <v>－</v>
      </c>
      <c r="T20" s="17">
        <f>'廃棄物事業経費（市町村）'!T20</f>
        <v>2348</v>
      </c>
      <c r="U20" s="17">
        <f>'廃棄物事業経費（市町村）'!U20</f>
        <v>47760</v>
      </c>
      <c r="V20" s="17">
        <f t="shared" si="4"/>
        <v>207342</v>
      </c>
      <c r="W20" s="17">
        <f t="shared" si="4"/>
        <v>7209</v>
      </c>
      <c r="X20" s="17">
        <f t="shared" si="4"/>
        <v>0</v>
      </c>
      <c r="Y20" s="17">
        <f t="shared" si="4"/>
        <v>0</v>
      </c>
      <c r="Z20" s="17">
        <f t="shared" si="4"/>
        <v>0</v>
      </c>
      <c r="AA20" s="17">
        <f t="shared" si="4"/>
        <v>0</v>
      </c>
      <c r="AB20" s="17" t="s">
        <v>121</v>
      </c>
      <c r="AC20" s="17">
        <f t="shared" si="4"/>
        <v>7209</v>
      </c>
      <c r="AD20" s="17">
        <f t="shared" si="4"/>
        <v>200133</v>
      </c>
    </row>
    <row r="21" spans="1:30" ht="13.5" customHeight="1">
      <c r="A21" s="74" t="s">
        <v>140</v>
      </c>
      <c r="B21" s="74" t="s">
        <v>166</v>
      </c>
      <c r="C21" s="101" t="s">
        <v>167</v>
      </c>
      <c r="D21" s="17">
        <f t="shared" si="0"/>
        <v>156500</v>
      </c>
      <c r="E21" s="17">
        <f t="shared" si="1"/>
        <v>2759</v>
      </c>
      <c r="F21" s="17">
        <f>'廃棄物事業経費（市町村）'!F21</f>
        <v>0</v>
      </c>
      <c r="G21" s="17">
        <f>'廃棄物事業経費（市町村）'!G21</f>
        <v>2591</v>
      </c>
      <c r="H21" s="17">
        <f>'廃棄物事業経費（市町村）'!H21</f>
        <v>0</v>
      </c>
      <c r="I21" s="17">
        <f>'廃棄物事業経費（市町村）'!I21</f>
        <v>63</v>
      </c>
      <c r="J21" s="17" t="str">
        <f>'廃棄物事業経費（市町村）'!J21</f>
        <v>－</v>
      </c>
      <c r="K21" s="17">
        <f>'廃棄物事業経費（市町村）'!K21</f>
        <v>105</v>
      </c>
      <c r="L21" s="17">
        <f>'廃棄物事業経費（市町村）'!L21</f>
        <v>153741</v>
      </c>
      <c r="M21" s="17">
        <f t="shared" si="2"/>
        <v>51117</v>
      </c>
      <c r="N21" s="17">
        <f t="shared" si="3"/>
        <v>18</v>
      </c>
      <c r="O21" s="17">
        <f>'廃棄物事業経費（市町村）'!O21</f>
        <v>0</v>
      </c>
      <c r="P21" s="17">
        <f>'廃棄物事業経費（市町村）'!P21</f>
        <v>0</v>
      </c>
      <c r="Q21" s="17">
        <f>'廃棄物事業経費（市町村）'!Q21</f>
        <v>0</v>
      </c>
      <c r="R21" s="17">
        <f>'廃棄物事業経費（市町村）'!R21</f>
        <v>0</v>
      </c>
      <c r="S21" s="17" t="str">
        <f>'廃棄物事業経費（市町村）'!S21</f>
        <v>－</v>
      </c>
      <c r="T21" s="17">
        <f>'廃棄物事業経費（市町村）'!T21</f>
        <v>18</v>
      </c>
      <c r="U21" s="17">
        <f>'廃棄物事業経費（市町村）'!U21</f>
        <v>51099</v>
      </c>
      <c r="V21" s="17">
        <f t="shared" si="4"/>
        <v>207617</v>
      </c>
      <c r="W21" s="17">
        <f t="shared" si="4"/>
        <v>2777</v>
      </c>
      <c r="X21" s="17">
        <f t="shared" si="4"/>
        <v>0</v>
      </c>
      <c r="Y21" s="17">
        <f t="shared" si="4"/>
        <v>2591</v>
      </c>
      <c r="Z21" s="17">
        <f t="shared" si="4"/>
        <v>0</v>
      </c>
      <c r="AA21" s="17">
        <f t="shared" si="4"/>
        <v>63</v>
      </c>
      <c r="AB21" s="17" t="s">
        <v>121</v>
      </c>
      <c r="AC21" s="17">
        <f t="shared" si="4"/>
        <v>123</v>
      </c>
      <c r="AD21" s="17">
        <f t="shared" si="4"/>
        <v>204840</v>
      </c>
    </row>
    <row r="22" spans="1:30" ht="13.5" customHeight="1">
      <c r="A22" s="74" t="s">
        <v>140</v>
      </c>
      <c r="B22" s="74" t="s">
        <v>168</v>
      </c>
      <c r="C22" s="101" t="s">
        <v>169</v>
      </c>
      <c r="D22" s="17">
        <f t="shared" si="0"/>
        <v>82199</v>
      </c>
      <c r="E22" s="17">
        <f t="shared" si="1"/>
        <v>2376</v>
      </c>
      <c r="F22" s="17">
        <f>'廃棄物事業経費（市町村）'!F22</f>
        <v>0</v>
      </c>
      <c r="G22" s="17">
        <f>'廃棄物事業経費（市町村）'!G22</f>
        <v>667</v>
      </c>
      <c r="H22" s="17">
        <f>'廃棄物事業経費（市町村）'!H22</f>
        <v>0</v>
      </c>
      <c r="I22" s="17">
        <f>'廃棄物事業経費（市町村）'!I22</f>
        <v>1709</v>
      </c>
      <c r="J22" s="17" t="str">
        <f>'廃棄物事業経費（市町村）'!J22</f>
        <v>－</v>
      </c>
      <c r="K22" s="17">
        <f>'廃棄物事業経費（市町村）'!K22</f>
        <v>0</v>
      </c>
      <c r="L22" s="17">
        <f>'廃棄物事業経費（市町村）'!L22</f>
        <v>79823</v>
      </c>
      <c r="M22" s="17">
        <f t="shared" si="2"/>
        <v>14401</v>
      </c>
      <c r="N22" s="17">
        <f t="shared" si="3"/>
        <v>1723</v>
      </c>
      <c r="O22" s="17">
        <f>'廃棄物事業経費（市町村）'!O22</f>
        <v>0</v>
      </c>
      <c r="P22" s="17">
        <f>'廃棄物事業経費（市町村）'!P22</f>
        <v>0</v>
      </c>
      <c r="Q22" s="17">
        <f>'廃棄物事業経費（市町村）'!Q22</f>
        <v>0</v>
      </c>
      <c r="R22" s="17">
        <f>'廃棄物事業経費（市町村）'!R22</f>
        <v>1723</v>
      </c>
      <c r="S22" s="17" t="str">
        <f>'廃棄物事業経費（市町村）'!S22</f>
        <v>－</v>
      </c>
      <c r="T22" s="17">
        <f>'廃棄物事業経費（市町村）'!T22</f>
        <v>0</v>
      </c>
      <c r="U22" s="17">
        <f>'廃棄物事業経費（市町村）'!U22</f>
        <v>12678</v>
      </c>
      <c r="V22" s="17">
        <f t="shared" si="4"/>
        <v>96600</v>
      </c>
      <c r="W22" s="17">
        <f t="shared" si="4"/>
        <v>4099</v>
      </c>
      <c r="X22" s="17">
        <f t="shared" si="4"/>
        <v>0</v>
      </c>
      <c r="Y22" s="17">
        <f t="shared" si="4"/>
        <v>667</v>
      </c>
      <c r="Z22" s="17">
        <f t="shared" si="4"/>
        <v>0</v>
      </c>
      <c r="AA22" s="17">
        <f t="shared" si="4"/>
        <v>3432</v>
      </c>
      <c r="AB22" s="17" t="s">
        <v>121</v>
      </c>
      <c r="AC22" s="17">
        <f t="shared" si="4"/>
        <v>0</v>
      </c>
      <c r="AD22" s="17">
        <f t="shared" si="4"/>
        <v>92501</v>
      </c>
    </row>
    <row r="23" spans="1:30" ht="13.5" customHeight="1">
      <c r="A23" s="74" t="s">
        <v>140</v>
      </c>
      <c r="B23" s="74" t="s">
        <v>170</v>
      </c>
      <c r="C23" s="101" t="s">
        <v>171</v>
      </c>
      <c r="D23" s="17">
        <f t="shared" si="0"/>
        <v>231128</v>
      </c>
      <c r="E23" s="17">
        <f t="shared" si="1"/>
        <v>1681</v>
      </c>
      <c r="F23" s="17">
        <f>'廃棄物事業経費（市町村）'!F23</f>
        <v>0</v>
      </c>
      <c r="G23" s="17">
        <f>'廃棄物事業経費（市町村）'!G23</f>
        <v>1665</v>
      </c>
      <c r="H23" s="17">
        <f>'廃棄物事業経費（市町村）'!H23</f>
        <v>0</v>
      </c>
      <c r="I23" s="17">
        <f>'廃棄物事業経費（市町村）'!I23</f>
        <v>0</v>
      </c>
      <c r="J23" s="17" t="str">
        <f>'廃棄物事業経費（市町村）'!J23</f>
        <v>－</v>
      </c>
      <c r="K23" s="17">
        <f>'廃棄物事業経費（市町村）'!K23</f>
        <v>16</v>
      </c>
      <c r="L23" s="17">
        <f>'廃棄物事業経費（市町村）'!L23</f>
        <v>229447</v>
      </c>
      <c r="M23" s="17">
        <f t="shared" si="2"/>
        <v>73565</v>
      </c>
      <c r="N23" s="17">
        <f t="shared" si="3"/>
        <v>33175</v>
      </c>
      <c r="O23" s="17">
        <f>'廃棄物事業経費（市町村）'!O23</f>
        <v>4762</v>
      </c>
      <c r="P23" s="17">
        <f>'廃棄物事業経費（市町村）'!P23</f>
        <v>4762</v>
      </c>
      <c r="Q23" s="17">
        <f>'廃棄物事業経費（市町村）'!Q23</f>
        <v>0</v>
      </c>
      <c r="R23" s="17">
        <f>'廃棄物事業経費（市町村）'!R23</f>
        <v>23651</v>
      </c>
      <c r="S23" s="17" t="str">
        <f>'廃棄物事業経費（市町村）'!S23</f>
        <v>－</v>
      </c>
      <c r="T23" s="17">
        <f>'廃棄物事業経費（市町村）'!T23</f>
        <v>0</v>
      </c>
      <c r="U23" s="17">
        <f>'廃棄物事業経費（市町村）'!U23</f>
        <v>40390</v>
      </c>
      <c r="V23" s="17">
        <f t="shared" si="4"/>
        <v>304693</v>
      </c>
      <c r="W23" s="17">
        <f t="shared" si="4"/>
        <v>34856</v>
      </c>
      <c r="X23" s="17">
        <f t="shared" si="4"/>
        <v>4762</v>
      </c>
      <c r="Y23" s="17">
        <f t="shared" si="4"/>
        <v>6427</v>
      </c>
      <c r="Z23" s="17">
        <f t="shared" si="4"/>
        <v>0</v>
      </c>
      <c r="AA23" s="17">
        <f t="shared" si="4"/>
        <v>23651</v>
      </c>
      <c r="AB23" s="17" t="s">
        <v>121</v>
      </c>
      <c r="AC23" s="17">
        <f t="shared" si="4"/>
        <v>16</v>
      </c>
      <c r="AD23" s="17">
        <f t="shared" si="4"/>
        <v>269837</v>
      </c>
    </row>
    <row r="24" spans="1:30" ht="13.5" customHeight="1">
      <c r="A24" s="74" t="s">
        <v>140</v>
      </c>
      <c r="B24" s="74" t="s">
        <v>172</v>
      </c>
      <c r="C24" s="101" t="s">
        <v>206</v>
      </c>
      <c r="D24" s="17">
        <f t="shared" si="0"/>
        <v>134493</v>
      </c>
      <c r="E24" s="17">
        <f t="shared" si="1"/>
        <v>394</v>
      </c>
      <c r="F24" s="17">
        <f>'廃棄物事業経費（市町村）'!F24</f>
        <v>0</v>
      </c>
      <c r="G24" s="17">
        <f>'廃棄物事業経費（市町村）'!G24</f>
        <v>310</v>
      </c>
      <c r="H24" s="17">
        <f>'廃棄物事業経費（市町村）'!H24</f>
        <v>0</v>
      </c>
      <c r="I24" s="17">
        <f>'廃棄物事業経費（市町村）'!I24</f>
        <v>0</v>
      </c>
      <c r="J24" s="17" t="str">
        <f>'廃棄物事業経費（市町村）'!J24</f>
        <v>－</v>
      </c>
      <c r="K24" s="17">
        <f>'廃棄物事業経費（市町村）'!K24</f>
        <v>84</v>
      </c>
      <c r="L24" s="17">
        <f>'廃棄物事業経費（市町村）'!L24</f>
        <v>134099</v>
      </c>
      <c r="M24" s="17">
        <f t="shared" si="2"/>
        <v>64639</v>
      </c>
      <c r="N24" s="17">
        <f t="shared" si="3"/>
        <v>29131</v>
      </c>
      <c r="O24" s="17">
        <f>'廃棄物事業経費（市町村）'!O24</f>
        <v>5635</v>
      </c>
      <c r="P24" s="17">
        <f>'廃棄物事業経費（市町村）'!P24</f>
        <v>5635</v>
      </c>
      <c r="Q24" s="17">
        <f>'廃棄物事業経費（市町村）'!Q24</f>
        <v>0</v>
      </c>
      <c r="R24" s="17">
        <f>'廃棄物事業経費（市町村）'!R24</f>
        <v>17861</v>
      </c>
      <c r="S24" s="17" t="str">
        <f>'廃棄物事業経費（市町村）'!S24</f>
        <v>－</v>
      </c>
      <c r="T24" s="17">
        <f>'廃棄物事業経費（市町村）'!T24</f>
        <v>0</v>
      </c>
      <c r="U24" s="17">
        <f>'廃棄物事業経費（市町村）'!U24</f>
        <v>35508</v>
      </c>
      <c r="V24" s="17">
        <f t="shared" si="4"/>
        <v>199132</v>
      </c>
      <c r="W24" s="17">
        <f t="shared" si="4"/>
        <v>29525</v>
      </c>
      <c r="X24" s="17">
        <f t="shared" si="4"/>
        <v>5635</v>
      </c>
      <c r="Y24" s="17">
        <f t="shared" si="4"/>
        <v>5945</v>
      </c>
      <c r="Z24" s="17">
        <f t="shared" si="4"/>
        <v>0</v>
      </c>
      <c r="AA24" s="17">
        <f t="shared" si="4"/>
        <v>17861</v>
      </c>
      <c r="AB24" s="17" t="s">
        <v>121</v>
      </c>
      <c r="AC24" s="17">
        <f t="shared" si="4"/>
        <v>84</v>
      </c>
      <c r="AD24" s="17">
        <f t="shared" si="4"/>
        <v>169607</v>
      </c>
    </row>
    <row r="25" spans="1:30" ht="13.5" customHeight="1">
      <c r="A25" s="74" t="s">
        <v>140</v>
      </c>
      <c r="B25" s="74" t="s">
        <v>173</v>
      </c>
      <c r="C25" s="101" t="s">
        <v>174</v>
      </c>
      <c r="D25" s="17">
        <f t="shared" si="0"/>
        <v>122332</v>
      </c>
      <c r="E25" s="17">
        <f t="shared" si="1"/>
        <v>6536</v>
      </c>
      <c r="F25" s="17">
        <f>'廃棄物事業経費（市町村）'!F25</f>
        <v>0</v>
      </c>
      <c r="G25" s="17">
        <f>'廃棄物事業経費（市町村）'!G25</f>
        <v>0</v>
      </c>
      <c r="H25" s="17">
        <f>'廃棄物事業経費（市町村）'!H25</f>
        <v>0</v>
      </c>
      <c r="I25" s="17">
        <f>'廃棄物事業経費（市町村）'!I25</f>
        <v>601</v>
      </c>
      <c r="J25" s="17" t="str">
        <f>'廃棄物事業経費（市町村）'!J25</f>
        <v>－</v>
      </c>
      <c r="K25" s="17">
        <f>'廃棄物事業経費（市町村）'!K25</f>
        <v>5935</v>
      </c>
      <c r="L25" s="17">
        <f>'廃棄物事業経費（市町村）'!L25</f>
        <v>115796</v>
      </c>
      <c r="M25" s="17">
        <f t="shared" si="2"/>
        <v>67771</v>
      </c>
      <c r="N25" s="17">
        <f t="shared" si="3"/>
        <v>26373</v>
      </c>
      <c r="O25" s="17">
        <f>'廃棄物事業経費（市町村）'!O25</f>
        <v>834</v>
      </c>
      <c r="P25" s="17">
        <f>'廃棄物事業経費（市町村）'!P25</f>
        <v>834</v>
      </c>
      <c r="Q25" s="17">
        <f>'廃棄物事業経費（市町村）'!Q25</f>
        <v>0</v>
      </c>
      <c r="R25" s="17">
        <f>'廃棄物事業経費（市町村）'!R25</f>
        <v>24700</v>
      </c>
      <c r="S25" s="17" t="str">
        <f>'廃棄物事業経費（市町村）'!S25</f>
        <v>－</v>
      </c>
      <c r="T25" s="17">
        <f>'廃棄物事業経費（市町村）'!T25</f>
        <v>5</v>
      </c>
      <c r="U25" s="17">
        <f>'廃棄物事業経費（市町村）'!U25</f>
        <v>41398</v>
      </c>
      <c r="V25" s="17">
        <f t="shared" si="4"/>
        <v>190103</v>
      </c>
      <c r="W25" s="17">
        <f t="shared" si="4"/>
        <v>32909</v>
      </c>
      <c r="X25" s="17">
        <f t="shared" si="4"/>
        <v>834</v>
      </c>
      <c r="Y25" s="17">
        <f t="shared" si="4"/>
        <v>834</v>
      </c>
      <c r="Z25" s="17">
        <f t="shared" si="4"/>
        <v>0</v>
      </c>
      <c r="AA25" s="17">
        <f t="shared" si="4"/>
        <v>25301</v>
      </c>
      <c r="AB25" s="17" t="s">
        <v>121</v>
      </c>
      <c r="AC25" s="17">
        <f t="shared" si="4"/>
        <v>5940</v>
      </c>
      <c r="AD25" s="17">
        <f t="shared" si="4"/>
        <v>157194</v>
      </c>
    </row>
    <row r="26" spans="1:30" ht="13.5" customHeight="1">
      <c r="A26" s="74" t="s">
        <v>140</v>
      </c>
      <c r="B26" s="74" t="s">
        <v>175</v>
      </c>
      <c r="C26" s="101" t="s">
        <v>176</v>
      </c>
      <c r="D26" s="17">
        <f t="shared" si="0"/>
        <v>306289</v>
      </c>
      <c r="E26" s="17">
        <f t="shared" si="1"/>
        <v>7546</v>
      </c>
      <c r="F26" s="17">
        <f>'廃棄物事業経費（市町村）'!F26</f>
        <v>0</v>
      </c>
      <c r="G26" s="17">
        <f>'廃棄物事業経費（市町村）'!G26</f>
        <v>110</v>
      </c>
      <c r="H26" s="17">
        <f>'廃棄物事業経費（市町村）'!H26</f>
        <v>0</v>
      </c>
      <c r="I26" s="17">
        <f>'廃棄物事業経費（市町村）'!I26</f>
        <v>0</v>
      </c>
      <c r="J26" s="17" t="str">
        <f>'廃棄物事業経費（市町村）'!J26</f>
        <v>－</v>
      </c>
      <c r="K26" s="17">
        <f>'廃棄物事業経費（市町村）'!K26</f>
        <v>7436</v>
      </c>
      <c r="L26" s="17">
        <f>'廃棄物事業経費（市町村）'!L26</f>
        <v>298743</v>
      </c>
      <c r="M26" s="17">
        <f t="shared" si="2"/>
        <v>249011</v>
      </c>
      <c r="N26" s="17">
        <f t="shared" si="3"/>
        <v>12745</v>
      </c>
      <c r="O26" s="17">
        <f>'廃棄物事業経費（市町村）'!O26</f>
        <v>5376</v>
      </c>
      <c r="P26" s="17">
        <f>'廃棄物事業経費（市町村）'!P26</f>
        <v>5376</v>
      </c>
      <c r="Q26" s="17">
        <f>'廃棄物事業経費（市町村）'!Q26</f>
        <v>0</v>
      </c>
      <c r="R26" s="17">
        <f>'廃棄物事業経費（市町村）'!R26</f>
        <v>1939</v>
      </c>
      <c r="S26" s="17" t="str">
        <f>'廃棄物事業経費（市町村）'!S26</f>
        <v>－</v>
      </c>
      <c r="T26" s="17">
        <f>'廃棄物事業経費（市町村）'!T26</f>
        <v>54</v>
      </c>
      <c r="U26" s="17">
        <f>'廃棄物事業経費（市町村）'!U26</f>
        <v>236266</v>
      </c>
      <c r="V26" s="17">
        <f t="shared" si="4"/>
        <v>555300</v>
      </c>
      <c r="W26" s="17">
        <f t="shared" si="4"/>
        <v>20291</v>
      </c>
      <c r="X26" s="17">
        <f t="shared" si="4"/>
        <v>5376</v>
      </c>
      <c r="Y26" s="17">
        <f t="shared" si="4"/>
        <v>5486</v>
      </c>
      <c r="Z26" s="17">
        <f t="shared" si="4"/>
        <v>0</v>
      </c>
      <c r="AA26" s="17">
        <f t="shared" si="4"/>
        <v>1939</v>
      </c>
      <c r="AB26" s="17" t="s">
        <v>121</v>
      </c>
      <c r="AC26" s="17">
        <f t="shared" si="4"/>
        <v>7490</v>
      </c>
      <c r="AD26" s="17">
        <f t="shared" si="4"/>
        <v>535009</v>
      </c>
    </row>
    <row r="27" spans="1:30" ht="13.5" customHeight="1">
      <c r="A27" s="74" t="s">
        <v>140</v>
      </c>
      <c r="B27" s="74" t="s">
        <v>177</v>
      </c>
      <c r="C27" s="101" t="s">
        <v>178</v>
      </c>
      <c r="D27" s="17">
        <f t="shared" si="0"/>
        <v>13273</v>
      </c>
      <c r="E27" s="17">
        <f t="shared" si="1"/>
        <v>960</v>
      </c>
      <c r="F27" s="17">
        <f>'廃棄物事業経費（市町村）'!F27</f>
        <v>0</v>
      </c>
      <c r="G27" s="17">
        <f>'廃棄物事業経費（市町村）'!G27</f>
        <v>100</v>
      </c>
      <c r="H27" s="17">
        <f>'廃棄物事業経費（市町村）'!H27</f>
        <v>0</v>
      </c>
      <c r="I27" s="17">
        <f>'廃棄物事業経費（市町村）'!I27</f>
        <v>362</v>
      </c>
      <c r="J27" s="17" t="str">
        <f>'廃棄物事業経費（市町村）'!J27</f>
        <v>－</v>
      </c>
      <c r="K27" s="17">
        <f>'廃棄物事業経費（市町村）'!K27</f>
        <v>498</v>
      </c>
      <c r="L27" s="17">
        <f>'廃棄物事業経費（市町村）'!L27</f>
        <v>12313</v>
      </c>
      <c r="M27" s="17">
        <f t="shared" si="2"/>
        <v>242</v>
      </c>
      <c r="N27" s="17">
        <f t="shared" si="3"/>
        <v>242</v>
      </c>
      <c r="O27" s="17">
        <f>'廃棄物事業経費（市町村）'!O27</f>
        <v>0</v>
      </c>
      <c r="P27" s="17">
        <f>'廃棄物事業経費（市町村）'!P27</f>
        <v>0</v>
      </c>
      <c r="Q27" s="17">
        <f>'廃棄物事業経費（市町村）'!Q27</f>
        <v>0</v>
      </c>
      <c r="R27" s="17">
        <f>'廃棄物事業経費（市町村）'!R27</f>
        <v>242</v>
      </c>
      <c r="S27" s="17" t="str">
        <f>'廃棄物事業経費（市町村）'!S27</f>
        <v>－</v>
      </c>
      <c r="T27" s="17">
        <f>'廃棄物事業経費（市町村）'!T27</f>
        <v>0</v>
      </c>
      <c r="U27" s="17">
        <f>'廃棄物事業経費（市町村）'!U27</f>
        <v>0</v>
      </c>
      <c r="V27" s="17">
        <f t="shared" si="4"/>
        <v>13515</v>
      </c>
      <c r="W27" s="17">
        <f t="shared" si="4"/>
        <v>1202</v>
      </c>
      <c r="X27" s="17">
        <f t="shared" si="4"/>
        <v>0</v>
      </c>
      <c r="Y27" s="17">
        <f t="shared" si="4"/>
        <v>100</v>
      </c>
      <c r="Z27" s="17">
        <f t="shared" si="4"/>
        <v>0</v>
      </c>
      <c r="AA27" s="17">
        <f t="shared" si="4"/>
        <v>604</v>
      </c>
      <c r="AB27" s="17" t="s">
        <v>121</v>
      </c>
      <c r="AC27" s="17">
        <f t="shared" si="4"/>
        <v>498</v>
      </c>
      <c r="AD27" s="17">
        <f t="shared" si="4"/>
        <v>12313</v>
      </c>
    </row>
    <row r="28" spans="1:30" ht="13.5" customHeight="1">
      <c r="A28" s="74" t="s">
        <v>140</v>
      </c>
      <c r="B28" s="74" t="s">
        <v>179</v>
      </c>
      <c r="C28" s="101" t="s">
        <v>180</v>
      </c>
      <c r="D28" s="17">
        <f t="shared" si="0"/>
        <v>10413</v>
      </c>
      <c r="E28" s="17">
        <f t="shared" si="1"/>
        <v>0</v>
      </c>
      <c r="F28" s="17">
        <f>'廃棄物事業経費（市町村）'!F28</f>
        <v>0</v>
      </c>
      <c r="G28" s="17">
        <f>'廃棄物事業経費（市町村）'!G28</f>
        <v>0</v>
      </c>
      <c r="H28" s="17">
        <f>'廃棄物事業経費（市町村）'!H28</f>
        <v>0</v>
      </c>
      <c r="I28" s="17">
        <f>'廃棄物事業経費（市町村）'!I28</f>
        <v>0</v>
      </c>
      <c r="J28" s="17" t="str">
        <f>'廃棄物事業経費（市町村）'!J28</f>
        <v>－</v>
      </c>
      <c r="K28" s="17">
        <f>'廃棄物事業経費（市町村）'!K28</f>
        <v>0</v>
      </c>
      <c r="L28" s="17">
        <f>'廃棄物事業経費（市町村）'!L28</f>
        <v>10413</v>
      </c>
      <c r="M28" s="17">
        <f t="shared" si="2"/>
        <v>5712</v>
      </c>
      <c r="N28" s="17">
        <f t="shared" si="3"/>
        <v>0</v>
      </c>
      <c r="O28" s="17">
        <f>'廃棄物事業経費（市町村）'!O28</f>
        <v>0</v>
      </c>
      <c r="P28" s="17">
        <f>'廃棄物事業経費（市町村）'!P28</f>
        <v>0</v>
      </c>
      <c r="Q28" s="17">
        <f>'廃棄物事業経費（市町村）'!Q28</f>
        <v>0</v>
      </c>
      <c r="R28" s="17">
        <f>'廃棄物事業経費（市町村）'!R28</f>
        <v>0</v>
      </c>
      <c r="S28" s="17" t="str">
        <f>'廃棄物事業経費（市町村）'!S28</f>
        <v>－</v>
      </c>
      <c r="T28" s="17">
        <f>'廃棄物事業経費（市町村）'!T28</f>
        <v>0</v>
      </c>
      <c r="U28" s="17">
        <f>'廃棄物事業経費（市町村）'!U28</f>
        <v>5712</v>
      </c>
      <c r="V28" s="17">
        <f t="shared" si="4"/>
        <v>16125</v>
      </c>
      <c r="W28" s="17">
        <f t="shared" si="4"/>
        <v>0</v>
      </c>
      <c r="X28" s="17">
        <f t="shared" si="4"/>
        <v>0</v>
      </c>
      <c r="Y28" s="17">
        <f t="shared" si="4"/>
        <v>0</v>
      </c>
      <c r="Z28" s="17">
        <f t="shared" si="4"/>
        <v>0</v>
      </c>
      <c r="AA28" s="17">
        <f t="shared" si="4"/>
        <v>0</v>
      </c>
      <c r="AB28" s="17" t="s">
        <v>121</v>
      </c>
      <c r="AC28" s="17">
        <f t="shared" si="4"/>
        <v>0</v>
      </c>
      <c r="AD28" s="17">
        <f t="shared" si="4"/>
        <v>16125</v>
      </c>
    </row>
    <row r="29" spans="1:30" ht="13.5" customHeight="1">
      <c r="A29" s="74" t="s">
        <v>140</v>
      </c>
      <c r="B29" s="74" t="s">
        <v>181</v>
      </c>
      <c r="C29" s="101" t="s">
        <v>182</v>
      </c>
      <c r="D29" s="17">
        <f t="shared" si="0"/>
        <v>258933</v>
      </c>
      <c r="E29" s="17">
        <f t="shared" si="1"/>
        <v>149</v>
      </c>
      <c r="F29" s="17">
        <f>'廃棄物事業経費（市町村）'!F29</f>
        <v>0</v>
      </c>
      <c r="G29" s="17">
        <f>'廃棄物事業経費（市町村）'!G29</f>
        <v>110</v>
      </c>
      <c r="H29" s="17">
        <f>'廃棄物事業経費（市町村）'!H29</f>
        <v>0</v>
      </c>
      <c r="I29" s="17">
        <f>'廃棄物事業経費（市町村）'!I29</f>
        <v>0</v>
      </c>
      <c r="J29" s="17" t="str">
        <f>'廃棄物事業経費（市町村）'!J29</f>
        <v>－</v>
      </c>
      <c r="K29" s="17">
        <f>'廃棄物事業経費（市町村）'!K29</f>
        <v>39</v>
      </c>
      <c r="L29" s="17">
        <f>'廃棄物事業経費（市町村）'!L29</f>
        <v>258784</v>
      </c>
      <c r="M29" s="17">
        <f t="shared" si="2"/>
        <v>56039</v>
      </c>
      <c r="N29" s="17">
        <f t="shared" si="3"/>
        <v>14842</v>
      </c>
      <c r="O29" s="17">
        <f>'廃棄物事業経費（市町村）'!O29</f>
        <v>0</v>
      </c>
      <c r="P29" s="17">
        <f>'廃棄物事業経費（市町村）'!P29</f>
        <v>0</v>
      </c>
      <c r="Q29" s="17">
        <f>'廃棄物事業経費（市町村）'!Q29</f>
        <v>0</v>
      </c>
      <c r="R29" s="17">
        <f>'廃棄物事業経費（市町村）'!R29</f>
        <v>14839</v>
      </c>
      <c r="S29" s="17" t="str">
        <f>'廃棄物事業経費（市町村）'!S29</f>
        <v>－</v>
      </c>
      <c r="T29" s="17">
        <f>'廃棄物事業経費（市町村）'!T29</f>
        <v>3</v>
      </c>
      <c r="U29" s="17">
        <f>'廃棄物事業経費（市町村）'!U29</f>
        <v>41197</v>
      </c>
      <c r="V29" s="17">
        <f t="shared" si="4"/>
        <v>314972</v>
      </c>
      <c r="W29" s="17">
        <f t="shared" si="4"/>
        <v>14991</v>
      </c>
      <c r="X29" s="17">
        <f t="shared" si="4"/>
        <v>0</v>
      </c>
      <c r="Y29" s="17">
        <f t="shared" si="4"/>
        <v>110</v>
      </c>
      <c r="Z29" s="17">
        <f t="shared" si="4"/>
        <v>0</v>
      </c>
      <c r="AA29" s="17">
        <f t="shared" si="4"/>
        <v>14839</v>
      </c>
      <c r="AB29" s="17" t="s">
        <v>121</v>
      </c>
      <c r="AC29" s="17">
        <f t="shared" si="4"/>
        <v>42</v>
      </c>
      <c r="AD29" s="17">
        <f t="shared" si="4"/>
        <v>299981</v>
      </c>
    </row>
    <row r="30" spans="1:30" ht="13.5" customHeight="1">
      <c r="A30" s="74" t="s">
        <v>140</v>
      </c>
      <c r="B30" s="74" t="s">
        <v>183</v>
      </c>
      <c r="C30" s="101" t="s">
        <v>184</v>
      </c>
      <c r="D30" s="17">
        <f t="shared" si="0"/>
        <v>161230</v>
      </c>
      <c r="E30" s="17">
        <f t="shared" si="1"/>
        <v>260</v>
      </c>
      <c r="F30" s="17">
        <f>'廃棄物事業経費（市町村）'!F30</f>
        <v>0</v>
      </c>
      <c r="G30" s="17">
        <f>'廃棄物事業経費（市町村）'!G30</f>
        <v>260</v>
      </c>
      <c r="H30" s="17">
        <f>'廃棄物事業経費（市町村）'!H30</f>
        <v>0</v>
      </c>
      <c r="I30" s="17">
        <f>'廃棄物事業経費（市町村）'!I30</f>
        <v>0</v>
      </c>
      <c r="J30" s="17" t="str">
        <f>'廃棄物事業経費（市町村）'!J30</f>
        <v>－</v>
      </c>
      <c r="K30" s="17">
        <f>'廃棄物事業経費（市町村）'!K30</f>
        <v>0</v>
      </c>
      <c r="L30" s="17">
        <f>'廃棄物事業経費（市町村）'!L30</f>
        <v>160970</v>
      </c>
      <c r="M30" s="17">
        <f t="shared" si="2"/>
        <v>23756</v>
      </c>
      <c r="N30" s="17">
        <f t="shared" si="3"/>
        <v>4292</v>
      </c>
      <c r="O30" s="17">
        <f>'廃棄物事業経費（市町村）'!O30</f>
        <v>0</v>
      </c>
      <c r="P30" s="17">
        <f>'廃棄物事業経費（市町村）'!P30</f>
        <v>0</v>
      </c>
      <c r="Q30" s="17">
        <f>'廃棄物事業経費（市町村）'!Q30</f>
        <v>0</v>
      </c>
      <c r="R30" s="17">
        <f>'廃棄物事業経費（市町村）'!R30</f>
        <v>4292</v>
      </c>
      <c r="S30" s="17" t="str">
        <f>'廃棄物事業経費（市町村）'!S30</f>
        <v>－</v>
      </c>
      <c r="T30" s="17">
        <f>'廃棄物事業経費（市町村）'!T30</f>
        <v>0</v>
      </c>
      <c r="U30" s="17">
        <f>'廃棄物事業経費（市町村）'!U30</f>
        <v>19464</v>
      </c>
      <c r="V30" s="17">
        <f t="shared" si="4"/>
        <v>184986</v>
      </c>
      <c r="W30" s="17">
        <f t="shared" si="4"/>
        <v>4552</v>
      </c>
      <c r="X30" s="17">
        <f t="shared" si="4"/>
        <v>0</v>
      </c>
      <c r="Y30" s="17">
        <f t="shared" si="4"/>
        <v>260</v>
      </c>
      <c r="Z30" s="17">
        <f t="shared" si="4"/>
        <v>0</v>
      </c>
      <c r="AA30" s="17">
        <f t="shared" si="4"/>
        <v>4292</v>
      </c>
      <c r="AB30" s="17" t="s">
        <v>121</v>
      </c>
      <c r="AC30" s="17">
        <f t="shared" si="4"/>
        <v>0</v>
      </c>
      <c r="AD30" s="17">
        <f t="shared" si="4"/>
        <v>180434</v>
      </c>
    </row>
    <row r="31" spans="1:30" ht="13.5" customHeight="1">
      <c r="A31" s="74" t="s">
        <v>140</v>
      </c>
      <c r="B31" s="74" t="s">
        <v>185</v>
      </c>
      <c r="C31" s="101" t="s">
        <v>186</v>
      </c>
      <c r="D31" s="17">
        <f t="shared" si="0"/>
        <v>19279</v>
      </c>
      <c r="E31" s="17">
        <f t="shared" si="1"/>
        <v>0</v>
      </c>
      <c r="F31" s="17">
        <f>'廃棄物事業経費（市町村）'!F31</f>
        <v>0</v>
      </c>
      <c r="G31" s="17">
        <f>'廃棄物事業経費（市町村）'!G31</f>
        <v>0</v>
      </c>
      <c r="H31" s="17">
        <f>'廃棄物事業経費（市町村）'!H31</f>
        <v>0</v>
      </c>
      <c r="I31" s="17">
        <f>'廃棄物事業経費（市町村）'!I31</f>
        <v>0</v>
      </c>
      <c r="J31" s="17" t="str">
        <f>'廃棄物事業経費（市町村）'!J31</f>
        <v>－</v>
      </c>
      <c r="K31" s="17">
        <f>'廃棄物事業経費（市町村）'!K31</f>
        <v>0</v>
      </c>
      <c r="L31" s="17">
        <f>'廃棄物事業経費（市町村）'!L31</f>
        <v>19279</v>
      </c>
      <c r="M31" s="17">
        <f t="shared" si="2"/>
        <v>3456</v>
      </c>
      <c r="N31" s="17">
        <f t="shared" si="3"/>
        <v>120</v>
      </c>
      <c r="O31" s="17">
        <f>'廃棄物事業経費（市町村）'!O31</f>
        <v>0</v>
      </c>
      <c r="P31" s="17">
        <f>'廃棄物事業経費（市町村）'!P31</f>
        <v>0</v>
      </c>
      <c r="Q31" s="17">
        <f>'廃棄物事業経費（市町村）'!Q31</f>
        <v>0</v>
      </c>
      <c r="R31" s="17">
        <f>'廃棄物事業経費（市町村）'!R31</f>
        <v>120</v>
      </c>
      <c r="S31" s="17" t="str">
        <f>'廃棄物事業経費（市町村）'!S31</f>
        <v>－</v>
      </c>
      <c r="T31" s="17">
        <f>'廃棄物事業経費（市町村）'!T31</f>
        <v>0</v>
      </c>
      <c r="U31" s="17">
        <f>'廃棄物事業経費（市町村）'!U31</f>
        <v>3336</v>
      </c>
      <c r="V31" s="17">
        <f t="shared" si="4"/>
        <v>22735</v>
      </c>
      <c r="W31" s="17">
        <f t="shared" si="4"/>
        <v>120</v>
      </c>
      <c r="X31" s="17">
        <f t="shared" si="4"/>
        <v>0</v>
      </c>
      <c r="Y31" s="17">
        <f t="shared" si="4"/>
        <v>0</v>
      </c>
      <c r="Z31" s="17">
        <f t="shared" si="4"/>
        <v>0</v>
      </c>
      <c r="AA31" s="17">
        <f t="shared" si="4"/>
        <v>120</v>
      </c>
      <c r="AB31" s="17" t="s">
        <v>121</v>
      </c>
      <c r="AC31" s="17">
        <f t="shared" si="4"/>
        <v>0</v>
      </c>
      <c r="AD31" s="17">
        <f t="shared" si="4"/>
        <v>22615</v>
      </c>
    </row>
    <row r="32" spans="1:30" ht="13.5" customHeight="1">
      <c r="A32" s="74" t="s">
        <v>140</v>
      </c>
      <c r="B32" s="74" t="s">
        <v>187</v>
      </c>
      <c r="C32" s="101" t="s">
        <v>99</v>
      </c>
      <c r="D32" s="17">
        <f t="shared" si="0"/>
        <v>62348</v>
      </c>
      <c r="E32" s="17">
        <f t="shared" si="1"/>
        <v>137</v>
      </c>
      <c r="F32" s="17">
        <f>'廃棄物事業経費（市町村）'!F32</f>
        <v>0</v>
      </c>
      <c r="G32" s="17">
        <f>'廃棄物事業経費（市町村）'!G32</f>
        <v>0</v>
      </c>
      <c r="H32" s="17">
        <f>'廃棄物事業経費（市町村）'!H32</f>
        <v>0</v>
      </c>
      <c r="I32" s="17">
        <f>'廃棄物事業経費（市町村）'!I32</f>
        <v>0</v>
      </c>
      <c r="J32" s="17" t="str">
        <f>'廃棄物事業経費（市町村）'!J32</f>
        <v>－</v>
      </c>
      <c r="K32" s="17">
        <f>'廃棄物事業経費（市町村）'!K32</f>
        <v>137</v>
      </c>
      <c r="L32" s="17">
        <f>'廃棄物事業経費（市町村）'!L32</f>
        <v>62211</v>
      </c>
      <c r="M32" s="17">
        <f t="shared" si="2"/>
        <v>24832</v>
      </c>
      <c r="N32" s="17">
        <f t="shared" si="3"/>
        <v>5887</v>
      </c>
      <c r="O32" s="17">
        <f>'廃棄物事業経費（市町村）'!O32</f>
        <v>0</v>
      </c>
      <c r="P32" s="17">
        <f>'廃棄物事業経費（市町村）'!P32</f>
        <v>0</v>
      </c>
      <c r="Q32" s="17">
        <f>'廃棄物事業経費（市町村）'!Q32</f>
        <v>0</v>
      </c>
      <c r="R32" s="17">
        <f>'廃棄物事業経費（市町村）'!R32</f>
        <v>5887</v>
      </c>
      <c r="S32" s="17" t="str">
        <f>'廃棄物事業経費（市町村）'!S32</f>
        <v>－</v>
      </c>
      <c r="T32" s="17">
        <f>'廃棄物事業経費（市町村）'!T32</f>
        <v>0</v>
      </c>
      <c r="U32" s="17">
        <f>'廃棄物事業経費（市町村）'!U32</f>
        <v>18945</v>
      </c>
      <c r="V32" s="17">
        <f t="shared" si="4"/>
        <v>87180</v>
      </c>
      <c r="W32" s="17">
        <f t="shared" si="4"/>
        <v>6024</v>
      </c>
      <c r="X32" s="17">
        <f t="shared" si="4"/>
        <v>0</v>
      </c>
      <c r="Y32" s="17">
        <f t="shared" si="4"/>
        <v>0</v>
      </c>
      <c r="Z32" s="17">
        <f t="shared" si="4"/>
        <v>0</v>
      </c>
      <c r="AA32" s="17">
        <f t="shared" si="4"/>
        <v>5887</v>
      </c>
      <c r="AB32" s="17" t="s">
        <v>121</v>
      </c>
      <c r="AC32" s="17">
        <f t="shared" si="4"/>
        <v>137</v>
      </c>
      <c r="AD32" s="17">
        <f t="shared" si="4"/>
        <v>81156</v>
      </c>
    </row>
    <row r="33" spans="1:30" ht="13.5" customHeight="1">
      <c r="A33" s="74" t="s">
        <v>140</v>
      </c>
      <c r="B33" s="74" t="s">
        <v>188</v>
      </c>
      <c r="C33" s="101" t="s">
        <v>189</v>
      </c>
      <c r="D33" s="17">
        <f t="shared" si="0"/>
        <v>121386</v>
      </c>
      <c r="E33" s="17">
        <f t="shared" si="1"/>
        <v>7534</v>
      </c>
      <c r="F33" s="17">
        <f>'廃棄物事業経費（市町村）'!F33</f>
        <v>0</v>
      </c>
      <c r="G33" s="17">
        <f>'廃棄物事業経費（市町村）'!G33</f>
        <v>0</v>
      </c>
      <c r="H33" s="17">
        <f>'廃棄物事業経費（市町村）'!H33</f>
        <v>0</v>
      </c>
      <c r="I33" s="17">
        <f>'廃棄物事業経費（市町村）'!I33</f>
        <v>2942</v>
      </c>
      <c r="J33" s="17" t="str">
        <f>'廃棄物事業経費（市町村）'!J33</f>
        <v>－</v>
      </c>
      <c r="K33" s="17">
        <f>'廃棄物事業経費（市町村）'!K33</f>
        <v>4592</v>
      </c>
      <c r="L33" s="17">
        <f>'廃棄物事業経費（市町村）'!L33</f>
        <v>113852</v>
      </c>
      <c r="M33" s="17">
        <f t="shared" si="2"/>
        <v>45045</v>
      </c>
      <c r="N33" s="17">
        <f t="shared" si="3"/>
        <v>5507</v>
      </c>
      <c r="O33" s="17">
        <f>'廃棄物事業経費（市町村）'!O33</f>
        <v>1793</v>
      </c>
      <c r="P33" s="17">
        <f>'廃棄物事業経費（市町村）'!P33</f>
        <v>3714</v>
      </c>
      <c r="Q33" s="17">
        <f>'廃棄物事業経費（市町村）'!Q33</f>
        <v>0</v>
      </c>
      <c r="R33" s="17">
        <f>'廃棄物事業経費（市町村）'!R33</f>
        <v>0</v>
      </c>
      <c r="S33" s="17" t="str">
        <f>'廃棄物事業経費（市町村）'!S33</f>
        <v>－</v>
      </c>
      <c r="T33" s="17">
        <f>'廃棄物事業経費（市町村）'!T33</f>
        <v>0</v>
      </c>
      <c r="U33" s="17">
        <f>'廃棄物事業経費（市町村）'!U33</f>
        <v>39538</v>
      </c>
      <c r="V33" s="17">
        <f t="shared" si="4"/>
        <v>166431</v>
      </c>
      <c r="W33" s="17">
        <f t="shared" si="4"/>
        <v>13041</v>
      </c>
      <c r="X33" s="17">
        <f t="shared" si="4"/>
        <v>1793</v>
      </c>
      <c r="Y33" s="17">
        <f t="shared" si="4"/>
        <v>3714</v>
      </c>
      <c r="Z33" s="17">
        <f t="shared" si="4"/>
        <v>0</v>
      </c>
      <c r="AA33" s="17">
        <f t="shared" si="4"/>
        <v>2942</v>
      </c>
      <c r="AB33" s="17" t="s">
        <v>121</v>
      </c>
      <c r="AC33" s="17">
        <f t="shared" si="4"/>
        <v>4592</v>
      </c>
      <c r="AD33" s="17">
        <f t="shared" si="4"/>
        <v>153390</v>
      </c>
    </row>
    <row r="34" spans="1:30" ht="13.5" customHeight="1">
      <c r="A34" s="74" t="s">
        <v>140</v>
      </c>
      <c r="B34" s="74" t="s">
        <v>190</v>
      </c>
      <c r="C34" s="101" t="s">
        <v>191</v>
      </c>
      <c r="D34" s="17">
        <f t="shared" si="0"/>
        <v>0</v>
      </c>
      <c r="E34" s="17">
        <f t="shared" si="1"/>
        <v>0</v>
      </c>
      <c r="F34" s="17">
        <f>'廃棄物事業経費（組合）'!F7</f>
        <v>0</v>
      </c>
      <c r="G34" s="17">
        <f>'廃棄物事業経費（組合）'!G7</f>
        <v>0</v>
      </c>
      <c r="H34" s="17">
        <f>'廃棄物事業経費（組合）'!H7</f>
        <v>0</v>
      </c>
      <c r="I34" s="17">
        <f>'廃棄物事業経費（組合）'!I7</f>
        <v>0</v>
      </c>
      <c r="J34" s="17">
        <f>'廃棄物事業経費（組合）'!J7</f>
        <v>0</v>
      </c>
      <c r="K34" s="17">
        <f>'廃棄物事業経費（組合）'!K7</f>
        <v>0</v>
      </c>
      <c r="L34" s="17">
        <f>'廃棄物事業経費（組合）'!L7</f>
        <v>0</v>
      </c>
      <c r="M34" s="17">
        <f t="shared" si="2"/>
        <v>50259</v>
      </c>
      <c r="N34" s="17">
        <f t="shared" si="3"/>
        <v>50258</v>
      </c>
      <c r="O34" s="17">
        <f>'廃棄物事業経費（組合）'!O7</f>
        <v>0</v>
      </c>
      <c r="P34" s="17">
        <f>'廃棄物事業経費（組合）'!P7</f>
        <v>0</v>
      </c>
      <c r="Q34" s="17">
        <f>'廃棄物事業経費（組合）'!Q7</f>
        <v>0</v>
      </c>
      <c r="R34" s="17">
        <f>'廃棄物事業経費（組合）'!R7</f>
        <v>0</v>
      </c>
      <c r="S34" s="17">
        <f>'廃棄物事業経費（組合）'!S7</f>
        <v>253180</v>
      </c>
      <c r="T34" s="17">
        <f>'廃棄物事業経費（組合）'!T7</f>
        <v>50258</v>
      </c>
      <c r="U34" s="17">
        <f>'廃棄物事業経費（組合）'!U7</f>
        <v>1</v>
      </c>
      <c r="V34" s="17">
        <f aca="true" t="shared" si="5" ref="V34:AD41">D34+M34</f>
        <v>50259</v>
      </c>
      <c r="W34" s="17">
        <f t="shared" si="5"/>
        <v>50258</v>
      </c>
      <c r="X34" s="17">
        <f t="shared" si="5"/>
        <v>0</v>
      </c>
      <c r="Y34" s="17">
        <f t="shared" si="5"/>
        <v>0</v>
      </c>
      <c r="Z34" s="17">
        <f t="shared" si="5"/>
        <v>0</v>
      </c>
      <c r="AA34" s="17">
        <f t="shared" si="5"/>
        <v>0</v>
      </c>
      <c r="AB34" s="17">
        <f aca="true" t="shared" si="6" ref="AB34:AB41">J34+S34</f>
        <v>253180</v>
      </c>
      <c r="AC34" s="17">
        <f t="shared" si="5"/>
        <v>50258</v>
      </c>
      <c r="AD34" s="17">
        <f t="shared" si="5"/>
        <v>1</v>
      </c>
    </row>
    <row r="35" spans="1:30" ht="13.5" customHeight="1">
      <c r="A35" s="74" t="s">
        <v>140</v>
      </c>
      <c r="B35" s="74" t="s">
        <v>192</v>
      </c>
      <c r="C35" s="101" t="s">
        <v>103</v>
      </c>
      <c r="D35" s="17">
        <f t="shared" si="0"/>
        <v>0</v>
      </c>
      <c r="E35" s="17">
        <f t="shared" si="1"/>
        <v>0</v>
      </c>
      <c r="F35" s="17">
        <f>'廃棄物事業経費（組合）'!F8</f>
        <v>0</v>
      </c>
      <c r="G35" s="17">
        <f>'廃棄物事業経費（組合）'!G8</f>
        <v>0</v>
      </c>
      <c r="H35" s="17">
        <f>'廃棄物事業経費（組合）'!H8</f>
        <v>0</v>
      </c>
      <c r="I35" s="17">
        <f>'廃棄物事業経費（組合）'!I8</f>
        <v>0</v>
      </c>
      <c r="J35" s="17">
        <f>'廃棄物事業経費（組合）'!J8</f>
        <v>0</v>
      </c>
      <c r="K35" s="17">
        <f>'廃棄物事業経費（組合）'!K8</f>
        <v>0</v>
      </c>
      <c r="L35" s="17">
        <f>'廃棄物事業経費（組合）'!L8</f>
        <v>0</v>
      </c>
      <c r="M35" s="17">
        <f t="shared" si="2"/>
        <v>383213</v>
      </c>
      <c r="N35" s="17">
        <f t="shared" si="3"/>
        <v>178815</v>
      </c>
      <c r="O35" s="17">
        <f>'廃棄物事業経費（組合）'!O8</f>
        <v>0</v>
      </c>
      <c r="P35" s="17">
        <f>'廃棄物事業経費（組合）'!P8</f>
        <v>0</v>
      </c>
      <c r="Q35" s="17">
        <f>'廃棄物事業経費（組合）'!Q8</f>
        <v>0</v>
      </c>
      <c r="R35" s="17">
        <f>'廃棄物事業経費（組合）'!R8</f>
        <v>148815</v>
      </c>
      <c r="S35" s="17">
        <f>'廃棄物事業経費（組合）'!S8</f>
        <v>117796</v>
      </c>
      <c r="T35" s="17">
        <f>'廃棄物事業経費（組合）'!T8</f>
        <v>30000</v>
      </c>
      <c r="U35" s="17">
        <f>'廃棄物事業経費（組合）'!U8</f>
        <v>204398</v>
      </c>
      <c r="V35" s="17">
        <f t="shared" si="5"/>
        <v>383213</v>
      </c>
      <c r="W35" s="17">
        <f t="shared" si="5"/>
        <v>178815</v>
      </c>
      <c r="X35" s="17">
        <f t="shared" si="5"/>
        <v>0</v>
      </c>
      <c r="Y35" s="17">
        <f t="shared" si="5"/>
        <v>0</v>
      </c>
      <c r="Z35" s="17">
        <f t="shared" si="5"/>
        <v>0</v>
      </c>
      <c r="AA35" s="17">
        <f t="shared" si="5"/>
        <v>148815</v>
      </c>
      <c r="AB35" s="17">
        <f t="shared" si="6"/>
        <v>117796</v>
      </c>
      <c r="AC35" s="17">
        <f t="shared" si="5"/>
        <v>30000</v>
      </c>
      <c r="AD35" s="17">
        <f t="shared" si="5"/>
        <v>204398</v>
      </c>
    </row>
    <row r="36" spans="1:30" ht="13.5" customHeight="1">
      <c r="A36" s="74" t="s">
        <v>140</v>
      </c>
      <c r="B36" s="74" t="s">
        <v>104</v>
      </c>
      <c r="C36" s="101" t="s">
        <v>105</v>
      </c>
      <c r="D36" s="17">
        <f t="shared" si="0"/>
        <v>0</v>
      </c>
      <c r="E36" s="17">
        <f t="shared" si="1"/>
        <v>0</v>
      </c>
      <c r="F36" s="17">
        <f>'廃棄物事業経費（組合）'!F9</f>
        <v>0</v>
      </c>
      <c r="G36" s="17">
        <f>'廃棄物事業経費（組合）'!G9</f>
        <v>0</v>
      </c>
      <c r="H36" s="17">
        <f>'廃棄物事業経費（組合）'!H9</f>
        <v>0</v>
      </c>
      <c r="I36" s="17">
        <f>'廃棄物事業経費（組合）'!I9</f>
        <v>0</v>
      </c>
      <c r="J36" s="17">
        <f>'廃棄物事業経費（組合）'!J9</f>
        <v>0</v>
      </c>
      <c r="K36" s="17">
        <f>'廃棄物事業経費（組合）'!K9</f>
        <v>0</v>
      </c>
      <c r="L36" s="17">
        <f>'廃棄物事業経費（組合）'!L9</f>
        <v>0</v>
      </c>
      <c r="M36" s="17">
        <f t="shared" si="2"/>
        <v>5326</v>
      </c>
      <c r="N36" s="17">
        <f t="shared" si="3"/>
        <v>5326</v>
      </c>
      <c r="O36" s="17">
        <f>'廃棄物事業経費（組合）'!O9</f>
        <v>0</v>
      </c>
      <c r="P36" s="17">
        <f>'廃棄物事業経費（組合）'!P9</f>
        <v>0</v>
      </c>
      <c r="Q36" s="17">
        <f>'廃棄物事業経費（組合）'!Q9</f>
        <v>0</v>
      </c>
      <c r="R36" s="17">
        <f>'廃棄物事業経費（組合）'!R9</f>
        <v>5326</v>
      </c>
      <c r="S36" s="17">
        <f>'廃棄物事業経費（組合）'!S9</f>
        <v>134095</v>
      </c>
      <c r="T36" s="17">
        <f>'廃棄物事業経費（組合）'!T9</f>
        <v>0</v>
      </c>
      <c r="U36" s="17">
        <f>'廃棄物事業経費（組合）'!U9</f>
        <v>0</v>
      </c>
      <c r="V36" s="17">
        <f t="shared" si="5"/>
        <v>5326</v>
      </c>
      <c r="W36" s="17">
        <f t="shared" si="5"/>
        <v>5326</v>
      </c>
      <c r="X36" s="17">
        <f t="shared" si="5"/>
        <v>0</v>
      </c>
      <c r="Y36" s="17">
        <f t="shared" si="5"/>
        <v>0</v>
      </c>
      <c r="Z36" s="17">
        <f t="shared" si="5"/>
        <v>0</v>
      </c>
      <c r="AA36" s="17">
        <f t="shared" si="5"/>
        <v>5326</v>
      </c>
      <c r="AB36" s="17">
        <f t="shared" si="6"/>
        <v>134095</v>
      </c>
      <c r="AC36" s="17">
        <f t="shared" si="5"/>
        <v>0</v>
      </c>
      <c r="AD36" s="17">
        <f t="shared" si="5"/>
        <v>0</v>
      </c>
    </row>
    <row r="37" spans="1:30" ht="13.5" customHeight="1">
      <c r="A37" s="74" t="s">
        <v>140</v>
      </c>
      <c r="B37" s="74" t="s">
        <v>106</v>
      </c>
      <c r="C37" s="101" t="s">
        <v>107</v>
      </c>
      <c r="D37" s="17">
        <f t="shared" si="0"/>
        <v>241448</v>
      </c>
      <c r="E37" s="17">
        <f t="shared" si="1"/>
        <v>237136</v>
      </c>
      <c r="F37" s="17">
        <f>'廃棄物事業経費（組合）'!F10</f>
        <v>0</v>
      </c>
      <c r="G37" s="17">
        <f>'廃棄物事業経費（組合）'!G10</f>
        <v>0</v>
      </c>
      <c r="H37" s="17">
        <f>'廃棄物事業経費（組合）'!H10</f>
        <v>0</v>
      </c>
      <c r="I37" s="17">
        <f>'廃棄物事業経費（組合）'!I10</f>
        <v>237136</v>
      </c>
      <c r="J37" s="17">
        <f>'廃棄物事業経費（組合）'!J10</f>
        <v>443054</v>
      </c>
      <c r="K37" s="17">
        <f>'廃棄物事業経費（組合）'!K10</f>
        <v>0</v>
      </c>
      <c r="L37" s="17">
        <f>'廃棄物事業経費（組合）'!L10</f>
        <v>4312</v>
      </c>
      <c r="M37" s="17">
        <f t="shared" si="2"/>
        <v>10213</v>
      </c>
      <c r="N37" s="17">
        <f t="shared" si="3"/>
        <v>3198</v>
      </c>
      <c r="O37" s="17">
        <f>'廃棄物事業経費（組合）'!O10</f>
        <v>0</v>
      </c>
      <c r="P37" s="17">
        <f>'廃棄物事業経費（組合）'!P10</f>
        <v>0</v>
      </c>
      <c r="Q37" s="17">
        <f>'廃棄物事業経費（組合）'!Q10</f>
        <v>0</v>
      </c>
      <c r="R37" s="17">
        <f>'廃棄物事業経費（組合）'!R10</f>
        <v>3198</v>
      </c>
      <c r="S37" s="17">
        <f>'廃棄物事業経費（組合）'!S10</f>
        <v>118418</v>
      </c>
      <c r="T37" s="17">
        <f>'廃棄物事業経費（組合）'!T10</f>
        <v>0</v>
      </c>
      <c r="U37" s="17">
        <f>'廃棄物事業経費（組合）'!U10</f>
        <v>7015</v>
      </c>
      <c r="V37" s="17">
        <f t="shared" si="5"/>
        <v>251661</v>
      </c>
      <c r="W37" s="17">
        <f t="shared" si="5"/>
        <v>240334</v>
      </c>
      <c r="X37" s="17">
        <f t="shared" si="5"/>
        <v>0</v>
      </c>
      <c r="Y37" s="17">
        <f t="shared" si="5"/>
        <v>0</v>
      </c>
      <c r="Z37" s="17">
        <f t="shared" si="5"/>
        <v>0</v>
      </c>
      <c r="AA37" s="17">
        <f t="shared" si="5"/>
        <v>240334</v>
      </c>
      <c r="AB37" s="17">
        <f t="shared" si="6"/>
        <v>561472</v>
      </c>
      <c r="AC37" s="17">
        <f t="shared" si="5"/>
        <v>0</v>
      </c>
      <c r="AD37" s="17">
        <f t="shared" si="5"/>
        <v>11327</v>
      </c>
    </row>
    <row r="38" spans="1:30" ht="13.5" customHeight="1">
      <c r="A38" s="74" t="s">
        <v>140</v>
      </c>
      <c r="B38" s="74" t="s">
        <v>108</v>
      </c>
      <c r="C38" s="101" t="s">
        <v>109</v>
      </c>
      <c r="D38" s="17">
        <f t="shared" si="0"/>
        <v>161188</v>
      </c>
      <c r="E38" s="17">
        <f t="shared" si="1"/>
        <v>149838</v>
      </c>
      <c r="F38" s="17">
        <f>'廃棄物事業経費（組合）'!F11</f>
        <v>0</v>
      </c>
      <c r="G38" s="17">
        <f>'廃棄物事業経費（組合）'!G11</f>
        <v>0</v>
      </c>
      <c r="H38" s="17">
        <f>'廃棄物事業経費（組合）'!H11</f>
        <v>0</v>
      </c>
      <c r="I38" s="17">
        <f>'廃棄物事業経費（組合）'!I11</f>
        <v>136955</v>
      </c>
      <c r="J38" s="17">
        <f>'廃棄物事業経費（組合）'!J11</f>
        <v>366711</v>
      </c>
      <c r="K38" s="17">
        <f>'廃棄物事業経費（組合）'!K11</f>
        <v>12883</v>
      </c>
      <c r="L38" s="17">
        <f>'廃棄物事業経費（組合）'!L11</f>
        <v>11350</v>
      </c>
      <c r="M38" s="17">
        <f t="shared" si="2"/>
        <v>0</v>
      </c>
      <c r="N38" s="17">
        <f t="shared" si="3"/>
        <v>0</v>
      </c>
      <c r="O38" s="17">
        <f>'廃棄物事業経費（組合）'!O11</f>
        <v>0</v>
      </c>
      <c r="P38" s="17">
        <f>'廃棄物事業経費（組合）'!P11</f>
        <v>0</v>
      </c>
      <c r="Q38" s="17">
        <f>'廃棄物事業経費（組合）'!Q11</f>
        <v>0</v>
      </c>
      <c r="R38" s="17">
        <f>'廃棄物事業経費（組合）'!R11</f>
        <v>0</v>
      </c>
      <c r="S38" s="17">
        <f>'廃棄物事業経費（組合）'!S11</f>
        <v>0</v>
      </c>
      <c r="T38" s="17">
        <f>'廃棄物事業経費（組合）'!T11</f>
        <v>0</v>
      </c>
      <c r="U38" s="17">
        <f>'廃棄物事業経費（組合）'!U11</f>
        <v>0</v>
      </c>
      <c r="V38" s="17">
        <f t="shared" si="5"/>
        <v>161188</v>
      </c>
      <c r="W38" s="17">
        <f t="shared" si="5"/>
        <v>149838</v>
      </c>
      <c r="X38" s="17">
        <f t="shared" si="5"/>
        <v>0</v>
      </c>
      <c r="Y38" s="17">
        <f t="shared" si="5"/>
        <v>0</v>
      </c>
      <c r="Z38" s="17">
        <f t="shared" si="5"/>
        <v>0</v>
      </c>
      <c r="AA38" s="17">
        <f t="shared" si="5"/>
        <v>136955</v>
      </c>
      <c r="AB38" s="17">
        <f t="shared" si="6"/>
        <v>366711</v>
      </c>
      <c r="AC38" s="17">
        <f t="shared" si="5"/>
        <v>12883</v>
      </c>
      <c r="AD38" s="17">
        <f t="shared" si="5"/>
        <v>11350</v>
      </c>
    </row>
    <row r="39" spans="1:30" ht="13.5" customHeight="1">
      <c r="A39" s="74" t="s">
        <v>140</v>
      </c>
      <c r="B39" s="74" t="s">
        <v>110</v>
      </c>
      <c r="C39" s="101" t="s">
        <v>111</v>
      </c>
      <c r="D39" s="17">
        <f>E39+L39</f>
        <v>416371</v>
      </c>
      <c r="E39" s="17">
        <f>F39+G39+H39+I39+K39</f>
        <v>416074</v>
      </c>
      <c r="F39" s="17">
        <f>'廃棄物事業経費（組合）'!F12</f>
        <v>56092</v>
      </c>
      <c r="G39" s="17">
        <f>'廃棄物事業経費（組合）'!G12</f>
        <v>411</v>
      </c>
      <c r="H39" s="17">
        <f>'廃棄物事業経費（組合）'!H12</f>
        <v>295100</v>
      </c>
      <c r="I39" s="17">
        <f>'廃棄物事業経費（組合）'!I12</f>
        <v>48720</v>
      </c>
      <c r="J39" s="17">
        <f>'廃棄物事業経費（組合）'!J12</f>
        <v>558634</v>
      </c>
      <c r="K39" s="17">
        <f>'廃棄物事業経費（組合）'!K12</f>
        <v>15751</v>
      </c>
      <c r="L39" s="17">
        <f>'廃棄物事業経費（組合）'!L12</f>
        <v>297</v>
      </c>
      <c r="M39" s="17">
        <f>N39+U39</f>
        <v>14134</v>
      </c>
      <c r="N39" s="17">
        <f>O39+P39+Q39+R39+T39</f>
        <v>8647</v>
      </c>
      <c r="O39" s="17">
        <f>'廃棄物事業経費（組合）'!O12</f>
        <v>0</v>
      </c>
      <c r="P39" s="17">
        <f>'廃棄物事業経費（組合）'!P12</f>
        <v>0</v>
      </c>
      <c r="Q39" s="17">
        <f>'廃棄物事業経費（組合）'!Q12</f>
        <v>0</v>
      </c>
      <c r="R39" s="17">
        <f>'廃棄物事業経費（組合）'!R12</f>
        <v>8647</v>
      </c>
      <c r="S39" s="17">
        <f>'廃棄物事業経費（組合）'!S12</f>
        <v>212091</v>
      </c>
      <c r="T39" s="17">
        <f>'廃棄物事業経費（組合）'!T12</f>
        <v>0</v>
      </c>
      <c r="U39" s="17">
        <f>'廃棄物事業経費（組合）'!U12</f>
        <v>5487</v>
      </c>
      <c r="V39" s="17">
        <f t="shared" si="5"/>
        <v>430505</v>
      </c>
      <c r="W39" s="17">
        <f t="shared" si="5"/>
        <v>424721</v>
      </c>
      <c r="X39" s="17">
        <f t="shared" si="5"/>
        <v>56092</v>
      </c>
      <c r="Y39" s="17">
        <f t="shared" si="5"/>
        <v>411</v>
      </c>
      <c r="Z39" s="17">
        <f t="shared" si="5"/>
        <v>295100</v>
      </c>
      <c r="AA39" s="17">
        <f t="shared" si="5"/>
        <v>57367</v>
      </c>
      <c r="AB39" s="17">
        <f t="shared" si="6"/>
        <v>770725</v>
      </c>
      <c r="AC39" s="17">
        <f t="shared" si="5"/>
        <v>15751</v>
      </c>
      <c r="AD39" s="17">
        <f t="shared" si="5"/>
        <v>5784</v>
      </c>
    </row>
    <row r="40" spans="1:30" ht="13.5" customHeight="1">
      <c r="A40" s="74" t="s">
        <v>140</v>
      </c>
      <c r="B40" s="74" t="s">
        <v>112</v>
      </c>
      <c r="C40" s="101" t="s">
        <v>113</v>
      </c>
      <c r="D40" s="17">
        <f>E40+L40</f>
        <v>2801903</v>
      </c>
      <c r="E40" s="17">
        <f>F40+G40+H40+I40+K40</f>
        <v>2801903</v>
      </c>
      <c r="F40" s="17">
        <f>'廃棄物事業経費（組合）'!F13</f>
        <v>384484</v>
      </c>
      <c r="G40" s="17">
        <f>'廃棄物事業経費（組合）'!G13</f>
        <v>2605</v>
      </c>
      <c r="H40" s="17">
        <f>'廃棄物事業経費（組合）'!H13</f>
        <v>1043000</v>
      </c>
      <c r="I40" s="17">
        <f>'廃棄物事業経費（組合）'!I13</f>
        <v>708603</v>
      </c>
      <c r="J40" s="17">
        <f>'廃棄物事業経費（組合）'!J13</f>
        <v>673446</v>
      </c>
      <c r="K40" s="17">
        <f>'廃棄物事業経費（組合）'!K13</f>
        <v>663211</v>
      </c>
      <c r="L40" s="17">
        <f>'廃棄物事業経費（組合）'!L13</f>
        <v>0</v>
      </c>
      <c r="M40" s="17">
        <f>N40+U40</f>
        <v>0</v>
      </c>
      <c r="N40" s="17">
        <f>O40+P40+Q40+R40+T40</f>
        <v>0</v>
      </c>
      <c r="O40" s="17">
        <f>'廃棄物事業経費（組合）'!O13</f>
        <v>0</v>
      </c>
      <c r="P40" s="17">
        <f>'廃棄物事業経費（組合）'!P13</f>
        <v>0</v>
      </c>
      <c r="Q40" s="17">
        <f>'廃棄物事業経費（組合）'!Q13</f>
        <v>0</v>
      </c>
      <c r="R40" s="17">
        <f>'廃棄物事業経費（組合）'!R13</f>
        <v>0</v>
      </c>
      <c r="S40" s="17">
        <f>'廃棄物事業経費（組合）'!S13</f>
        <v>0</v>
      </c>
      <c r="T40" s="17">
        <f>'廃棄物事業経費（組合）'!T13</f>
        <v>0</v>
      </c>
      <c r="U40" s="17">
        <f>'廃棄物事業経費（組合）'!U13</f>
        <v>0</v>
      </c>
      <c r="V40" s="17">
        <f t="shared" si="5"/>
        <v>2801903</v>
      </c>
      <c r="W40" s="17">
        <f t="shared" si="5"/>
        <v>2801903</v>
      </c>
      <c r="X40" s="17">
        <f t="shared" si="5"/>
        <v>384484</v>
      </c>
      <c r="Y40" s="17">
        <f t="shared" si="5"/>
        <v>2605</v>
      </c>
      <c r="Z40" s="17">
        <f t="shared" si="5"/>
        <v>1043000</v>
      </c>
      <c r="AA40" s="17">
        <f t="shared" si="5"/>
        <v>708603</v>
      </c>
      <c r="AB40" s="17">
        <f t="shared" si="6"/>
        <v>673446</v>
      </c>
      <c r="AC40" s="17">
        <f t="shared" si="5"/>
        <v>663211</v>
      </c>
      <c r="AD40" s="17">
        <f t="shared" si="5"/>
        <v>0</v>
      </c>
    </row>
    <row r="41" spans="1:30" ht="13.5" customHeight="1">
      <c r="A41" s="74" t="s">
        <v>140</v>
      </c>
      <c r="B41" s="74" t="s">
        <v>114</v>
      </c>
      <c r="C41" s="101" t="s">
        <v>115</v>
      </c>
      <c r="D41" s="17">
        <f>E41+L41</f>
        <v>14916</v>
      </c>
      <c r="E41" s="17">
        <f>F41+G41+H41+I41+K41</f>
        <v>0</v>
      </c>
      <c r="F41" s="17">
        <f>'廃棄物事業経費（組合）'!F14</f>
        <v>0</v>
      </c>
      <c r="G41" s="17">
        <f>'廃棄物事業経費（組合）'!G14</f>
        <v>0</v>
      </c>
      <c r="H41" s="17">
        <f>'廃棄物事業経費（組合）'!H14</f>
        <v>0</v>
      </c>
      <c r="I41" s="17">
        <f>'廃棄物事業経費（組合）'!I14</f>
        <v>0</v>
      </c>
      <c r="J41" s="17">
        <f>'廃棄物事業経費（組合）'!J14</f>
        <v>50934</v>
      </c>
      <c r="K41" s="17">
        <f>'廃棄物事業経費（組合）'!K14</f>
        <v>0</v>
      </c>
      <c r="L41" s="17">
        <f>'廃棄物事業経費（組合）'!L14</f>
        <v>14916</v>
      </c>
      <c r="M41" s="17">
        <f>N41+U41</f>
        <v>0</v>
      </c>
      <c r="N41" s="17">
        <f>O41+P41+Q41+R41+T41</f>
        <v>0</v>
      </c>
      <c r="O41" s="17">
        <f>'廃棄物事業経費（組合）'!O14</f>
        <v>0</v>
      </c>
      <c r="P41" s="17">
        <f>'廃棄物事業経費（組合）'!P14</f>
        <v>0</v>
      </c>
      <c r="Q41" s="17">
        <f>'廃棄物事業経費（組合）'!Q14</f>
        <v>0</v>
      </c>
      <c r="R41" s="17">
        <f>'廃棄物事業経費（組合）'!R14</f>
        <v>0</v>
      </c>
      <c r="S41" s="17">
        <f>'廃棄物事業経費（組合）'!S14</f>
        <v>0</v>
      </c>
      <c r="T41" s="17">
        <f>'廃棄物事業経費（組合）'!T14</f>
        <v>0</v>
      </c>
      <c r="U41" s="17">
        <f>'廃棄物事業経費（組合）'!U14</f>
        <v>0</v>
      </c>
      <c r="V41" s="17">
        <f t="shared" si="5"/>
        <v>14916</v>
      </c>
      <c r="W41" s="17">
        <f t="shared" si="5"/>
        <v>0</v>
      </c>
      <c r="X41" s="17">
        <f t="shared" si="5"/>
        <v>0</v>
      </c>
      <c r="Y41" s="17">
        <f t="shared" si="5"/>
        <v>0</v>
      </c>
      <c r="Z41" s="17">
        <f t="shared" si="5"/>
        <v>0</v>
      </c>
      <c r="AA41" s="17">
        <f t="shared" si="5"/>
        <v>0</v>
      </c>
      <c r="AB41" s="17">
        <f t="shared" si="6"/>
        <v>50934</v>
      </c>
      <c r="AC41" s="17">
        <f t="shared" si="5"/>
        <v>0</v>
      </c>
      <c r="AD41" s="17">
        <f t="shared" si="5"/>
        <v>14916</v>
      </c>
    </row>
    <row r="42" spans="1:30" ht="13.5">
      <c r="A42" s="114" t="s">
        <v>207</v>
      </c>
      <c r="B42" s="114"/>
      <c r="C42" s="114"/>
      <c r="D42" s="17">
        <f>SUM(D7:D41)</f>
        <v>12795578</v>
      </c>
      <c r="E42" s="17">
        <f aca="true" t="shared" si="7" ref="E42:AD42">SUM(E7:E41)</f>
        <v>4929686</v>
      </c>
      <c r="F42" s="17">
        <f t="shared" si="7"/>
        <v>453056</v>
      </c>
      <c r="G42" s="17">
        <f>SUM(G7:G41)</f>
        <v>34457</v>
      </c>
      <c r="H42" s="17">
        <f>SUM(H7:H41)</f>
        <v>1567000</v>
      </c>
      <c r="I42" s="17">
        <f>SUM(I7:I41)</f>
        <v>1992731</v>
      </c>
      <c r="J42" s="17">
        <f>SUM(J7:J41)</f>
        <v>2092779</v>
      </c>
      <c r="K42" s="17">
        <f>SUM(K7:K41)</f>
        <v>882442</v>
      </c>
      <c r="L42" s="17">
        <f t="shared" si="7"/>
        <v>7865892</v>
      </c>
      <c r="M42" s="17">
        <f t="shared" si="7"/>
        <v>2341105</v>
      </c>
      <c r="N42" s="17">
        <f t="shared" si="7"/>
        <v>710465</v>
      </c>
      <c r="O42" s="17">
        <f aca="true" t="shared" si="8" ref="O42:U42">SUM(O7:O41)</f>
        <v>38354</v>
      </c>
      <c r="P42" s="17">
        <f t="shared" si="8"/>
        <v>41575</v>
      </c>
      <c r="Q42" s="17">
        <f t="shared" si="8"/>
        <v>0</v>
      </c>
      <c r="R42" s="17">
        <f t="shared" si="8"/>
        <v>504030</v>
      </c>
      <c r="S42" s="17">
        <f t="shared" si="8"/>
        <v>835580</v>
      </c>
      <c r="T42" s="17">
        <f t="shared" si="8"/>
        <v>126506</v>
      </c>
      <c r="U42" s="17">
        <f t="shared" si="8"/>
        <v>1630640</v>
      </c>
      <c r="V42" s="17">
        <f t="shared" si="7"/>
        <v>15136683</v>
      </c>
      <c r="W42" s="17">
        <f t="shared" si="7"/>
        <v>5640151</v>
      </c>
      <c r="X42" s="17">
        <f t="shared" si="7"/>
        <v>491410</v>
      </c>
      <c r="Y42" s="17">
        <f t="shared" si="7"/>
        <v>76032</v>
      </c>
      <c r="Z42" s="17">
        <f t="shared" si="7"/>
        <v>1567000</v>
      </c>
      <c r="AA42" s="17">
        <f t="shared" si="7"/>
        <v>2496761</v>
      </c>
      <c r="AB42" s="17">
        <f t="shared" si="7"/>
        <v>2928359</v>
      </c>
      <c r="AC42" s="17">
        <f t="shared" si="7"/>
        <v>1008948</v>
      </c>
      <c r="AD42" s="17">
        <f t="shared" si="7"/>
        <v>9496532</v>
      </c>
    </row>
  </sheetData>
  <mergeCells count="4">
    <mergeCell ref="A2:A6"/>
    <mergeCell ref="B2:B6"/>
    <mergeCell ref="C2:C6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H42"/>
  <sheetViews>
    <sheetView showGridLines="0" workbookViewId="0" topLeftCell="A1">
      <pane xSplit="3" ySplit="6" topLeftCell="D7" activePane="bottomRight" state="frozen"/>
      <selection pane="topLeft" activeCell="F3308" sqref="F3308"/>
      <selection pane="topRight" activeCell="F3308" sqref="F3308"/>
      <selection pane="bottomLeft" activeCell="F3308" sqref="F3308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35.625" style="19" customWidth="1"/>
    <col min="4" max="5" width="11.125" style="20" customWidth="1"/>
    <col min="6" max="6" width="11.125" style="21" customWidth="1"/>
    <col min="7" max="7" width="11.125" style="22" customWidth="1"/>
    <col min="8" max="60" width="11.125" style="21" customWidth="1"/>
    <col min="61" max="16384" width="9.00390625" style="69" customWidth="1"/>
  </cols>
  <sheetData>
    <row r="1" ht="17.25">
      <c r="A1" s="63" t="s">
        <v>7</v>
      </c>
    </row>
    <row r="2" spans="1:60" s="68" customFormat="1" ht="22.5" customHeight="1">
      <c r="A2" s="128" t="s">
        <v>127</v>
      </c>
      <c r="B2" s="130" t="s">
        <v>122</v>
      </c>
      <c r="C2" s="115" t="s">
        <v>49</v>
      </c>
      <c r="D2" s="24" t="s">
        <v>50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58"/>
      <c r="Q2" s="58"/>
      <c r="R2" s="58"/>
      <c r="S2" s="25"/>
      <c r="T2" s="25"/>
      <c r="U2" s="25"/>
      <c r="V2" s="59"/>
      <c r="W2" s="24" t="s">
        <v>128</v>
      </c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58"/>
      <c r="AJ2" s="58"/>
      <c r="AK2" s="58"/>
      <c r="AL2" s="25"/>
      <c r="AM2" s="25"/>
      <c r="AN2" s="25"/>
      <c r="AO2" s="59"/>
      <c r="AP2" s="24" t="s">
        <v>129</v>
      </c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58"/>
      <c r="BC2" s="58"/>
      <c r="BD2" s="58"/>
      <c r="BE2" s="25"/>
      <c r="BF2" s="25"/>
      <c r="BG2" s="25"/>
      <c r="BH2" s="59"/>
    </row>
    <row r="3" spans="1:60" s="68" customFormat="1" ht="22.5" customHeight="1">
      <c r="A3" s="116"/>
      <c r="B3" s="131"/>
      <c r="C3" s="116"/>
      <c r="D3" s="27" t="s">
        <v>51</v>
      </c>
      <c r="E3" s="25"/>
      <c r="F3" s="25"/>
      <c r="G3" s="25"/>
      <c r="H3" s="25"/>
      <c r="I3" s="28"/>
      <c r="J3" s="117" t="s">
        <v>52</v>
      </c>
      <c r="K3" s="27" t="s">
        <v>193</v>
      </c>
      <c r="L3" s="25"/>
      <c r="M3" s="25"/>
      <c r="N3" s="25"/>
      <c r="O3" s="25"/>
      <c r="P3" s="25"/>
      <c r="Q3" s="25"/>
      <c r="R3" s="25"/>
      <c r="S3" s="28"/>
      <c r="T3" s="115" t="s">
        <v>53</v>
      </c>
      <c r="U3" s="115" t="s">
        <v>54</v>
      </c>
      <c r="V3" s="26" t="s">
        <v>194</v>
      </c>
      <c r="W3" s="27" t="s">
        <v>55</v>
      </c>
      <c r="X3" s="25"/>
      <c r="Y3" s="25"/>
      <c r="Z3" s="25"/>
      <c r="AA3" s="25"/>
      <c r="AB3" s="28"/>
      <c r="AC3" s="117" t="s">
        <v>56</v>
      </c>
      <c r="AD3" s="27" t="s">
        <v>193</v>
      </c>
      <c r="AE3" s="25"/>
      <c r="AF3" s="25"/>
      <c r="AG3" s="25"/>
      <c r="AH3" s="25"/>
      <c r="AI3" s="25"/>
      <c r="AJ3" s="25"/>
      <c r="AK3" s="25"/>
      <c r="AL3" s="28"/>
      <c r="AM3" s="115" t="s">
        <v>53</v>
      </c>
      <c r="AN3" s="115" t="s">
        <v>54</v>
      </c>
      <c r="AO3" s="26" t="s">
        <v>194</v>
      </c>
      <c r="AP3" s="27" t="s">
        <v>55</v>
      </c>
      <c r="AQ3" s="25"/>
      <c r="AR3" s="25"/>
      <c r="AS3" s="25"/>
      <c r="AT3" s="25"/>
      <c r="AU3" s="28"/>
      <c r="AV3" s="117" t="s">
        <v>56</v>
      </c>
      <c r="AW3" s="27" t="s">
        <v>193</v>
      </c>
      <c r="AX3" s="25"/>
      <c r="AY3" s="25"/>
      <c r="AZ3" s="25"/>
      <c r="BA3" s="25"/>
      <c r="BB3" s="25"/>
      <c r="BC3" s="25"/>
      <c r="BD3" s="25"/>
      <c r="BE3" s="28"/>
      <c r="BF3" s="115" t="s">
        <v>53</v>
      </c>
      <c r="BG3" s="115" t="s">
        <v>54</v>
      </c>
      <c r="BH3" s="26" t="s">
        <v>194</v>
      </c>
    </row>
    <row r="4" spans="1:60" s="68" customFormat="1" ht="22.5" customHeight="1">
      <c r="A4" s="116"/>
      <c r="B4" s="131"/>
      <c r="C4" s="116"/>
      <c r="D4" s="26" t="s">
        <v>134</v>
      </c>
      <c r="E4" s="29" t="s">
        <v>195</v>
      </c>
      <c r="F4" s="30"/>
      <c r="G4" s="31"/>
      <c r="H4" s="28"/>
      <c r="I4" s="119" t="s">
        <v>57</v>
      </c>
      <c r="J4" s="118"/>
      <c r="K4" s="26" t="s">
        <v>134</v>
      </c>
      <c r="L4" s="115" t="s">
        <v>58</v>
      </c>
      <c r="M4" s="27" t="s">
        <v>196</v>
      </c>
      <c r="N4" s="25"/>
      <c r="O4" s="25"/>
      <c r="P4" s="28"/>
      <c r="Q4" s="115" t="s">
        <v>59</v>
      </c>
      <c r="R4" s="115" t="s">
        <v>60</v>
      </c>
      <c r="S4" s="115" t="s">
        <v>61</v>
      </c>
      <c r="T4" s="116"/>
      <c r="U4" s="116"/>
      <c r="V4" s="33"/>
      <c r="W4" s="26" t="s">
        <v>134</v>
      </c>
      <c r="X4" s="29" t="s">
        <v>195</v>
      </c>
      <c r="Y4" s="30"/>
      <c r="Z4" s="31"/>
      <c r="AA4" s="28"/>
      <c r="AB4" s="119" t="s">
        <v>57</v>
      </c>
      <c r="AC4" s="118"/>
      <c r="AD4" s="26" t="s">
        <v>134</v>
      </c>
      <c r="AE4" s="115" t="s">
        <v>58</v>
      </c>
      <c r="AF4" s="27" t="s">
        <v>196</v>
      </c>
      <c r="AG4" s="25"/>
      <c r="AH4" s="25"/>
      <c r="AI4" s="28"/>
      <c r="AJ4" s="115" t="s">
        <v>59</v>
      </c>
      <c r="AK4" s="115" t="s">
        <v>60</v>
      </c>
      <c r="AL4" s="115" t="s">
        <v>61</v>
      </c>
      <c r="AM4" s="116"/>
      <c r="AN4" s="116"/>
      <c r="AO4" s="33"/>
      <c r="AP4" s="26" t="s">
        <v>134</v>
      </c>
      <c r="AQ4" s="29" t="s">
        <v>195</v>
      </c>
      <c r="AR4" s="30"/>
      <c r="AS4" s="31"/>
      <c r="AT4" s="28"/>
      <c r="AU4" s="119" t="s">
        <v>57</v>
      </c>
      <c r="AV4" s="118"/>
      <c r="AW4" s="26" t="s">
        <v>134</v>
      </c>
      <c r="AX4" s="115" t="s">
        <v>58</v>
      </c>
      <c r="AY4" s="27" t="s">
        <v>196</v>
      </c>
      <c r="AZ4" s="25"/>
      <c r="BA4" s="25"/>
      <c r="BB4" s="28"/>
      <c r="BC4" s="115" t="s">
        <v>59</v>
      </c>
      <c r="BD4" s="115" t="s">
        <v>60</v>
      </c>
      <c r="BE4" s="115" t="s">
        <v>61</v>
      </c>
      <c r="BF4" s="116"/>
      <c r="BG4" s="116"/>
      <c r="BH4" s="33"/>
    </row>
    <row r="5" spans="1:60" s="68" customFormat="1" ht="22.5" customHeight="1">
      <c r="A5" s="116"/>
      <c r="B5" s="131"/>
      <c r="C5" s="116"/>
      <c r="D5" s="33"/>
      <c r="E5" s="26" t="s">
        <v>134</v>
      </c>
      <c r="F5" s="32" t="s">
        <v>62</v>
      </c>
      <c r="G5" s="32" t="s">
        <v>63</v>
      </c>
      <c r="H5" s="32" t="s">
        <v>64</v>
      </c>
      <c r="I5" s="120"/>
      <c r="J5" s="118"/>
      <c r="K5" s="33"/>
      <c r="L5" s="116"/>
      <c r="M5" s="26" t="s">
        <v>134</v>
      </c>
      <c r="N5" s="23" t="s">
        <v>65</v>
      </c>
      <c r="O5" s="23" t="s">
        <v>241</v>
      </c>
      <c r="P5" s="23" t="s">
        <v>242</v>
      </c>
      <c r="Q5" s="116"/>
      <c r="R5" s="116"/>
      <c r="S5" s="116"/>
      <c r="T5" s="116"/>
      <c r="U5" s="116"/>
      <c r="V5" s="33"/>
      <c r="W5" s="33"/>
      <c r="X5" s="26" t="s">
        <v>134</v>
      </c>
      <c r="Y5" s="32" t="s">
        <v>62</v>
      </c>
      <c r="Z5" s="32" t="s">
        <v>63</v>
      </c>
      <c r="AA5" s="32" t="s">
        <v>64</v>
      </c>
      <c r="AB5" s="120"/>
      <c r="AC5" s="118"/>
      <c r="AD5" s="33"/>
      <c r="AE5" s="116"/>
      <c r="AF5" s="26" t="s">
        <v>134</v>
      </c>
      <c r="AG5" s="23" t="s">
        <v>65</v>
      </c>
      <c r="AH5" s="23" t="s">
        <v>241</v>
      </c>
      <c r="AI5" s="23" t="s">
        <v>242</v>
      </c>
      <c r="AJ5" s="116"/>
      <c r="AK5" s="116"/>
      <c r="AL5" s="116"/>
      <c r="AM5" s="116"/>
      <c r="AN5" s="116"/>
      <c r="AO5" s="33"/>
      <c r="AP5" s="33"/>
      <c r="AQ5" s="26" t="s">
        <v>134</v>
      </c>
      <c r="AR5" s="32" t="s">
        <v>62</v>
      </c>
      <c r="AS5" s="32" t="s">
        <v>63</v>
      </c>
      <c r="AT5" s="32" t="s">
        <v>64</v>
      </c>
      <c r="AU5" s="120"/>
      <c r="AV5" s="118"/>
      <c r="AW5" s="33"/>
      <c r="AX5" s="116"/>
      <c r="AY5" s="26" t="s">
        <v>134</v>
      </c>
      <c r="AZ5" s="23" t="s">
        <v>65</v>
      </c>
      <c r="BA5" s="23" t="s">
        <v>241</v>
      </c>
      <c r="BB5" s="23" t="s">
        <v>242</v>
      </c>
      <c r="BC5" s="116"/>
      <c r="BD5" s="116"/>
      <c r="BE5" s="116"/>
      <c r="BF5" s="116"/>
      <c r="BG5" s="116"/>
      <c r="BH5" s="33"/>
    </row>
    <row r="6" spans="1:60" s="68" customFormat="1" ht="22.5" customHeight="1">
      <c r="A6" s="129"/>
      <c r="B6" s="132"/>
      <c r="C6" s="133"/>
      <c r="D6" s="34" t="s">
        <v>137</v>
      </c>
      <c r="E6" s="34" t="s">
        <v>138</v>
      </c>
      <c r="F6" s="35" t="s">
        <v>138</v>
      </c>
      <c r="G6" s="35" t="s">
        <v>138</v>
      </c>
      <c r="H6" s="35" t="s">
        <v>138</v>
      </c>
      <c r="I6" s="38" t="s">
        <v>138</v>
      </c>
      <c r="J6" s="38" t="s">
        <v>138</v>
      </c>
      <c r="K6" s="34" t="s">
        <v>138</v>
      </c>
      <c r="L6" s="34" t="s">
        <v>138</v>
      </c>
      <c r="M6" s="34" t="s">
        <v>138</v>
      </c>
      <c r="N6" s="39" t="s">
        <v>138</v>
      </c>
      <c r="O6" s="39" t="s">
        <v>138</v>
      </c>
      <c r="P6" s="39" t="s">
        <v>138</v>
      </c>
      <c r="Q6" s="34" t="s">
        <v>138</v>
      </c>
      <c r="R6" s="34" t="s">
        <v>138</v>
      </c>
      <c r="S6" s="34" t="s">
        <v>138</v>
      </c>
      <c r="T6" s="34" t="s">
        <v>138</v>
      </c>
      <c r="U6" s="34" t="s">
        <v>138</v>
      </c>
      <c r="V6" s="34" t="s">
        <v>138</v>
      </c>
      <c r="W6" s="34" t="s">
        <v>137</v>
      </c>
      <c r="X6" s="34" t="s">
        <v>138</v>
      </c>
      <c r="Y6" s="35" t="s">
        <v>138</v>
      </c>
      <c r="Z6" s="35" t="s">
        <v>138</v>
      </c>
      <c r="AA6" s="35" t="s">
        <v>138</v>
      </c>
      <c r="AB6" s="38" t="s">
        <v>138</v>
      </c>
      <c r="AC6" s="38" t="s">
        <v>138</v>
      </c>
      <c r="AD6" s="34" t="s">
        <v>138</v>
      </c>
      <c r="AE6" s="34" t="s">
        <v>138</v>
      </c>
      <c r="AF6" s="34" t="s">
        <v>138</v>
      </c>
      <c r="AG6" s="39" t="s">
        <v>138</v>
      </c>
      <c r="AH6" s="39" t="s">
        <v>138</v>
      </c>
      <c r="AI6" s="39" t="s">
        <v>138</v>
      </c>
      <c r="AJ6" s="34" t="s">
        <v>138</v>
      </c>
      <c r="AK6" s="34" t="s">
        <v>138</v>
      </c>
      <c r="AL6" s="34" t="s">
        <v>138</v>
      </c>
      <c r="AM6" s="34" t="s">
        <v>138</v>
      </c>
      <c r="AN6" s="34" t="s">
        <v>138</v>
      </c>
      <c r="AO6" s="34" t="s">
        <v>138</v>
      </c>
      <c r="AP6" s="34" t="s">
        <v>137</v>
      </c>
      <c r="AQ6" s="34" t="s">
        <v>138</v>
      </c>
      <c r="AR6" s="35" t="s">
        <v>138</v>
      </c>
      <c r="AS6" s="35" t="s">
        <v>138</v>
      </c>
      <c r="AT6" s="35" t="s">
        <v>138</v>
      </c>
      <c r="AU6" s="38" t="s">
        <v>138</v>
      </c>
      <c r="AV6" s="38" t="s">
        <v>138</v>
      </c>
      <c r="AW6" s="34" t="s">
        <v>138</v>
      </c>
      <c r="AX6" s="34" t="s">
        <v>138</v>
      </c>
      <c r="AY6" s="34" t="s">
        <v>138</v>
      </c>
      <c r="AZ6" s="39" t="s">
        <v>138</v>
      </c>
      <c r="BA6" s="39" t="s">
        <v>138</v>
      </c>
      <c r="BB6" s="39" t="s">
        <v>138</v>
      </c>
      <c r="BC6" s="34" t="s">
        <v>138</v>
      </c>
      <c r="BD6" s="34" t="s">
        <v>138</v>
      </c>
      <c r="BE6" s="34" t="s">
        <v>138</v>
      </c>
      <c r="BF6" s="34" t="s">
        <v>138</v>
      </c>
      <c r="BG6" s="34" t="s">
        <v>138</v>
      </c>
      <c r="BH6" s="34" t="s">
        <v>138</v>
      </c>
    </row>
    <row r="7" spans="1:60" ht="13.5">
      <c r="A7" s="74" t="s">
        <v>140</v>
      </c>
      <c r="B7" s="74" t="s">
        <v>141</v>
      </c>
      <c r="C7" s="101" t="s">
        <v>142</v>
      </c>
      <c r="D7" s="17">
        <f aca="true" t="shared" si="0" ref="D7:D37">E7+I7</f>
        <v>0</v>
      </c>
      <c r="E7" s="17">
        <f aca="true" t="shared" si="1" ref="E7:E37">SUM(F7:H7)</f>
        <v>0</v>
      </c>
      <c r="F7" s="17">
        <f>'廃棄物事業経費（市町村）'!AG7</f>
        <v>0</v>
      </c>
      <c r="G7" s="17">
        <f>'廃棄物事業経費（市町村）'!AH7</f>
        <v>0</v>
      </c>
      <c r="H7" s="17">
        <f>'廃棄物事業経費（市町村）'!AI7</f>
        <v>0</v>
      </c>
      <c r="I7" s="17">
        <f>'廃棄物事業経費（市町村）'!AJ7</f>
        <v>0</v>
      </c>
      <c r="J7" s="17">
        <f>'廃棄物事業経費（市町村）'!AK7</f>
        <v>0</v>
      </c>
      <c r="K7" s="17">
        <f aca="true" t="shared" si="2" ref="K7:K34">L7+M7+Q7+R7+S7</f>
        <v>1630240</v>
      </c>
      <c r="L7" s="17">
        <f>'廃棄物事業経費（市町村）'!AM7</f>
        <v>1218747</v>
      </c>
      <c r="M7" s="75">
        <f aca="true" t="shared" si="3" ref="M7:M34">SUM(N7:P7)</f>
        <v>115311</v>
      </c>
      <c r="N7" s="17">
        <f>'廃棄物事業経費（市町村）'!AO7</f>
        <v>101079</v>
      </c>
      <c r="O7" s="17">
        <f>'廃棄物事業経費（市町村）'!AP7</f>
        <v>0</v>
      </c>
      <c r="P7" s="17">
        <f>'廃棄物事業経費（市町村）'!AQ7</f>
        <v>14232</v>
      </c>
      <c r="Q7" s="17">
        <f>'廃棄物事業経費（市町村）'!AR7</f>
        <v>73259</v>
      </c>
      <c r="R7" s="17">
        <f>'廃棄物事業経費（市町村）'!AS7</f>
        <v>222923</v>
      </c>
      <c r="S7" s="17">
        <f>'廃棄物事業経費（市町村）'!AT7</f>
        <v>0</v>
      </c>
      <c r="T7" s="17">
        <f>'廃棄物事業経費（市町村）'!AU7</f>
        <v>465286</v>
      </c>
      <c r="U7" s="17">
        <f>'廃棄物事業経費（市町村）'!AV7</f>
        <v>14584</v>
      </c>
      <c r="V7" s="17">
        <f aca="true" t="shared" si="4" ref="V7:V34">D7+K7+U7</f>
        <v>1644824</v>
      </c>
      <c r="W7" s="17">
        <f aca="true" t="shared" si="5" ref="W7:W34">X7+AB7</f>
        <v>4379</v>
      </c>
      <c r="X7" s="17">
        <f aca="true" t="shared" si="6" ref="X7:X34">SUM(Y7:AA7)</f>
        <v>4379</v>
      </c>
      <c r="Y7" s="17">
        <f>'廃棄物事業経費（市町村）'!AZ7</f>
        <v>0</v>
      </c>
      <c r="Z7" s="17">
        <f>'廃棄物事業経費（市町村）'!BA7</f>
        <v>0</v>
      </c>
      <c r="AA7" s="17">
        <f>'廃棄物事業経費（市町村）'!BB7</f>
        <v>4379</v>
      </c>
      <c r="AB7" s="17">
        <f>'廃棄物事業経費（市町村）'!BC7</f>
        <v>0</v>
      </c>
      <c r="AC7" s="17">
        <f>'廃棄物事業経費（市町村）'!BD7</f>
        <v>0</v>
      </c>
      <c r="AD7" s="17">
        <f aca="true" t="shared" si="7" ref="AD7:AD34">AE7+AF7+AJ7+AK7+AL7</f>
        <v>177503</v>
      </c>
      <c r="AE7" s="17">
        <f>'廃棄物事業経費（市町村）'!BF7</f>
        <v>151386</v>
      </c>
      <c r="AF7" s="75">
        <f aca="true" t="shared" si="8" ref="AF7:AF34">SUM(AG7:AI7)</f>
        <v>0</v>
      </c>
      <c r="AG7" s="17">
        <f>'廃棄物事業経費（市町村）'!BH7</f>
        <v>0</v>
      </c>
      <c r="AH7" s="17">
        <f>'廃棄物事業経費（市町村）'!BI7</f>
        <v>0</v>
      </c>
      <c r="AI7" s="17">
        <f>'廃棄物事業経費（市町村）'!BJ7</f>
        <v>0</v>
      </c>
      <c r="AJ7" s="17">
        <f>'廃棄物事業経費（市町村）'!BK7</f>
        <v>0</v>
      </c>
      <c r="AK7" s="17">
        <f>'廃棄物事業経費（市町村）'!BL7</f>
        <v>26117</v>
      </c>
      <c r="AL7" s="17">
        <f>'廃棄物事業経費（市町村）'!BM7</f>
        <v>0</v>
      </c>
      <c r="AM7" s="17">
        <f>'廃棄物事業経費（市町村）'!BN7</f>
        <v>88464</v>
      </c>
      <c r="AN7" s="17">
        <f>'廃棄物事業経費（市町村）'!BO7</f>
        <v>0</v>
      </c>
      <c r="AO7" s="17">
        <f aca="true" t="shared" si="9" ref="AO7:AO34">W7+AD7+AN7</f>
        <v>181882</v>
      </c>
      <c r="AP7" s="17">
        <f aca="true" t="shared" si="10" ref="AP7:AS27">D7+W7</f>
        <v>4379</v>
      </c>
      <c r="AQ7" s="17">
        <f t="shared" si="10"/>
        <v>4379</v>
      </c>
      <c r="AR7" s="17">
        <f t="shared" si="10"/>
        <v>0</v>
      </c>
      <c r="AS7" s="17">
        <f t="shared" si="10"/>
        <v>0</v>
      </c>
      <c r="AT7" s="17">
        <f aca="true" t="shared" si="11" ref="AT7:AT34">H7+AA7</f>
        <v>4379</v>
      </c>
      <c r="AU7" s="17">
        <f aca="true" t="shared" si="12" ref="AU7:AV34">I7+AB7</f>
        <v>0</v>
      </c>
      <c r="AV7" s="17">
        <f t="shared" si="12"/>
        <v>0</v>
      </c>
      <c r="AW7" s="17">
        <f aca="true" t="shared" si="13" ref="AW7:AW34">K7+AD7</f>
        <v>1807743</v>
      </c>
      <c r="AX7" s="17">
        <f aca="true" t="shared" si="14" ref="AX7:AX34">L7+AE7</f>
        <v>1370133</v>
      </c>
      <c r="AY7" s="17">
        <f aca="true" t="shared" si="15" ref="AY7:AY34">M7+AF7</f>
        <v>115311</v>
      </c>
      <c r="AZ7" s="17">
        <f aca="true" t="shared" si="16" ref="AZ7:AZ34">N7+AG7</f>
        <v>101079</v>
      </c>
      <c r="BA7" s="17">
        <f aca="true" t="shared" si="17" ref="BA7:BA34">O7+AH7</f>
        <v>0</v>
      </c>
      <c r="BB7" s="17">
        <f aca="true" t="shared" si="18" ref="BB7:BB34">P7+AI7</f>
        <v>14232</v>
      </c>
      <c r="BC7" s="17">
        <f aca="true" t="shared" si="19" ref="BC7:BC34">Q7+AJ7</f>
        <v>73259</v>
      </c>
      <c r="BD7" s="17">
        <f aca="true" t="shared" si="20" ref="BD7:BD34">R7+AK7</f>
        <v>249040</v>
      </c>
      <c r="BE7" s="17">
        <f aca="true" t="shared" si="21" ref="BE7:BF16">S7+AL7</f>
        <v>0</v>
      </c>
      <c r="BF7" s="17">
        <f t="shared" si="21"/>
        <v>553750</v>
      </c>
      <c r="BG7" s="17">
        <f aca="true" t="shared" si="22" ref="BG7:BG15">U7+AN7</f>
        <v>14584</v>
      </c>
      <c r="BH7" s="17">
        <f aca="true" t="shared" si="23" ref="BH7:BH15">V7+AO7</f>
        <v>1826706</v>
      </c>
    </row>
    <row r="8" spans="1:60" ht="13.5">
      <c r="A8" s="74" t="s">
        <v>140</v>
      </c>
      <c r="B8" s="74" t="s">
        <v>143</v>
      </c>
      <c r="C8" s="101" t="s">
        <v>144</v>
      </c>
      <c r="D8" s="17">
        <f t="shared" si="0"/>
        <v>3360</v>
      </c>
      <c r="E8" s="17">
        <f t="shared" si="1"/>
        <v>3360</v>
      </c>
      <c r="F8" s="17">
        <f>'廃棄物事業経費（市町村）'!AG8</f>
        <v>0</v>
      </c>
      <c r="G8" s="17">
        <f>'廃棄物事業経費（市町村）'!AH8</f>
        <v>3360</v>
      </c>
      <c r="H8" s="17">
        <f>'廃棄物事業経費（市町村）'!AI8</f>
        <v>0</v>
      </c>
      <c r="I8" s="17">
        <f>'廃棄物事業経費（市町村）'!AJ8</f>
        <v>0</v>
      </c>
      <c r="J8" s="17">
        <f>'廃棄物事業経費（市町村）'!AK8</f>
        <v>0</v>
      </c>
      <c r="K8" s="17">
        <f t="shared" si="2"/>
        <v>2187720</v>
      </c>
      <c r="L8" s="17">
        <f>'廃棄物事業経費（市町村）'!AM8</f>
        <v>1318742</v>
      </c>
      <c r="M8" s="75">
        <f t="shared" si="3"/>
        <v>382029</v>
      </c>
      <c r="N8" s="17">
        <f>'廃棄物事業経費（市町村）'!AO8</f>
        <v>30067</v>
      </c>
      <c r="O8" s="17">
        <f>'廃棄物事業経費（市町村）'!AP8</f>
        <v>326426</v>
      </c>
      <c r="P8" s="17">
        <f>'廃棄物事業経費（市町村）'!AQ8</f>
        <v>25536</v>
      </c>
      <c r="Q8" s="17">
        <f>'廃棄物事業経費（市町村）'!AR8</f>
        <v>21339</v>
      </c>
      <c r="R8" s="17">
        <f>'廃棄物事業経費（市町村）'!AS8</f>
        <v>244731</v>
      </c>
      <c r="S8" s="17">
        <f>'廃棄物事業経費（市町村）'!AT8</f>
        <v>220879</v>
      </c>
      <c r="T8" s="17">
        <f>'廃棄物事業経費（市町村）'!AU8</f>
        <v>33940</v>
      </c>
      <c r="U8" s="17">
        <f>'廃棄物事業経費（市町村）'!AV8</f>
        <v>0</v>
      </c>
      <c r="V8" s="17">
        <f t="shared" si="4"/>
        <v>2191080</v>
      </c>
      <c r="W8" s="17">
        <f t="shared" si="5"/>
        <v>0</v>
      </c>
      <c r="X8" s="17">
        <f t="shared" si="6"/>
        <v>0</v>
      </c>
      <c r="Y8" s="17">
        <f>'廃棄物事業経費（市町村）'!AZ8</f>
        <v>0</v>
      </c>
      <c r="Z8" s="17">
        <f>'廃棄物事業経費（市町村）'!BA8</f>
        <v>0</v>
      </c>
      <c r="AA8" s="17">
        <f>'廃棄物事業経費（市町村）'!BB8</f>
        <v>0</v>
      </c>
      <c r="AB8" s="17">
        <f>'廃棄物事業経費（市町村）'!BC8</f>
        <v>0</v>
      </c>
      <c r="AC8" s="17">
        <f>'廃棄物事業経費（市町村）'!BD8</f>
        <v>0</v>
      </c>
      <c r="AD8" s="17">
        <f t="shared" si="7"/>
        <v>26557</v>
      </c>
      <c r="AE8" s="17">
        <f>'廃棄物事業経費（市町村）'!BF8</f>
        <v>0</v>
      </c>
      <c r="AF8" s="75">
        <f t="shared" si="8"/>
        <v>12583</v>
      </c>
      <c r="AG8" s="17">
        <f>'廃棄物事業経費（市町村）'!BH8</f>
        <v>0</v>
      </c>
      <c r="AH8" s="17">
        <f>'廃棄物事業経費（市町村）'!BI8</f>
        <v>12583</v>
      </c>
      <c r="AI8" s="17">
        <f>'廃棄物事業経費（市町村）'!BJ8</f>
        <v>0</v>
      </c>
      <c r="AJ8" s="17">
        <f>'廃棄物事業経費（市町村）'!BK8</f>
        <v>0</v>
      </c>
      <c r="AK8" s="17">
        <f>'廃棄物事業経費（市町村）'!BL8</f>
        <v>13974</v>
      </c>
      <c r="AL8" s="17">
        <f>'廃棄物事業経費（市町村）'!BM8</f>
        <v>0</v>
      </c>
      <c r="AM8" s="17">
        <f>'廃棄物事業経費（市町村）'!BN8</f>
        <v>0</v>
      </c>
      <c r="AN8" s="17">
        <f>'廃棄物事業経費（市町村）'!BO8</f>
        <v>0</v>
      </c>
      <c r="AO8" s="17">
        <f t="shared" si="9"/>
        <v>26557</v>
      </c>
      <c r="AP8" s="17">
        <f t="shared" si="10"/>
        <v>3360</v>
      </c>
      <c r="AQ8" s="17">
        <f t="shared" si="10"/>
        <v>3360</v>
      </c>
      <c r="AR8" s="17">
        <f t="shared" si="10"/>
        <v>0</v>
      </c>
      <c r="AS8" s="17">
        <f t="shared" si="10"/>
        <v>3360</v>
      </c>
      <c r="AT8" s="17">
        <f t="shared" si="11"/>
        <v>0</v>
      </c>
      <c r="AU8" s="17">
        <f t="shared" si="12"/>
        <v>0</v>
      </c>
      <c r="AV8" s="17">
        <f t="shared" si="12"/>
        <v>0</v>
      </c>
      <c r="AW8" s="17">
        <f t="shared" si="13"/>
        <v>2214277</v>
      </c>
      <c r="AX8" s="17">
        <f t="shared" si="14"/>
        <v>1318742</v>
      </c>
      <c r="AY8" s="17">
        <f t="shared" si="15"/>
        <v>394612</v>
      </c>
      <c r="AZ8" s="17">
        <f t="shared" si="16"/>
        <v>30067</v>
      </c>
      <c r="BA8" s="17">
        <f t="shared" si="17"/>
        <v>339009</v>
      </c>
      <c r="BB8" s="17">
        <f t="shared" si="18"/>
        <v>25536</v>
      </c>
      <c r="BC8" s="17">
        <f t="shared" si="19"/>
        <v>21339</v>
      </c>
      <c r="BD8" s="17">
        <f t="shared" si="20"/>
        <v>258705</v>
      </c>
      <c r="BE8" s="17">
        <f t="shared" si="21"/>
        <v>220879</v>
      </c>
      <c r="BF8" s="17">
        <f t="shared" si="21"/>
        <v>33940</v>
      </c>
      <c r="BG8" s="17">
        <f t="shared" si="22"/>
        <v>0</v>
      </c>
      <c r="BH8" s="17">
        <f t="shared" si="23"/>
        <v>2217637</v>
      </c>
    </row>
    <row r="9" spans="1:60" ht="13.5">
      <c r="A9" s="74" t="s">
        <v>140</v>
      </c>
      <c r="B9" s="74" t="s">
        <v>145</v>
      </c>
      <c r="C9" s="101" t="s">
        <v>146</v>
      </c>
      <c r="D9" s="17">
        <f t="shared" si="0"/>
        <v>0</v>
      </c>
      <c r="E9" s="17">
        <f t="shared" si="1"/>
        <v>0</v>
      </c>
      <c r="F9" s="17">
        <f>'廃棄物事業経費（市町村）'!AG9</f>
        <v>0</v>
      </c>
      <c r="G9" s="17">
        <f>'廃棄物事業経費（市町村）'!AH9</f>
        <v>0</v>
      </c>
      <c r="H9" s="17">
        <f>'廃棄物事業経費（市町村）'!AI9</f>
        <v>0</v>
      </c>
      <c r="I9" s="17">
        <f>'廃棄物事業経費（市町村）'!AJ9</f>
        <v>0</v>
      </c>
      <c r="J9" s="17">
        <f>'廃棄物事業経費（市町村）'!AK9</f>
        <v>8654</v>
      </c>
      <c r="K9" s="17">
        <f t="shared" si="2"/>
        <v>0</v>
      </c>
      <c r="L9" s="17">
        <f>'廃棄物事業経費（市町村）'!AM9</f>
        <v>0</v>
      </c>
      <c r="M9" s="75">
        <f t="shared" si="3"/>
        <v>0</v>
      </c>
      <c r="N9" s="17">
        <f>'廃棄物事業経費（市町村）'!AO9</f>
        <v>0</v>
      </c>
      <c r="O9" s="17">
        <f>'廃棄物事業経費（市町村）'!AP9</f>
        <v>0</v>
      </c>
      <c r="P9" s="17">
        <f>'廃棄物事業経費（市町村）'!AQ9</f>
        <v>0</v>
      </c>
      <c r="Q9" s="17">
        <f>'廃棄物事業経費（市町村）'!AR9</f>
        <v>0</v>
      </c>
      <c r="R9" s="17">
        <f>'廃棄物事業経費（市町村）'!AS9</f>
        <v>0</v>
      </c>
      <c r="S9" s="17">
        <f>'廃棄物事業経費（市町村）'!AT9</f>
        <v>0</v>
      </c>
      <c r="T9" s="17">
        <f>'廃棄物事業経費（市町村）'!AU9</f>
        <v>163501</v>
      </c>
      <c r="U9" s="17">
        <f>'廃棄物事業経費（市町村）'!AV9</f>
        <v>0</v>
      </c>
      <c r="V9" s="17">
        <f t="shared" si="4"/>
        <v>0</v>
      </c>
      <c r="W9" s="17">
        <f t="shared" si="5"/>
        <v>0</v>
      </c>
      <c r="X9" s="17">
        <f t="shared" si="6"/>
        <v>0</v>
      </c>
      <c r="Y9" s="17">
        <f>'廃棄物事業経費（市町村）'!AZ9</f>
        <v>0</v>
      </c>
      <c r="Z9" s="17">
        <f>'廃棄物事業経費（市町村）'!BA9</f>
        <v>0</v>
      </c>
      <c r="AA9" s="17">
        <f>'廃棄物事業経費（市町村）'!BB9</f>
        <v>0</v>
      </c>
      <c r="AB9" s="17">
        <f>'廃棄物事業経費（市町村）'!BC9</f>
        <v>0</v>
      </c>
      <c r="AC9" s="17">
        <f>'廃棄物事業経費（市町村）'!BD9</f>
        <v>6195</v>
      </c>
      <c r="AD9" s="17">
        <f t="shared" si="7"/>
        <v>0</v>
      </c>
      <c r="AE9" s="17">
        <f>'廃棄物事業経費（市町村）'!BF9</f>
        <v>0</v>
      </c>
      <c r="AF9" s="75">
        <f t="shared" si="8"/>
        <v>0</v>
      </c>
      <c r="AG9" s="17">
        <f>'廃棄物事業経費（市町村）'!BH9</f>
        <v>0</v>
      </c>
      <c r="AH9" s="17">
        <f>'廃棄物事業経費（市町村）'!BI9</f>
        <v>0</v>
      </c>
      <c r="AI9" s="17">
        <f>'廃棄物事業経費（市町村）'!BJ9</f>
        <v>0</v>
      </c>
      <c r="AJ9" s="17">
        <f>'廃棄物事業経費（市町村）'!BK9</f>
        <v>0</v>
      </c>
      <c r="AK9" s="17">
        <f>'廃棄物事業経費（市町村）'!BL9</f>
        <v>0</v>
      </c>
      <c r="AL9" s="17">
        <f>'廃棄物事業経費（市町村）'!BM9</f>
        <v>0</v>
      </c>
      <c r="AM9" s="17">
        <f>'廃棄物事業経費（市町村）'!BN9</f>
        <v>32327</v>
      </c>
      <c r="AN9" s="17">
        <f>'廃棄物事業経費（市町村）'!BO9</f>
        <v>0</v>
      </c>
      <c r="AO9" s="17">
        <f t="shared" si="9"/>
        <v>0</v>
      </c>
      <c r="AP9" s="17">
        <f t="shared" si="10"/>
        <v>0</v>
      </c>
      <c r="AQ9" s="17">
        <f t="shared" si="10"/>
        <v>0</v>
      </c>
      <c r="AR9" s="17">
        <f t="shared" si="10"/>
        <v>0</v>
      </c>
      <c r="AS9" s="17">
        <f t="shared" si="10"/>
        <v>0</v>
      </c>
      <c r="AT9" s="17">
        <f t="shared" si="11"/>
        <v>0</v>
      </c>
      <c r="AU9" s="17">
        <f t="shared" si="12"/>
        <v>0</v>
      </c>
      <c r="AV9" s="17">
        <f t="shared" si="12"/>
        <v>14849</v>
      </c>
      <c r="AW9" s="17">
        <f t="shared" si="13"/>
        <v>0</v>
      </c>
      <c r="AX9" s="17">
        <f t="shared" si="14"/>
        <v>0</v>
      </c>
      <c r="AY9" s="17">
        <f t="shared" si="15"/>
        <v>0</v>
      </c>
      <c r="AZ9" s="17">
        <f t="shared" si="16"/>
        <v>0</v>
      </c>
      <c r="BA9" s="17">
        <f t="shared" si="17"/>
        <v>0</v>
      </c>
      <c r="BB9" s="17">
        <f t="shared" si="18"/>
        <v>0</v>
      </c>
      <c r="BC9" s="17">
        <f t="shared" si="19"/>
        <v>0</v>
      </c>
      <c r="BD9" s="17">
        <f t="shared" si="20"/>
        <v>0</v>
      </c>
      <c r="BE9" s="17">
        <f t="shared" si="21"/>
        <v>0</v>
      </c>
      <c r="BF9" s="17">
        <f t="shared" si="21"/>
        <v>195828</v>
      </c>
      <c r="BG9" s="17">
        <f t="shared" si="22"/>
        <v>0</v>
      </c>
      <c r="BH9" s="17">
        <f t="shared" si="23"/>
        <v>0</v>
      </c>
    </row>
    <row r="10" spans="1:60" ht="13.5">
      <c r="A10" s="74" t="s">
        <v>140</v>
      </c>
      <c r="B10" s="74" t="s">
        <v>147</v>
      </c>
      <c r="C10" s="101" t="s">
        <v>148</v>
      </c>
      <c r="D10" s="17">
        <f t="shared" si="0"/>
        <v>0</v>
      </c>
      <c r="E10" s="17">
        <f t="shared" si="1"/>
        <v>0</v>
      </c>
      <c r="F10" s="17">
        <f>'廃棄物事業経費（市町村）'!AG10</f>
        <v>0</v>
      </c>
      <c r="G10" s="17">
        <f>'廃棄物事業経費（市町村）'!AH10</f>
        <v>0</v>
      </c>
      <c r="H10" s="17">
        <f>'廃棄物事業経費（市町村）'!AI10</f>
        <v>0</v>
      </c>
      <c r="I10" s="17">
        <f>'廃棄物事業経費（市町村）'!AJ10</f>
        <v>0</v>
      </c>
      <c r="J10" s="17">
        <f>'廃棄物事業経費（市町村）'!AK10</f>
        <v>21358</v>
      </c>
      <c r="K10" s="17">
        <f t="shared" si="2"/>
        <v>223367</v>
      </c>
      <c r="L10" s="17">
        <f>'廃棄物事業経費（市町村）'!AM10</f>
        <v>16362</v>
      </c>
      <c r="M10" s="75">
        <f t="shared" si="3"/>
        <v>163</v>
      </c>
      <c r="N10" s="17">
        <f>'廃棄物事業経費（市町村）'!AO10</f>
        <v>0</v>
      </c>
      <c r="O10" s="17">
        <f>'廃棄物事業経費（市町村）'!AP10</f>
        <v>0</v>
      </c>
      <c r="P10" s="17">
        <f>'廃棄物事業経費（市町村）'!AQ10</f>
        <v>163</v>
      </c>
      <c r="Q10" s="17">
        <f>'廃棄物事業経費（市町村）'!AR10</f>
        <v>0</v>
      </c>
      <c r="R10" s="17">
        <f>'廃棄物事業経費（市町村）'!AS10</f>
        <v>206842</v>
      </c>
      <c r="S10" s="17">
        <f>'廃棄物事業経費（市町村）'!AT10</f>
        <v>0</v>
      </c>
      <c r="T10" s="17">
        <f>'廃棄物事業経費（市町村）'!AU10</f>
        <v>163288</v>
      </c>
      <c r="U10" s="17">
        <f>'廃棄物事業経費（市町村）'!AV10</f>
        <v>17062</v>
      </c>
      <c r="V10" s="17">
        <f t="shared" si="4"/>
        <v>240429</v>
      </c>
      <c r="W10" s="17">
        <f t="shared" si="5"/>
        <v>0</v>
      </c>
      <c r="X10" s="17">
        <f t="shared" si="6"/>
        <v>0</v>
      </c>
      <c r="Y10" s="17">
        <f>'廃棄物事業経費（市町村）'!AZ10</f>
        <v>0</v>
      </c>
      <c r="Z10" s="17">
        <f>'廃棄物事業経費（市町村）'!BA10</f>
        <v>0</v>
      </c>
      <c r="AA10" s="17">
        <f>'廃棄物事業経費（市町村）'!BB10</f>
        <v>0</v>
      </c>
      <c r="AB10" s="17">
        <f>'廃棄物事業経費（市町村）'!BC10</f>
        <v>0</v>
      </c>
      <c r="AC10" s="17">
        <f>'廃棄物事業経費（市町村）'!BD10</f>
        <v>0</v>
      </c>
      <c r="AD10" s="17">
        <f t="shared" si="7"/>
        <v>55838</v>
      </c>
      <c r="AE10" s="17">
        <f>'廃棄物事業経費（市町村）'!BF10</f>
        <v>5918</v>
      </c>
      <c r="AF10" s="75">
        <f t="shared" si="8"/>
        <v>0</v>
      </c>
      <c r="AG10" s="17">
        <f>'廃棄物事業経費（市町村）'!BH10</f>
        <v>0</v>
      </c>
      <c r="AH10" s="17">
        <f>'廃棄物事業経費（市町村）'!BI10</f>
        <v>0</v>
      </c>
      <c r="AI10" s="17">
        <f>'廃棄物事業経費（市町村）'!BJ10</f>
        <v>0</v>
      </c>
      <c r="AJ10" s="17">
        <f>'廃棄物事業経費（市町村）'!BK10</f>
        <v>0</v>
      </c>
      <c r="AK10" s="17">
        <f>'廃棄物事業経費（市町村）'!BL10</f>
        <v>49920</v>
      </c>
      <c r="AL10" s="17">
        <f>'廃棄物事業経費（市町村）'!BM10</f>
        <v>0</v>
      </c>
      <c r="AM10" s="17">
        <f>'廃棄物事業経費（市町村）'!BN10</f>
        <v>72615</v>
      </c>
      <c r="AN10" s="17">
        <f>'廃棄物事業経費（市町村）'!BO10</f>
        <v>8653</v>
      </c>
      <c r="AO10" s="17">
        <f t="shared" si="9"/>
        <v>64491</v>
      </c>
      <c r="AP10" s="17">
        <f t="shared" si="10"/>
        <v>0</v>
      </c>
      <c r="AQ10" s="17">
        <f t="shared" si="10"/>
        <v>0</v>
      </c>
      <c r="AR10" s="17">
        <f t="shared" si="10"/>
        <v>0</v>
      </c>
      <c r="AS10" s="17">
        <f t="shared" si="10"/>
        <v>0</v>
      </c>
      <c r="AT10" s="17">
        <f t="shared" si="11"/>
        <v>0</v>
      </c>
      <c r="AU10" s="17">
        <f t="shared" si="12"/>
        <v>0</v>
      </c>
      <c r="AV10" s="17">
        <f t="shared" si="12"/>
        <v>21358</v>
      </c>
      <c r="AW10" s="17">
        <f t="shared" si="13"/>
        <v>279205</v>
      </c>
      <c r="AX10" s="17">
        <f t="shared" si="14"/>
        <v>22280</v>
      </c>
      <c r="AY10" s="17">
        <f t="shared" si="15"/>
        <v>163</v>
      </c>
      <c r="AZ10" s="17">
        <f t="shared" si="16"/>
        <v>0</v>
      </c>
      <c r="BA10" s="17">
        <f t="shared" si="17"/>
        <v>0</v>
      </c>
      <c r="BB10" s="17">
        <f t="shared" si="18"/>
        <v>163</v>
      </c>
      <c r="BC10" s="17">
        <f t="shared" si="19"/>
        <v>0</v>
      </c>
      <c r="BD10" s="17">
        <f t="shared" si="20"/>
        <v>256762</v>
      </c>
      <c r="BE10" s="17">
        <f t="shared" si="21"/>
        <v>0</v>
      </c>
      <c r="BF10" s="17">
        <f t="shared" si="21"/>
        <v>235903</v>
      </c>
      <c r="BG10" s="17">
        <f t="shared" si="22"/>
        <v>25715</v>
      </c>
      <c r="BH10" s="17">
        <f t="shared" si="23"/>
        <v>304920</v>
      </c>
    </row>
    <row r="11" spans="1:60" ht="13.5">
      <c r="A11" s="74" t="s">
        <v>140</v>
      </c>
      <c r="B11" s="74" t="s">
        <v>149</v>
      </c>
      <c r="C11" s="101" t="s">
        <v>150</v>
      </c>
      <c r="D11" s="17">
        <f t="shared" si="0"/>
        <v>149940</v>
      </c>
      <c r="E11" s="17">
        <f t="shared" si="1"/>
        <v>149940</v>
      </c>
      <c r="F11" s="17">
        <f>'廃棄物事業経費（市町村）'!AG11</f>
        <v>149940</v>
      </c>
      <c r="G11" s="17">
        <f>'廃棄物事業経費（市町村）'!AH11</f>
        <v>0</v>
      </c>
      <c r="H11" s="17">
        <f>'廃棄物事業経費（市町村）'!AI11</f>
        <v>0</v>
      </c>
      <c r="I11" s="17">
        <f>'廃棄物事業経費（市町村）'!AJ11</f>
        <v>0</v>
      </c>
      <c r="J11" s="17">
        <f>'廃棄物事業経費（市町村）'!AK11</f>
        <v>9858</v>
      </c>
      <c r="K11" s="17">
        <f t="shared" si="2"/>
        <v>451684</v>
      </c>
      <c r="L11" s="17">
        <f>'廃棄物事業経費（市町村）'!AM11</f>
        <v>99637</v>
      </c>
      <c r="M11" s="75">
        <f t="shared" si="3"/>
        <v>82687</v>
      </c>
      <c r="N11" s="17">
        <f>'廃棄物事業経費（市町村）'!AO11</f>
        <v>0</v>
      </c>
      <c r="O11" s="17">
        <f>'廃棄物事業経費（市町村）'!AP11</f>
        <v>75924</v>
      </c>
      <c r="P11" s="17">
        <f>'廃棄物事業経費（市町村）'!AQ11</f>
        <v>6763</v>
      </c>
      <c r="Q11" s="17">
        <f>'廃棄物事業経費（市町村）'!AR11</f>
        <v>0</v>
      </c>
      <c r="R11" s="17">
        <f>'廃棄物事業経費（市町村）'!AS11</f>
        <v>262351</v>
      </c>
      <c r="S11" s="17">
        <f>'廃棄物事業経費（市町村）'!AT11</f>
        <v>7009</v>
      </c>
      <c r="T11" s="17">
        <f>'廃棄物事業経費（市町村）'!AU11</f>
        <v>0</v>
      </c>
      <c r="U11" s="17">
        <f>'廃棄物事業経費（市町村）'!AV11</f>
        <v>6375</v>
      </c>
      <c r="V11" s="17">
        <f t="shared" si="4"/>
        <v>607999</v>
      </c>
      <c r="W11" s="17">
        <f t="shared" si="5"/>
        <v>0</v>
      </c>
      <c r="X11" s="17">
        <f t="shared" si="6"/>
        <v>0</v>
      </c>
      <c r="Y11" s="17">
        <f>'廃棄物事業経費（市町村）'!AZ11</f>
        <v>0</v>
      </c>
      <c r="Z11" s="17">
        <f>'廃棄物事業経費（市町村）'!BA11</f>
        <v>0</v>
      </c>
      <c r="AA11" s="17">
        <f>'廃棄物事業経費（市町村）'!BB11</f>
        <v>0</v>
      </c>
      <c r="AB11" s="17">
        <f>'廃棄物事業経費（市町村）'!BC11</f>
        <v>0</v>
      </c>
      <c r="AC11" s="17">
        <f>'廃棄物事業経費（市町村）'!BD11</f>
        <v>0</v>
      </c>
      <c r="AD11" s="17">
        <f t="shared" si="7"/>
        <v>181677</v>
      </c>
      <c r="AE11" s="17">
        <f>'廃棄物事業経費（市町村）'!BF11</f>
        <v>8498</v>
      </c>
      <c r="AF11" s="75">
        <f t="shared" si="8"/>
        <v>54276</v>
      </c>
      <c r="AG11" s="17">
        <f>'廃棄物事業経費（市町村）'!BH11</f>
        <v>0</v>
      </c>
      <c r="AH11" s="17">
        <f>'廃棄物事業経費（市町村）'!BI11</f>
        <v>54276</v>
      </c>
      <c r="AI11" s="17">
        <f>'廃棄物事業経費（市町村）'!BJ11</f>
        <v>0</v>
      </c>
      <c r="AJ11" s="17">
        <f>'廃棄物事業経費（市町村）'!BK11</f>
        <v>0</v>
      </c>
      <c r="AK11" s="17">
        <f>'廃棄物事業経費（市町村）'!BL11</f>
        <v>117940</v>
      </c>
      <c r="AL11" s="17">
        <f>'廃棄物事業経費（市町村）'!BM11</f>
        <v>963</v>
      </c>
      <c r="AM11" s="17">
        <f>'廃棄物事業経費（市町村）'!BN11</f>
        <v>0</v>
      </c>
      <c r="AN11" s="17">
        <f>'廃棄物事業経費（市町村）'!BO11</f>
        <v>39240</v>
      </c>
      <c r="AO11" s="17">
        <f t="shared" si="9"/>
        <v>220917</v>
      </c>
      <c r="AP11" s="17">
        <f t="shared" si="10"/>
        <v>149940</v>
      </c>
      <c r="AQ11" s="17">
        <f t="shared" si="10"/>
        <v>149940</v>
      </c>
      <c r="AR11" s="17">
        <f t="shared" si="10"/>
        <v>149940</v>
      </c>
      <c r="AS11" s="17">
        <f t="shared" si="10"/>
        <v>0</v>
      </c>
      <c r="AT11" s="17">
        <f t="shared" si="11"/>
        <v>0</v>
      </c>
      <c r="AU11" s="17">
        <f t="shared" si="12"/>
        <v>0</v>
      </c>
      <c r="AV11" s="17">
        <f t="shared" si="12"/>
        <v>9858</v>
      </c>
      <c r="AW11" s="17">
        <f t="shared" si="13"/>
        <v>633361</v>
      </c>
      <c r="AX11" s="17">
        <f t="shared" si="14"/>
        <v>108135</v>
      </c>
      <c r="AY11" s="17">
        <f t="shared" si="15"/>
        <v>136963</v>
      </c>
      <c r="AZ11" s="17">
        <f t="shared" si="16"/>
        <v>0</v>
      </c>
      <c r="BA11" s="17">
        <f t="shared" si="17"/>
        <v>130200</v>
      </c>
      <c r="BB11" s="17">
        <f t="shared" si="18"/>
        <v>6763</v>
      </c>
      <c r="BC11" s="17">
        <f t="shared" si="19"/>
        <v>0</v>
      </c>
      <c r="BD11" s="17">
        <f t="shared" si="20"/>
        <v>380291</v>
      </c>
      <c r="BE11" s="17">
        <f t="shared" si="21"/>
        <v>7972</v>
      </c>
      <c r="BF11" s="17">
        <f t="shared" si="21"/>
        <v>0</v>
      </c>
      <c r="BG11" s="17">
        <f t="shared" si="22"/>
        <v>45615</v>
      </c>
      <c r="BH11" s="17">
        <f t="shared" si="23"/>
        <v>828916</v>
      </c>
    </row>
    <row r="12" spans="1:60" ht="13.5">
      <c r="A12" s="74" t="s">
        <v>140</v>
      </c>
      <c r="B12" s="74" t="s">
        <v>151</v>
      </c>
      <c r="C12" s="101" t="s">
        <v>152</v>
      </c>
      <c r="D12" s="17">
        <f t="shared" si="0"/>
        <v>0</v>
      </c>
      <c r="E12" s="17">
        <f t="shared" si="1"/>
        <v>0</v>
      </c>
      <c r="F12" s="17">
        <f>'廃棄物事業経費（市町村）'!AG12</f>
        <v>0</v>
      </c>
      <c r="G12" s="17">
        <f>'廃棄物事業経費（市町村）'!AH12</f>
        <v>0</v>
      </c>
      <c r="H12" s="17">
        <f>'廃棄物事業経費（市町村）'!AI12</f>
        <v>0</v>
      </c>
      <c r="I12" s="17">
        <f>'廃棄物事業経費（市町村）'!AJ12</f>
        <v>0</v>
      </c>
      <c r="J12" s="17">
        <f>'廃棄物事業経費（市町村）'!AK12</f>
        <v>0</v>
      </c>
      <c r="K12" s="17">
        <f t="shared" si="2"/>
        <v>208631</v>
      </c>
      <c r="L12" s="17">
        <f>'廃棄物事業経費（市町村）'!AM12</f>
        <v>0</v>
      </c>
      <c r="M12" s="75">
        <f t="shared" si="3"/>
        <v>3243</v>
      </c>
      <c r="N12" s="17">
        <f>'廃棄物事業経費（市町村）'!AO12</f>
        <v>0</v>
      </c>
      <c r="O12" s="17">
        <f>'廃棄物事業経費（市町村）'!AP12</f>
        <v>0</v>
      </c>
      <c r="P12" s="17">
        <f>'廃棄物事業経費（市町村）'!AQ12</f>
        <v>3243</v>
      </c>
      <c r="Q12" s="17">
        <f>'廃棄物事業経費（市町村）'!AR12</f>
        <v>0</v>
      </c>
      <c r="R12" s="17">
        <f>'廃棄物事業経費（市町村）'!AS12</f>
        <v>205321</v>
      </c>
      <c r="S12" s="17">
        <f>'廃棄物事業経費（市町村）'!AT12</f>
        <v>67</v>
      </c>
      <c r="T12" s="17">
        <f>'廃棄物事業経費（市町村）'!AU12</f>
        <v>39342</v>
      </c>
      <c r="U12" s="17">
        <f>'廃棄物事業経費（市町村）'!AV12</f>
        <v>15124</v>
      </c>
      <c r="V12" s="17">
        <f t="shared" si="4"/>
        <v>223755</v>
      </c>
      <c r="W12" s="17">
        <f t="shared" si="5"/>
        <v>0</v>
      </c>
      <c r="X12" s="17">
        <f t="shared" si="6"/>
        <v>0</v>
      </c>
      <c r="Y12" s="17">
        <f>'廃棄物事業経費（市町村）'!AZ12</f>
        <v>0</v>
      </c>
      <c r="Z12" s="17">
        <f>'廃棄物事業経費（市町村）'!BA12</f>
        <v>0</v>
      </c>
      <c r="AA12" s="17">
        <f>'廃棄物事業経費（市町村）'!BB12</f>
        <v>0</v>
      </c>
      <c r="AB12" s="17">
        <f>'廃棄物事業経費（市町村）'!BC12</f>
        <v>0</v>
      </c>
      <c r="AC12" s="17">
        <f>'廃棄物事業経費（市町村）'!BD12</f>
        <v>0</v>
      </c>
      <c r="AD12" s="17">
        <f t="shared" si="7"/>
        <v>88327</v>
      </c>
      <c r="AE12" s="17">
        <f>'廃棄物事業経費（市町村）'!BF12</f>
        <v>0</v>
      </c>
      <c r="AF12" s="75">
        <f t="shared" si="8"/>
        <v>20244</v>
      </c>
      <c r="AG12" s="17">
        <f>'廃棄物事業経費（市町村）'!BH12</f>
        <v>0</v>
      </c>
      <c r="AH12" s="17">
        <f>'廃棄物事業経費（市町村）'!BI12</f>
        <v>20244</v>
      </c>
      <c r="AI12" s="17">
        <f>'廃棄物事業経費（市町村）'!BJ12</f>
        <v>0</v>
      </c>
      <c r="AJ12" s="17">
        <f>'廃棄物事業経費（市町村）'!BK12</f>
        <v>0</v>
      </c>
      <c r="AK12" s="17">
        <f>'廃棄物事業経費（市町村）'!BL12</f>
        <v>68083</v>
      </c>
      <c r="AL12" s="17">
        <f>'廃棄物事業経費（市町村）'!BM12</f>
        <v>0</v>
      </c>
      <c r="AM12" s="17">
        <f>'廃棄物事業経費（市町村）'!BN12</f>
        <v>0</v>
      </c>
      <c r="AN12" s="17">
        <f>'廃棄物事業経費（市町村）'!BO12</f>
        <v>0</v>
      </c>
      <c r="AO12" s="17">
        <f t="shared" si="9"/>
        <v>88327</v>
      </c>
      <c r="AP12" s="17">
        <f t="shared" si="10"/>
        <v>0</v>
      </c>
      <c r="AQ12" s="17">
        <f t="shared" si="10"/>
        <v>0</v>
      </c>
      <c r="AR12" s="17">
        <f t="shared" si="10"/>
        <v>0</v>
      </c>
      <c r="AS12" s="17">
        <f t="shared" si="10"/>
        <v>0</v>
      </c>
      <c r="AT12" s="17">
        <f t="shared" si="11"/>
        <v>0</v>
      </c>
      <c r="AU12" s="17">
        <f t="shared" si="12"/>
        <v>0</v>
      </c>
      <c r="AV12" s="17">
        <f t="shared" si="12"/>
        <v>0</v>
      </c>
      <c r="AW12" s="17">
        <f t="shared" si="13"/>
        <v>296958</v>
      </c>
      <c r="AX12" s="17">
        <f t="shared" si="14"/>
        <v>0</v>
      </c>
      <c r="AY12" s="17">
        <f t="shared" si="15"/>
        <v>23487</v>
      </c>
      <c r="AZ12" s="17">
        <f t="shared" si="16"/>
        <v>0</v>
      </c>
      <c r="BA12" s="17">
        <f t="shared" si="17"/>
        <v>20244</v>
      </c>
      <c r="BB12" s="17">
        <f t="shared" si="18"/>
        <v>3243</v>
      </c>
      <c r="BC12" s="17">
        <f t="shared" si="19"/>
        <v>0</v>
      </c>
      <c r="BD12" s="17">
        <f t="shared" si="20"/>
        <v>273404</v>
      </c>
      <c r="BE12" s="17">
        <f t="shared" si="21"/>
        <v>67</v>
      </c>
      <c r="BF12" s="17">
        <f t="shared" si="21"/>
        <v>39342</v>
      </c>
      <c r="BG12" s="17">
        <f t="shared" si="22"/>
        <v>15124</v>
      </c>
      <c r="BH12" s="17">
        <f t="shared" si="23"/>
        <v>312082</v>
      </c>
    </row>
    <row r="13" spans="1:60" ht="13.5">
      <c r="A13" s="74" t="s">
        <v>140</v>
      </c>
      <c r="B13" s="74" t="s">
        <v>153</v>
      </c>
      <c r="C13" s="101" t="s">
        <v>154</v>
      </c>
      <c r="D13" s="17">
        <f t="shared" si="0"/>
        <v>0</v>
      </c>
      <c r="E13" s="17">
        <f t="shared" si="1"/>
        <v>0</v>
      </c>
      <c r="F13" s="17">
        <f>'廃棄物事業経費（市町村）'!AG13</f>
        <v>0</v>
      </c>
      <c r="G13" s="17">
        <f>'廃棄物事業経費（市町村）'!AH13</f>
        <v>0</v>
      </c>
      <c r="H13" s="17">
        <f>'廃棄物事業経費（市町村）'!AI13</f>
        <v>0</v>
      </c>
      <c r="I13" s="17">
        <f>'廃棄物事業経費（市町村）'!AJ13</f>
        <v>0</v>
      </c>
      <c r="J13" s="17">
        <f>'廃棄物事業経費（市町村）'!AK13</f>
        <v>17424</v>
      </c>
      <c r="K13" s="17">
        <f t="shared" si="2"/>
        <v>171704</v>
      </c>
      <c r="L13" s="17">
        <f>'廃棄物事業経費（市町村）'!AM13</f>
        <v>14299</v>
      </c>
      <c r="M13" s="75">
        <f t="shared" si="3"/>
        <v>0</v>
      </c>
      <c r="N13" s="17">
        <f>'廃棄物事業経費（市町村）'!AO13</f>
        <v>0</v>
      </c>
      <c r="O13" s="17">
        <f>'廃棄物事業経費（市町村）'!AP13</f>
        <v>0</v>
      </c>
      <c r="P13" s="17">
        <f>'廃棄物事業経費（市町村）'!AQ13</f>
        <v>0</v>
      </c>
      <c r="Q13" s="17">
        <f>'廃棄物事業経費（市町村）'!AR13</f>
        <v>0</v>
      </c>
      <c r="R13" s="17">
        <f>'廃棄物事業経費（市町村）'!AS13</f>
        <v>153054</v>
      </c>
      <c r="S13" s="17">
        <f>'廃棄物事業経費（市町村）'!AT13</f>
        <v>4351</v>
      </c>
      <c r="T13" s="17">
        <f>'廃棄物事業経費（市町村）'!AU13</f>
        <v>127591</v>
      </c>
      <c r="U13" s="17">
        <f>'廃棄物事業経費（市町村）'!AV13</f>
        <v>0</v>
      </c>
      <c r="V13" s="17">
        <f t="shared" si="4"/>
        <v>171704</v>
      </c>
      <c r="W13" s="17">
        <f t="shared" si="5"/>
        <v>0</v>
      </c>
      <c r="X13" s="17">
        <f t="shared" si="6"/>
        <v>0</v>
      </c>
      <c r="Y13" s="17">
        <f>'廃棄物事業経費（市町村）'!AZ13</f>
        <v>0</v>
      </c>
      <c r="Z13" s="17">
        <f>'廃棄物事業経費（市町村）'!BA13</f>
        <v>0</v>
      </c>
      <c r="AA13" s="17">
        <f>'廃棄物事業経費（市町村）'!BB13</f>
        <v>0</v>
      </c>
      <c r="AB13" s="17">
        <f>'廃棄物事業経費（市町村）'!BC13</f>
        <v>0</v>
      </c>
      <c r="AC13" s="17">
        <f>'廃棄物事業経費（市町村）'!BD13</f>
        <v>0</v>
      </c>
      <c r="AD13" s="17">
        <f t="shared" si="7"/>
        <v>17125</v>
      </c>
      <c r="AE13" s="17">
        <f>'廃棄物事業経費（市町村）'!BF13</f>
        <v>0</v>
      </c>
      <c r="AF13" s="75">
        <f t="shared" si="8"/>
        <v>0</v>
      </c>
      <c r="AG13" s="17">
        <f>'廃棄物事業経費（市町村）'!BH13</f>
        <v>0</v>
      </c>
      <c r="AH13" s="17">
        <f>'廃棄物事業経費（市町村）'!BI13</f>
        <v>0</v>
      </c>
      <c r="AI13" s="17">
        <f>'廃棄物事業経費（市町村）'!BJ13</f>
        <v>0</v>
      </c>
      <c r="AJ13" s="17">
        <f>'廃棄物事業経費（市町村）'!BK13</f>
        <v>0</v>
      </c>
      <c r="AK13" s="17">
        <f>'廃棄物事業経費（市町村）'!BL13</f>
        <v>15365</v>
      </c>
      <c r="AL13" s="17">
        <f>'廃棄物事業経費（市町村）'!BM13</f>
        <v>1760</v>
      </c>
      <c r="AM13" s="17">
        <f>'廃棄物事業経費（市町村）'!BN13</f>
        <v>52316</v>
      </c>
      <c r="AN13" s="17">
        <f>'廃棄物事業経費（市町村）'!BO13</f>
        <v>0</v>
      </c>
      <c r="AO13" s="17">
        <f t="shared" si="9"/>
        <v>17125</v>
      </c>
      <c r="AP13" s="17">
        <f t="shared" si="10"/>
        <v>0</v>
      </c>
      <c r="AQ13" s="17">
        <f t="shared" si="10"/>
        <v>0</v>
      </c>
      <c r="AR13" s="17">
        <f t="shared" si="10"/>
        <v>0</v>
      </c>
      <c r="AS13" s="17">
        <f t="shared" si="10"/>
        <v>0</v>
      </c>
      <c r="AT13" s="17">
        <f t="shared" si="11"/>
        <v>0</v>
      </c>
      <c r="AU13" s="17">
        <f t="shared" si="12"/>
        <v>0</v>
      </c>
      <c r="AV13" s="17">
        <f t="shared" si="12"/>
        <v>17424</v>
      </c>
      <c r="AW13" s="17">
        <f t="shared" si="13"/>
        <v>188829</v>
      </c>
      <c r="AX13" s="17">
        <f t="shared" si="14"/>
        <v>14299</v>
      </c>
      <c r="AY13" s="17">
        <f t="shared" si="15"/>
        <v>0</v>
      </c>
      <c r="AZ13" s="17">
        <f t="shared" si="16"/>
        <v>0</v>
      </c>
      <c r="BA13" s="17">
        <f t="shared" si="17"/>
        <v>0</v>
      </c>
      <c r="BB13" s="17">
        <f t="shared" si="18"/>
        <v>0</v>
      </c>
      <c r="BC13" s="17">
        <f t="shared" si="19"/>
        <v>0</v>
      </c>
      <c r="BD13" s="17">
        <f t="shared" si="20"/>
        <v>168419</v>
      </c>
      <c r="BE13" s="17">
        <f t="shared" si="21"/>
        <v>6111</v>
      </c>
      <c r="BF13" s="17">
        <f t="shared" si="21"/>
        <v>179907</v>
      </c>
      <c r="BG13" s="17">
        <f t="shared" si="22"/>
        <v>0</v>
      </c>
      <c r="BH13" s="17">
        <f t="shared" si="23"/>
        <v>188829</v>
      </c>
    </row>
    <row r="14" spans="1:60" ht="13.5">
      <c r="A14" s="74" t="s">
        <v>140</v>
      </c>
      <c r="B14" s="74" t="s">
        <v>155</v>
      </c>
      <c r="C14" s="101" t="s">
        <v>139</v>
      </c>
      <c r="D14" s="17">
        <f t="shared" si="0"/>
        <v>0</v>
      </c>
      <c r="E14" s="17">
        <f t="shared" si="1"/>
        <v>0</v>
      </c>
      <c r="F14" s="17">
        <f>'廃棄物事業経費（市町村）'!AG14</f>
        <v>0</v>
      </c>
      <c r="G14" s="17">
        <f>'廃棄物事業経費（市町村）'!AH14</f>
        <v>0</v>
      </c>
      <c r="H14" s="17">
        <f>'廃棄物事業経費（市町村）'!AI14</f>
        <v>0</v>
      </c>
      <c r="I14" s="17">
        <f>'廃棄物事業経費（市町村）'!AJ14</f>
        <v>0</v>
      </c>
      <c r="J14" s="17">
        <f>'廃棄物事業経費（市町村）'!AK14</f>
        <v>0</v>
      </c>
      <c r="K14" s="17">
        <f t="shared" si="2"/>
        <v>116206</v>
      </c>
      <c r="L14" s="17">
        <f>'廃棄物事業経費（市町村）'!AM14</f>
        <v>0</v>
      </c>
      <c r="M14" s="75">
        <f t="shared" si="3"/>
        <v>0</v>
      </c>
      <c r="N14" s="17">
        <f>'廃棄物事業経費（市町村）'!AO14</f>
        <v>0</v>
      </c>
      <c r="O14" s="17">
        <f>'廃棄物事業経費（市町村）'!AP14</f>
        <v>0</v>
      </c>
      <c r="P14" s="17">
        <f>'廃棄物事業経費（市町村）'!AQ14</f>
        <v>0</v>
      </c>
      <c r="Q14" s="17">
        <f>'廃棄物事業経費（市町村）'!AR14</f>
        <v>0</v>
      </c>
      <c r="R14" s="17">
        <f>'廃棄物事業経費（市町村）'!AS14</f>
        <v>76102</v>
      </c>
      <c r="S14" s="17">
        <f>'廃棄物事業経費（市町村）'!AT14</f>
        <v>40104</v>
      </c>
      <c r="T14" s="17">
        <f>'廃棄物事業経費（市町村）'!AU14</f>
        <v>137462</v>
      </c>
      <c r="U14" s="17">
        <f>'廃棄物事業経費（市町村）'!AV14</f>
        <v>500</v>
      </c>
      <c r="V14" s="17">
        <f t="shared" si="4"/>
        <v>116706</v>
      </c>
      <c r="W14" s="17">
        <f t="shared" si="5"/>
        <v>0</v>
      </c>
      <c r="X14" s="17">
        <f t="shared" si="6"/>
        <v>0</v>
      </c>
      <c r="Y14" s="17">
        <f>'廃棄物事業経費（市町村）'!AZ14</f>
        <v>0</v>
      </c>
      <c r="Z14" s="17">
        <f>'廃棄物事業経費（市町村）'!BA14</f>
        <v>0</v>
      </c>
      <c r="AA14" s="17">
        <f>'廃棄物事業経費（市町村）'!BB14</f>
        <v>0</v>
      </c>
      <c r="AB14" s="17">
        <f>'廃棄物事業経費（市町村）'!BC14</f>
        <v>0</v>
      </c>
      <c r="AC14" s="17">
        <f>'廃棄物事業経費（市町村）'!BD14</f>
        <v>0</v>
      </c>
      <c r="AD14" s="17">
        <f t="shared" si="7"/>
        <v>0</v>
      </c>
      <c r="AE14" s="17">
        <f>'廃棄物事業経費（市町村）'!BF14</f>
        <v>0</v>
      </c>
      <c r="AF14" s="75">
        <f t="shared" si="8"/>
        <v>0</v>
      </c>
      <c r="AG14" s="17">
        <f>'廃棄物事業経費（市町村）'!BH14</f>
        <v>0</v>
      </c>
      <c r="AH14" s="17">
        <f>'廃棄物事業経費（市町村）'!BI14</f>
        <v>0</v>
      </c>
      <c r="AI14" s="17">
        <f>'廃棄物事業経費（市町村）'!BJ14</f>
        <v>0</v>
      </c>
      <c r="AJ14" s="17">
        <f>'廃棄物事業経費（市町村）'!BK14</f>
        <v>0</v>
      </c>
      <c r="AK14" s="17">
        <f>'廃棄物事業経費（市町村）'!BL14</f>
        <v>0</v>
      </c>
      <c r="AL14" s="17">
        <f>'廃棄物事業経費（市町村）'!BM14</f>
        <v>0</v>
      </c>
      <c r="AM14" s="17">
        <f>'廃棄物事業経費（市町村）'!BN14</f>
        <v>83860</v>
      </c>
      <c r="AN14" s="17">
        <f>'廃棄物事業経費（市町村）'!BO14</f>
        <v>82</v>
      </c>
      <c r="AO14" s="17">
        <f t="shared" si="9"/>
        <v>82</v>
      </c>
      <c r="AP14" s="17">
        <f t="shared" si="10"/>
        <v>0</v>
      </c>
      <c r="AQ14" s="17">
        <f t="shared" si="10"/>
        <v>0</v>
      </c>
      <c r="AR14" s="17">
        <f t="shared" si="10"/>
        <v>0</v>
      </c>
      <c r="AS14" s="17">
        <f t="shared" si="10"/>
        <v>0</v>
      </c>
      <c r="AT14" s="17">
        <f t="shared" si="11"/>
        <v>0</v>
      </c>
      <c r="AU14" s="17">
        <f t="shared" si="12"/>
        <v>0</v>
      </c>
      <c r="AV14" s="17">
        <f t="shared" si="12"/>
        <v>0</v>
      </c>
      <c r="AW14" s="17">
        <f t="shared" si="13"/>
        <v>116206</v>
      </c>
      <c r="AX14" s="17">
        <f t="shared" si="14"/>
        <v>0</v>
      </c>
      <c r="AY14" s="17">
        <f t="shared" si="15"/>
        <v>0</v>
      </c>
      <c r="AZ14" s="17">
        <f t="shared" si="16"/>
        <v>0</v>
      </c>
      <c r="BA14" s="17">
        <f t="shared" si="17"/>
        <v>0</v>
      </c>
      <c r="BB14" s="17">
        <f t="shared" si="18"/>
        <v>0</v>
      </c>
      <c r="BC14" s="17">
        <f t="shared" si="19"/>
        <v>0</v>
      </c>
      <c r="BD14" s="17">
        <f t="shared" si="20"/>
        <v>76102</v>
      </c>
      <c r="BE14" s="17">
        <f t="shared" si="21"/>
        <v>40104</v>
      </c>
      <c r="BF14" s="17">
        <f t="shared" si="21"/>
        <v>221322</v>
      </c>
      <c r="BG14" s="17">
        <f t="shared" si="22"/>
        <v>582</v>
      </c>
      <c r="BH14" s="17">
        <f t="shared" si="23"/>
        <v>116788</v>
      </c>
    </row>
    <row r="15" spans="1:60" ht="13.5">
      <c r="A15" s="74" t="s">
        <v>140</v>
      </c>
      <c r="B15" s="74" t="s">
        <v>156</v>
      </c>
      <c r="C15" s="101" t="s">
        <v>157</v>
      </c>
      <c r="D15" s="17">
        <f t="shared" si="0"/>
        <v>1155</v>
      </c>
      <c r="E15" s="17">
        <f t="shared" si="1"/>
        <v>1155</v>
      </c>
      <c r="F15" s="17">
        <f>'廃棄物事業経費（市町村）'!AG15</f>
        <v>0</v>
      </c>
      <c r="G15" s="17">
        <f>'廃棄物事業経費（市町村）'!AH15</f>
        <v>1155</v>
      </c>
      <c r="H15" s="17">
        <f>'廃棄物事業経費（市町村）'!AI15</f>
        <v>0</v>
      </c>
      <c r="I15" s="17">
        <f>'廃棄物事業経費（市町村）'!AJ15</f>
        <v>0</v>
      </c>
      <c r="J15" s="17">
        <f>'廃棄物事業経費（市町村）'!AK15</f>
        <v>0</v>
      </c>
      <c r="K15" s="17">
        <f t="shared" si="2"/>
        <v>289586</v>
      </c>
      <c r="L15" s="17">
        <f>'廃棄物事業経費（市町村）'!AM15</f>
        <v>9921</v>
      </c>
      <c r="M15" s="75">
        <f t="shared" si="3"/>
        <v>7190</v>
      </c>
      <c r="N15" s="17">
        <f>'廃棄物事業経費（市町村）'!AO15</f>
        <v>0</v>
      </c>
      <c r="O15" s="17">
        <f>'廃棄物事業経費（市町村）'!AP15</f>
        <v>2862</v>
      </c>
      <c r="P15" s="17">
        <f>'廃棄物事業経費（市町村）'!AQ15</f>
        <v>4328</v>
      </c>
      <c r="Q15" s="17">
        <f>'廃棄物事業経費（市町村）'!AR15</f>
        <v>0</v>
      </c>
      <c r="R15" s="17">
        <f>'廃棄物事業経費（市町村）'!AS15</f>
        <v>260411</v>
      </c>
      <c r="S15" s="17">
        <f>'廃棄物事業経費（市町村）'!AT15</f>
        <v>12064</v>
      </c>
      <c r="T15" s="17">
        <f>'廃棄物事業経費（市町村）'!AU15</f>
        <v>5173</v>
      </c>
      <c r="U15" s="17">
        <f>'廃棄物事業経費（市町村）'!AV15</f>
        <v>13341</v>
      </c>
      <c r="V15" s="17">
        <f t="shared" si="4"/>
        <v>304082</v>
      </c>
      <c r="W15" s="17">
        <f t="shared" si="5"/>
        <v>15813</v>
      </c>
      <c r="X15" s="17">
        <f t="shared" si="6"/>
        <v>15813</v>
      </c>
      <c r="Y15" s="17">
        <f>'廃棄物事業経費（市町村）'!AZ15</f>
        <v>0</v>
      </c>
      <c r="Z15" s="17">
        <f>'廃棄物事業経費（市町村）'!BA15</f>
        <v>0</v>
      </c>
      <c r="AA15" s="17">
        <f>'廃棄物事業経費（市町村）'!BB15</f>
        <v>15813</v>
      </c>
      <c r="AB15" s="17">
        <f>'廃棄物事業経費（市町村）'!BC15</f>
        <v>0</v>
      </c>
      <c r="AC15" s="17">
        <f>'廃棄物事業経費（市町村）'!BD15</f>
        <v>0</v>
      </c>
      <c r="AD15" s="17">
        <f t="shared" si="7"/>
        <v>24080</v>
      </c>
      <c r="AE15" s="17">
        <f>'廃棄物事業経費（市町村）'!BF15</f>
        <v>0</v>
      </c>
      <c r="AF15" s="75">
        <f t="shared" si="8"/>
        <v>0</v>
      </c>
      <c r="AG15" s="17">
        <f>'廃棄物事業経費（市町村）'!BH15</f>
        <v>0</v>
      </c>
      <c r="AH15" s="17">
        <f>'廃棄物事業経費（市町村）'!BI15</f>
        <v>0</v>
      </c>
      <c r="AI15" s="17">
        <f>'廃棄物事業経費（市町村）'!BJ15</f>
        <v>0</v>
      </c>
      <c r="AJ15" s="17">
        <f>'廃棄物事業経費（市町村）'!BK15</f>
        <v>0</v>
      </c>
      <c r="AK15" s="17">
        <f>'廃棄物事業経費（市町村）'!BL15</f>
        <v>24080</v>
      </c>
      <c r="AL15" s="17">
        <f>'廃棄物事業経費（市町村）'!BM15</f>
        <v>0</v>
      </c>
      <c r="AM15" s="17">
        <f>'廃棄物事業経費（市町村）'!BN15</f>
        <v>60528</v>
      </c>
      <c r="AN15" s="17">
        <f>'廃棄物事業経費（市町村）'!BO15</f>
        <v>39</v>
      </c>
      <c r="AO15" s="17">
        <f t="shared" si="9"/>
        <v>39932</v>
      </c>
      <c r="AP15" s="17">
        <f t="shared" si="10"/>
        <v>16968</v>
      </c>
      <c r="AQ15" s="17">
        <f t="shared" si="10"/>
        <v>16968</v>
      </c>
      <c r="AR15" s="17">
        <f t="shared" si="10"/>
        <v>0</v>
      </c>
      <c r="AS15" s="17">
        <f t="shared" si="10"/>
        <v>1155</v>
      </c>
      <c r="AT15" s="17">
        <f t="shared" si="11"/>
        <v>15813</v>
      </c>
      <c r="AU15" s="17">
        <f t="shared" si="12"/>
        <v>0</v>
      </c>
      <c r="AV15" s="17">
        <f t="shared" si="12"/>
        <v>0</v>
      </c>
      <c r="AW15" s="17">
        <f t="shared" si="13"/>
        <v>313666</v>
      </c>
      <c r="AX15" s="17">
        <f t="shared" si="14"/>
        <v>9921</v>
      </c>
      <c r="AY15" s="17">
        <f t="shared" si="15"/>
        <v>7190</v>
      </c>
      <c r="AZ15" s="17">
        <f t="shared" si="16"/>
        <v>0</v>
      </c>
      <c r="BA15" s="17">
        <f t="shared" si="17"/>
        <v>2862</v>
      </c>
      <c r="BB15" s="17">
        <f t="shared" si="18"/>
        <v>4328</v>
      </c>
      <c r="BC15" s="17">
        <f t="shared" si="19"/>
        <v>0</v>
      </c>
      <c r="BD15" s="17">
        <f t="shared" si="20"/>
        <v>284491</v>
      </c>
      <c r="BE15" s="17">
        <f t="shared" si="21"/>
        <v>12064</v>
      </c>
      <c r="BF15" s="17">
        <f t="shared" si="21"/>
        <v>65701</v>
      </c>
      <c r="BG15" s="17">
        <f t="shared" si="22"/>
        <v>13380</v>
      </c>
      <c r="BH15" s="17">
        <f t="shared" si="23"/>
        <v>344014</v>
      </c>
    </row>
    <row r="16" spans="1:60" ht="13.5">
      <c r="A16" s="74" t="s">
        <v>140</v>
      </c>
      <c r="B16" s="74" t="s">
        <v>0</v>
      </c>
      <c r="C16" s="101" t="s">
        <v>1</v>
      </c>
      <c r="D16" s="17">
        <f t="shared" si="0"/>
        <v>0</v>
      </c>
      <c r="E16" s="17">
        <f t="shared" si="1"/>
        <v>0</v>
      </c>
      <c r="F16" s="17">
        <f>'廃棄物事業経費（市町村）'!AG16</f>
        <v>0</v>
      </c>
      <c r="G16" s="17">
        <f>'廃棄物事業経費（市町村）'!AH16</f>
        <v>0</v>
      </c>
      <c r="H16" s="17">
        <f>'廃棄物事業経費（市町村）'!AI16</f>
        <v>0</v>
      </c>
      <c r="I16" s="17">
        <f>'廃棄物事業経費（市町村）'!AJ16</f>
        <v>0</v>
      </c>
      <c r="J16" s="17">
        <f>'廃棄物事業経費（市町村）'!AK16</f>
        <v>54986</v>
      </c>
      <c r="K16" s="17">
        <f t="shared" si="2"/>
        <v>175867</v>
      </c>
      <c r="L16" s="17">
        <f>'廃棄物事業経費（市町村）'!AM16</f>
        <v>750</v>
      </c>
      <c r="M16" s="75">
        <f t="shared" si="3"/>
        <v>0</v>
      </c>
      <c r="N16" s="17">
        <f>'廃棄物事業経費（市町村）'!AO16</f>
        <v>0</v>
      </c>
      <c r="O16" s="17">
        <f>'廃棄物事業経費（市町村）'!AP16</f>
        <v>0</v>
      </c>
      <c r="P16" s="17">
        <f>'廃棄物事業経費（市町村）'!AQ16</f>
        <v>0</v>
      </c>
      <c r="Q16" s="17">
        <f>'廃棄物事業経費（市町村）'!AR16</f>
        <v>0</v>
      </c>
      <c r="R16" s="17">
        <f>'廃棄物事業経費（市町村）'!AS16</f>
        <v>175117</v>
      </c>
      <c r="S16" s="17">
        <f>'廃棄物事業経費（市町村）'!AT16</f>
        <v>0</v>
      </c>
      <c r="T16" s="17">
        <f>'廃棄物事業経費（市町村）'!AU16</f>
        <v>174263</v>
      </c>
      <c r="U16" s="17">
        <f>'廃棄物事業経費（市町村）'!AV16</f>
        <v>9309</v>
      </c>
      <c r="V16" s="17">
        <f t="shared" si="4"/>
        <v>185176</v>
      </c>
      <c r="W16" s="17">
        <f t="shared" si="5"/>
        <v>0</v>
      </c>
      <c r="X16" s="17">
        <f t="shared" si="6"/>
        <v>0</v>
      </c>
      <c r="Y16" s="17">
        <f>'廃棄物事業経費（市町村）'!AZ16</f>
        <v>0</v>
      </c>
      <c r="Z16" s="17">
        <f>'廃棄物事業経費（市町村）'!BA16</f>
        <v>0</v>
      </c>
      <c r="AA16" s="17">
        <f>'廃棄物事業経費（市町村）'!BB16</f>
        <v>0</v>
      </c>
      <c r="AB16" s="17">
        <f>'廃棄物事業経費（市町村）'!BC16</f>
        <v>0</v>
      </c>
      <c r="AC16" s="17">
        <f>'廃棄物事業経費（市町村）'!BD16</f>
        <v>0</v>
      </c>
      <c r="AD16" s="17">
        <f t="shared" si="7"/>
        <v>0</v>
      </c>
      <c r="AE16" s="17">
        <f>'廃棄物事業経費（市町村）'!BF16</f>
        <v>0</v>
      </c>
      <c r="AF16" s="75">
        <f t="shared" si="8"/>
        <v>0</v>
      </c>
      <c r="AG16" s="17">
        <f>'廃棄物事業経費（市町村）'!BH16</f>
        <v>0</v>
      </c>
      <c r="AH16" s="17">
        <f>'廃棄物事業経費（市町村）'!BI16</f>
        <v>0</v>
      </c>
      <c r="AI16" s="17">
        <f>'廃棄物事業経費（市町村）'!BJ16</f>
        <v>0</v>
      </c>
      <c r="AJ16" s="17">
        <f>'廃棄物事業経費（市町村）'!BK16</f>
        <v>0</v>
      </c>
      <c r="AK16" s="17">
        <f>'廃棄物事業経費（市町村）'!BL16</f>
        <v>0</v>
      </c>
      <c r="AL16" s="17">
        <f>'廃棄物事業経費（市町村）'!BM16</f>
        <v>0</v>
      </c>
      <c r="AM16" s="17">
        <f>'廃棄物事業経費（市町村）'!BN16</f>
        <v>83726</v>
      </c>
      <c r="AN16" s="17">
        <f>'廃棄物事業経費（市町村）'!BO16</f>
        <v>0</v>
      </c>
      <c r="AO16" s="17">
        <f t="shared" si="9"/>
        <v>0</v>
      </c>
      <c r="AP16" s="17">
        <f t="shared" si="10"/>
        <v>0</v>
      </c>
      <c r="AQ16" s="17">
        <f t="shared" si="10"/>
        <v>0</v>
      </c>
      <c r="AR16" s="17">
        <f t="shared" si="10"/>
        <v>0</v>
      </c>
      <c r="AS16" s="17">
        <f t="shared" si="10"/>
        <v>0</v>
      </c>
      <c r="AT16" s="17">
        <f t="shared" si="11"/>
        <v>0</v>
      </c>
      <c r="AU16" s="17">
        <f t="shared" si="12"/>
        <v>0</v>
      </c>
      <c r="AV16" s="17">
        <f t="shared" si="12"/>
        <v>54986</v>
      </c>
      <c r="AW16" s="17">
        <f t="shared" si="13"/>
        <v>175867</v>
      </c>
      <c r="AX16" s="17">
        <f t="shared" si="14"/>
        <v>750</v>
      </c>
      <c r="AY16" s="17">
        <f t="shared" si="15"/>
        <v>0</v>
      </c>
      <c r="AZ16" s="17">
        <f t="shared" si="16"/>
        <v>0</v>
      </c>
      <c r="BA16" s="17">
        <f t="shared" si="17"/>
        <v>0</v>
      </c>
      <c r="BB16" s="17">
        <f t="shared" si="18"/>
        <v>0</v>
      </c>
      <c r="BC16" s="17">
        <f t="shared" si="19"/>
        <v>0</v>
      </c>
      <c r="BD16" s="17">
        <f t="shared" si="20"/>
        <v>175117</v>
      </c>
      <c r="BE16" s="17">
        <f t="shared" si="21"/>
        <v>0</v>
      </c>
      <c r="BF16" s="17">
        <f t="shared" si="21"/>
        <v>257989</v>
      </c>
      <c r="BG16" s="17">
        <f>U16+AN16</f>
        <v>9309</v>
      </c>
      <c r="BH16" s="17">
        <f aca="true" t="shared" si="24" ref="BH16:BH34">V16+AO16</f>
        <v>185176</v>
      </c>
    </row>
    <row r="17" spans="1:60" ht="13.5">
      <c r="A17" s="74" t="s">
        <v>140</v>
      </c>
      <c r="B17" s="74" t="s">
        <v>158</v>
      </c>
      <c r="C17" s="101" t="s">
        <v>159</v>
      </c>
      <c r="D17" s="17">
        <f t="shared" si="0"/>
        <v>0</v>
      </c>
      <c r="E17" s="17">
        <f t="shared" si="1"/>
        <v>0</v>
      </c>
      <c r="F17" s="17">
        <f>'廃棄物事業経費（市町村）'!AG17</f>
        <v>0</v>
      </c>
      <c r="G17" s="17">
        <f>'廃棄物事業経費（市町村）'!AH17</f>
        <v>0</v>
      </c>
      <c r="H17" s="17">
        <f>'廃棄物事業経費（市町村）'!AI17</f>
        <v>0</v>
      </c>
      <c r="I17" s="17">
        <f>'廃棄物事業経費（市町村）'!AJ17</f>
        <v>0</v>
      </c>
      <c r="J17" s="17">
        <f>'廃棄物事業経費（市町村）'!AK17</f>
        <v>0</v>
      </c>
      <c r="K17" s="17">
        <f t="shared" si="2"/>
        <v>76507</v>
      </c>
      <c r="L17" s="17">
        <f>'廃棄物事業経費（市町村）'!AM17</f>
        <v>55377</v>
      </c>
      <c r="M17" s="75">
        <f t="shared" si="3"/>
        <v>4926</v>
      </c>
      <c r="N17" s="17">
        <f>'廃棄物事業経費（市町村）'!AO17</f>
        <v>4926</v>
      </c>
      <c r="O17" s="17">
        <f>'廃棄物事業経費（市町村）'!AP17</f>
        <v>0</v>
      </c>
      <c r="P17" s="17">
        <f>'廃棄物事業経費（市町村）'!AQ17</f>
        <v>0</v>
      </c>
      <c r="Q17" s="17">
        <f>'廃棄物事業経費（市町村）'!AR17</f>
        <v>12845</v>
      </c>
      <c r="R17" s="17">
        <f>'廃棄物事業経費（市町村）'!AS17</f>
        <v>3359</v>
      </c>
      <c r="S17" s="17">
        <f>'廃棄物事業経費（市町村）'!AT17</f>
        <v>0</v>
      </c>
      <c r="T17" s="17">
        <f>'廃棄物事業経費（市町村）'!AU17</f>
        <v>26485</v>
      </c>
      <c r="U17" s="17">
        <f>'廃棄物事業経費（市町村）'!AV17</f>
        <v>5015</v>
      </c>
      <c r="V17" s="17">
        <f t="shared" si="4"/>
        <v>81522</v>
      </c>
      <c r="W17" s="17">
        <f t="shared" si="5"/>
        <v>0</v>
      </c>
      <c r="X17" s="17">
        <f t="shared" si="6"/>
        <v>0</v>
      </c>
      <c r="Y17" s="17">
        <f>'廃棄物事業経費（市町村）'!AZ17</f>
        <v>0</v>
      </c>
      <c r="Z17" s="17">
        <f>'廃棄物事業経費（市町村）'!BA17</f>
        <v>0</v>
      </c>
      <c r="AA17" s="17">
        <f>'廃棄物事業経費（市町村）'!BB17</f>
        <v>0</v>
      </c>
      <c r="AB17" s="17">
        <f>'廃棄物事業経費（市町村）'!BC17</f>
        <v>0</v>
      </c>
      <c r="AC17" s="17">
        <f>'廃棄物事業経費（市町村）'!BD17</f>
        <v>0</v>
      </c>
      <c r="AD17" s="17">
        <f t="shared" si="7"/>
        <v>0</v>
      </c>
      <c r="AE17" s="17">
        <f>'廃棄物事業経費（市町村）'!BF17</f>
        <v>0</v>
      </c>
      <c r="AF17" s="75">
        <f t="shared" si="8"/>
        <v>0</v>
      </c>
      <c r="AG17" s="17">
        <f>'廃棄物事業経費（市町村）'!BH17</f>
        <v>0</v>
      </c>
      <c r="AH17" s="17">
        <f>'廃棄物事業経費（市町村）'!BI17</f>
        <v>0</v>
      </c>
      <c r="AI17" s="17">
        <f>'廃棄物事業経費（市町村）'!BJ17</f>
        <v>0</v>
      </c>
      <c r="AJ17" s="17">
        <f>'廃棄物事業経費（市町村）'!BK17</f>
        <v>0</v>
      </c>
      <c r="AK17" s="17">
        <f>'廃棄物事業経費（市町村）'!BL17</f>
        <v>0</v>
      </c>
      <c r="AL17" s="17">
        <f>'廃棄物事業経費（市町村）'!BM17</f>
        <v>0</v>
      </c>
      <c r="AM17" s="17">
        <f>'廃棄物事業経費（市町村）'!BN17</f>
        <v>17243</v>
      </c>
      <c r="AN17" s="17">
        <f>'廃棄物事業経費（市町村）'!BO17</f>
        <v>0</v>
      </c>
      <c r="AO17" s="17">
        <f t="shared" si="9"/>
        <v>0</v>
      </c>
      <c r="AP17" s="17">
        <f t="shared" si="10"/>
        <v>0</v>
      </c>
      <c r="AQ17" s="17">
        <f t="shared" si="10"/>
        <v>0</v>
      </c>
      <c r="AR17" s="17">
        <f t="shared" si="10"/>
        <v>0</v>
      </c>
      <c r="AS17" s="17">
        <f t="shared" si="10"/>
        <v>0</v>
      </c>
      <c r="AT17" s="17">
        <f t="shared" si="11"/>
        <v>0</v>
      </c>
      <c r="AU17" s="17">
        <f t="shared" si="12"/>
        <v>0</v>
      </c>
      <c r="AV17" s="17">
        <f t="shared" si="12"/>
        <v>0</v>
      </c>
      <c r="AW17" s="17">
        <f t="shared" si="13"/>
        <v>76507</v>
      </c>
      <c r="AX17" s="17">
        <f t="shared" si="14"/>
        <v>55377</v>
      </c>
      <c r="AY17" s="17">
        <f t="shared" si="15"/>
        <v>4926</v>
      </c>
      <c r="AZ17" s="17">
        <f t="shared" si="16"/>
        <v>4926</v>
      </c>
      <c r="BA17" s="17">
        <f t="shared" si="17"/>
        <v>0</v>
      </c>
      <c r="BB17" s="17">
        <f t="shared" si="18"/>
        <v>0</v>
      </c>
      <c r="BC17" s="17">
        <f t="shared" si="19"/>
        <v>12845</v>
      </c>
      <c r="BD17" s="17">
        <f t="shared" si="20"/>
        <v>3359</v>
      </c>
      <c r="BE17" s="17">
        <f aca="true" t="shared" si="25" ref="BE17:BF34">S17+AL17</f>
        <v>0</v>
      </c>
      <c r="BF17" s="17">
        <f t="shared" si="25"/>
        <v>43728</v>
      </c>
      <c r="BG17" s="17">
        <f aca="true" t="shared" si="26" ref="BG17:BG34">U17+AN17</f>
        <v>5015</v>
      </c>
      <c r="BH17" s="17">
        <f t="shared" si="24"/>
        <v>81522</v>
      </c>
    </row>
    <row r="18" spans="1:60" ht="13.5">
      <c r="A18" s="74" t="s">
        <v>140</v>
      </c>
      <c r="B18" s="74" t="s">
        <v>160</v>
      </c>
      <c r="C18" s="101" t="s">
        <v>161</v>
      </c>
      <c r="D18" s="17">
        <f t="shared" si="0"/>
        <v>0</v>
      </c>
      <c r="E18" s="17">
        <f t="shared" si="1"/>
        <v>0</v>
      </c>
      <c r="F18" s="17">
        <f>'廃棄物事業経費（市町村）'!AG18</f>
        <v>0</v>
      </c>
      <c r="G18" s="17">
        <f>'廃棄物事業経費（市町村）'!AH18</f>
        <v>0</v>
      </c>
      <c r="H18" s="17">
        <f>'廃棄物事業経費（市町村）'!AI18</f>
        <v>0</v>
      </c>
      <c r="I18" s="17">
        <f>'廃棄物事業経費（市町村）'!AJ18</f>
        <v>0</v>
      </c>
      <c r="J18" s="17">
        <f>'廃棄物事業経費（市町村）'!AK18</f>
        <v>0</v>
      </c>
      <c r="K18" s="17">
        <f t="shared" si="2"/>
        <v>60892</v>
      </c>
      <c r="L18" s="17">
        <f>'廃棄物事業経費（市町村）'!AM18</f>
        <v>35227</v>
      </c>
      <c r="M18" s="75">
        <f t="shared" si="3"/>
        <v>0</v>
      </c>
      <c r="N18" s="17">
        <f>'廃棄物事業経費（市町村）'!AO18</f>
        <v>0</v>
      </c>
      <c r="O18" s="17">
        <f>'廃棄物事業経費（市町村）'!AP18</f>
        <v>0</v>
      </c>
      <c r="P18" s="17">
        <f>'廃棄物事業経費（市町村）'!AQ18</f>
        <v>0</v>
      </c>
      <c r="Q18" s="17">
        <f>'廃棄物事業経費（市町村）'!AR18</f>
        <v>11595</v>
      </c>
      <c r="R18" s="17">
        <f>'廃棄物事業経費（市町村）'!AS18</f>
        <v>14070</v>
      </c>
      <c r="S18" s="17">
        <f>'廃棄物事業経費（市町村）'!AT18</f>
        <v>0</v>
      </c>
      <c r="T18" s="17">
        <f>'廃棄物事業経費（市町村）'!AU18</f>
        <v>15001</v>
      </c>
      <c r="U18" s="17">
        <f>'廃棄物事業経費（市町村）'!AV18</f>
        <v>9536</v>
      </c>
      <c r="V18" s="17">
        <f t="shared" si="4"/>
        <v>70428</v>
      </c>
      <c r="W18" s="17">
        <f t="shared" si="5"/>
        <v>0</v>
      </c>
      <c r="X18" s="17">
        <f t="shared" si="6"/>
        <v>0</v>
      </c>
      <c r="Y18" s="17">
        <f>'廃棄物事業経費（市町村）'!AZ18</f>
        <v>0</v>
      </c>
      <c r="Z18" s="17">
        <f>'廃棄物事業経費（市町村）'!BA18</f>
        <v>0</v>
      </c>
      <c r="AA18" s="17">
        <f>'廃棄物事業経費（市町村）'!BB18</f>
        <v>0</v>
      </c>
      <c r="AB18" s="17">
        <f>'廃棄物事業経費（市町村）'!BC18</f>
        <v>0</v>
      </c>
      <c r="AC18" s="17">
        <f>'廃棄物事業経費（市町村）'!BD18</f>
        <v>0</v>
      </c>
      <c r="AD18" s="17">
        <f t="shared" si="7"/>
        <v>0</v>
      </c>
      <c r="AE18" s="17">
        <f>'廃棄物事業経費（市町村）'!BF18</f>
        <v>0</v>
      </c>
      <c r="AF18" s="75">
        <f t="shared" si="8"/>
        <v>0</v>
      </c>
      <c r="AG18" s="17">
        <f>'廃棄物事業経費（市町村）'!BH18</f>
        <v>0</v>
      </c>
      <c r="AH18" s="17">
        <f>'廃棄物事業経費（市町村）'!BI18</f>
        <v>0</v>
      </c>
      <c r="AI18" s="17">
        <f>'廃棄物事業経費（市町村）'!BJ18</f>
        <v>0</v>
      </c>
      <c r="AJ18" s="17">
        <f>'廃棄物事業経費（市町村）'!BK18</f>
        <v>0</v>
      </c>
      <c r="AK18" s="17">
        <f>'廃棄物事業経費（市町村）'!BL18</f>
        <v>0</v>
      </c>
      <c r="AL18" s="17">
        <f>'廃棄物事業経費（市町村）'!BM18</f>
        <v>0</v>
      </c>
      <c r="AM18" s="17">
        <f>'廃棄物事業経費（市町村）'!BN18</f>
        <v>6899</v>
      </c>
      <c r="AN18" s="17">
        <f>'廃棄物事業経費（市町村）'!BO18</f>
        <v>103</v>
      </c>
      <c r="AO18" s="17">
        <f t="shared" si="9"/>
        <v>103</v>
      </c>
      <c r="AP18" s="17">
        <f t="shared" si="10"/>
        <v>0</v>
      </c>
      <c r="AQ18" s="17">
        <f t="shared" si="10"/>
        <v>0</v>
      </c>
      <c r="AR18" s="17">
        <f t="shared" si="10"/>
        <v>0</v>
      </c>
      <c r="AS18" s="17">
        <f t="shared" si="10"/>
        <v>0</v>
      </c>
      <c r="AT18" s="17">
        <f t="shared" si="11"/>
        <v>0</v>
      </c>
      <c r="AU18" s="17">
        <f t="shared" si="12"/>
        <v>0</v>
      </c>
      <c r="AV18" s="17">
        <f t="shared" si="12"/>
        <v>0</v>
      </c>
      <c r="AW18" s="17">
        <f t="shared" si="13"/>
        <v>60892</v>
      </c>
      <c r="AX18" s="17">
        <f t="shared" si="14"/>
        <v>35227</v>
      </c>
      <c r="AY18" s="17">
        <f t="shared" si="15"/>
        <v>0</v>
      </c>
      <c r="AZ18" s="17">
        <f t="shared" si="16"/>
        <v>0</v>
      </c>
      <c r="BA18" s="17">
        <f t="shared" si="17"/>
        <v>0</v>
      </c>
      <c r="BB18" s="17">
        <f t="shared" si="18"/>
        <v>0</v>
      </c>
      <c r="BC18" s="17">
        <f t="shared" si="19"/>
        <v>11595</v>
      </c>
      <c r="BD18" s="17">
        <f t="shared" si="20"/>
        <v>14070</v>
      </c>
      <c r="BE18" s="17">
        <f t="shared" si="25"/>
        <v>0</v>
      </c>
      <c r="BF18" s="17">
        <f t="shared" si="25"/>
        <v>21900</v>
      </c>
      <c r="BG18" s="17">
        <f t="shared" si="26"/>
        <v>9639</v>
      </c>
      <c r="BH18" s="17">
        <f t="shared" si="24"/>
        <v>70531</v>
      </c>
    </row>
    <row r="19" spans="1:60" ht="13.5">
      <c r="A19" s="74" t="s">
        <v>140</v>
      </c>
      <c r="B19" s="74" t="s">
        <v>162</v>
      </c>
      <c r="C19" s="101" t="s">
        <v>163</v>
      </c>
      <c r="D19" s="17">
        <f t="shared" si="0"/>
        <v>0</v>
      </c>
      <c r="E19" s="17">
        <f t="shared" si="1"/>
        <v>0</v>
      </c>
      <c r="F19" s="17">
        <f>'廃棄物事業経費（市町村）'!AG19</f>
        <v>0</v>
      </c>
      <c r="G19" s="17">
        <f>'廃棄物事業経費（市町村）'!AH19</f>
        <v>0</v>
      </c>
      <c r="H19" s="17">
        <f>'廃棄物事業経費（市町村）'!AI19</f>
        <v>0</v>
      </c>
      <c r="I19" s="17">
        <f>'廃棄物事業経費（市町村）'!AJ19</f>
        <v>0</v>
      </c>
      <c r="J19" s="17">
        <f>'廃棄物事業経費（市町村）'!AK19</f>
        <v>0</v>
      </c>
      <c r="K19" s="17">
        <f t="shared" si="2"/>
        <v>18371</v>
      </c>
      <c r="L19" s="17">
        <f>'廃棄物事業経費（市町村）'!AM19</f>
        <v>4750</v>
      </c>
      <c r="M19" s="75">
        <f t="shared" si="3"/>
        <v>0</v>
      </c>
      <c r="N19" s="17">
        <f>'廃棄物事業経費（市町村）'!AO19</f>
        <v>0</v>
      </c>
      <c r="O19" s="17">
        <f>'廃棄物事業経費（市町村）'!AP19</f>
        <v>0</v>
      </c>
      <c r="P19" s="17">
        <f>'廃棄物事業経費（市町村）'!AQ19</f>
        <v>0</v>
      </c>
      <c r="Q19" s="17">
        <f>'廃棄物事業経費（市町村）'!AR19</f>
        <v>2893</v>
      </c>
      <c r="R19" s="17">
        <f>'廃棄物事業経費（市町村）'!AS19</f>
        <v>4622</v>
      </c>
      <c r="S19" s="17">
        <f>'廃棄物事業経費（市町村）'!AT19</f>
        <v>6106</v>
      </c>
      <c r="T19" s="17">
        <f>'廃棄物事業経費（市町村）'!AU19</f>
        <v>3027</v>
      </c>
      <c r="U19" s="17">
        <f>'廃棄物事業経費（市町村）'!AV19</f>
        <v>0</v>
      </c>
      <c r="V19" s="17">
        <f t="shared" si="4"/>
        <v>18371</v>
      </c>
      <c r="W19" s="17">
        <f t="shared" si="5"/>
        <v>0</v>
      </c>
      <c r="X19" s="17">
        <f t="shared" si="6"/>
        <v>0</v>
      </c>
      <c r="Y19" s="17">
        <f>'廃棄物事業経費（市町村）'!AZ19</f>
        <v>0</v>
      </c>
      <c r="Z19" s="17">
        <f>'廃棄物事業経費（市町村）'!BA19</f>
        <v>0</v>
      </c>
      <c r="AA19" s="17">
        <f>'廃棄物事業経費（市町村）'!BB19</f>
        <v>0</v>
      </c>
      <c r="AB19" s="17">
        <f>'廃棄物事業経費（市町村）'!BC19</f>
        <v>0</v>
      </c>
      <c r="AC19" s="17">
        <f>'廃棄物事業経費（市町村）'!BD19</f>
        <v>0</v>
      </c>
      <c r="AD19" s="17">
        <f t="shared" si="7"/>
        <v>4677</v>
      </c>
      <c r="AE19" s="17">
        <f>'廃棄物事業経費（市町村）'!BF19</f>
        <v>0</v>
      </c>
      <c r="AF19" s="75">
        <f t="shared" si="8"/>
        <v>3013</v>
      </c>
      <c r="AG19" s="17">
        <f>'廃棄物事業経費（市町村）'!BH19</f>
        <v>0</v>
      </c>
      <c r="AH19" s="17">
        <f>'廃棄物事業経費（市町村）'!BI19</f>
        <v>3013</v>
      </c>
      <c r="AI19" s="17">
        <f>'廃棄物事業経費（市町村）'!BJ19</f>
        <v>0</v>
      </c>
      <c r="AJ19" s="17">
        <f>'廃棄物事業経費（市町村）'!BK19</f>
        <v>0</v>
      </c>
      <c r="AK19" s="17">
        <f>'廃棄物事業経費（市町村）'!BL19</f>
        <v>0</v>
      </c>
      <c r="AL19" s="17">
        <f>'廃棄物事業経費（市町村）'!BM19</f>
        <v>1664</v>
      </c>
      <c r="AM19" s="17">
        <f>'廃棄物事業経費（市町村）'!BN19</f>
        <v>0</v>
      </c>
      <c r="AN19" s="17">
        <f>'廃棄物事業経費（市町村）'!BO19</f>
        <v>0</v>
      </c>
      <c r="AO19" s="17">
        <f t="shared" si="9"/>
        <v>4677</v>
      </c>
      <c r="AP19" s="17">
        <f t="shared" si="10"/>
        <v>0</v>
      </c>
      <c r="AQ19" s="17">
        <f t="shared" si="10"/>
        <v>0</v>
      </c>
      <c r="AR19" s="17">
        <f t="shared" si="10"/>
        <v>0</v>
      </c>
      <c r="AS19" s="17">
        <f t="shared" si="10"/>
        <v>0</v>
      </c>
      <c r="AT19" s="17">
        <f t="shared" si="11"/>
        <v>0</v>
      </c>
      <c r="AU19" s="17">
        <f t="shared" si="12"/>
        <v>0</v>
      </c>
      <c r="AV19" s="17">
        <f t="shared" si="12"/>
        <v>0</v>
      </c>
      <c r="AW19" s="17">
        <f t="shared" si="13"/>
        <v>23048</v>
      </c>
      <c r="AX19" s="17">
        <f t="shared" si="14"/>
        <v>4750</v>
      </c>
      <c r="AY19" s="17">
        <f t="shared" si="15"/>
        <v>3013</v>
      </c>
      <c r="AZ19" s="17">
        <f t="shared" si="16"/>
        <v>0</v>
      </c>
      <c r="BA19" s="17">
        <f t="shared" si="17"/>
        <v>3013</v>
      </c>
      <c r="BB19" s="17">
        <f t="shared" si="18"/>
        <v>0</v>
      </c>
      <c r="BC19" s="17">
        <f t="shared" si="19"/>
        <v>2893</v>
      </c>
      <c r="BD19" s="17">
        <f t="shared" si="20"/>
        <v>4622</v>
      </c>
      <c r="BE19" s="17">
        <f t="shared" si="25"/>
        <v>7770</v>
      </c>
      <c r="BF19" s="17">
        <f t="shared" si="25"/>
        <v>3027</v>
      </c>
      <c r="BG19" s="17">
        <f t="shared" si="26"/>
        <v>0</v>
      </c>
      <c r="BH19" s="17">
        <f t="shared" si="24"/>
        <v>23048</v>
      </c>
    </row>
    <row r="20" spans="1:60" ht="13.5">
      <c r="A20" s="74" t="s">
        <v>140</v>
      </c>
      <c r="B20" s="74" t="s">
        <v>164</v>
      </c>
      <c r="C20" s="101" t="s">
        <v>165</v>
      </c>
      <c r="D20" s="17">
        <f t="shared" si="0"/>
        <v>0</v>
      </c>
      <c r="E20" s="17">
        <f t="shared" si="1"/>
        <v>0</v>
      </c>
      <c r="F20" s="17">
        <f>'廃棄物事業経費（市町村）'!AG20</f>
        <v>0</v>
      </c>
      <c r="G20" s="17">
        <f>'廃棄物事業経費（市町村）'!AH20</f>
        <v>0</v>
      </c>
      <c r="H20" s="17">
        <f>'廃棄物事業経費（市町村）'!AI20</f>
        <v>0</v>
      </c>
      <c r="I20" s="17">
        <f>'廃棄物事業経費（市町村）'!AJ20</f>
        <v>0</v>
      </c>
      <c r="J20" s="17">
        <f>'廃棄物事業経費（市町村）'!AK20</f>
        <v>0</v>
      </c>
      <c r="K20" s="17">
        <f t="shared" si="2"/>
        <v>126455</v>
      </c>
      <c r="L20" s="17">
        <f>'廃棄物事業経費（市町村）'!AM20</f>
        <v>0</v>
      </c>
      <c r="M20" s="75">
        <f t="shared" si="3"/>
        <v>0</v>
      </c>
      <c r="N20" s="17">
        <f>'廃棄物事業経費（市町村）'!AO20</f>
        <v>0</v>
      </c>
      <c r="O20" s="17">
        <f>'廃棄物事業経費（市町村）'!AP20</f>
        <v>0</v>
      </c>
      <c r="P20" s="17">
        <f>'廃棄物事業経費（市町村）'!AQ20</f>
        <v>0</v>
      </c>
      <c r="Q20" s="17">
        <f>'廃棄物事業経費（市町村）'!AR20</f>
        <v>0</v>
      </c>
      <c r="R20" s="17">
        <f>'廃棄物事業経費（市町村）'!AS20</f>
        <v>119990</v>
      </c>
      <c r="S20" s="17">
        <f>'廃棄物事業経費（市町村）'!AT20</f>
        <v>6465</v>
      </c>
      <c r="T20" s="17">
        <f>'廃棄物事業経費（市町村）'!AU20</f>
        <v>30779</v>
      </c>
      <c r="U20" s="17">
        <f>'廃棄物事業経費（市町村）'!AV20</f>
        <v>0</v>
      </c>
      <c r="V20" s="17">
        <f t="shared" si="4"/>
        <v>126455</v>
      </c>
      <c r="W20" s="17">
        <f t="shared" si="5"/>
        <v>0</v>
      </c>
      <c r="X20" s="17">
        <f t="shared" si="6"/>
        <v>0</v>
      </c>
      <c r="Y20" s="17">
        <f>'廃棄物事業経費（市町村）'!AZ20</f>
        <v>0</v>
      </c>
      <c r="Z20" s="17">
        <f>'廃棄物事業経費（市町村）'!BA20</f>
        <v>0</v>
      </c>
      <c r="AA20" s="17">
        <f>'廃棄物事業経費（市町村）'!BB20</f>
        <v>0</v>
      </c>
      <c r="AB20" s="17">
        <f>'廃棄物事業経費（市町村）'!BC20</f>
        <v>0</v>
      </c>
      <c r="AC20" s="17">
        <f>'廃棄物事業経費（市町村）'!BD20</f>
        <v>0</v>
      </c>
      <c r="AD20" s="17">
        <f t="shared" si="7"/>
        <v>2037</v>
      </c>
      <c r="AE20" s="17">
        <f>'廃棄物事業経費（市町村）'!BF20</f>
        <v>0</v>
      </c>
      <c r="AF20" s="75">
        <f t="shared" si="8"/>
        <v>0</v>
      </c>
      <c r="AG20" s="17">
        <f>'廃棄物事業経費（市町村）'!BH20</f>
        <v>0</v>
      </c>
      <c r="AH20" s="17">
        <f>'廃棄物事業経費（市町村）'!BI20</f>
        <v>0</v>
      </c>
      <c r="AI20" s="17">
        <f>'廃棄物事業経費（市町村）'!BJ20</f>
        <v>0</v>
      </c>
      <c r="AJ20" s="17">
        <f>'廃棄物事業経費（市町村）'!BK20</f>
        <v>0</v>
      </c>
      <c r="AK20" s="17">
        <f>'廃棄物事業経費（市町村）'!BL20</f>
        <v>630</v>
      </c>
      <c r="AL20" s="17">
        <f>'廃棄物事業経費（市町村）'!BM20</f>
        <v>1407</v>
      </c>
      <c r="AM20" s="17">
        <f>'廃棄物事業経費（市町村）'!BN20</f>
        <v>48071</v>
      </c>
      <c r="AN20" s="17">
        <f>'廃棄物事業経費（市町村）'!BO20</f>
        <v>0</v>
      </c>
      <c r="AO20" s="17">
        <f t="shared" si="9"/>
        <v>2037</v>
      </c>
      <c r="AP20" s="17">
        <f t="shared" si="10"/>
        <v>0</v>
      </c>
      <c r="AQ20" s="17">
        <f t="shared" si="10"/>
        <v>0</v>
      </c>
      <c r="AR20" s="17">
        <f t="shared" si="10"/>
        <v>0</v>
      </c>
      <c r="AS20" s="17">
        <f t="shared" si="10"/>
        <v>0</v>
      </c>
      <c r="AT20" s="17">
        <f t="shared" si="11"/>
        <v>0</v>
      </c>
      <c r="AU20" s="17">
        <f t="shared" si="12"/>
        <v>0</v>
      </c>
      <c r="AV20" s="17">
        <f t="shared" si="12"/>
        <v>0</v>
      </c>
      <c r="AW20" s="17">
        <f t="shared" si="13"/>
        <v>128492</v>
      </c>
      <c r="AX20" s="17">
        <f t="shared" si="14"/>
        <v>0</v>
      </c>
      <c r="AY20" s="17">
        <f t="shared" si="15"/>
        <v>0</v>
      </c>
      <c r="AZ20" s="17">
        <f t="shared" si="16"/>
        <v>0</v>
      </c>
      <c r="BA20" s="17">
        <f t="shared" si="17"/>
        <v>0</v>
      </c>
      <c r="BB20" s="17">
        <f t="shared" si="18"/>
        <v>0</v>
      </c>
      <c r="BC20" s="17">
        <f t="shared" si="19"/>
        <v>0</v>
      </c>
      <c r="BD20" s="17">
        <f t="shared" si="20"/>
        <v>120620</v>
      </c>
      <c r="BE20" s="17">
        <f t="shared" si="25"/>
        <v>7872</v>
      </c>
      <c r="BF20" s="17">
        <f t="shared" si="25"/>
        <v>78850</v>
      </c>
      <c r="BG20" s="17">
        <f t="shared" si="26"/>
        <v>0</v>
      </c>
      <c r="BH20" s="17">
        <f t="shared" si="24"/>
        <v>128492</v>
      </c>
    </row>
    <row r="21" spans="1:60" ht="13.5">
      <c r="A21" s="74" t="s">
        <v>140</v>
      </c>
      <c r="B21" s="74" t="s">
        <v>166</v>
      </c>
      <c r="C21" s="101" t="s">
        <v>167</v>
      </c>
      <c r="D21" s="17">
        <f t="shared" si="0"/>
        <v>0</v>
      </c>
      <c r="E21" s="17">
        <f t="shared" si="1"/>
        <v>0</v>
      </c>
      <c r="F21" s="17">
        <f>'廃棄物事業経費（市町村）'!AG21</f>
        <v>0</v>
      </c>
      <c r="G21" s="17">
        <f>'廃棄物事業経費（市町村）'!AH21</f>
        <v>0</v>
      </c>
      <c r="H21" s="17">
        <f>'廃棄物事業経費（市町村）'!AI21</f>
        <v>0</v>
      </c>
      <c r="I21" s="17">
        <f>'廃棄物事業経費（市町村）'!AJ21</f>
        <v>0</v>
      </c>
      <c r="J21" s="17">
        <f>'廃棄物事業経費（市町村）'!AK21</f>
        <v>0</v>
      </c>
      <c r="K21" s="17">
        <f t="shared" si="2"/>
        <v>112655</v>
      </c>
      <c r="L21" s="17">
        <f>'廃棄物事業経費（市町村）'!AM21</f>
        <v>76942</v>
      </c>
      <c r="M21" s="75">
        <f t="shared" si="3"/>
        <v>4912</v>
      </c>
      <c r="N21" s="17">
        <f>'廃棄物事業経費（市町村）'!AO21</f>
        <v>4912</v>
      </c>
      <c r="O21" s="17">
        <f>'廃棄物事業経費（市町村）'!AP21</f>
        <v>0</v>
      </c>
      <c r="P21" s="17">
        <f>'廃棄物事業経費（市町村）'!AQ21</f>
        <v>0</v>
      </c>
      <c r="Q21" s="17">
        <f>'廃棄物事業経費（市町村）'!AR21</f>
        <v>757</v>
      </c>
      <c r="R21" s="17">
        <f>'廃棄物事業経費（市町村）'!AS21</f>
        <v>29913</v>
      </c>
      <c r="S21" s="17">
        <f>'廃棄物事業経費（市町村）'!AT21</f>
        <v>131</v>
      </c>
      <c r="T21" s="17">
        <f>'廃棄物事業経費（市町村）'!AU21</f>
        <v>26906</v>
      </c>
      <c r="U21" s="17">
        <f>'廃棄物事業経費（市町村）'!AV21</f>
        <v>16939</v>
      </c>
      <c r="V21" s="17">
        <f t="shared" si="4"/>
        <v>129594</v>
      </c>
      <c r="W21" s="17">
        <f t="shared" si="5"/>
        <v>0</v>
      </c>
      <c r="X21" s="17">
        <f t="shared" si="6"/>
        <v>0</v>
      </c>
      <c r="Y21" s="17">
        <f>'廃棄物事業経費（市町村）'!AZ21</f>
        <v>0</v>
      </c>
      <c r="Z21" s="17">
        <f>'廃棄物事業経費（市町村）'!BA21</f>
        <v>0</v>
      </c>
      <c r="AA21" s="17">
        <f>'廃棄物事業経費（市町村）'!BB21</f>
        <v>0</v>
      </c>
      <c r="AB21" s="17">
        <f>'廃棄物事業経費（市町村）'!BC21</f>
        <v>0</v>
      </c>
      <c r="AC21" s="17">
        <f>'廃棄物事業経費（市町村）'!BD21</f>
        <v>0</v>
      </c>
      <c r="AD21" s="17">
        <f t="shared" si="7"/>
        <v>37</v>
      </c>
      <c r="AE21" s="17">
        <f>'廃棄物事業経費（市町村）'!BF21</f>
        <v>0</v>
      </c>
      <c r="AF21" s="75">
        <f t="shared" si="8"/>
        <v>0</v>
      </c>
      <c r="AG21" s="17">
        <f>'廃棄物事業経費（市町村）'!BH21</f>
        <v>0</v>
      </c>
      <c r="AH21" s="17">
        <f>'廃棄物事業経費（市町村）'!BI21</f>
        <v>0</v>
      </c>
      <c r="AI21" s="17">
        <f>'廃棄物事業経費（市町村）'!BJ21</f>
        <v>0</v>
      </c>
      <c r="AJ21" s="17">
        <f>'廃棄物事業経費（市町村）'!BK21</f>
        <v>0</v>
      </c>
      <c r="AK21" s="17">
        <f>'廃棄物事業経費（市町村）'!BL21</f>
        <v>33</v>
      </c>
      <c r="AL21" s="17">
        <f>'廃棄物事業経費（市町村）'!BM21</f>
        <v>4</v>
      </c>
      <c r="AM21" s="17">
        <f>'廃棄物事業経費（市町村）'!BN21</f>
        <v>51080</v>
      </c>
      <c r="AN21" s="17">
        <f>'廃棄物事業経費（市町村）'!BO21</f>
        <v>0</v>
      </c>
      <c r="AO21" s="17">
        <f t="shared" si="9"/>
        <v>37</v>
      </c>
      <c r="AP21" s="17">
        <f t="shared" si="10"/>
        <v>0</v>
      </c>
      <c r="AQ21" s="17">
        <f t="shared" si="10"/>
        <v>0</v>
      </c>
      <c r="AR21" s="17">
        <f t="shared" si="10"/>
        <v>0</v>
      </c>
      <c r="AS21" s="17">
        <f t="shared" si="10"/>
        <v>0</v>
      </c>
      <c r="AT21" s="17">
        <f t="shared" si="11"/>
        <v>0</v>
      </c>
      <c r="AU21" s="17">
        <f t="shared" si="12"/>
        <v>0</v>
      </c>
      <c r="AV21" s="17">
        <f t="shared" si="12"/>
        <v>0</v>
      </c>
      <c r="AW21" s="17">
        <f t="shared" si="13"/>
        <v>112692</v>
      </c>
      <c r="AX21" s="17">
        <f t="shared" si="14"/>
        <v>76942</v>
      </c>
      <c r="AY21" s="17">
        <f t="shared" si="15"/>
        <v>4912</v>
      </c>
      <c r="AZ21" s="17">
        <f t="shared" si="16"/>
        <v>4912</v>
      </c>
      <c r="BA21" s="17">
        <f t="shared" si="17"/>
        <v>0</v>
      </c>
      <c r="BB21" s="17">
        <f t="shared" si="18"/>
        <v>0</v>
      </c>
      <c r="BC21" s="17">
        <f t="shared" si="19"/>
        <v>757</v>
      </c>
      <c r="BD21" s="17">
        <f t="shared" si="20"/>
        <v>29946</v>
      </c>
      <c r="BE21" s="17">
        <f t="shared" si="25"/>
        <v>135</v>
      </c>
      <c r="BF21" s="17">
        <f t="shared" si="25"/>
        <v>77986</v>
      </c>
      <c r="BG21" s="17">
        <f t="shared" si="26"/>
        <v>16939</v>
      </c>
      <c r="BH21" s="17">
        <f t="shared" si="24"/>
        <v>129631</v>
      </c>
    </row>
    <row r="22" spans="1:60" ht="13.5">
      <c r="A22" s="74" t="s">
        <v>140</v>
      </c>
      <c r="B22" s="74" t="s">
        <v>168</v>
      </c>
      <c r="C22" s="101" t="s">
        <v>169</v>
      </c>
      <c r="D22" s="17">
        <f t="shared" si="0"/>
        <v>0</v>
      </c>
      <c r="E22" s="17">
        <f t="shared" si="1"/>
        <v>0</v>
      </c>
      <c r="F22" s="17">
        <f>'廃棄物事業経費（市町村）'!AG22</f>
        <v>0</v>
      </c>
      <c r="G22" s="17">
        <f>'廃棄物事業経費（市町村）'!AH22</f>
        <v>0</v>
      </c>
      <c r="H22" s="17">
        <f>'廃棄物事業経費（市町村）'!AI22</f>
        <v>0</v>
      </c>
      <c r="I22" s="17">
        <f>'廃棄物事業経費（市町村）'!AJ22</f>
        <v>0</v>
      </c>
      <c r="J22" s="17">
        <f>'廃棄物事業経費（市町村）'!AK22</f>
        <v>5178</v>
      </c>
      <c r="K22" s="17">
        <f t="shared" si="2"/>
        <v>42958</v>
      </c>
      <c r="L22" s="17">
        <f>'廃棄物事業経費（市町村）'!AM22</f>
        <v>0</v>
      </c>
      <c r="M22" s="75">
        <f t="shared" si="3"/>
        <v>286</v>
      </c>
      <c r="N22" s="17">
        <f>'廃棄物事業経費（市町村）'!AO22</f>
        <v>286</v>
      </c>
      <c r="O22" s="17">
        <f>'廃棄物事業経費（市町村）'!AP22</f>
        <v>0</v>
      </c>
      <c r="P22" s="17">
        <f>'廃棄物事業経費（市町村）'!AQ22</f>
        <v>0</v>
      </c>
      <c r="Q22" s="17">
        <f>'廃棄物事業経費（市町村）'!AR22</f>
        <v>0</v>
      </c>
      <c r="R22" s="17">
        <f>'廃棄物事業経費（市町村）'!AS22</f>
        <v>42672</v>
      </c>
      <c r="S22" s="17">
        <f>'廃棄物事業経費（市町村）'!AT22</f>
        <v>0</v>
      </c>
      <c r="T22" s="17">
        <f>'廃棄物事業経費（市町村）'!AU22</f>
        <v>34063</v>
      </c>
      <c r="U22" s="17">
        <f>'廃棄物事業経費（市町村）'!AV22</f>
        <v>0</v>
      </c>
      <c r="V22" s="17">
        <f t="shared" si="4"/>
        <v>42958</v>
      </c>
      <c r="W22" s="17">
        <f t="shared" si="5"/>
        <v>0</v>
      </c>
      <c r="X22" s="17">
        <f t="shared" si="6"/>
        <v>0</v>
      </c>
      <c r="Y22" s="17">
        <f>'廃棄物事業経費（市町村）'!AZ22</f>
        <v>0</v>
      </c>
      <c r="Z22" s="17">
        <f>'廃棄物事業経費（市町村）'!BA22</f>
        <v>0</v>
      </c>
      <c r="AA22" s="17">
        <f>'廃棄物事業経費（市町村）'!BB22</f>
        <v>0</v>
      </c>
      <c r="AB22" s="17">
        <f>'廃棄物事業経費（市町村）'!BC22</f>
        <v>0</v>
      </c>
      <c r="AC22" s="17">
        <f>'廃棄物事業経費（市町村）'!BD22</f>
        <v>0</v>
      </c>
      <c r="AD22" s="17">
        <f t="shared" si="7"/>
        <v>1710</v>
      </c>
      <c r="AE22" s="17">
        <f>'廃棄物事業経費（市町村）'!BF22</f>
        <v>0</v>
      </c>
      <c r="AF22" s="75">
        <f t="shared" si="8"/>
        <v>0</v>
      </c>
      <c r="AG22" s="17">
        <f>'廃棄物事業経費（市町村）'!BH22</f>
        <v>0</v>
      </c>
      <c r="AH22" s="17">
        <f>'廃棄物事業経費（市町村）'!BI22</f>
        <v>0</v>
      </c>
      <c r="AI22" s="17">
        <f>'廃棄物事業経費（市町村）'!BJ22</f>
        <v>0</v>
      </c>
      <c r="AJ22" s="17">
        <f>'廃棄物事業経費（市町村）'!BK22</f>
        <v>0</v>
      </c>
      <c r="AK22" s="17">
        <f>'廃棄物事業経費（市町村）'!BL22</f>
        <v>1710</v>
      </c>
      <c r="AL22" s="17">
        <f>'廃棄物事業経費（市町村）'!BM22</f>
        <v>0</v>
      </c>
      <c r="AM22" s="17">
        <f>'廃棄物事業経費（市町村）'!BN22</f>
        <v>12691</v>
      </c>
      <c r="AN22" s="17">
        <f>'廃棄物事業経費（市町村）'!BO22</f>
        <v>0</v>
      </c>
      <c r="AO22" s="17">
        <f t="shared" si="9"/>
        <v>1710</v>
      </c>
      <c r="AP22" s="17">
        <f t="shared" si="10"/>
        <v>0</v>
      </c>
      <c r="AQ22" s="17">
        <f t="shared" si="10"/>
        <v>0</v>
      </c>
      <c r="AR22" s="17">
        <f t="shared" si="10"/>
        <v>0</v>
      </c>
      <c r="AS22" s="17">
        <f t="shared" si="10"/>
        <v>0</v>
      </c>
      <c r="AT22" s="17">
        <f t="shared" si="11"/>
        <v>0</v>
      </c>
      <c r="AU22" s="17">
        <f t="shared" si="12"/>
        <v>0</v>
      </c>
      <c r="AV22" s="17">
        <f t="shared" si="12"/>
        <v>5178</v>
      </c>
      <c r="AW22" s="17">
        <f t="shared" si="13"/>
        <v>44668</v>
      </c>
      <c r="AX22" s="17">
        <f t="shared" si="14"/>
        <v>0</v>
      </c>
      <c r="AY22" s="17">
        <f t="shared" si="15"/>
        <v>286</v>
      </c>
      <c r="AZ22" s="17">
        <f t="shared" si="16"/>
        <v>286</v>
      </c>
      <c r="BA22" s="17">
        <f t="shared" si="17"/>
        <v>0</v>
      </c>
      <c r="BB22" s="17">
        <f t="shared" si="18"/>
        <v>0</v>
      </c>
      <c r="BC22" s="17">
        <f t="shared" si="19"/>
        <v>0</v>
      </c>
      <c r="BD22" s="17">
        <f t="shared" si="20"/>
        <v>44382</v>
      </c>
      <c r="BE22" s="17">
        <f t="shared" si="25"/>
        <v>0</v>
      </c>
      <c r="BF22" s="17">
        <f t="shared" si="25"/>
        <v>46754</v>
      </c>
      <c r="BG22" s="17">
        <f t="shared" si="26"/>
        <v>0</v>
      </c>
      <c r="BH22" s="17">
        <f t="shared" si="24"/>
        <v>44668</v>
      </c>
    </row>
    <row r="23" spans="1:60" ht="13.5">
      <c r="A23" s="74" t="s">
        <v>140</v>
      </c>
      <c r="B23" s="74" t="s">
        <v>170</v>
      </c>
      <c r="C23" s="101" t="s">
        <v>171</v>
      </c>
      <c r="D23" s="17">
        <f t="shared" si="0"/>
        <v>0</v>
      </c>
      <c r="E23" s="17">
        <f t="shared" si="1"/>
        <v>0</v>
      </c>
      <c r="F23" s="17">
        <f>'廃棄物事業経費（市町村）'!AG23</f>
        <v>0</v>
      </c>
      <c r="G23" s="17">
        <f>'廃棄物事業経費（市町村）'!AH23</f>
        <v>0</v>
      </c>
      <c r="H23" s="17">
        <f>'廃棄物事業経費（市町村）'!AI23</f>
        <v>0</v>
      </c>
      <c r="I23" s="17">
        <f>'廃棄物事業経費（市町村）'!AJ23</f>
        <v>0</v>
      </c>
      <c r="J23" s="17">
        <f>'廃棄物事業経費（市町村）'!AK23</f>
        <v>14108</v>
      </c>
      <c r="K23" s="17">
        <f t="shared" si="2"/>
        <v>113196</v>
      </c>
      <c r="L23" s="17">
        <f>'廃棄物事業経費（市町村）'!AM23</f>
        <v>9817</v>
      </c>
      <c r="M23" s="75">
        <f t="shared" si="3"/>
        <v>0</v>
      </c>
      <c r="N23" s="17">
        <f>'廃棄物事業経費（市町村）'!AO23</f>
        <v>0</v>
      </c>
      <c r="O23" s="17">
        <f>'廃棄物事業経費（市町村）'!AP23</f>
        <v>0</v>
      </c>
      <c r="P23" s="17">
        <f>'廃棄物事業経費（市町村）'!AQ23</f>
        <v>0</v>
      </c>
      <c r="Q23" s="17">
        <f>'廃棄物事業経費（市町村）'!AR23</f>
        <v>0</v>
      </c>
      <c r="R23" s="17">
        <f>'廃棄物事業経費（市町村）'!AS23</f>
        <v>103379</v>
      </c>
      <c r="S23" s="17">
        <f>'廃棄物事業経費（市町村）'!AT23</f>
        <v>0</v>
      </c>
      <c r="T23" s="17">
        <f>'廃棄物事業経費（市町村）'!AU23</f>
        <v>103824</v>
      </c>
      <c r="U23" s="17">
        <f>'廃棄物事業経費（市町村）'!AV23</f>
        <v>0</v>
      </c>
      <c r="V23" s="17">
        <f t="shared" si="4"/>
        <v>113196</v>
      </c>
      <c r="W23" s="17">
        <f t="shared" si="5"/>
        <v>0</v>
      </c>
      <c r="X23" s="17">
        <f t="shared" si="6"/>
        <v>0</v>
      </c>
      <c r="Y23" s="17">
        <f>'廃棄物事業経費（市町村）'!AZ23</f>
        <v>0</v>
      </c>
      <c r="Z23" s="17">
        <f>'廃棄物事業経費（市町村）'!BA23</f>
        <v>0</v>
      </c>
      <c r="AA23" s="17">
        <f>'廃棄物事業経費（市町村）'!BB23</f>
        <v>0</v>
      </c>
      <c r="AB23" s="17">
        <f>'廃棄物事業経費（市町村）'!BC23</f>
        <v>0</v>
      </c>
      <c r="AC23" s="17">
        <f>'廃棄物事業経費（市町村）'!BD23</f>
        <v>0</v>
      </c>
      <c r="AD23" s="17">
        <f t="shared" si="7"/>
        <v>27864</v>
      </c>
      <c r="AE23" s="17">
        <f>'廃棄物事業経費（市町村）'!BF23</f>
        <v>4208</v>
      </c>
      <c r="AF23" s="75">
        <f t="shared" si="8"/>
        <v>0</v>
      </c>
      <c r="AG23" s="17">
        <f>'廃棄物事業経費（市町村）'!BH23</f>
        <v>0</v>
      </c>
      <c r="AH23" s="17">
        <f>'廃棄物事業経費（市町村）'!BI23</f>
        <v>0</v>
      </c>
      <c r="AI23" s="17">
        <f>'廃棄物事業経費（市町村）'!BJ23</f>
        <v>0</v>
      </c>
      <c r="AJ23" s="17">
        <f>'廃棄物事業経費（市町村）'!BK23</f>
        <v>0</v>
      </c>
      <c r="AK23" s="17">
        <f>'廃棄物事業経費（市町村）'!BL23</f>
        <v>23656</v>
      </c>
      <c r="AL23" s="17">
        <f>'廃棄物事業経費（市町村）'!BM23</f>
        <v>0</v>
      </c>
      <c r="AM23" s="17">
        <f>'廃棄物事業経費（市町村）'!BN23</f>
        <v>45701</v>
      </c>
      <c r="AN23" s="17">
        <f>'廃棄物事業経費（市町村）'!BO23</f>
        <v>0</v>
      </c>
      <c r="AO23" s="17">
        <f t="shared" si="9"/>
        <v>27864</v>
      </c>
      <c r="AP23" s="17">
        <f t="shared" si="10"/>
        <v>0</v>
      </c>
      <c r="AQ23" s="17">
        <f t="shared" si="10"/>
        <v>0</v>
      </c>
      <c r="AR23" s="17">
        <f t="shared" si="10"/>
        <v>0</v>
      </c>
      <c r="AS23" s="17">
        <f t="shared" si="10"/>
        <v>0</v>
      </c>
      <c r="AT23" s="17">
        <f t="shared" si="11"/>
        <v>0</v>
      </c>
      <c r="AU23" s="17">
        <f t="shared" si="12"/>
        <v>0</v>
      </c>
      <c r="AV23" s="17">
        <f t="shared" si="12"/>
        <v>14108</v>
      </c>
      <c r="AW23" s="17">
        <f t="shared" si="13"/>
        <v>141060</v>
      </c>
      <c r="AX23" s="17">
        <f t="shared" si="14"/>
        <v>14025</v>
      </c>
      <c r="AY23" s="17">
        <f t="shared" si="15"/>
        <v>0</v>
      </c>
      <c r="AZ23" s="17">
        <f t="shared" si="16"/>
        <v>0</v>
      </c>
      <c r="BA23" s="17">
        <f t="shared" si="17"/>
        <v>0</v>
      </c>
      <c r="BB23" s="17">
        <f t="shared" si="18"/>
        <v>0</v>
      </c>
      <c r="BC23" s="17">
        <f t="shared" si="19"/>
        <v>0</v>
      </c>
      <c r="BD23" s="17">
        <f t="shared" si="20"/>
        <v>127035</v>
      </c>
      <c r="BE23" s="17">
        <f t="shared" si="25"/>
        <v>0</v>
      </c>
      <c r="BF23" s="17">
        <f t="shared" si="25"/>
        <v>149525</v>
      </c>
      <c r="BG23" s="17">
        <f t="shared" si="26"/>
        <v>0</v>
      </c>
      <c r="BH23" s="17">
        <f t="shared" si="24"/>
        <v>141060</v>
      </c>
    </row>
    <row r="24" spans="1:60" ht="13.5">
      <c r="A24" s="74" t="s">
        <v>140</v>
      </c>
      <c r="B24" s="74" t="s">
        <v>172</v>
      </c>
      <c r="C24" s="101" t="s">
        <v>206</v>
      </c>
      <c r="D24" s="17">
        <f t="shared" si="0"/>
        <v>0</v>
      </c>
      <c r="E24" s="17">
        <f t="shared" si="1"/>
        <v>0</v>
      </c>
      <c r="F24" s="17">
        <f>'廃棄物事業経費（市町村）'!AG24</f>
        <v>0</v>
      </c>
      <c r="G24" s="17">
        <f>'廃棄物事業経費（市町村）'!AH24</f>
        <v>0</v>
      </c>
      <c r="H24" s="17">
        <f>'廃棄物事業経費（市町村）'!AI24</f>
        <v>0</v>
      </c>
      <c r="I24" s="17">
        <f>'廃棄物事業経費（市町村）'!AJ24</f>
        <v>0</v>
      </c>
      <c r="J24" s="17">
        <f>'廃棄物事業経費（市町村）'!AK24</f>
        <v>8914</v>
      </c>
      <c r="K24" s="17">
        <f t="shared" si="2"/>
        <v>57540</v>
      </c>
      <c r="L24" s="17">
        <f>'廃棄物事業経費（市町村）'!AM24</f>
        <v>0</v>
      </c>
      <c r="M24" s="75">
        <f t="shared" si="3"/>
        <v>0</v>
      </c>
      <c r="N24" s="17">
        <f>'廃棄物事業経費（市町村）'!AO24</f>
        <v>0</v>
      </c>
      <c r="O24" s="17">
        <f>'廃棄物事業経費（市町村）'!AP24</f>
        <v>0</v>
      </c>
      <c r="P24" s="17">
        <f>'廃棄物事業経費（市町村）'!AQ24</f>
        <v>0</v>
      </c>
      <c r="Q24" s="17">
        <f>'廃棄物事業経費（市町村）'!AR24</f>
        <v>0</v>
      </c>
      <c r="R24" s="17">
        <f>'廃棄物事業経費（市町村）'!AS24</f>
        <v>57540</v>
      </c>
      <c r="S24" s="17">
        <f>'廃棄物事業経費（市町村）'!AT24</f>
        <v>0</v>
      </c>
      <c r="T24" s="17">
        <f>'廃棄物事業経費（市町村）'!AU24</f>
        <v>62886</v>
      </c>
      <c r="U24" s="17">
        <f>'廃棄物事業経費（市町村）'!AV24</f>
        <v>5153</v>
      </c>
      <c r="V24" s="17">
        <f t="shared" si="4"/>
        <v>62693</v>
      </c>
      <c r="W24" s="17">
        <f t="shared" si="5"/>
        <v>0</v>
      </c>
      <c r="X24" s="17">
        <f t="shared" si="6"/>
        <v>0</v>
      </c>
      <c r="Y24" s="17">
        <f>'廃棄物事業経費（市町村）'!AZ24</f>
        <v>0</v>
      </c>
      <c r="Z24" s="17">
        <f>'廃棄物事業経費（市町村）'!BA24</f>
        <v>0</v>
      </c>
      <c r="AA24" s="17">
        <f>'廃棄物事業経費（市町村）'!BB24</f>
        <v>0</v>
      </c>
      <c r="AB24" s="17">
        <f>'廃棄物事業経費（市町村）'!BC24</f>
        <v>0</v>
      </c>
      <c r="AC24" s="17">
        <f>'廃棄物事業経費（市町村）'!BD24</f>
        <v>0</v>
      </c>
      <c r="AD24" s="17">
        <f t="shared" si="7"/>
        <v>18966</v>
      </c>
      <c r="AE24" s="17">
        <f>'廃棄物事業経費（市町村）'!BF24</f>
        <v>0</v>
      </c>
      <c r="AF24" s="75">
        <f t="shared" si="8"/>
        <v>1355</v>
      </c>
      <c r="AG24" s="17">
        <f>'廃棄物事業経費（市町村）'!BH24</f>
        <v>859</v>
      </c>
      <c r="AH24" s="17">
        <f>'廃棄物事業経費（市町村）'!BI24</f>
        <v>496</v>
      </c>
      <c r="AI24" s="17">
        <f>'廃棄物事業経費（市町村）'!BJ24</f>
        <v>0</v>
      </c>
      <c r="AJ24" s="17">
        <f>'廃棄物事業経費（市町村）'!BK24</f>
        <v>0</v>
      </c>
      <c r="AK24" s="17">
        <f>'廃棄物事業経費（市町村）'!BL24</f>
        <v>17604</v>
      </c>
      <c r="AL24" s="17">
        <f>'廃棄物事業経費（市町村）'!BM24</f>
        <v>7</v>
      </c>
      <c r="AM24" s="17">
        <f>'廃棄物事業経費（市町村）'!BN24</f>
        <v>28768</v>
      </c>
      <c r="AN24" s="17">
        <f>'廃棄物事業経費（市町村）'!BO24</f>
        <v>16905</v>
      </c>
      <c r="AO24" s="17">
        <f t="shared" si="9"/>
        <v>35871</v>
      </c>
      <c r="AP24" s="17">
        <f t="shared" si="10"/>
        <v>0</v>
      </c>
      <c r="AQ24" s="17">
        <f t="shared" si="10"/>
        <v>0</v>
      </c>
      <c r="AR24" s="17">
        <f t="shared" si="10"/>
        <v>0</v>
      </c>
      <c r="AS24" s="17">
        <f t="shared" si="10"/>
        <v>0</v>
      </c>
      <c r="AT24" s="17">
        <f t="shared" si="11"/>
        <v>0</v>
      </c>
      <c r="AU24" s="17">
        <f t="shared" si="12"/>
        <v>0</v>
      </c>
      <c r="AV24" s="17">
        <f t="shared" si="12"/>
        <v>8914</v>
      </c>
      <c r="AW24" s="17">
        <f t="shared" si="13"/>
        <v>76506</v>
      </c>
      <c r="AX24" s="17">
        <f t="shared" si="14"/>
        <v>0</v>
      </c>
      <c r="AY24" s="17">
        <f t="shared" si="15"/>
        <v>1355</v>
      </c>
      <c r="AZ24" s="17">
        <f t="shared" si="16"/>
        <v>859</v>
      </c>
      <c r="BA24" s="17">
        <f t="shared" si="17"/>
        <v>496</v>
      </c>
      <c r="BB24" s="17">
        <f t="shared" si="18"/>
        <v>0</v>
      </c>
      <c r="BC24" s="17">
        <f t="shared" si="19"/>
        <v>0</v>
      </c>
      <c r="BD24" s="17">
        <f t="shared" si="20"/>
        <v>75144</v>
      </c>
      <c r="BE24" s="17">
        <f t="shared" si="25"/>
        <v>7</v>
      </c>
      <c r="BF24" s="17">
        <f t="shared" si="25"/>
        <v>91654</v>
      </c>
      <c r="BG24" s="17">
        <f t="shared" si="26"/>
        <v>22058</v>
      </c>
      <c r="BH24" s="17">
        <f t="shared" si="24"/>
        <v>98564</v>
      </c>
    </row>
    <row r="25" spans="1:60" ht="13.5">
      <c r="A25" s="74" t="s">
        <v>140</v>
      </c>
      <c r="B25" s="74" t="s">
        <v>173</v>
      </c>
      <c r="C25" s="101" t="s">
        <v>174</v>
      </c>
      <c r="D25" s="17">
        <f t="shared" si="0"/>
        <v>0</v>
      </c>
      <c r="E25" s="17">
        <f t="shared" si="1"/>
        <v>0</v>
      </c>
      <c r="F25" s="17">
        <f>'廃棄物事業経費（市町村）'!AG25</f>
        <v>0</v>
      </c>
      <c r="G25" s="17">
        <f>'廃棄物事業経費（市町村）'!AH25</f>
        <v>0</v>
      </c>
      <c r="H25" s="17">
        <f>'廃棄物事業経費（市町村）'!AI25</f>
        <v>0</v>
      </c>
      <c r="I25" s="17">
        <f>'廃棄物事業経費（市町村）'!AJ25</f>
        <v>0</v>
      </c>
      <c r="J25" s="17">
        <f>'廃棄物事業経費（市町村）'!AK25</f>
        <v>0</v>
      </c>
      <c r="K25" s="17">
        <f t="shared" si="2"/>
        <v>95075</v>
      </c>
      <c r="L25" s="17">
        <f>'廃棄物事業経費（市町村）'!AM25</f>
        <v>61973</v>
      </c>
      <c r="M25" s="75">
        <f t="shared" si="3"/>
        <v>3602</v>
      </c>
      <c r="N25" s="17">
        <f>'廃棄物事業経費（市町村）'!AO25</f>
        <v>3602</v>
      </c>
      <c r="O25" s="17">
        <f>'廃棄物事業経費（市町村）'!AP25</f>
        <v>0</v>
      </c>
      <c r="P25" s="17">
        <f>'廃棄物事業経費（市町村）'!AQ25</f>
        <v>0</v>
      </c>
      <c r="Q25" s="17">
        <f>'廃棄物事業経費（市町村）'!AR25</f>
        <v>0</v>
      </c>
      <c r="R25" s="17">
        <f>'廃棄物事業経費（市町村）'!AS25</f>
        <v>29500</v>
      </c>
      <c r="S25" s="17">
        <f>'廃棄物事業経費（市町村）'!AT25</f>
        <v>0</v>
      </c>
      <c r="T25" s="17">
        <f>'廃棄物事業経費（市町村）'!AU25</f>
        <v>26041</v>
      </c>
      <c r="U25" s="17">
        <f>'廃棄物事業経費（市町村）'!AV25</f>
        <v>1216</v>
      </c>
      <c r="V25" s="17">
        <f t="shared" si="4"/>
        <v>96291</v>
      </c>
      <c r="W25" s="17">
        <f t="shared" si="5"/>
        <v>2502</v>
      </c>
      <c r="X25" s="17">
        <f t="shared" si="6"/>
        <v>2502</v>
      </c>
      <c r="Y25" s="17">
        <f>'廃棄物事業経費（市町村）'!AZ25</f>
        <v>0</v>
      </c>
      <c r="Z25" s="17">
        <f>'廃棄物事業経費（市町村）'!BA25</f>
        <v>0</v>
      </c>
      <c r="AA25" s="17">
        <f>'廃棄物事業経費（市町村）'!BB25</f>
        <v>2502</v>
      </c>
      <c r="AB25" s="17">
        <f>'廃棄物事業経費（市町村）'!BC25</f>
        <v>0</v>
      </c>
      <c r="AC25" s="17">
        <f>'廃棄物事業経費（市町村）'!BD25</f>
        <v>0</v>
      </c>
      <c r="AD25" s="17">
        <f t="shared" si="7"/>
        <v>30847</v>
      </c>
      <c r="AE25" s="17">
        <f>'廃棄物事業経費（市町村）'!BF25</f>
        <v>4285</v>
      </c>
      <c r="AF25" s="75">
        <f t="shared" si="8"/>
        <v>873</v>
      </c>
      <c r="AG25" s="17">
        <f>'廃棄物事業経費（市町村）'!BH25</f>
        <v>0</v>
      </c>
      <c r="AH25" s="17">
        <f>'廃棄物事業経費（市町村）'!BI25</f>
        <v>873</v>
      </c>
      <c r="AI25" s="17">
        <f>'廃棄物事業経費（市町村）'!BJ25</f>
        <v>0</v>
      </c>
      <c r="AJ25" s="17">
        <f>'廃棄物事業経費（市町村）'!BK25</f>
        <v>0</v>
      </c>
      <c r="AK25" s="17">
        <f>'廃棄物事業経費（市町村）'!BL25</f>
        <v>25689</v>
      </c>
      <c r="AL25" s="17">
        <f>'廃棄物事業経費（市町村）'!BM25</f>
        <v>0</v>
      </c>
      <c r="AM25" s="17">
        <f>'廃棄物事業経費（市町村）'!BN25</f>
        <v>34422</v>
      </c>
      <c r="AN25" s="17">
        <f>'廃棄物事業経費（市町村）'!BO25</f>
        <v>0</v>
      </c>
      <c r="AO25" s="17">
        <f t="shared" si="9"/>
        <v>33349</v>
      </c>
      <c r="AP25" s="17">
        <f t="shared" si="10"/>
        <v>2502</v>
      </c>
      <c r="AQ25" s="17">
        <f t="shared" si="10"/>
        <v>2502</v>
      </c>
      <c r="AR25" s="17">
        <f t="shared" si="10"/>
        <v>0</v>
      </c>
      <c r="AS25" s="17">
        <f t="shared" si="10"/>
        <v>0</v>
      </c>
      <c r="AT25" s="17">
        <f t="shared" si="11"/>
        <v>2502</v>
      </c>
      <c r="AU25" s="17">
        <f t="shared" si="12"/>
        <v>0</v>
      </c>
      <c r="AV25" s="17">
        <f t="shared" si="12"/>
        <v>0</v>
      </c>
      <c r="AW25" s="17">
        <f t="shared" si="13"/>
        <v>125922</v>
      </c>
      <c r="AX25" s="17">
        <f t="shared" si="14"/>
        <v>66258</v>
      </c>
      <c r="AY25" s="17">
        <f t="shared" si="15"/>
        <v>4475</v>
      </c>
      <c r="AZ25" s="17">
        <f t="shared" si="16"/>
        <v>3602</v>
      </c>
      <c r="BA25" s="17">
        <f t="shared" si="17"/>
        <v>873</v>
      </c>
      <c r="BB25" s="17">
        <f t="shared" si="18"/>
        <v>0</v>
      </c>
      <c r="BC25" s="17">
        <f t="shared" si="19"/>
        <v>0</v>
      </c>
      <c r="BD25" s="17">
        <f t="shared" si="20"/>
        <v>55189</v>
      </c>
      <c r="BE25" s="17">
        <f t="shared" si="25"/>
        <v>0</v>
      </c>
      <c r="BF25" s="17">
        <f t="shared" si="25"/>
        <v>60463</v>
      </c>
      <c r="BG25" s="17">
        <f t="shared" si="26"/>
        <v>1216</v>
      </c>
      <c r="BH25" s="17">
        <f t="shared" si="24"/>
        <v>129640</v>
      </c>
    </row>
    <row r="26" spans="1:60" ht="13.5">
      <c r="A26" s="74" t="s">
        <v>140</v>
      </c>
      <c r="B26" s="74" t="s">
        <v>175</v>
      </c>
      <c r="C26" s="101" t="s">
        <v>176</v>
      </c>
      <c r="D26" s="17">
        <f t="shared" si="0"/>
        <v>0</v>
      </c>
      <c r="E26" s="17">
        <f t="shared" si="1"/>
        <v>0</v>
      </c>
      <c r="F26" s="17">
        <f>'廃棄物事業経費（市町村）'!AG26</f>
        <v>0</v>
      </c>
      <c r="G26" s="17">
        <f>'廃棄物事業経費（市町村）'!AH26</f>
        <v>0</v>
      </c>
      <c r="H26" s="17">
        <f>'廃棄物事業経費（市町村）'!AI26</f>
        <v>0</v>
      </c>
      <c r="I26" s="17">
        <f>'廃棄物事業経費（市町村）'!AJ26</f>
        <v>0</v>
      </c>
      <c r="J26" s="17">
        <f>'廃棄物事業経費（市町村）'!AK26</f>
        <v>0</v>
      </c>
      <c r="K26" s="17">
        <f t="shared" si="2"/>
        <v>193074</v>
      </c>
      <c r="L26" s="17">
        <f>'廃棄物事業経費（市町村）'!AM26</f>
        <v>174776</v>
      </c>
      <c r="M26" s="75">
        <f t="shared" si="3"/>
        <v>10579</v>
      </c>
      <c r="N26" s="17">
        <f>'廃棄物事業経費（市町村）'!AO26</f>
        <v>10579</v>
      </c>
      <c r="O26" s="17">
        <f>'廃棄物事業経費（市町村）'!AP26</f>
        <v>0</v>
      </c>
      <c r="P26" s="17">
        <f>'廃棄物事業経費（市町村）'!AQ26</f>
        <v>0</v>
      </c>
      <c r="Q26" s="17">
        <f>'廃棄物事業経費（市町村）'!AR26</f>
        <v>0</v>
      </c>
      <c r="R26" s="17">
        <f>'廃棄物事業経費（市町村）'!AS26</f>
        <v>7719</v>
      </c>
      <c r="S26" s="17">
        <f>'廃棄物事業経費（市町村）'!AT26</f>
        <v>0</v>
      </c>
      <c r="T26" s="17">
        <f>'廃棄物事業経費（市町村）'!AU26</f>
        <v>35493</v>
      </c>
      <c r="U26" s="17">
        <f>'廃棄物事業経費（市町村）'!AV26</f>
        <v>77722</v>
      </c>
      <c r="V26" s="17">
        <f t="shared" si="4"/>
        <v>270796</v>
      </c>
      <c r="W26" s="17">
        <f t="shared" si="5"/>
        <v>0</v>
      </c>
      <c r="X26" s="17">
        <f t="shared" si="6"/>
        <v>0</v>
      </c>
      <c r="Y26" s="17">
        <f>'廃棄物事業経費（市町村）'!AZ26</f>
        <v>0</v>
      </c>
      <c r="Z26" s="17">
        <f>'廃棄物事業経費（市町村）'!BA26</f>
        <v>0</v>
      </c>
      <c r="AA26" s="17">
        <f>'廃棄物事業経費（市町村）'!BB26</f>
        <v>0</v>
      </c>
      <c r="AB26" s="17">
        <f>'廃棄物事業経費（市町村）'!BC26</f>
        <v>0</v>
      </c>
      <c r="AC26" s="17">
        <f>'廃棄物事業経費（市町村）'!BD26</f>
        <v>0</v>
      </c>
      <c r="AD26" s="17">
        <f t="shared" si="7"/>
        <v>199709</v>
      </c>
      <c r="AE26" s="17">
        <f>'廃棄物事業経費（市町村）'!BF26</f>
        <v>1191</v>
      </c>
      <c r="AF26" s="75">
        <f t="shared" si="8"/>
        <v>12069</v>
      </c>
      <c r="AG26" s="17">
        <f>'廃棄物事業経費（市町村）'!BH26</f>
        <v>0</v>
      </c>
      <c r="AH26" s="17">
        <f>'廃棄物事業経費（市町村）'!BI26</f>
        <v>12069</v>
      </c>
      <c r="AI26" s="17">
        <f>'廃棄物事業経費（市町村）'!BJ26</f>
        <v>0</v>
      </c>
      <c r="AJ26" s="17">
        <f>'廃棄物事業経費（市町村）'!BK26</f>
        <v>0</v>
      </c>
      <c r="AK26" s="17">
        <f>'廃棄物事業経費（市町村）'!BL26</f>
        <v>186449</v>
      </c>
      <c r="AL26" s="17">
        <f>'廃棄物事業経費（市町村）'!BM26</f>
        <v>0</v>
      </c>
      <c r="AM26" s="17">
        <f>'廃棄物事業経費（市町村）'!BN26</f>
        <v>0</v>
      </c>
      <c r="AN26" s="17">
        <f>'廃棄物事業経費（市町村）'!BO26</f>
        <v>49302</v>
      </c>
      <c r="AO26" s="17">
        <f t="shared" si="9"/>
        <v>249011</v>
      </c>
      <c r="AP26" s="17">
        <f t="shared" si="10"/>
        <v>0</v>
      </c>
      <c r="AQ26" s="17">
        <f t="shared" si="10"/>
        <v>0</v>
      </c>
      <c r="AR26" s="17">
        <f t="shared" si="10"/>
        <v>0</v>
      </c>
      <c r="AS26" s="17">
        <f t="shared" si="10"/>
        <v>0</v>
      </c>
      <c r="AT26" s="17">
        <f t="shared" si="11"/>
        <v>0</v>
      </c>
      <c r="AU26" s="17">
        <f t="shared" si="12"/>
        <v>0</v>
      </c>
      <c r="AV26" s="17">
        <f t="shared" si="12"/>
        <v>0</v>
      </c>
      <c r="AW26" s="17">
        <f t="shared" si="13"/>
        <v>392783</v>
      </c>
      <c r="AX26" s="17">
        <f t="shared" si="14"/>
        <v>175967</v>
      </c>
      <c r="AY26" s="17">
        <f t="shared" si="15"/>
        <v>22648</v>
      </c>
      <c r="AZ26" s="17">
        <f t="shared" si="16"/>
        <v>10579</v>
      </c>
      <c r="BA26" s="17">
        <f t="shared" si="17"/>
        <v>12069</v>
      </c>
      <c r="BB26" s="17">
        <f t="shared" si="18"/>
        <v>0</v>
      </c>
      <c r="BC26" s="17">
        <f t="shared" si="19"/>
        <v>0</v>
      </c>
      <c r="BD26" s="17">
        <f t="shared" si="20"/>
        <v>194168</v>
      </c>
      <c r="BE26" s="17">
        <f t="shared" si="25"/>
        <v>0</v>
      </c>
      <c r="BF26" s="17">
        <f t="shared" si="25"/>
        <v>35493</v>
      </c>
      <c r="BG26" s="17">
        <f t="shared" si="26"/>
        <v>127024</v>
      </c>
      <c r="BH26" s="17">
        <f t="shared" si="24"/>
        <v>519807</v>
      </c>
    </row>
    <row r="27" spans="1:60" ht="13.5">
      <c r="A27" s="74" t="s">
        <v>140</v>
      </c>
      <c r="B27" s="74" t="s">
        <v>177</v>
      </c>
      <c r="C27" s="101" t="s">
        <v>178</v>
      </c>
      <c r="D27" s="17">
        <f t="shared" si="0"/>
        <v>0</v>
      </c>
      <c r="E27" s="17">
        <f t="shared" si="1"/>
        <v>0</v>
      </c>
      <c r="F27" s="17">
        <f>'廃棄物事業経費（市町村）'!AG27</f>
        <v>0</v>
      </c>
      <c r="G27" s="17">
        <f>'廃棄物事業経費（市町村）'!AH27</f>
        <v>0</v>
      </c>
      <c r="H27" s="17">
        <f>'廃棄物事業経費（市町村）'!AI27</f>
        <v>0</v>
      </c>
      <c r="I27" s="17">
        <f>'廃棄物事業経費（市町村）'!AJ27</f>
        <v>0</v>
      </c>
      <c r="J27" s="17">
        <f>'廃棄物事業経費（市町村）'!AK27</f>
        <v>0</v>
      </c>
      <c r="K27" s="17">
        <f t="shared" si="2"/>
        <v>9247</v>
      </c>
      <c r="L27" s="17">
        <f>'廃棄物事業経費（市町村）'!AM27</f>
        <v>0</v>
      </c>
      <c r="M27" s="75">
        <f t="shared" si="3"/>
        <v>1326</v>
      </c>
      <c r="N27" s="17">
        <f>'廃棄物事業経費（市町村）'!AO27</f>
        <v>1326</v>
      </c>
      <c r="O27" s="17">
        <f>'廃棄物事業経費（市町村）'!AP27</f>
        <v>0</v>
      </c>
      <c r="P27" s="17">
        <f>'廃棄物事業経費（市町村）'!AQ27</f>
        <v>0</v>
      </c>
      <c r="Q27" s="17">
        <f>'廃棄物事業経費（市町村）'!AR27</f>
        <v>0</v>
      </c>
      <c r="R27" s="17">
        <f>'廃棄物事業経費（市町村）'!AS27</f>
        <v>7273</v>
      </c>
      <c r="S27" s="17">
        <f>'廃棄物事業経費（市町村）'!AT27</f>
        <v>648</v>
      </c>
      <c r="T27" s="17">
        <f>'廃棄物事業経費（市町村）'!AU27</f>
        <v>2506</v>
      </c>
      <c r="U27" s="17">
        <f>'廃棄物事業経費（市町村）'!AV27</f>
        <v>1520</v>
      </c>
      <c r="V27" s="17">
        <f t="shared" si="4"/>
        <v>10767</v>
      </c>
      <c r="W27" s="17">
        <f t="shared" si="5"/>
        <v>0</v>
      </c>
      <c r="X27" s="17">
        <f t="shared" si="6"/>
        <v>0</v>
      </c>
      <c r="Y27" s="17">
        <f>'廃棄物事業経費（市町村）'!AZ27</f>
        <v>0</v>
      </c>
      <c r="Z27" s="17">
        <f>'廃棄物事業経費（市町村）'!BA27</f>
        <v>0</v>
      </c>
      <c r="AA27" s="17">
        <f>'廃棄物事業経費（市町村）'!BB27</f>
        <v>0</v>
      </c>
      <c r="AB27" s="17">
        <f>'廃棄物事業経費（市町村）'!BC27</f>
        <v>0</v>
      </c>
      <c r="AC27" s="17">
        <f>'廃棄物事業経費（市町村）'!BD27</f>
        <v>0</v>
      </c>
      <c r="AD27" s="17">
        <f t="shared" si="7"/>
        <v>231</v>
      </c>
      <c r="AE27" s="17">
        <f>'廃棄物事業経費（市町村）'!BF27</f>
        <v>0</v>
      </c>
      <c r="AF27" s="75">
        <f t="shared" si="8"/>
        <v>231</v>
      </c>
      <c r="AG27" s="17">
        <f>'廃棄物事業経費（市町村）'!BH27</f>
        <v>0</v>
      </c>
      <c r="AH27" s="17">
        <f>'廃棄物事業経費（市町村）'!BI27</f>
        <v>231</v>
      </c>
      <c r="AI27" s="17">
        <f>'廃棄物事業経費（市町村）'!BJ27</f>
        <v>0</v>
      </c>
      <c r="AJ27" s="17">
        <f>'廃棄物事業経費（市町村）'!BK27</f>
        <v>0</v>
      </c>
      <c r="AK27" s="17">
        <f>'廃棄物事業経費（市町村）'!BL27</f>
        <v>0</v>
      </c>
      <c r="AL27" s="17">
        <f>'廃棄物事業経費（市町村）'!BM27</f>
        <v>0</v>
      </c>
      <c r="AM27" s="17">
        <f>'廃棄物事業経費（市町村）'!BN27</f>
        <v>0</v>
      </c>
      <c r="AN27" s="17">
        <f>'廃棄物事業経費（市町村）'!BO27</f>
        <v>11</v>
      </c>
      <c r="AO27" s="17">
        <f t="shared" si="9"/>
        <v>242</v>
      </c>
      <c r="AP27" s="17">
        <f t="shared" si="10"/>
        <v>0</v>
      </c>
      <c r="AQ27" s="17">
        <f t="shared" si="10"/>
        <v>0</v>
      </c>
      <c r="AR27" s="17">
        <f t="shared" si="10"/>
        <v>0</v>
      </c>
      <c r="AS27" s="17">
        <f t="shared" si="10"/>
        <v>0</v>
      </c>
      <c r="AT27" s="17">
        <f t="shared" si="11"/>
        <v>0</v>
      </c>
      <c r="AU27" s="17">
        <f t="shared" si="12"/>
        <v>0</v>
      </c>
      <c r="AV27" s="17">
        <f t="shared" si="12"/>
        <v>0</v>
      </c>
      <c r="AW27" s="17">
        <f t="shared" si="13"/>
        <v>9478</v>
      </c>
      <c r="AX27" s="17">
        <f t="shared" si="14"/>
        <v>0</v>
      </c>
      <c r="AY27" s="17">
        <f t="shared" si="15"/>
        <v>1557</v>
      </c>
      <c r="AZ27" s="17">
        <f t="shared" si="16"/>
        <v>1326</v>
      </c>
      <c r="BA27" s="17">
        <f t="shared" si="17"/>
        <v>231</v>
      </c>
      <c r="BB27" s="17">
        <f t="shared" si="18"/>
        <v>0</v>
      </c>
      <c r="BC27" s="17">
        <f t="shared" si="19"/>
        <v>0</v>
      </c>
      <c r="BD27" s="17">
        <f t="shared" si="20"/>
        <v>7273</v>
      </c>
      <c r="BE27" s="17">
        <f t="shared" si="25"/>
        <v>648</v>
      </c>
      <c r="BF27" s="17">
        <f t="shared" si="25"/>
        <v>2506</v>
      </c>
      <c r="BG27" s="17">
        <f t="shared" si="26"/>
        <v>1531</v>
      </c>
      <c r="BH27" s="17">
        <f t="shared" si="24"/>
        <v>11009</v>
      </c>
    </row>
    <row r="28" spans="1:60" ht="13.5">
      <c r="A28" s="74" t="s">
        <v>140</v>
      </c>
      <c r="B28" s="74" t="s">
        <v>179</v>
      </c>
      <c r="C28" s="101" t="s">
        <v>180</v>
      </c>
      <c r="D28" s="17">
        <f t="shared" si="0"/>
        <v>0</v>
      </c>
      <c r="E28" s="17">
        <f t="shared" si="1"/>
        <v>0</v>
      </c>
      <c r="F28" s="17">
        <f>'廃棄物事業経費（市町村）'!AG28</f>
        <v>0</v>
      </c>
      <c r="G28" s="17">
        <f>'廃棄物事業経費（市町村）'!AH28</f>
        <v>0</v>
      </c>
      <c r="H28" s="17">
        <f>'廃棄物事業経費（市町村）'!AI28</f>
        <v>0</v>
      </c>
      <c r="I28" s="17">
        <f>'廃棄物事業経費（市町村）'!AJ28</f>
        <v>0</v>
      </c>
      <c r="J28" s="17">
        <f>'廃棄物事業経費（市町村）'!AK28</f>
        <v>0</v>
      </c>
      <c r="K28" s="17">
        <f t="shared" si="2"/>
        <v>7833</v>
      </c>
      <c r="L28" s="17">
        <f>'廃棄物事業経費（市町村）'!AM28</f>
        <v>0</v>
      </c>
      <c r="M28" s="75">
        <f t="shared" si="3"/>
        <v>0</v>
      </c>
      <c r="N28" s="17">
        <f>'廃棄物事業経費（市町村）'!AO28</f>
        <v>0</v>
      </c>
      <c r="O28" s="17">
        <f>'廃棄物事業経費（市町村）'!AP28</f>
        <v>0</v>
      </c>
      <c r="P28" s="17">
        <f>'廃棄物事業経費（市町村）'!AQ28</f>
        <v>0</v>
      </c>
      <c r="Q28" s="17">
        <f>'廃棄物事業経費（市町村）'!AR28</f>
        <v>0</v>
      </c>
      <c r="R28" s="17">
        <f>'廃棄物事業経費（市町村）'!AS28</f>
        <v>7833</v>
      </c>
      <c r="S28" s="17">
        <f>'廃棄物事業経費（市町村）'!AT28</f>
        <v>0</v>
      </c>
      <c r="T28" s="17">
        <f>'廃棄物事業経費（市町村）'!AU28</f>
        <v>2580</v>
      </c>
      <c r="U28" s="17">
        <f>'廃棄物事業経費（市町村）'!AV28</f>
        <v>0</v>
      </c>
      <c r="V28" s="17">
        <f t="shared" si="4"/>
        <v>7833</v>
      </c>
      <c r="W28" s="17">
        <f t="shared" si="5"/>
        <v>0</v>
      </c>
      <c r="X28" s="17">
        <f t="shared" si="6"/>
        <v>0</v>
      </c>
      <c r="Y28" s="17">
        <f>'廃棄物事業経費（市町村）'!AZ28</f>
        <v>0</v>
      </c>
      <c r="Z28" s="17">
        <f>'廃棄物事業経費（市町村）'!BA28</f>
        <v>0</v>
      </c>
      <c r="AA28" s="17">
        <f>'廃棄物事業経費（市町村）'!BB28</f>
        <v>0</v>
      </c>
      <c r="AB28" s="17">
        <f>'廃棄物事業経費（市町村）'!BC28</f>
        <v>0</v>
      </c>
      <c r="AC28" s="17">
        <f>'廃棄物事業経費（市町村）'!BD28</f>
        <v>0</v>
      </c>
      <c r="AD28" s="17">
        <f t="shared" si="7"/>
        <v>0</v>
      </c>
      <c r="AE28" s="17">
        <f>'廃棄物事業経費（市町村）'!BF28</f>
        <v>0</v>
      </c>
      <c r="AF28" s="75">
        <f t="shared" si="8"/>
        <v>0</v>
      </c>
      <c r="AG28" s="17">
        <f>'廃棄物事業経費（市町村）'!BH28</f>
        <v>0</v>
      </c>
      <c r="AH28" s="17">
        <f>'廃棄物事業経費（市町村）'!BI28</f>
        <v>0</v>
      </c>
      <c r="AI28" s="17">
        <f>'廃棄物事業経費（市町村）'!BJ28</f>
        <v>0</v>
      </c>
      <c r="AJ28" s="17">
        <f>'廃棄物事業経費（市町村）'!BK28</f>
        <v>0</v>
      </c>
      <c r="AK28" s="17">
        <f>'廃棄物事業経費（市町村）'!BL28</f>
        <v>0</v>
      </c>
      <c r="AL28" s="17">
        <f>'廃棄物事業経費（市町村）'!BM28</f>
        <v>0</v>
      </c>
      <c r="AM28" s="17">
        <f>'廃棄物事業経費（市町村）'!BN28</f>
        <v>5712</v>
      </c>
      <c r="AN28" s="17">
        <f>'廃棄物事業経費（市町村）'!BO28</f>
        <v>0</v>
      </c>
      <c r="AO28" s="17">
        <f t="shared" si="9"/>
        <v>0</v>
      </c>
      <c r="AP28" s="17">
        <f aca="true" t="shared" si="27" ref="AP28:AS34">D28+W28</f>
        <v>0</v>
      </c>
      <c r="AQ28" s="17">
        <f t="shared" si="27"/>
        <v>0</v>
      </c>
      <c r="AR28" s="17">
        <f t="shared" si="27"/>
        <v>0</v>
      </c>
      <c r="AS28" s="17">
        <f t="shared" si="27"/>
        <v>0</v>
      </c>
      <c r="AT28" s="17">
        <f t="shared" si="11"/>
        <v>0</v>
      </c>
      <c r="AU28" s="17">
        <f t="shared" si="12"/>
        <v>0</v>
      </c>
      <c r="AV28" s="17">
        <f t="shared" si="12"/>
        <v>0</v>
      </c>
      <c r="AW28" s="17">
        <f t="shared" si="13"/>
        <v>7833</v>
      </c>
      <c r="AX28" s="17">
        <f t="shared" si="14"/>
        <v>0</v>
      </c>
      <c r="AY28" s="17">
        <f t="shared" si="15"/>
        <v>0</v>
      </c>
      <c r="AZ28" s="17">
        <f t="shared" si="16"/>
        <v>0</v>
      </c>
      <c r="BA28" s="17">
        <f t="shared" si="17"/>
        <v>0</v>
      </c>
      <c r="BB28" s="17">
        <f t="shared" si="18"/>
        <v>0</v>
      </c>
      <c r="BC28" s="17">
        <f t="shared" si="19"/>
        <v>0</v>
      </c>
      <c r="BD28" s="17">
        <f t="shared" si="20"/>
        <v>7833</v>
      </c>
      <c r="BE28" s="17">
        <f t="shared" si="25"/>
        <v>0</v>
      </c>
      <c r="BF28" s="17">
        <f t="shared" si="25"/>
        <v>8292</v>
      </c>
      <c r="BG28" s="17">
        <f t="shared" si="26"/>
        <v>0</v>
      </c>
      <c r="BH28" s="17">
        <f t="shared" si="24"/>
        <v>7833</v>
      </c>
    </row>
    <row r="29" spans="1:60" ht="13.5">
      <c r="A29" s="74" t="s">
        <v>140</v>
      </c>
      <c r="B29" s="74" t="s">
        <v>181</v>
      </c>
      <c r="C29" s="101" t="s">
        <v>182</v>
      </c>
      <c r="D29" s="17">
        <f t="shared" si="0"/>
        <v>0</v>
      </c>
      <c r="E29" s="17">
        <f t="shared" si="1"/>
        <v>0</v>
      </c>
      <c r="F29" s="17">
        <f>'廃棄物事業経費（市町村）'!AG29</f>
        <v>0</v>
      </c>
      <c r="G29" s="17">
        <f>'廃棄物事業経費（市町村）'!AH29</f>
        <v>0</v>
      </c>
      <c r="H29" s="17">
        <f>'廃棄物事業経費（市町村）'!AI29</f>
        <v>0</v>
      </c>
      <c r="I29" s="17">
        <f>'廃棄物事業経費（市町村）'!AJ29</f>
        <v>0</v>
      </c>
      <c r="J29" s="17">
        <f>'廃棄物事業経費（市町村）'!AK29</f>
        <v>7606</v>
      </c>
      <c r="K29" s="17">
        <f t="shared" si="2"/>
        <v>43583</v>
      </c>
      <c r="L29" s="17">
        <f>'廃棄物事業経費（市町村）'!AM29</f>
        <v>0</v>
      </c>
      <c r="M29" s="75">
        <f t="shared" si="3"/>
        <v>0</v>
      </c>
      <c r="N29" s="17">
        <f>'廃棄物事業経費（市町村）'!AO29</f>
        <v>0</v>
      </c>
      <c r="O29" s="17">
        <f>'廃棄物事業経費（市町村）'!AP29</f>
        <v>0</v>
      </c>
      <c r="P29" s="17">
        <f>'廃棄物事業経費（市町村）'!AQ29</f>
        <v>0</v>
      </c>
      <c r="Q29" s="17">
        <f>'廃棄物事業経費（市町村）'!AR29</f>
        <v>0</v>
      </c>
      <c r="R29" s="17">
        <f>'廃棄物事業経費（市町村）'!AS29</f>
        <v>43583</v>
      </c>
      <c r="S29" s="17">
        <f>'廃棄物事業経費（市町村）'!AT29</f>
        <v>0</v>
      </c>
      <c r="T29" s="17">
        <f>'廃棄物事業経費（市町村）'!AU29</f>
        <v>147736</v>
      </c>
      <c r="U29" s="17">
        <f>'廃棄物事業経費（市町村）'!AV29</f>
        <v>60008</v>
      </c>
      <c r="V29" s="17">
        <f t="shared" si="4"/>
        <v>103591</v>
      </c>
      <c r="W29" s="17">
        <f t="shared" si="5"/>
        <v>0</v>
      </c>
      <c r="X29" s="17">
        <f t="shared" si="6"/>
        <v>0</v>
      </c>
      <c r="Y29" s="17">
        <f>'廃棄物事業経費（市町村）'!AZ29</f>
        <v>0</v>
      </c>
      <c r="Z29" s="17">
        <f>'廃棄物事業経費（市町村）'!BA29</f>
        <v>0</v>
      </c>
      <c r="AA29" s="17">
        <f>'廃棄物事業経費（市町村）'!BB29</f>
        <v>0</v>
      </c>
      <c r="AB29" s="17">
        <f>'廃棄物事業経費（市町村）'!BC29</f>
        <v>0</v>
      </c>
      <c r="AC29" s="17">
        <f>'廃棄物事業経費（市町村）'!BD29</f>
        <v>6248</v>
      </c>
      <c r="AD29" s="17">
        <f t="shared" si="7"/>
        <v>15187</v>
      </c>
      <c r="AE29" s="17">
        <f>'廃棄物事業経費（市町村）'!BF29</f>
        <v>0</v>
      </c>
      <c r="AF29" s="75">
        <f t="shared" si="8"/>
        <v>0</v>
      </c>
      <c r="AG29" s="17">
        <f>'廃棄物事業経費（市町村）'!BH29</f>
        <v>0</v>
      </c>
      <c r="AH29" s="17">
        <f>'廃棄物事業経費（市町村）'!BI29</f>
        <v>0</v>
      </c>
      <c r="AI29" s="17">
        <f>'廃棄物事業経費（市町村）'!BJ29</f>
        <v>0</v>
      </c>
      <c r="AJ29" s="17">
        <f>'廃棄物事業経費（市町村）'!BK29</f>
        <v>0</v>
      </c>
      <c r="AK29" s="17">
        <f>'廃棄物事業経費（市町村）'!BL29</f>
        <v>15187</v>
      </c>
      <c r="AL29" s="17">
        <f>'廃棄物事業経費（市町村）'!BM29</f>
        <v>0</v>
      </c>
      <c r="AM29" s="17">
        <f>'廃棄物事業経費（市町村）'!BN29</f>
        <v>32600</v>
      </c>
      <c r="AN29" s="17">
        <f>'廃棄物事業経費（市町村）'!BO29</f>
        <v>2004</v>
      </c>
      <c r="AO29" s="17">
        <f t="shared" si="9"/>
        <v>17191</v>
      </c>
      <c r="AP29" s="17">
        <f t="shared" si="27"/>
        <v>0</v>
      </c>
      <c r="AQ29" s="17">
        <f t="shared" si="27"/>
        <v>0</v>
      </c>
      <c r="AR29" s="17">
        <f t="shared" si="27"/>
        <v>0</v>
      </c>
      <c r="AS29" s="17">
        <f t="shared" si="27"/>
        <v>0</v>
      </c>
      <c r="AT29" s="17">
        <f t="shared" si="11"/>
        <v>0</v>
      </c>
      <c r="AU29" s="17">
        <f t="shared" si="12"/>
        <v>0</v>
      </c>
      <c r="AV29" s="17">
        <f t="shared" si="12"/>
        <v>13854</v>
      </c>
      <c r="AW29" s="17">
        <f t="shared" si="13"/>
        <v>58770</v>
      </c>
      <c r="AX29" s="17">
        <f t="shared" si="14"/>
        <v>0</v>
      </c>
      <c r="AY29" s="17">
        <f t="shared" si="15"/>
        <v>0</v>
      </c>
      <c r="AZ29" s="17">
        <f t="shared" si="16"/>
        <v>0</v>
      </c>
      <c r="BA29" s="17">
        <f t="shared" si="17"/>
        <v>0</v>
      </c>
      <c r="BB29" s="17">
        <f t="shared" si="18"/>
        <v>0</v>
      </c>
      <c r="BC29" s="17">
        <f t="shared" si="19"/>
        <v>0</v>
      </c>
      <c r="BD29" s="17">
        <f t="shared" si="20"/>
        <v>58770</v>
      </c>
      <c r="BE29" s="17">
        <f t="shared" si="25"/>
        <v>0</v>
      </c>
      <c r="BF29" s="17">
        <f t="shared" si="25"/>
        <v>180336</v>
      </c>
      <c r="BG29" s="17">
        <f t="shared" si="26"/>
        <v>62012</v>
      </c>
      <c r="BH29" s="17">
        <f t="shared" si="24"/>
        <v>120782</v>
      </c>
    </row>
    <row r="30" spans="1:60" ht="13.5">
      <c r="A30" s="74" t="s">
        <v>140</v>
      </c>
      <c r="B30" s="74" t="s">
        <v>183</v>
      </c>
      <c r="C30" s="101" t="s">
        <v>184</v>
      </c>
      <c r="D30" s="17">
        <f t="shared" si="0"/>
        <v>0</v>
      </c>
      <c r="E30" s="17">
        <f t="shared" si="1"/>
        <v>0</v>
      </c>
      <c r="F30" s="17">
        <f>'廃棄物事業経費（市町村）'!AG30</f>
        <v>0</v>
      </c>
      <c r="G30" s="17">
        <f>'廃棄物事業経費（市町村）'!AH30</f>
        <v>0</v>
      </c>
      <c r="H30" s="17">
        <f>'廃棄物事業経費（市町村）'!AI30</f>
        <v>0</v>
      </c>
      <c r="I30" s="17">
        <f>'廃棄物事業経費（市町村）'!AJ30</f>
        <v>0</v>
      </c>
      <c r="J30" s="17">
        <f>'廃棄物事業経費（市町村）'!AK30</f>
        <v>2750</v>
      </c>
      <c r="K30" s="17">
        <f t="shared" si="2"/>
        <v>38817</v>
      </c>
      <c r="L30" s="17">
        <f>'廃棄物事業経費（市町村）'!AM30</f>
        <v>19679</v>
      </c>
      <c r="M30" s="75">
        <f t="shared" si="3"/>
        <v>1937</v>
      </c>
      <c r="N30" s="17">
        <f>'廃棄物事業経費（市町村）'!AO30</f>
        <v>1937</v>
      </c>
      <c r="O30" s="17">
        <f>'廃棄物事業経費（市町村）'!AP30</f>
        <v>0</v>
      </c>
      <c r="P30" s="17">
        <f>'廃棄物事業経費（市町村）'!AQ30</f>
        <v>0</v>
      </c>
      <c r="Q30" s="17">
        <f>'廃棄物事業経費（市町村）'!AR30</f>
        <v>0</v>
      </c>
      <c r="R30" s="17">
        <f>'廃棄物事業経費（市町村）'!AS30</f>
        <v>17201</v>
      </c>
      <c r="S30" s="17">
        <f>'廃棄物事業経費（市町村）'!AT30</f>
        <v>0</v>
      </c>
      <c r="T30" s="17">
        <f>'廃棄物事業経費（市町村）'!AU30</f>
        <v>52983</v>
      </c>
      <c r="U30" s="17">
        <f>'廃棄物事業経費（市町村）'!AV30</f>
        <v>66680</v>
      </c>
      <c r="V30" s="17">
        <f t="shared" si="4"/>
        <v>105497</v>
      </c>
      <c r="W30" s="17">
        <f t="shared" si="5"/>
        <v>0</v>
      </c>
      <c r="X30" s="17">
        <f t="shared" si="6"/>
        <v>0</v>
      </c>
      <c r="Y30" s="17">
        <f>'廃棄物事業経費（市町村）'!AZ30</f>
        <v>0</v>
      </c>
      <c r="Z30" s="17">
        <f>'廃棄物事業経費（市町村）'!BA30</f>
        <v>0</v>
      </c>
      <c r="AA30" s="17">
        <f>'廃棄物事業経費（市町村）'!BB30</f>
        <v>0</v>
      </c>
      <c r="AB30" s="17">
        <f>'廃棄物事業経費（市町村）'!BC30</f>
        <v>0</v>
      </c>
      <c r="AC30" s="17">
        <f>'廃棄物事業経費（市町村）'!BD30</f>
        <v>3067</v>
      </c>
      <c r="AD30" s="17">
        <f t="shared" si="7"/>
        <v>4650</v>
      </c>
      <c r="AE30" s="17">
        <f>'廃棄物事業経費（市町村）'!BF30</f>
        <v>0</v>
      </c>
      <c r="AF30" s="75">
        <f t="shared" si="8"/>
        <v>0</v>
      </c>
      <c r="AG30" s="17">
        <f>'廃棄物事業経費（市町村）'!BH30</f>
        <v>0</v>
      </c>
      <c r="AH30" s="17">
        <f>'廃棄物事業経費（市町村）'!BI30</f>
        <v>0</v>
      </c>
      <c r="AI30" s="17">
        <f>'廃棄物事業経費（市町村）'!BJ30</f>
        <v>0</v>
      </c>
      <c r="AJ30" s="17">
        <f>'廃棄物事業経費（市町村）'!BK30</f>
        <v>0</v>
      </c>
      <c r="AK30" s="17">
        <f>'廃棄物事業経費（市町村）'!BL30</f>
        <v>4650</v>
      </c>
      <c r="AL30" s="17">
        <f>'廃棄物事業経費（市町村）'!BM30</f>
        <v>0</v>
      </c>
      <c r="AM30" s="17">
        <f>'廃棄物事業経費（市町村）'!BN30</f>
        <v>16005</v>
      </c>
      <c r="AN30" s="17">
        <f>'廃棄物事業経費（市町村）'!BO30</f>
        <v>34</v>
      </c>
      <c r="AO30" s="17">
        <f t="shared" si="9"/>
        <v>4684</v>
      </c>
      <c r="AP30" s="17">
        <f t="shared" si="27"/>
        <v>0</v>
      </c>
      <c r="AQ30" s="17">
        <f t="shared" si="27"/>
        <v>0</v>
      </c>
      <c r="AR30" s="17">
        <f t="shared" si="27"/>
        <v>0</v>
      </c>
      <c r="AS30" s="17">
        <f t="shared" si="27"/>
        <v>0</v>
      </c>
      <c r="AT30" s="17">
        <f t="shared" si="11"/>
        <v>0</v>
      </c>
      <c r="AU30" s="17">
        <f t="shared" si="12"/>
        <v>0</v>
      </c>
      <c r="AV30" s="17">
        <f t="shared" si="12"/>
        <v>5817</v>
      </c>
      <c r="AW30" s="17">
        <f t="shared" si="13"/>
        <v>43467</v>
      </c>
      <c r="AX30" s="17">
        <f t="shared" si="14"/>
        <v>19679</v>
      </c>
      <c r="AY30" s="17">
        <f t="shared" si="15"/>
        <v>1937</v>
      </c>
      <c r="AZ30" s="17">
        <f t="shared" si="16"/>
        <v>1937</v>
      </c>
      <c r="BA30" s="17">
        <f t="shared" si="17"/>
        <v>0</v>
      </c>
      <c r="BB30" s="17">
        <f t="shared" si="18"/>
        <v>0</v>
      </c>
      <c r="BC30" s="17">
        <f t="shared" si="19"/>
        <v>0</v>
      </c>
      <c r="BD30" s="17">
        <f t="shared" si="20"/>
        <v>21851</v>
      </c>
      <c r="BE30" s="17">
        <f t="shared" si="25"/>
        <v>0</v>
      </c>
      <c r="BF30" s="17">
        <f t="shared" si="25"/>
        <v>68988</v>
      </c>
      <c r="BG30" s="17">
        <f t="shared" si="26"/>
        <v>66714</v>
      </c>
      <c r="BH30" s="17">
        <f t="shared" si="24"/>
        <v>110181</v>
      </c>
    </row>
    <row r="31" spans="1:60" ht="13.5">
      <c r="A31" s="74" t="s">
        <v>140</v>
      </c>
      <c r="B31" s="74" t="s">
        <v>185</v>
      </c>
      <c r="C31" s="101" t="s">
        <v>186</v>
      </c>
      <c r="D31" s="17">
        <f t="shared" si="0"/>
        <v>0</v>
      </c>
      <c r="E31" s="17">
        <f t="shared" si="1"/>
        <v>0</v>
      </c>
      <c r="F31" s="17">
        <f>'廃棄物事業経費（市町村）'!AG31</f>
        <v>0</v>
      </c>
      <c r="G31" s="17">
        <f>'廃棄物事業経費（市町村）'!AH31</f>
        <v>0</v>
      </c>
      <c r="H31" s="17">
        <f>'廃棄物事業経費（市町村）'!AI31</f>
        <v>0</v>
      </c>
      <c r="I31" s="17">
        <f>'廃棄物事業経費（市町村）'!AJ31</f>
        <v>0</v>
      </c>
      <c r="J31" s="17">
        <f>'廃棄物事業経費（市町村）'!AK31</f>
        <v>702</v>
      </c>
      <c r="K31" s="17">
        <f t="shared" si="2"/>
        <v>4813</v>
      </c>
      <c r="L31" s="17">
        <f>'廃棄物事業経費（市町村）'!AM31</f>
        <v>0</v>
      </c>
      <c r="M31" s="75">
        <f t="shared" si="3"/>
        <v>0</v>
      </c>
      <c r="N31" s="17">
        <f>'廃棄物事業経費（市町村）'!AO31</f>
        <v>0</v>
      </c>
      <c r="O31" s="17">
        <f>'廃棄物事業経費（市町村）'!AP31</f>
        <v>0</v>
      </c>
      <c r="P31" s="17">
        <f>'廃棄物事業経費（市町村）'!AQ31</f>
        <v>0</v>
      </c>
      <c r="Q31" s="17">
        <f>'廃棄物事業経費（市町村）'!AR31</f>
        <v>0</v>
      </c>
      <c r="R31" s="17">
        <f>'廃棄物事業経費（市町村）'!AS31</f>
        <v>4813</v>
      </c>
      <c r="S31" s="17">
        <f>'廃棄物事業経費（市町村）'!AT31</f>
        <v>0</v>
      </c>
      <c r="T31" s="17">
        <f>'廃棄物事業経費（市町村）'!AU31</f>
        <v>13764</v>
      </c>
      <c r="U31" s="17">
        <f>'廃棄物事業経費（市町村）'!AV31</f>
        <v>0</v>
      </c>
      <c r="V31" s="17">
        <f t="shared" si="4"/>
        <v>4813</v>
      </c>
      <c r="W31" s="17">
        <f t="shared" si="5"/>
        <v>0</v>
      </c>
      <c r="X31" s="17">
        <f t="shared" si="6"/>
        <v>0</v>
      </c>
      <c r="Y31" s="17">
        <f>'廃棄物事業経費（市町村）'!AZ31</f>
        <v>0</v>
      </c>
      <c r="Z31" s="17">
        <f>'廃棄物事業経費（市町村）'!BA31</f>
        <v>0</v>
      </c>
      <c r="AA31" s="17">
        <f>'廃棄物事業経費（市町村）'!BB31</f>
        <v>0</v>
      </c>
      <c r="AB31" s="17">
        <f>'廃棄物事業経費（市町村）'!BC31</f>
        <v>0</v>
      </c>
      <c r="AC31" s="17">
        <f>'廃棄物事業経費（市町村）'!BD31</f>
        <v>537</v>
      </c>
      <c r="AD31" s="17">
        <f t="shared" si="7"/>
        <v>112</v>
      </c>
      <c r="AE31" s="17">
        <f>'廃棄物事業経費（市町村）'!BF31</f>
        <v>0</v>
      </c>
      <c r="AF31" s="75">
        <f t="shared" si="8"/>
        <v>0</v>
      </c>
      <c r="AG31" s="17">
        <f>'廃棄物事業経費（市町村）'!BH31</f>
        <v>0</v>
      </c>
      <c r="AH31" s="17">
        <f>'廃棄物事業経費（市町村）'!BI31</f>
        <v>0</v>
      </c>
      <c r="AI31" s="17">
        <f>'廃棄物事業経費（市町村）'!BJ31</f>
        <v>0</v>
      </c>
      <c r="AJ31" s="17">
        <f>'廃棄物事業経費（市町村）'!BK31</f>
        <v>0</v>
      </c>
      <c r="AK31" s="17">
        <f>'廃棄物事業経費（市町村）'!BL31</f>
        <v>112</v>
      </c>
      <c r="AL31" s="17">
        <f>'廃棄物事業経費（市町村）'!BM31</f>
        <v>0</v>
      </c>
      <c r="AM31" s="17">
        <f>'廃棄物事業経費（市町村）'!BN31</f>
        <v>2807</v>
      </c>
      <c r="AN31" s="17">
        <f>'廃棄物事業経費（市町村）'!BO31</f>
        <v>0</v>
      </c>
      <c r="AO31" s="17">
        <f t="shared" si="9"/>
        <v>112</v>
      </c>
      <c r="AP31" s="17">
        <f t="shared" si="27"/>
        <v>0</v>
      </c>
      <c r="AQ31" s="17">
        <f t="shared" si="27"/>
        <v>0</v>
      </c>
      <c r="AR31" s="17">
        <f t="shared" si="27"/>
        <v>0</v>
      </c>
      <c r="AS31" s="17">
        <f t="shared" si="27"/>
        <v>0</v>
      </c>
      <c r="AT31" s="17">
        <f t="shared" si="11"/>
        <v>0</v>
      </c>
      <c r="AU31" s="17">
        <f t="shared" si="12"/>
        <v>0</v>
      </c>
      <c r="AV31" s="17">
        <f t="shared" si="12"/>
        <v>1239</v>
      </c>
      <c r="AW31" s="17">
        <f t="shared" si="13"/>
        <v>4925</v>
      </c>
      <c r="AX31" s="17">
        <f t="shared" si="14"/>
        <v>0</v>
      </c>
      <c r="AY31" s="17">
        <f t="shared" si="15"/>
        <v>0</v>
      </c>
      <c r="AZ31" s="17">
        <f t="shared" si="16"/>
        <v>0</v>
      </c>
      <c r="BA31" s="17">
        <f t="shared" si="17"/>
        <v>0</v>
      </c>
      <c r="BB31" s="17">
        <f t="shared" si="18"/>
        <v>0</v>
      </c>
      <c r="BC31" s="17">
        <f t="shared" si="19"/>
        <v>0</v>
      </c>
      <c r="BD31" s="17">
        <f t="shared" si="20"/>
        <v>4925</v>
      </c>
      <c r="BE31" s="17">
        <f t="shared" si="25"/>
        <v>0</v>
      </c>
      <c r="BF31" s="17">
        <f t="shared" si="25"/>
        <v>16571</v>
      </c>
      <c r="BG31" s="17">
        <f t="shared" si="26"/>
        <v>0</v>
      </c>
      <c r="BH31" s="17">
        <f t="shared" si="24"/>
        <v>4925</v>
      </c>
    </row>
    <row r="32" spans="1:60" ht="13.5">
      <c r="A32" s="74" t="s">
        <v>140</v>
      </c>
      <c r="B32" s="74" t="s">
        <v>187</v>
      </c>
      <c r="C32" s="101" t="s">
        <v>99</v>
      </c>
      <c r="D32" s="17">
        <f t="shared" si="0"/>
        <v>0</v>
      </c>
      <c r="E32" s="17">
        <f t="shared" si="1"/>
        <v>0</v>
      </c>
      <c r="F32" s="17">
        <f>'廃棄物事業経費（市町村）'!AG32</f>
        <v>0</v>
      </c>
      <c r="G32" s="17">
        <f>'廃棄物事業経費（市町村）'!AH32</f>
        <v>0</v>
      </c>
      <c r="H32" s="17">
        <f>'廃棄物事業経費（市町村）'!AI32</f>
        <v>0</v>
      </c>
      <c r="I32" s="17">
        <f>'廃棄物事業経費（市町村）'!AJ32</f>
        <v>0</v>
      </c>
      <c r="J32" s="17">
        <f>'廃棄物事業経費（市町村）'!AK32</f>
        <v>2247</v>
      </c>
      <c r="K32" s="17">
        <f t="shared" si="2"/>
        <v>16676</v>
      </c>
      <c r="L32" s="17">
        <f>'廃棄物事業経費（市町村）'!AM32</f>
        <v>0</v>
      </c>
      <c r="M32" s="75">
        <f t="shared" si="3"/>
        <v>912</v>
      </c>
      <c r="N32" s="17">
        <f>'廃棄物事業経費（市町村）'!AO32</f>
        <v>912</v>
      </c>
      <c r="O32" s="17">
        <f>'廃棄物事業経費（市町村）'!AP32</f>
        <v>0</v>
      </c>
      <c r="P32" s="17">
        <f>'廃棄物事業経費（市町村）'!AQ32</f>
        <v>0</v>
      </c>
      <c r="Q32" s="17">
        <f>'廃棄物事業経費（市町村）'!AR32</f>
        <v>0</v>
      </c>
      <c r="R32" s="17">
        <f>'廃棄物事業経費（市町村）'!AS32</f>
        <v>15764</v>
      </c>
      <c r="S32" s="17">
        <f>'廃棄物事業経費（市町村）'!AT32</f>
        <v>0</v>
      </c>
      <c r="T32" s="17">
        <f>'廃棄物事業経費（市町村）'!AU32</f>
        <v>43111</v>
      </c>
      <c r="U32" s="17">
        <f>'廃棄物事業経費（市町村）'!AV32</f>
        <v>314</v>
      </c>
      <c r="V32" s="17">
        <f t="shared" si="4"/>
        <v>16990</v>
      </c>
      <c r="W32" s="17">
        <f t="shared" si="5"/>
        <v>0</v>
      </c>
      <c r="X32" s="17">
        <f t="shared" si="6"/>
        <v>0</v>
      </c>
      <c r="Y32" s="17">
        <f>'廃棄物事業経費（市町村）'!AZ32</f>
        <v>0</v>
      </c>
      <c r="Z32" s="17">
        <f>'廃棄物事業経費（市町村）'!BA32</f>
        <v>0</v>
      </c>
      <c r="AA32" s="17">
        <f>'廃棄物事業経費（市町村）'!BB32</f>
        <v>0</v>
      </c>
      <c r="AB32" s="17">
        <f>'廃棄物事業経費（市町村）'!BC32</f>
        <v>0</v>
      </c>
      <c r="AC32" s="17">
        <f>'廃棄物事業経費（市町村）'!BD32</f>
        <v>2996</v>
      </c>
      <c r="AD32" s="17">
        <f t="shared" si="7"/>
        <v>6019</v>
      </c>
      <c r="AE32" s="17">
        <f>'廃棄物事業経費（市町村）'!BF32</f>
        <v>0</v>
      </c>
      <c r="AF32" s="75">
        <f t="shared" si="8"/>
        <v>0</v>
      </c>
      <c r="AG32" s="17">
        <f>'廃棄物事業経費（市町村）'!BH32</f>
        <v>0</v>
      </c>
      <c r="AH32" s="17">
        <f>'廃棄物事業経費（市町村）'!BI32</f>
        <v>0</v>
      </c>
      <c r="AI32" s="17">
        <f>'廃棄物事業経費（市町村）'!BJ32</f>
        <v>0</v>
      </c>
      <c r="AJ32" s="17">
        <f>'廃棄物事業経費（市町村）'!BK32</f>
        <v>0</v>
      </c>
      <c r="AK32" s="17">
        <f>'廃棄物事業経費（市町村）'!BL32</f>
        <v>6019</v>
      </c>
      <c r="AL32" s="17">
        <f>'廃棄物事業経費（市町村）'!BM32</f>
        <v>0</v>
      </c>
      <c r="AM32" s="17">
        <f>'廃棄物事業経費（市町村）'!BN32</f>
        <v>15636</v>
      </c>
      <c r="AN32" s="17">
        <f>'廃棄物事業経費（市町村）'!BO32</f>
        <v>181</v>
      </c>
      <c r="AO32" s="17">
        <f t="shared" si="9"/>
        <v>6200</v>
      </c>
      <c r="AP32" s="17">
        <f t="shared" si="27"/>
        <v>0</v>
      </c>
      <c r="AQ32" s="17">
        <f t="shared" si="27"/>
        <v>0</v>
      </c>
      <c r="AR32" s="17">
        <f t="shared" si="27"/>
        <v>0</v>
      </c>
      <c r="AS32" s="17">
        <f t="shared" si="27"/>
        <v>0</v>
      </c>
      <c r="AT32" s="17">
        <f t="shared" si="11"/>
        <v>0</v>
      </c>
      <c r="AU32" s="17">
        <f t="shared" si="12"/>
        <v>0</v>
      </c>
      <c r="AV32" s="17">
        <f t="shared" si="12"/>
        <v>5243</v>
      </c>
      <c r="AW32" s="17">
        <f t="shared" si="13"/>
        <v>22695</v>
      </c>
      <c r="AX32" s="17">
        <f t="shared" si="14"/>
        <v>0</v>
      </c>
      <c r="AY32" s="17">
        <f t="shared" si="15"/>
        <v>912</v>
      </c>
      <c r="AZ32" s="17">
        <f t="shared" si="16"/>
        <v>912</v>
      </c>
      <c r="BA32" s="17">
        <f t="shared" si="17"/>
        <v>0</v>
      </c>
      <c r="BB32" s="17">
        <f t="shared" si="18"/>
        <v>0</v>
      </c>
      <c r="BC32" s="17">
        <f t="shared" si="19"/>
        <v>0</v>
      </c>
      <c r="BD32" s="17">
        <f t="shared" si="20"/>
        <v>21783</v>
      </c>
      <c r="BE32" s="17">
        <f t="shared" si="25"/>
        <v>0</v>
      </c>
      <c r="BF32" s="17">
        <f t="shared" si="25"/>
        <v>58747</v>
      </c>
      <c r="BG32" s="17">
        <f t="shared" si="26"/>
        <v>495</v>
      </c>
      <c r="BH32" s="17">
        <f t="shared" si="24"/>
        <v>23190</v>
      </c>
    </row>
    <row r="33" spans="1:60" ht="13.5">
      <c r="A33" s="74" t="s">
        <v>140</v>
      </c>
      <c r="B33" s="74" t="s">
        <v>188</v>
      </c>
      <c r="C33" s="101" t="s">
        <v>189</v>
      </c>
      <c r="D33" s="17">
        <f t="shared" si="0"/>
        <v>0</v>
      </c>
      <c r="E33" s="17">
        <f t="shared" si="1"/>
        <v>0</v>
      </c>
      <c r="F33" s="17">
        <f>'廃棄物事業経費（市町村）'!AG33</f>
        <v>0</v>
      </c>
      <c r="G33" s="17">
        <f>'廃棄物事業経費（市町村）'!AH33</f>
        <v>0</v>
      </c>
      <c r="H33" s="17">
        <f>'廃棄物事業経費（市町村）'!AI33</f>
        <v>0</v>
      </c>
      <c r="I33" s="17">
        <f>'廃棄物事業経費（市町村）'!AJ33</f>
        <v>0</v>
      </c>
      <c r="J33" s="17">
        <f>'廃棄物事業経費（市町村）'!AK33</f>
        <v>0</v>
      </c>
      <c r="K33" s="17">
        <f t="shared" si="2"/>
        <v>105590</v>
      </c>
      <c r="L33" s="17">
        <f>'廃棄物事業経費（市町村）'!AM33</f>
        <v>19211</v>
      </c>
      <c r="M33" s="75">
        <f t="shared" si="3"/>
        <v>3828</v>
      </c>
      <c r="N33" s="17">
        <f>'廃棄物事業経費（市町村）'!AO33</f>
        <v>0</v>
      </c>
      <c r="O33" s="17">
        <f>'廃棄物事業経費（市町村）'!AP33</f>
        <v>2386</v>
      </c>
      <c r="P33" s="17">
        <f>'廃棄物事業経費（市町村）'!AQ33</f>
        <v>1442</v>
      </c>
      <c r="Q33" s="17">
        <f>'廃棄物事業経費（市町村）'!AR33</f>
        <v>0</v>
      </c>
      <c r="R33" s="17">
        <f>'廃棄物事業経費（市町村）'!AS33</f>
        <v>82551</v>
      </c>
      <c r="S33" s="17">
        <f>'廃棄物事業経費（市町村）'!AT33</f>
        <v>0</v>
      </c>
      <c r="T33" s="17">
        <f>'廃棄物事業経費（市町村）'!AU33</f>
        <v>1963</v>
      </c>
      <c r="U33" s="17">
        <f>'廃棄物事業経費（市町村）'!AV33</f>
        <v>13833</v>
      </c>
      <c r="V33" s="17">
        <f t="shared" si="4"/>
        <v>119423</v>
      </c>
      <c r="W33" s="17">
        <f t="shared" si="5"/>
        <v>0</v>
      </c>
      <c r="X33" s="17">
        <f t="shared" si="6"/>
        <v>0</v>
      </c>
      <c r="Y33" s="17">
        <f>'廃棄物事業経費（市町村）'!AZ33</f>
        <v>0</v>
      </c>
      <c r="Z33" s="17">
        <f>'廃棄物事業経費（市町村）'!BA33</f>
        <v>0</v>
      </c>
      <c r="AA33" s="17">
        <f>'廃棄物事業経費（市町村）'!BB33</f>
        <v>0</v>
      </c>
      <c r="AB33" s="17">
        <f>'廃棄物事業経費（市町村）'!BC33</f>
        <v>0</v>
      </c>
      <c r="AC33" s="17">
        <f>'廃棄物事業経費（市町村）'!BD33</f>
        <v>0</v>
      </c>
      <c r="AD33" s="17">
        <f t="shared" si="7"/>
        <v>8595</v>
      </c>
      <c r="AE33" s="17">
        <f>'廃棄物事業経費（市町村）'!BF33</f>
        <v>0</v>
      </c>
      <c r="AF33" s="75">
        <f t="shared" si="8"/>
        <v>0</v>
      </c>
      <c r="AG33" s="17">
        <f>'廃棄物事業経費（市町村）'!BH33</f>
        <v>0</v>
      </c>
      <c r="AH33" s="17">
        <f>'廃棄物事業経費（市町村）'!BI33</f>
        <v>0</v>
      </c>
      <c r="AI33" s="17">
        <f>'廃棄物事業経費（市町村）'!BJ33</f>
        <v>0</v>
      </c>
      <c r="AJ33" s="17">
        <f>'廃棄物事業経費（市町村）'!BK33</f>
        <v>0</v>
      </c>
      <c r="AK33" s="17">
        <f>'廃棄物事業経費（市町村）'!BL33</f>
        <v>8595</v>
      </c>
      <c r="AL33" s="17">
        <f>'廃棄物事業経費（市町村）'!BM33</f>
        <v>0</v>
      </c>
      <c r="AM33" s="17">
        <f>'廃棄物事業経費（市町村）'!BN33</f>
        <v>25066</v>
      </c>
      <c r="AN33" s="17">
        <f>'廃棄物事業経費（市町村）'!BO33</f>
        <v>11384</v>
      </c>
      <c r="AO33" s="17">
        <f t="shared" si="9"/>
        <v>19979</v>
      </c>
      <c r="AP33" s="17">
        <f t="shared" si="27"/>
        <v>0</v>
      </c>
      <c r="AQ33" s="17">
        <f t="shared" si="27"/>
        <v>0</v>
      </c>
      <c r="AR33" s="17">
        <f t="shared" si="27"/>
        <v>0</v>
      </c>
      <c r="AS33" s="17">
        <f t="shared" si="27"/>
        <v>0</v>
      </c>
      <c r="AT33" s="17">
        <f t="shared" si="11"/>
        <v>0</v>
      </c>
      <c r="AU33" s="17">
        <f t="shared" si="12"/>
        <v>0</v>
      </c>
      <c r="AV33" s="17">
        <f t="shared" si="12"/>
        <v>0</v>
      </c>
      <c r="AW33" s="17">
        <f t="shared" si="13"/>
        <v>114185</v>
      </c>
      <c r="AX33" s="17">
        <f t="shared" si="14"/>
        <v>19211</v>
      </c>
      <c r="AY33" s="17">
        <f t="shared" si="15"/>
        <v>3828</v>
      </c>
      <c r="AZ33" s="17">
        <f t="shared" si="16"/>
        <v>0</v>
      </c>
      <c r="BA33" s="17">
        <f t="shared" si="17"/>
        <v>2386</v>
      </c>
      <c r="BB33" s="17">
        <f t="shared" si="18"/>
        <v>1442</v>
      </c>
      <c r="BC33" s="17">
        <f t="shared" si="19"/>
        <v>0</v>
      </c>
      <c r="BD33" s="17">
        <f t="shared" si="20"/>
        <v>91146</v>
      </c>
      <c r="BE33" s="17">
        <f t="shared" si="25"/>
        <v>0</v>
      </c>
      <c r="BF33" s="17">
        <f t="shared" si="25"/>
        <v>27029</v>
      </c>
      <c r="BG33" s="17">
        <f t="shared" si="26"/>
        <v>25217</v>
      </c>
      <c r="BH33" s="17">
        <f t="shared" si="24"/>
        <v>139402</v>
      </c>
    </row>
    <row r="34" spans="1:60" ht="13.5">
      <c r="A34" s="74" t="s">
        <v>140</v>
      </c>
      <c r="B34" s="74" t="s">
        <v>190</v>
      </c>
      <c r="C34" s="101" t="s">
        <v>191</v>
      </c>
      <c r="D34" s="17">
        <f t="shared" si="0"/>
        <v>0</v>
      </c>
      <c r="E34" s="17">
        <f t="shared" si="1"/>
        <v>0</v>
      </c>
      <c r="F34" s="17">
        <f>'廃棄物事業経費（組合）'!AG7</f>
        <v>0</v>
      </c>
      <c r="G34" s="17">
        <f>'廃棄物事業経費（組合）'!AH7</f>
        <v>0</v>
      </c>
      <c r="H34" s="17">
        <f>'廃棄物事業経費（組合）'!AI7</f>
        <v>0</v>
      </c>
      <c r="I34" s="17">
        <f>'廃棄物事業経費（組合）'!AJ7</f>
        <v>0</v>
      </c>
      <c r="J34" s="17" t="str">
        <f>'廃棄物事業経費（組合）'!AK7</f>
        <v>－</v>
      </c>
      <c r="K34" s="17">
        <f t="shared" si="2"/>
        <v>0</v>
      </c>
      <c r="L34" s="17">
        <f>'廃棄物事業経費（組合）'!AM7</f>
        <v>0</v>
      </c>
      <c r="M34" s="75">
        <f t="shared" si="3"/>
        <v>0</v>
      </c>
      <c r="N34" s="17">
        <f>'廃棄物事業経費（組合）'!AO7</f>
        <v>0</v>
      </c>
      <c r="O34" s="17">
        <f>'廃棄物事業経費（組合）'!AP7</f>
        <v>0</v>
      </c>
      <c r="P34" s="17">
        <f>'廃棄物事業経費（組合）'!AQ7</f>
        <v>0</v>
      </c>
      <c r="Q34" s="17">
        <f>'廃棄物事業経費（組合）'!AR7</f>
        <v>0</v>
      </c>
      <c r="R34" s="17">
        <f>'廃棄物事業経費（組合）'!AS7</f>
        <v>0</v>
      </c>
      <c r="S34" s="17">
        <f>'廃棄物事業経費（組合）'!AT7</f>
        <v>0</v>
      </c>
      <c r="T34" s="17" t="str">
        <f>'廃棄物事業経費（組合）'!AU7</f>
        <v>－</v>
      </c>
      <c r="U34" s="17">
        <f>'廃棄物事業経費（組合）'!AV7</f>
        <v>0</v>
      </c>
      <c r="V34" s="17">
        <f t="shared" si="4"/>
        <v>0</v>
      </c>
      <c r="W34" s="17">
        <f t="shared" si="5"/>
        <v>0</v>
      </c>
      <c r="X34" s="17">
        <f t="shared" si="6"/>
        <v>0</v>
      </c>
      <c r="Y34" s="17">
        <f>'廃棄物事業経費（組合）'!AZ7</f>
        <v>0</v>
      </c>
      <c r="Z34" s="17">
        <f>'廃棄物事業経費（組合）'!BA7</f>
        <v>0</v>
      </c>
      <c r="AA34" s="17">
        <f>'廃棄物事業経費（組合）'!BB7</f>
        <v>0</v>
      </c>
      <c r="AB34" s="17">
        <f>'廃棄物事業経費（組合）'!BC7</f>
        <v>0</v>
      </c>
      <c r="AC34" s="17" t="str">
        <f>'廃棄物事業経費（組合）'!BD7</f>
        <v>－</v>
      </c>
      <c r="AD34" s="17">
        <f t="shared" si="7"/>
        <v>303439</v>
      </c>
      <c r="AE34" s="17">
        <f>'廃棄物事業経費（組合）'!BF7</f>
        <v>95185</v>
      </c>
      <c r="AF34" s="75">
        <f t="shared" si="8"/>
        <v>158547</v>
      </c>
      <c r="AG34" s="17">
        <f>'廃棄物事業経費（組合）'!BH7</f>
        <v>0</v>
      </c>
      <c r="AH34" s="17">
        <f>'廃棄物事業経費（組合）'!BI7</f>
        <v>158547</v>
      </c>
      <c r="AI34" s="17">
        <f>'廃棄物事業経費（組合）'!BJ7</f>
        <v>0</v>
      </c>
      <c r="AJ34" s="17">
        <f>'廃棄物事業経費（組合）'!BK7</f>
        <v>0</v>
      </c>
      <c r="AK34" s="17">
        <f>'廃棄物事業経費（組合）'!BL7</f>
        <v>47880</v>
      </c>
      <c r="AL34" s="17">
        <f>'廃棄物事業経費（組合）'!BM7</f>
        <v>1827</v>
      </c>
      <c r="AM34" s="17" t="str">
        <f>'廃棄物事業経費（組合）'!BN7</f>
        <v>－</v>
      </c>
      <c r="AN34" s="17">
        <f>'廃棄物事業経費（組合）'!BO7</f>
        <v>0</v>
      </c>
      <c r="AO34" s="17">
        <f t="shared" si="9"/>
        <v>303439</v>
      </c>
      <c r="AP34" s="17">
        <f t="shared" si="27"/>
        <v>0</v>
      </c>
      <c r="AQ34" s="17">
        <f t="shared" si="27"/>
        <v>0</v>
      </c>
      <c r="AR34" s="17">
        <f t="shared" si="27"/>
        <v>0</v>
      </c>
      <c r="AS34" s="17">
        <f t="shared" si="27"/>
        <v>0</v>
      </c>
      <c r="AT34" s="17">
        <f t="shared" si="11"/>
        <v>0</v>
      </c>
      <c r="AU34" s="17">
        <f t="shared" si="12"/>
        <v>0</v>
      </c>
      <c r="AV34" s="75" t="s">
        <v>119</v>
      </c>
      <c r="AW34" s="17">
        <f t="shared" si="13"/>
        <v>303439</v>
      </c>
      <c r="AX34" s="17">
        <f t="shared" si="14"/>
        <v>95185</v>
      </c>
      <c r="AY34" s="17">
        <f t="shared" si="15"/>
        <v>158547</v>
      </c>
      <c r="AZ34" s="17">
        <f t="shared" si="16"/>
        <v>0</v>
      </c>
      <c r="BA34" s="17">
        <f t="shared" si="17"/>
        <v>158547</v>
      </c>
      <c r="BB34" s="17">
        <f t="shared" si="18"/>
        <v>0</v>
      </c>
      <c r="BC34" s="17">
        <f t="shared" si="19"/>
        <v>0</v>
      </c>
      <c r="BD34" s="17">
        <f t="shared" si="20"/>
        <v>47880</v>
      </c>
      <c r="BE34" s="17">
        <f t="shared" si="25"/>
        <v>1827</v>
      </c>
      <c r="BF34" s="75" t="s">
        <v>119</v>
      </c>
      <c r="BG34" s="17">
        <f t="shared" si="26"/>
        <v>0</v>
      </c>
      <c r="BH34" s="17">
        <f t="shared" si="24"/>
        <v>303439</v>
      </c>
    </row>
    <row r="35" spans="1:60" ht="13.5">
      <c r="A35" s="74" t="s">
        <v>140</v>
      </c>
      <c r="B35" s="74" t="s">
        <v>192</v>
      </c>
      <c r="C35" s="101" t="s">
        <v>103</v>
      </c>
      <c r="D35" s="17">
        <f t="shared" si="0"/>
        <v>0</v>
      </c>
      <c r="E35" s="17">
        <f t="shared" si="1"/>
        <v>0</v>
      </c>
      <c r="F35" s="17">
        <f>'廃棄物事業経費（組合）'!AG8</f>
        <v>0</v>
      </c>
      <c r="G35" s="17">
        <f>'廃棄物事業経費（組合）'!AH8</f>
        <v>0</v>
      </c>
      <c r="H35" s="17">
        <f>'廃棄物事業経費（組合）'!AI8</f>
        <v>0</v>
      </c>
      <c r="I35" s="17">
        <f>'廃棄物事業経費（組合）'!AJ8</f>
        <v>0</v>
      </c>
      <c r="J35" s="17" t="str">
        <f>'廃棄物事業経費（組合）'!AK8</f>
        <v>－</v>
      </c>
      <c r="K35" s="17">
        <f aca="true" t="shared" si="28" ref="K35:K41">L35+M35+Q35+R35+S35</f>
        <v>0</v>
      </c>
      <c r="L35" s="17">
        <f>'廃棄物事業経費（組合）'!AM8</f>
        <v>0</v>
      </c>
      <c r="M35" s="75">
        <f aca="true" t="shared" si="29" ref="M35:M41">SUM(N35:P35)</f>
        <v>0</v>
      </c>
      <c r="N35" s="17">
        <f>'廃棄物事業経費（組合）'!AO8</f>
        <v>0</v>
      </c>
      <c r="O35" s="17">
        <f>'廃棄物事業経費（組合）'!AP8</f>
        <v>0</v>
      </c>
      <c r="P35" s="17">
        <f>'廃棄物事業経費（組合）'!AQ8</f>
        <v>0</v>
      </c>
      <c r="Q35" s="17">
        <f>'廃棄物事業経費（組合）'!AR8</f>
        <v>0</v>
      </c>
      <c r="R35" s="17">
        <f>'廃棄物事業経費（組合）'!AS8</f>
        <v>0</v>
      </c>
      <c r="S35" s="17">
        <f>'廃棄物事業経費（組合）'!AT8</f>
        <v>0</v>
      </c>
      <c r="T35" s="17" t="str">
        <f>'廃棄物事業経費（組合）'!AU8</f>
        <v>－</v>
      </c>
      <c r="U35" s="17">
        <f>'廃棄物事業経費（組合）'!AV8</f>
        <v>0</v>
      </c>
      <c r="V35" s="17">
        <f aca="true" t="shared" si="30" ref="V35:V41">D35+K35+U35</f>
        <v>0</v>
      </c>
      <c r="W35" s="17">
        <f aca="true" t="shared" si="31" ref="W35:W41">X35+AB35</f>
        <v>0</v>
      </c>
      <c r="X35" s="17">
        <f aca="true" t="shared" si="32" ref="X35:X41">SUM(Y35:AA35)</f>
        <v>0</v>
      </c>
      <c r="Y35" s="17">
        <f>'廃棄物事業経費（組合）'!AZ8</f>
        <v>0</v>
      </c>
      <c r="Z35" s="17">
        <f>'廃棄物事業経費（組合）'!BA8</f>
        <v>0</v>
      </c>
      <c r="AA35" s="17">
        <f>'廃棄物事業経費（組合）'!BB8</f>
        <v>0</v>
      </c>
      <c r="AB35" s="17">
        <f>'廃棄物事業経費（組合）'!BC8</f>
        <v>0</v>
      </c>
      <c r="AC35" s="17" t="str">
        <f>'廃棄物事業経費（組合）'!BD8</f>
        <v>－</v>
      </c>
      <c r="AD35" s="17">
        <f aca="true" t="shared" si="33" ref="AD35:AD41">AE35+AF35+AJ35+AK35+AL35</f>
        <v>501009</v>
      </c>
      <c r="AE35" s="17">
        <f>'廃棄物事業経費（組合）'!BF8</f>
        <v>111499</v>
      </c>
      <c r="AF35" s="75">
        <f aca="true" t="shared" si="34" ref="AF35:AF41">SUM(AG35:AI35)</f>
        <v>132287</v>
      </c>
      <c r="AG35" s="17">
        <f>'廃棄物事業経費（組合）'!BH8</f>
        <v>0</v>
      </c>
      <c r="AH35" s="17">
        <f>'廃棄物事業経費（組合）'!BI8</f>
        <v>132287</v>
      </c>
      <c r="AI35" s="17">
        <f>'廃棄物事業経費（組合）'!BJ8</f>
        <v>0</v>
      </c>
      <c r="AJ35" s="17">
        <f>'廃棄物事業経費（組合）'!BK8</f>
        <v>0</v>
      </c>
      <c r="AK35" s="17">
        <f>'廃棄物事業経費（組合）'!BL8</f>
        <v>0</v>
      </c>
      <c r="AL35" s="17">
        <f>'廃棄物事業経費（組合）'!BM8</f>
        <v>257223</v>
      </c>
      <c r="AM35" s="17" t="str">
        <f>'廃棄物事業経費（組合）'!BN8</f>
        <v>－</v>
      </c>
      <c r="AN35" s="17">
        <f>'廃棄物事業経費（組合）'!BO8</f>
        <v>0</v>
      </c>
      <c r="AO35" s="17">
        <f aca="true" t="shared" si="35" ref="AO35:AO41">W35+AD35+AN35</f>
        <v>501009</v>
      </c>
      <c r="AP35" s="17">
        <f aca="true" t="shared" si="36" ref="AP35:AP41">D35+W35</f>
        <v>0</v>
      </c>
      <c r="AQ35" s="17">
        <f aca="true" t="shared" si="37" ref="AQ35:AQ41">E35+X35</f>
        <v>0</v>
      </c>
      <c r="AR35" s="17">
        <f aca="true" t="shared" si="38" ref="AR35:AR41">F35+Y35</f>
        <v>0</v>
      </c>
      <c r="AS35" s="17">
        <f aca="true" t="shared" si="39" ref="AS35:AS41">G35+Z35</f>
        <v>0</v>
      </c>
      <c r="AT35" s="17">
        <f aca="true" t="shared" si="40" ref="AT35:AT41">H35+AA35</f>
        <v>0</v>
      </c>
      <c r="AU35" s="17">
        <f aca="true" t="shared" si="41" ref="AU35:AU41">I35+AB35</f>
        <v>0</v>
      </c>
      <c r="AV35" s="75" t="s">
        <v>119</v>
      </c>
      <c r="AW35" s="17">
        <f aca="true" t="shared" si="42" ref="AW35:AW41">K35+AD35</f>
        <v>501009</v>
      </c>
      <c r="AX35" s="17">
        <f aca="true" t="shared" si="43" ref="AX35:AX41">L35+AE35</f>
        <v>111499</v>
      </c>
      <c r="AY35" s="17">
        <f aca="true" t="shared" si="44" ref="AY35:AY41">M35+AF35</f>
        <v>132287</v>
      </c>
      <c r="AZ35" s="17">
        <f aca="true" t="shared" si="45" ref="AZ35:AZ41">N35+AG35</f>
        <v>0</v>
      </c>
      <c r="BA35" s="17">
        <f aca="true" t="shared" si="46" ref="BA35:BA41">O35+AH35</f>
        <v>132287</v>
      </c>
      <c r="BB35" s="17">
        <f aca="true" t="shared" si="47" ref="BB35:BB41">P35+AI35</f>
        <v>0</v>
      </c>
      <c r="BC35" s="17">
        <f aca="true" t="shared" si="48" ref="BC35:BC41">Q35+AJ35</f>
        <v>0</v>
      </c>
      <c r="BD35" s="17">
        <f aca="true" t="shared" si="49" ref="BD35:BD41">R35+AK35</f>
        <v>0</v>
      </c>
      <c r="BE35" s="17">
        <f aca="true" t="shared" si="50" ref="BE35:BE41">S35+AL35</f>
        <v>257223</v>
      </c>
      <c r="BF35" s="75" t="s">
        <v>119</v>
      </c>
      <c r="BG35" s="17">
        <f aca="true" t="shared" si="51" ref="BG35:BG41">U35+AN35</f>
        <v>0</v>
      </c>
      <c r="BH35" s="17">
        <f aca="true" t="shared" si="52" ref="BH35:BH41">V35+AO35</f>
        <v>501009</v>
      </c>
    </row>
    <row r="36" spans="1:60" ht="13.5">
      <c r="A36" s="74" t="s">
        <v>140</v>
      </c>
      <c r="B36" s="74" t="s">
        <v>104</v>
      </c>
      <c r="C36" s="101" t="s">
        <v>105</v>
      </c>
      <c r="D36" s="17">
        <f t="shared" si="0"/>
        <v>0</v>
      </c>
      <c r="E36" s="17">
        <f t="shared" si="1"/>
        <v>0</v>
      </c>
      <c r="F36" s="17">
        <f>'廃棄物事業経費（組合）'!AG9</f>
        <v>0</v>
      </c>
      <c r="G36" s="17">
        <f>'廃棄物事業経費（組合）'!AH9</f>
        <v>0</v>
      </c>
      <c r="H36" s="17">
        <f>'廃棄物事業経費（組合）'!AI9</f>
        <v>0</v>
      </c>
      <c r="I36" s="17">
        <f>'廃棄物事業経費（組合）'!AJ9</f>
        <v>0</v>
      </c>
      <c r="J36" s="17" t="str">
        <f>'廃棄物事業経費（組合）'!AK9</f>
        <v>－</v>
      </c>
      <c r="K36" s="17">
        <f t="shared" si="28"/>
        <v>0</v>
      </c>
      <c r="L36" s="17">
        <f>'廃棄物事業経費（組合）'!AM9</f>
        <v>0</v>
      </c>
      <c r="M36" s="75">
        <f t="shared" si="29"/>
        <v>0</v>
      </c>
      <c r="N36" s="17">
        <f>'廃棄物事業経費（組合）'!AO9</f>
        <v>0</v>
      </c>
      <c r="O36" s="17">
        <f>'廃棄物事業経費（組合）'!AP9</f>
        <v>0</v>
      </c>
      <c r="P36" s="17">
        <f>'廃棄物事業経費（組合）'!AQ9</f>
        <v>0</v>
      </c>
      <c r="Q36" s="17">
        <f>'廃棄物事業経費（組合）'!AR9</f>
        <v>0</v>
      </c>
      <c r="R36" s="17">
        <f>'廃棄物事業経費（組合）'!AS9</f>
        <v>0</v>
      </c>
      <c r="S36" s="17">
        <f>'廃棄物事業経費（組合）'!AT9</f>
        <v>0</v>
      </c>
      <c r="T36" s="17" t="str">
        <f>'廃棄物事業経費（組合）'!AU9</f>
        <v>－</v>
      </c>
      <c r="U36" s="17">
        <f>'廃棄物事業経費（組合）'!AV9</f>
        <v>0</v>
      </c>
      <c r="V36" s="17">
        <f t="shared" si="30"/>
        <v>0</v>
      </c>
      <c r="W36" s="17">
        <f t="shared" si="31"/>
        <v>0</v>
      </c>
      <c r="X36" s="17">
        <f t="shared" si="32"/>
        <v>0</v>
      </c>
      <c r="Y36" s="17">
        <f>'廃棄物事業経費（組合）'!AZ9</f>
        <v>0</v>
      </c>
      <c r="Z36" s="17">
        <f>'廃棄物事業経費（組合）'!BA9</f>
        <v>0</v>
      </c>
      <c r="AA36" s="17">
        <f>'廃棄物事業経費（組合）'!BB9</f>
        <v>0</v>
      </c>
      <c r="AB36" s="17">
        <f>'廃棄物事業経費（組合）'!BC9</f>
        <v>0</v>
      </c>
      <c r="AC36" s="17" t="str">
        <f>'廃棄物事業経費（組合）'!BD9</f>
        <v>－</v>
      </c>
      <c r="AD36" s="17">
        <f t="shared" si="33"/>
        <v>139421</v>
      </c>
      <c r="AE36" s="17">
        <f>'廃棄物事業経費（組合）'!BF9</f>
        <v>57502</v>
      </c>
      <c r="AF36" s="75">
        <f t="shared" si="34"/>
        <v>75716</v>
      </c>
      <c r="AG36" s="17">
        <f>'廃棄物事業経費（組合）'!BH9</f>
        <v>0</v>
      </c>
      <c r="AH36" s="17">
        <f>'廃棄物事業経費（組合）'!BI9</f>
        <v>75716</v>
      </c>
      <c r="AI36" s="17">
        <f>'廃棄物事業経費（組合）'!BJ9</f>
        <v>0</v>
      </c>
      <c r="AJ36" s="17">
        <f>'廃棄物事業経費（組合）'!BK9</f>
        <v>0</v>
      </c>
      <c r="AK36" s="17">
        <f>'廃棄物事業経費（組合）'!BL9</f>
        <v>4612</v>
      </c>
      <c r="AL36" s="17">
        <f>'廃棄物事業経費（組合）'!BM9</f>
        <v>1591</v>
      </c>
      <c r="AM36" s="17" t="str">
        <f>'廃棄物事業経費（組合）'!BN9</f>
        <v>－</v>
      </c>
      <c r="AN36" s="17">
        <f>'廃棄物事業経費（組合）'!BO9</f>
        <v>0</v>
      </c>
      <c r="AO36" s="17">
        <f t="shared" si="35"/>
        <v>139421</v>
      </c>
      <c r="AP36" s="17">
        <f t="shared" si="36"/>
        <v>0</v>
      </c>
      <c r="AQ36" s="17">
        <f t="shared" si="37"/>
        <v>0</v>
      </c>
      <c r="AR36" s="17">
        <f t="shared" si="38"/>
        <v>0</v>
      </c>
      <c r="AS36" s="17">
        <f t="shared" si="39"/>
        <v>0</v>
      </c>
      <c r="AT36" s="17">
        <f t="shared" si="40"/>
        <v>0</v>
      </c>
      <c r="AU36" s="17">
        <f t="shared" si="41"/>
        <v>0</v>
      </c>
      <c r="AV36" s="75" t="s">
        <v>119</v>
      </c>
      <c r="AW36" s="17">
        <f t="shared" si="42"/>
        <v>139421</v>
      </c>
      <c r="AX36" s="17">
        <f t="shared" si="43"/>
        <v>57502</v>
      </c>
      <c r="AY36" s="17">
        <f t="shared" si="44"/>
        <v>75716</v>
      </c>
      <c r="AZ36" s="17">
        <f t="shared" si="45"/>
        <v>0</v>
      </c>
      <c r="BA36" s="17">
        <f t="shared" si="46"/>
        <v>75716</v>
      </c>
      <c r="BB36" s="17">
        <f t="shared" si="47"/>
        <v>0</v>
      </c>
      <c r="BC36" s="17">
        <f t="shared" si="48"/>
        <v>0</v>
      </c>
      <c r="BD36" s="17">
        <f t="shared" si="49"/>
        <v>4612</v>
      </c>
      <c r="BE36" s="17">
        <f t="shared" si="50"/>
        <v>1591</v>
      </c>
      <c r="BF36" s="75" t="s">
        <v>119</v>
      </c>
      <c r="BG36" s="17">
        <f t="shared" si="51"/>
        <v>0</v>
      </c>
      <c r="BH36" s="17">
        <f t="shared" si="52"/>
        <v>139421</v>
      </c>
    </row>
    <row r="37" spans="1:60" ht="13.5">
      <c r="A37" s="74" t="s">
        <v>140</v>
      </c>
      <c r="B37" s="74" t="s">
        <v>106</v>
      </c>
      <c r="C37" s="101" t="s">
        <v>107</v>
      </c>
      <c r="D37" s="17">
        <f t="shared" si="0"/>
        <v>21957</v>
      </c>
      <c r="E37" s="17">
        <f t="shared" si="1"/>
        <v>21957</v>
      </c>
      <c r="F37" s="17">
        <f>'廃棄物事業経費（組合）'!AG10</f>
        <v>15187</v>
      </c>
      <c r="G37" s="17">
        <f>'廃棄物事業経費（組合）'!AH10</f>
        <v>6770</v>
      </c>
      <c r="H37" s="17">
        <f>'廃棄物事業経費（組合）'!AI10</f>
        <v>0</v>
      </c>
      <c r="I37" s="17">
        <f>'廃棄物事業経費（組合）'!AJ10</f>
        <v>0</v>
      </c>
      <c r="J37" s="17" t="str">
        <f>'廃棄物事業経費（組合）'!AK10</f>
        <v>－</v>
      </c>
      <c r="K37" s="17">
        <f t="shared" si="28"/>
        <v>662545</v>
      </c>
      <c r="L37" s="17">
        <f>'廃棄物事業経費（組合）'!AM10</f>
        <v>181151</v>
      </c>
      <c r="M37" s="75">
        <f t="shared" si="29"/>
        <v>137999</v>
      </c>
      <c r="N37" s="17">
        <f>'廃棄物事業経費（組合）'!AO10</f>
        <v>0</v>
      </c>
      <c r="O37" s="17">
        <f>'廃棄物事業経費（組合）'!AP10</f>
        <v>113165</v>
      </c>
      <c r="P37" s="17">
        <f>'廃棄物事業経費（組合）'!AQ10</f>
        <v>24834</v>
      </c>
      <c r="Q37" s="17">
        <f>'廃棄物事業経費（組合）'!AR10</f>
        <v>0</v>
      </c>
      <c r="R37" s="17">
        <f>'廃棄物事業経費（組合）'!AS10</f>
        <v>343395</v>
      </c>
      <c r="S37" s="17">
        <f>'廃棄物事業経費（組合）'!AT10</f>
        <v>0</v>
      </c>
      <c r="T37" s="17" t="str">
        <f>'廃棄物事業経費（組合）'!AU10</f>
        <v>－</v>
      </c>
      <c r="U37" s="17">
        <f>'廃棄物事業経費（組合）'!AV10</f>
        <v>0</v>
      </c>
      <c r="V37" s="17">
        <f t="shared" si="30"/>
        <v>684502</v>
      </c>
      <c r="W37" s="17">
        <f t="shared" si="31"/>
        <v>19043</v>
      </c>
      <c r="X37" s="17">
        <f t="shared" si="32"/>
        <v>19043</v>
      </c>
      <c r="Y37" s="17">
        <f>'廃棄物事業経費（組合）'!AZ10</f>
        <v>19043</v>
      </c>
      <c r="Z37" s="17">
        <f>'廃棄物事業経費（組合）'!BA10</f>
        <v>0</v>
      </c>
      <c r="AA37" s="17">
        <f>'廃棄物事業経費（組合）'!BB10</f>
        <v>0</v>
      </c>
      <c r="AB37" s="17">
        <f>'廃棄物事業経費（組合）'!BC10</f>
        <v>0</v>
      </c>
      <c r="AC37" s="17" t="str">
        <f>'廃棄物事業経費（組合）'!BD10</f>
        <v>－</v>
      </c>
      <c r="AD37" s="17">
        <f t="shared" si="33"/>
        <v>109588</v>
      </c>
      <c r="AE37" s="17">
        <f>'廃棄物事業経費（組合）'!BF10</f>
        <v>45086</v>
      </c>
      <c r="AF37" s="75">
        <f t="shared" si="34"/>
        <v>64502</v>
      </c>
      <c r="AG37" s="17">
        <f>'廃棄物事業経費（組合）'!BH10</f>
        <v>0</v>
      </c>
      <c r="AH37" s="17">
        <f>'廃棄物事業経費（組合）'!BI10</f>
        <v>63879</v>
      </c>
      <c r="AI37" s="17">
        <f>'廃棄物事業経費（組合）'!BJ10</f>
        <v>623</v>
      </c>
      <c r="AJ37" s="17">
        <f>'廃棄物事業経費（組合）'!BK10</f>
        <v>0</v>
      </c>
      <c r="AK37" s="17">
        <f>'廃棄物事業経費（組合）'!BL10</f>
        <v>0</v>
      </c>
      <c r="AL37" s="17">
        <f>'廃棄物事業経費（組合）'!BM10</f>
        <v>0</v>
      </c>
      <c r="AM37" s="17" t="str">
        <f>'廃棄物事業経費（組合）'!BN10</f>
        <v>－</v>
      </c>
      <c r="AN37" s="17">
        <f>'廃棄物事業経費（組合）'!BO10</f>
        <v>0</v>
      </c>
      <c r="AO37" s="17">
        <f t="shared" si="35"/>
        <v>128631</v>
      </c>
      <c r="AP37" s="17">
        <f t="shared" si="36"/>
        <v>41000</v>
      </c>
      <c r="AQ37" s="17">
        <f t="shared" si="37"/>
        <v>41000</v>
      </c>
      <c r="AR37" s="17">
        <f t="shared" si="38"/>
        <v>34230</v>
      </c>
      <c r="AS37" s="17">
        <f t="shared" si="39"/>
        <v>6770</v>
      </c>
      <c r="AT37" s="17">
        <f t="shared" si="40"/>
        <v>0</v>
      </c>
      <c r="AU37" s="17">
        <f t="shared" si="41"/>
        <v>0</v>
      </c>
      <c r="AV37" s="75" t="s">
        <v>119</v>
      </c>
      <c r="AW37" s="17">
        <f t="shared" si="42"/>
        <v>772133</v>
      </c>
      <c r="AX37" s="17">
        <f t="shared" si="43"/>
        <v>226237</v>
      </c>
      <c r="AY37" s="17">
        <f t="shared" si="44"/>
        <v>202501</v>
      </c>
      <c r="AZ37" s="17">
        <f t="shared" si="45"/>
        <v>0</v>
      </c>
      <c r="BA37" s="17">
        <f t="shared" si="46"/>
        <v>177044</v>
      </c>
      <c r="BB37" s="17">
        <f t="shared" si="47"/>
        <v>25457</v>
      </c>
      <c r="BC37" s="17">
        <f t="shared" si="48"/>
        <v>0</v>
      </c>
      <c r="BD37" s="17">
        <f t="shared" si="49"/>
        <v>343395</v>
      </c>
      <c r="BE37" s="17">
        <f t="shared" si="50"/>
        <v>0</v>
      </c>
      <c r="BF37" s="75" t="s">
        <v>119</v>
      </c>
      <c r="BG37" s="17">
        <f t="shared" si="51"/>
        <v>0</v>
      </c>
      <c r="BH37" s="17">
        <f t="shared" si="52"/>
        <v>813133</v>
      </c>
    </row>
    <row r="38" spans="1:60" ht="13.5">
      <c r="A38" s="74" t="s">
        <v>140</v>
      </c>
      <c r="B38" s="74" t="s">
        <v>108</v>
      </c>
      <c r="C38" s="101" t="s">
        <v>109</v>
      </c>
      <c r="D38" s="17">
        <f>E38+I38</f>
        <v>68691</v>
      </c>
      <c r="E38" s="17">
        <f>SUM(F38:H38)</f>
        <v>68691</v>
      </c>
      <c r="F38" s="17">
        <f>'廃棄物事業経費（組合）'!AG11</f>
        <v>62784</v>
      </c>
      <c r="G38" s="17">
        <f>'廃棄物事業経費（組合）'!AH11</f>
        <v>0</v>
      </c>
      <c r="H38" s="17">
        <f>'廃棄物事業経費（組合）'!AI11</f>
        <v>5907</v>
      </c>
      <c r="I38" s="17">
        <f>'廃棄物事業経費（組合）'!AJ11</f>
        <v>0</v>
      </c>
      <c r="J38" s="17" t="str">
        <f>'廃棄物事業経費（組合）'!AK11</f>
        <v>－</v>
      </c>
      <c r="K38" s="17">
        <f t="shared" si="28"/>
        <v>448844</v>
      </c>
      <c r="L38" s="17">
        <f>'廃棄物事業経費（組合）'!AM11</f>
        <v>142711</v>
      </c>
      <c r="M38" s="75">
        <f t="shared" si="29"/>
        <v>218396</v>
      </c>
      <c r="N38" s="17">
        <f>'廃棄物事業経費（組合）'!AO11</f>
        <v>0</v>
      </c>
      <c r="O38" s="17">
        <f>'廃棄物事業経費（組合）'!AP11</f>
        <v>205644</v>
      </c>
      <c r="P38" s="17">
        <f>'廃棄物事業経費（組合）'!AQ11</f>
        <v>12752</v>
      </c>
      <c r="Q38" s="17">
        <f>'廃棄物事業経費（組合）'!AR11</f>
        <v>0</v>
      </c>
      <c r="R38" s="17">
        <f>'廃棄物事業経費（組合）'!AS11</f>
        <v>87737</v>
      </c>
      <c r="S38" s="17">
        <f>'廃棄物事業経費（組合）'!AT11</f>
        <v>0</v>
      </c>
      <c r="T38" s="17" t="str">
        <f>'廃棄物事業経費（組合）'!AU11</f>
        <v>－</v>
      </c>
      <c r="U38" s="17">
        <f>'廃棄物事業経費（組合）'!AV11</f>
        <v>10364</v>
      </c>
      <c r="V38" s="17">
        <f t="shared" si="30"/>
        <v>527899</v>
      </c>
      <c r="W38" s="17">
        <f t="shared" si="31"/>
        <v>0</v>
      </c>
      <c r="X38" s="17">
        <f t="shared" si="32"/>
        <v>0</v>
      </c>
      <c r="Y38" s="17">
        <f>'廃棄物事業経費（組合）'!AZ11</f>
        <v>0</v>
      </c>
      <c r="Z38" s="17">
        <f>'廃棄物事業経費（組合）'!BA11</f>
        <v>0</v>
      </c>
      <c r="AA38" s="17">
        <f>'廃棄物事業経費（組合）'!BB11</f>
        <v>0</v>
      </c>
      <c r="AB38" s="17">
        <f>'廃棄物事業経費（組合）'!BC11</f>
        <v>0</v>
      </c>
      <c r="AC38" s="17" t="str">
        <f>'廃棄物事業経費（組合）'!BD11</f>
        <v>－</v>
      </c>
      <c r="AD38" s="17">
        <f t="shared" si="33"/>
        <v>0</v>
      </c>
      <c r="AE38" s="17">
        <f>'廃棄物事業経費（組合）'!BF11</f>
        <v>0</v>
      </c>
      <c r="AF38" s="75">
        <f t="shared" si="34"/>
        <v>0</v>
      </c>
      <c r="AG38" s="17">
        <f>'廃棄物事業経費（組合）'!BH11</f>
        <v>0</v>
      </c>
      <c r="AH38" s="17">
        <f>'廃棄物事業経費（組合）'!BI11</f>
        <v>0</v>
      </c>
      <c r="AI38" s="17">
        <f>'廃棄物事業経費（組合）'!BJ11</f>
        <v>0</v>
      </c>
      <c r="AJ38" s="17">
        <f>'廃棄物事業経費（組合）'!BK11</f>
        <v>0</v>
      </c>
      <c r="AK38" s="17">
        <f>'廃棄物事業経費（組合）'!BL11</f>
        <v>0</v>
      </c>
      <c r="AL38" s="17">
        <f>'廃棄物事業経費（組合）'!BM11</f>
        <v>0</v>
      </c>
      <c r="AM38" s="17" t="str">
        <f>'廃棄物事業経費（組合）'!BN11</f>
        <v>－</v>
      </c>
      <c r="AN38" s="17">
        <f>'廃棄物事業経費（組合）'!BO11</f>
        <v>0</v>
      </c>
      <c r="AO38" s="17">
        <f t="shared" si="35"/>
        <v>0</v>
      </c>
      <c r="AP38" s="17">
        <f t="shared" si="36"/>
        <v>68691</v>
      </c>
      <c r="AQ38" s="17">
        <f t="shared" si="37"/>
        <v>68691</v>
      </c>
      <c r="AR38" s="17">
        <f t="shared" si="38"/>
        <v>62784</v>
      </c>
      <c r="AS38" s="17">
        <f t="shared" si="39"/>
        <v>0</v>
      </c>
      <c r="AT38" s="17">
        <f t="shared" si="40"/>
        <v>5907</v>
      </c>
      <c r="AU38" s="17">
        <f t="shared" si="41"/>
        <v>0</v>
      </c>
      <c r="AV38" s="75" t="s">
        <v>119</v>
      </c>
      <c r="AW38" s="17">
        <f t="shared" si="42"/>
        <v>448844</v>
      </c>
      <c r="AX38" s="17">
        <f t="shared" si="43"/>
        <v>142711</v>
      </c>
      <c r="AY38" s="17">
        <f t="shared" si="44"/>
        <v>218396</v>
      </c>
      <c r="AZ38" s="17">
        <f t="shared" si="45"/>
        <v>0</v>
      </c>
      <c r="BA38" s="17">
        <f t="shared" si="46"/>
        <v>205644</v>
      </c>
      <c r="BB38" s="17">
        <f t="shared" si="47"/>
        <v>12752</v>
      </c>
      <c r="BC38" s="17">
        <f t="shared" si="48"/>
        <v>0</v>
      </c>
      <c r="BD38" s="17">
        <f t="shared" si="49"/>
        <v>87737</v>
      </c>
      <c r="BE38" s="17">
        <f t="shared" si="50"/>
        <v>0</v>
      </c>
      <c r="BF38" s="75" t="s">
        <v>119</v>
      </c>
      <c r="BG38" s="17">
        <f t="shared" si="51"/>
        <v>10364</v>
      </c>
      <c r="BH38" s="17">
        <f t="shared" si="52"/>
        <v>527899</v>
      </c>
    </row>
    <row r="39" spans="1:60" ht="13.5">
      <c r="A39" s="74" t="s">
        <v>140</v>
      </c>
      <c r="B39" s="74" t="s">
        <v>110</v>
      </c>
      <c r="C39" s="101" t="s">
        <v>111</v>
      </c>
      <c r="D39" s="17">
        <f>E39+I39</f>
        <v>425583</v>
      </c>
      <c r="E39" s="17">
        <f>SUM(F39:H39)</f>
        <v>417498</v>
      </c>
      <c r="F39" s="17">
        <f>'廃棄物事業経費（組合）'!AG12</f>
        <v>2205</v>
      </c>
      <c r="G39" s="17">
        <f>'廃棄物事業経費（組合）'!AH12</f>
        <v>415293</v>
      </c>
      <c r="H39" s="17">
        <f>'廃棄物事業経費（組合）'!AI12</f>
        <v>0</v>
      </c>
      <c r="I39" s="17">
        <f>'廃棄物事業経費（組合）'!AJ12</f>
        <v>8085</v>
      </c>
      <c r="J39" s="17" t="str">
        <f>'廃棄物事業経費（組合）'!AK12</f>
        <v>－</v>
      </c>
      <c r="K39" s="17">
        <f t="shared" si="28"/>
        <v>549222</v>
      </c>
      <c r="L39" s="17">
        <f>'廃棄物事業経費（組合）'!AM12</f>
        <v>248215</v>
      </c>
      <c r="M39" s="75">
        <f t="shared" si="29"/>
        <v>288037</v>
      </c>
      <c r="N39" s="17">
        <f>'廃棄物事業経費（組合）'!AO12</f>
        <v>0</v>
      </c>
      <c r="O39" s="17">
        <f>'廃棄物事業経費（組合）'!AP12</f>
        <v>265623</v>
      </c>
      <c r="P39" s="17">
        <f>'廃棄物事業経費（組合）'!AQ12</f>
        <v>22414</v>
      </c>
      <c r="Q39" s="17">
        <f>'廃棄物事業経費（組合）'!AR12</f>
        <v>0</v>
      </c>
      <c r="R39" s="17">
        <f>'廃棄物事業経費（組合）'!AS12</f>
        <v>10450</v>
      </c>
      <c r="S39" s="17">
        <f>'廃棄物事業経費（組合）'!AT12</f>
        <v>2520</v>
      </c>
      <c r="T39" s="17" t="str">
        <f>'廃棄物事業経費（組合）'!AU12</f>
        <v>－</v>
      </c>
      <c r="U39" s="17">
        <f>'廃棄物事業経費（組合）'!AV12</f>
        <v>200</v>
      </c>
      <c r="V39" s="17">
        <f t="shared" si="30"/>
        <v>975005</v>
      </c>
      <c r="W39" s="17">
        <f t="shared" si="31"/>
        <v>0</v>
      </c>
      <c r="X39" s="17">
        <f t="shared" si="32"/>
        <v>0</v>
      </c>
      <c r="Y39" s="17">
        <f>'廃棄物事業経費（組合）'!AZ12</f>
        <v>0</v>
      </c>
      <c r="Z39" s="17">
        <f>'廃棄物事業経費（組合）'!BA12</f>
        <v>0</v>
      </c>
      <c r="AA39" s="17">
        <f>'廃棄物事業経費（組合）'!BB12</f>
        <v>0</v>
      </c>
      <c r="AB39" s="17">
        <f>'廃棄物事業経費（組合）'!BC12</f>
        <v>0</v>
      </c>
      <c r="AC39" s="17" t="str">
        <f>'廃棄物事業経費（組合）'!BD12</f>
        <v>－</v>
      </c>
      <c r="AD39" s="17">
        <f t="shared" si="33"/>
        <v>225925</v>
      </c>
      <c r="AE39" s="17">
        <f>'廃棄物事業経費（組合）'!BF12</f>
        <v>94555</v>
      </c>
      <c r="AF39" s="75">
        <f t="shared" si="34"/>
        <v>128850</v>
      </c>
      <c r="AG39" s="17">
        <f>'廃棄物事業経費（組合）'!BH12</f>
        <v>0</v>
      </c>
      <c r="AH39" s="17">
        <f>'廃棄物事業経費（組合）'!BI12</f>
        <v>128850</v>
      </c>
      <c r="AI39" s="17">
        <f>'廃棄物事業経費（組合）'!BJ12</f>
        <v>0</v>
      </c>
      <c r="AJ39" s="17">
        <f>'廃棄物事業経費（組合）'!BK12</f>
        <v>0</v>
      </c>
      <c r="AK39" s="17">
        <f>'廃棄物事業経費（組合）'!BL12</f>
        <v>0</v>
      </c>
      <c r="AL39" s="17">
        <f>'廃棄物事業経費（組合）'!BM12</f>
        <v>2520</v>
      </c>
      <c r="AM39" s="17" t="str">
        <f>'廃棄物事業経費（組合）'!BN12</f>
        <v>－</v>
      </c>
      <c r="AN39" s="17">
        <f>'廃棄物事業経費（組合）'!BO12</f>
        <v>300</v>
      </c>
      <c r="AO39" s="17">
        <f t="shared" si="35"/>
        <v>226225</v>
      </c>
      <c r="AP39" s="17">
        <f t="shared" si="36"/>
        <v>425583</v>
      </c>
      <c r="AQ39" s="17">
        <f t="shared" si="37"/>
        <v>417498</v>
      </c>
      <c r="AR39" s="17">
        <f t="shared" si="38"/>
        <v>2205</v>
      </c>
      <c r="AS39" s="17">
        <f t="shared" si="39"/>
        <v>415293</v>
      </c>
      <c r="AT39" s="17">
        <f t="shared" si="40"/>
        <v>0</v>
      </c>
      <c r="AU39" s="17">
        <f t="shared" si="41"/>
        <v>8085</v>
      </c>
      <c r="AV39" s="75" t="s">
        <v>119</v>
      </c>
      <c r="AW39" s="17">
        <f t="shared" si="42"/>
        <v>775147</v>
      </c>
      <c r="AX39" s="17">
        <f t="shared" si="43"/>
        <v>342770</v>
      </c>
      <c r="AY39" s="17">
        <f t="shared" si="44"/>
        <v>416887</v>
      </c>
      <c r="AZ39" s="17">
        <f t="shared" si="45"/>
        <v>0</v>
      </c>
      <c r="BA39" s="17">
        <f t="shared" si="46"/>
        <v>394473</v>
      </c>
      <c r="BB39" s="17">
        <f t="shared" si="47"/>
        <v>22414</v>
      </c>
      <c r="BC39" s="17">
        <f t="shared" si="48"/>
        <v>0</v>
      </c>
      <c r="BD39" s="17">
        <f t="shared" si="49"/>
        <v>10450</v>
      </c>
      <c r="BE39" s="17">
        <f t="shared" si="50"/>
        <v>5040</v>
      </c>
      <c r="BF39" s="75" t="s">
        <v>119</v>
      </c>
      <c r="BG39" s="17">
        <f t="shared" si="51"/>
        <v>500</v>
      </c>
      <c r="BH39" s="17">
        <f t="shared" si="52"/>
        <v>1201230</v>
      </c>
    </row>
    <row r="40" spans="1:60" ht="13.5">
      <c r="A40" s="74" t="s">
        <v>140</v>
      </c>
      <c r="B40" s="74" t="s">
        <v>112</v>
      </c>
      <c r="C40" s="101" t="s">
        <v>113</v>
      </c>
      <c r="D40" s="17">
        <f>E40+I40</f>
        <v>1544726</v>
      </c>
      <c r="E40" s="17">
        <f>SUM(F40:H40)</f>
        <v>1544726</v>
      </c>
      <c r="F40" s="17">
        <f>'廃棄物事業経費（組合）'!AG13</f>
        <v>1544726</v>
      </c>
      <c r="G40" s="17">
        <f>'廃棄物事業経費（組合）'!AH13</f>
        <v>0</v>
      </c>
      <c r="H40" s="17">
        <f>'廃棄物事業経費（組合）'!AI13</f>
        <v>0</v>
      </c>
      <c r="I40" s="17">
        <f>'廃棄物事業経費（組合）'!AJ13</f>
        <v>0</v>
      </c>
      <c r="J40" s="17" t="str">
        <f>'廃棄物事業経費（組合）'!AK13</f>
        <v>－</v>
      </c>
      <c r="K40" s="17">
        <f t="shared" si="28"/>
        <v>1930623</v>
      </c>
      <c r="L40" s="17">
        <f>'廃棄物事業経費（組合）'!AM13</f>
        <v>564885</v>
      </c>
      <c r="M40" s="75">
        <f t="shared" si="29"/>
        <v>865784</v>
      </c>
      <c r="N40" s="17">
        <f>'廃棄物事業経費（組合）'!AO13</f>
        <v>0</v>
      </c>
      <c r="O40" s="17">
        <f>'廃棄物事業経費（組合）'!AP13</f>
        <v>724995</v>
      </c>
      <c r="P40" s="17">
        <f>'廃棄物事業経費（組合）'!AQ13</f>
        <v>140789</v>
      </c>
      <c r="Q40" s="17">
        <f>'廃棄物事業経費（組合）'!AR13</f>
        <v>0</v>
      </c>
      <c r="R40" s="17">
        <f>'廃棄物事業経費（組合）'!AS13</f>
        <v>499954</v>
      </c>
      <c r="S40" s="17">
        <f>'廃棄物事業経費（組合）'!AT13</f>
        <v>0</v>
      </c>
      <c r="T40" s="17" t="str">
        <f>'廃棄物事業経費（組合）'!AU13</f>
        <v>－</v>
      </c>
      <c r="U40" s="17">
        <f>'廃棄物事業経費（組合）'!AV13</f>
        <v>0</v>
      </c>
      <c r="V40" s="17">
        <f t="shared" si="30"/>
        <v>3475349</v>
      </c>
      <c r="W40" s="17">
        <f t="shared" si="31"/>
        <v>0</v>
      </c>
      <c r="X40" s="17">
        <f t="shared" si="32"/>
        <v>0</v>
      </c>
      <c r="Y40" s="17">
        <f>'廃棄物事業経費（組合）'!AZ13</f>
        <v>0</v>
      </c>
      <c r="Z40" s="17">
        <f>'廃棄物事業経費（組合）'!BA13</f>
        <v>0</v>
      </c>
      <c r="AA40" s="17">
        <f>'廃棄物事業経費（組合）'!BB13</f>
        <v>0</v>
      </c>
      <c r="AB40" s="17">
        <f>'廃棄物事業経費（組合）'!BC13</f>
        <v>0</v>
      </c>
      <c r="AC40" s="17" t="str">
        <f>'廃棄物事業経費（組合）'!BD13</f>
        <v>－</v>
      </c>
      <c r="AD40" s="17">
        <f t="shared" si="33"/>
        <v>0</v>
      </c>
      <c r="AE40" s="17">
        <f>'廃棄物事業経費（組合）'!BF13</f>
        <v>0</v>
      </c>
      <c r="AF40" s="75">
        <f t="shared" si="34"/>
        <v>0</v>
      </c>
      <c r="AG40" s="17">
        <f>'廃棄物事業経費（組合）'!BH13</f>
        <v>0</v>
      </c>
      <c r="AH40" s="17">
        <f>'廃棄物事業経費（組合）'!BI13</f>
        <v>0</v>
      </c>
      <c r="AI40" s="17">
        <f>'廃棄物事業経費（組合）'!BJ13</f>
        <v>0</v>
      </c>
      <c r="AJ40" s="17">
        <f>'廃棄物事業経費（組合）'!BK13</f>
        <v>0</v>
      </c>
      <c r="AK40" s="17">
        <f>'廃棄物事業経費（組合）'!BL13</f>
        <v>0</v>
      </c>
      <c r="AL40" s="17">
        <f>'廃棄物事業経費（組合）'!BM13</f>
        <v>0</v>
      </c>
      <c r="AM40" s="17" t="str">
        <f>'廃棄物事業経費（組合）'!BN13</f>
        <v>－</v>
      </c>
      <c r="AN40" s="17">
        <f>'廃棄物事業経費（組合）'!BO13</f>
        <v>0</v>
      </c>
      <c r="AO40" s="17">
        <f t="shared" si="35"/>
        <v>0</v>
      </c>
      <c r="AP40" s="17">
        <f t="shared" si="36"/>
        <v>1544726</v>
      </c>
      <c r="AQ40" s="17">
        <f t="shared" si="37"/>
        <v>1544726</v>
      </c>
      <c r="AR40" s="17">
        <f t="shared" si="38"/>
        <v>1544726</v>
      </c>
      <c r="AS40" s="17">
        <f t="shared" si="39"/>
        <v>0</v>
      </c>
      <c r="AT40" s="17">
        <f t="shared" si="40"/>
        <v>0</v>
      </c>
      <c r="AU40" s="17">
        <f t="shared" si="41"/>
        <v>0</v>
      </c>
      <c r="AV40" s="75" t="s">
        <v>119</v>
      </c>
      <c r="AW40" s="17">
        <f t="shared" si="42"/>
        <v>1930623</v>
      </c>
      <c r="AX40" s="17">
        <f t="shared" si="43"/>
        <v>564885</v>
      </c>
      <c r="AY40" s="17">
        <f t="shared" si="44"/>
        <v>865784</v>
      </c>
      <c r="AZ40" s="17">
        <f t="shared" si="45"/>
        <v>0</v>
      </c>
      <c r="BA40" s="17">
        <f t="shared" si="46"/>
        <v>724995</v>
      </c>
      <c r="BB40" s="17">
        <f t="shared" si="47"/>
        <v>140789</v>
      </c>
      <c r="BC40" s="17">
        <f t="shared" si="48"/>
        <v>0</v>
      </c>
      <c r="BD40" s="17">
        <f t="shared" si="49"/>
        <v>499954</v>
      </c>
      <c r="BE40" s="17">
        <f t="shared" si="50"/>
        <v>0</v>
      </c>
      <c r="BF40" s="75" t="s">
        <v>119</v>
      </c>
      <c r="BG40" s="17">
        <f t="shared" si="51"/>
        <v>0</v>
      </c>
      <c r="BH40" s="17">
        <f t="shared" si="52"/>
        <v>3475349</v>
      </c>
    </row>
    <row r="41" spans="1:60" ht="13.5">
      <c r="A41" s="74" t="s">
        <v>140</v>
      </c>
      <c r="B41" s="74" t="s">
        <v>114</v>
      </c>
      <c r="C41" s="101" t="s">
        <v>115</v>
      </c>
      <c r="D41" s="17">
        <f>E41+I41</f>
        <v>0</v>
      </c>
      <c r="E41" s="17">
        <f>SUM(F41:H41)</f>
        <v>0</v>
      </c>
      <c r="F41" s="17">
        <f>'廃棄物事業経費（組合）'!AG14</f>
        <v>0</v>
      </c>
      <c r="G41" s="17">
        <f>'廃棄物事業経費（組合）'!AH14</f>
        <v>0</v>
      </c>
      <c r="H41" s="17">
        <f>'廃棄物事業経費（組合）'!AI14</f>
        <v>0</v>
      </c>
      <c r="I41" s="17">
        <f>'廃棄物事業経費（組合）'!AJ14</f>
        <v>0</v>
      </c>
      <c r="J41" s="17" t="str">
        <f>'廃棄物事業経費（組合）'!AK14</f>
        <v>－</v>
      </c>
      <c r="K41" s="17">
        <f t="shared" si="28"/>
        <v>56562</v>
      </c>
      <c r="L41" s="17">
        <f>'廃棄物事業経費（組合）'!AM14</f>
        <v>44314</v>
      </c>
      <c r="M41" s="75">
        <f t="shared" si="29"/>
        <v>0</v>
      </c>
      <c r="N41" s="17">
        <f>'廃棄物事業経費（組合）'!AO14</f>
        <v>0</v>
      </c>
      <c r="O41" s="17">
        <f>'廃棄物事業経費（組合）'!AP14</f>
        <v>0</v>
      </c>
      <c r="P41" s="17">
        <f>'廃棄物事業経費（組合）'!AQ14</f>
        <v>0</v>
      </c>
      <c r="Q41" s="17">
        <f>'廃棄物事業経費（組合）'!AR14</f>
        <v>0</v>
      </c>
      <c r="R41" s="17">
        <f>'廃棄物事業経費（組合）'!AS14</f>
        <v>0</v>
      </c>
      <c r="S41" s="17">
        <f>'廃棄物事業経費（組合）'!AT14</f>
        <v>12248</v>
      </c>
      <c r="T41" s="17" t="str">
        <f>'廃棄物事業経費（組合）'!AU14</f>
        <v>－</v>
      </c>
      <c r="U41" s="17">
        <f>'廃棄物事業経費（組合）'!AV14</f>
        <v>9288</v>
      </c>
      <c r="V41" s="17">
        <f t="shared" si="30"/>
        <v>65850</v>
      </c>
      <c r="W41" s="17">
        <f t="shared" si="31"/>
        <v>0</v>
      </c>
      <c r="X41" s="17">
        <f t="shared" si="32"/>
        <v>0</v>
      </c>
      <c r="Y41" s="17">
        <f>'廃棄物事業経費（組合）'!AZ14</f>
        <v>0</v>
      </c>
      <c r="Z41" s="17">
        <f>'廃棄物事業経費（組合）'!BA14</f>
        <v>0</v>
      </c>
      <c r="AA41" s="17">
        <f>'廃棄物事業経費（組合）'!BB14</f>
        <v>0</v>
      </c>
      <c r="AB41" s="17">
        <f>'廃棄物事業経費（組合）'!BC14</f>
        <v>0</v>
      </c>
      <c r="AC41" s="17" t="str">
        <f>'廃棄物事業経費（組合）'!BD14</f>
        <v>－</v>
      </c>
      <c r="AD41" s="17">
        <f t="shared" si="33"/>
        <v>0</v>
      </c>
      <c r="AE41" s="17">
        <f>'廃棄物事業経費（組合）'!BF14</f>
        <v>0</v>
      </c>
      <c r="AF41" s="75">
        <f t="shared" si="34"/>
        <v>0</v>
      </c>
      <c r="AG41" s="17">
        <f>'廃棄物事業経費（組合）'!BH14</f>
        <v>0</v>
      </c>
      <c r="AH41" s="17">
        <f>'廃棄物事業経費（組合）'!BI14</f>
        <v>0</v>
      </c>
      <c r="AI41" s="17">
        <f>'廃棄物事業経費（組合）'!BJ14</f>
        <v>0</v>
      </c>
      <c r="AJ41" s="17">
        <f>'廃棄物事業経費（組合）'!BK14</f>
        <v>0</v>
      </c>
      <c r="AK41" s="17">
        <f>'廃棄物事業経費（組合）'!BL14</f>
        <v>0</v>
      </c>
      <c r="AL41" s="17">
        <f>'廃棄物事業経費（組合）'!BM14</f>
        <v>0</v>
      </c>
      <c r="AM41" s="17" t="str">
        <f>'廃棄物事業経費（組合）'!BN14</f>
        <v>－</v>
      </c>
      <c r="AN41" s="17">
        <f>'廃棄物事業経費（組合）'!BO14</f>
        <v>0</v>
      </c>
      <c r="AO41" s="17">
        <f t="shared" si="35"/>
        <v>0</v>
      </c>
      <c r="AP41" s="17">
        <f t="shared" si="36"/>
        <v>0</v>
      </c>
      <c r="AQ41" s="17">
        <f t="shared" si="37"/>
        <v>0</v>
      </c>
      <c r="AR41" s="17">
        <f t="shared" si="38"/>
        <v>0</v>
      </c>
      <c r="AS41" s="17">
        <f t="shared" si="39"/>
        <v>0</v>
      </c>
      <c r="AT41" s="17">
        <f t="shared" si="40"/>
        <v>0</v>
      </c>
      <c r="AU41" s="17">
        <f t="shared" si="41"/>
        <v>0</v>
      </c>
      <c r="AV41" s="75" t="s">
        <v>119</v>
      </c>
      <c r="AW41" s="17">
        <f t="shared" si="42"/>
        <v>56562</v>
      </c>
      <c r="AX41" s="17">
        <f t="shared" si="43"/>
        <v>44314</v>
      </c>
      <c r="AY41" s="17">
        <f t="shared" si="44"/>
        <v>0</v>
      </c>
      <c r="AZ41" s="17">
        <f t="shared" si="45"/>
        <v>0</v>
      </c>
      <c r="BA41" s="17">
        <f t="shared" si="46"/>
        <v>0</v>
      </c>
      <c r="BB41" s="17">
        <f t="shared" si="47"/>
        <v>0</v>
      </c>
      <c r="BC41" s="17">
        <f t="shared" si="48"/>
        <v>0</v>
      </c>
      <c r="BD41" s="17">
        <f t="shared" si="49"/>
        <v>0</v>
      </c>
      <c r="BE41" s="17">
        <f t="shared" si="50"/>
        <v>12248</v>
      </c>
      <c r="BF41" s="75" t="s">
        <v>119</v>
      </c>
      <c r="BG41" s="17">
        <f t="shared" si="51"/>
        <v>9288</v>
      </c>
      <c r="BH41" s="17">
        <f t="shared" si="52"/>
        <v>65850</v>
      </c>
    </row>
    <row r="42" spans="1:60" ht="13.5">
      <c r="A42" s="114" t="s">
        <v>207</v>
      </c>
      <c r="B42" s="114"/>
      <c r="C42" s="114"/>
      <c r="D42" s="17">
        <f>SUM(D7:D41)</f>
        <v>2215412</v>
      </c>
      <c r="E42" s="17">
        <f aca="true" t="shared" si="53" ref="E42:BH42">SUM(E7:E41)</f>
        <v>2207327</v>
      </c>
      <c r="F42" s="17">
        <f t="shared" si="53"/>
        <v>1774842</v>
      </c>
      <c r="G42" s="17">
        <f>SUM(G7:G41)</f>
        <v>426578</v>
      </c>
      <c r="H42" s="17">
        <f>SUM(H7:H41)</f>
        <v>5907</v>
      </c>
      <c r="I42" s="17">
        <f>SUM(I7:I41)</f>
        <v>8085</v>
      </c>
      <c r="J42" s="17">
        <f>SUM(J7:J41)</f>
        <v>153785</v>
      </c>
      <c r="K42" s="17">
        <f t="shared" si="53"/>
        <v>10226083</v>
      </c>
      <c r="L42" s="17">
        <f t="shared" si="53"/>
        <v>4317486</v>
      </c>
      <c r="M42" s="17">
        <f t="shared" si="53"/>
        <v>2133147</v>
      </c>
      <c r="N42" s="17">
        <f aca="true" t="shared" si="54" ref="N42:U42">SUM(N7:N41)</f>
        <v>159626</v>
      </c>
      <c r="O42" s="17">
        <f t="shared" si="54"/>
        <v>1717025</v>
      </c>
      <c r="P42" s="17">
        <f t="shared" si="54"/>
        <v>256496</v>
      </c>
      <c r="Q42" s="17">
        <f t="shared" si="54"/>
        <v>122688</v>
      </c>
      <c r="R42" s="17">
        <f t="shared" si="54"/>
        <v>3340170</v>
      </c>
      <c r="S42" s="17">
        <f t="shared" si="54"/>
        <v>312592</v>
      </c>
      <c r="T42" s="17">
        <f t="shared" si="54"/>
        <v>1938994</v>
      </c>
      <c r="U42" s="17">
        <f t="shared" si="54"/>
        <v>354083</v>
      </c>
      <c r="V42" s="17">
        <f t="shared" si="53"/>
        <v>12795578</v>
      </c>
      <c r="W42" s="17">
        <f t="shared" si="53"/>
        <v>41737</v>
      </c>
      <c r="X42" s="17">
        <f t="shared" si="53"/>
        <v>41737</v>
      </c>
      <c r="Y42" s="17">
        <f>SUM(Y7:Y41)</f>
        <v>19043</v>
      </c>
      <c r="Z42" s="17">
        <f>SUM(Z7:Z41)</f>
        <v>0</v>
      </c>
      <c r="AA42" s="17">
        <f>SUM(AA7:AA41)</f>
        <v>22694</v>
      </c>
      <c r="AB42" s="17">
        <f>SUM(AB7:AB41)</f>
        <v>0</v>
      </c>
      <c r="AC42" s="17">
        <f>SUM(AC7:AC41)</f>
        <v>19043</v>
      </c>
      <c r="AD42" s="17">
        <f t="shared" si="53"/>
        <v>2171130</v>
      </c>
      <c r="AE42" s="17">
        <f t="shared" si="53"/>
        <v>579313</v>
      </c>
      <c r="AF42" s="17">
        <f t="shared" si="53"/>
        <v>664546</v>
      </c>
      <c r="AG42" s="17">
        <f aca="true" t="shared" si="55" ref="AG42:AN42">SUM(AG7:AG41)</f>
        <v>859</v>
      </c>
      <c r="AH42" s="17">
        <f t="shared" si="55"/>
        <v>663064</v>
      </c>
      <c r="AI42" s="17">
        <f t="shared" si="55"/>
        <v>623</v>
      </c>
      <c r="AJ42" s="17">
        <f t="shared" si="55"/>
        <v>0</v>
      </c>
      <c r="AK42" s="17">
        <f t="shared" si="55"/>
        <v>658305</v>
      </c>
      <c r="AL42" s="17">
        <f t="shared" si="55"/>
        <v>268966</v>
      </c>
      <c r="AM42" s="17">
        <f t="shared" si="55"/>
        <v>816537</v>
      </c>
      <c r="AN42" s="17">
        <f t="shared" si="55"/>
        <v>128238</v>
      </c>
      <c r="AO42" s="17">
        <f t="shared" si="53"/>
        <v>2341105</v>
      </c>
      <c r="AP42" s="17">
        <f t="shared" si="53"/>
        <v>2257149</v>
      </c>
      <c r="AQ42" s="17">
        <f t="shared" si="53"/>
        <v>2249064</v>
      </c>
      <c r="AR42" s="17">
        <f t="shared" si="53"/>
        <v>1793885</v>
      </c>
      <c r="AS42" s="17">
        <f t="shared" si="53"/>
        <v>426578</v>
      </c>
      <c r="AT42" s="17">
        <f t="shared" si="53"/>
        <v>28601</v>
      </c>
      <c r="AU42" s="17">
        <f t="shared" si="53"/>
        <v>8085</v>
      </c>
      <c r="AV42" s="17">
        <f t="shared" si="53"/>
        <v>172828</v>
      </c>
      <c r="AW42" s="17">
        <f t="shared" si="53"/>
        <v>12397213</v>
      </c>
      <c r="AX42" s="17">
        <f t="shared" si="53"/>
        <v>4896799</v>
      </c>
      <c r="AY42" s="17">
        <f t="shared" si="53"/>
        <v>2797693</v>
      </c>
      <c r="AZ42" s="17">
        <f t="shared" si="53"/>
        <v>160485</v>
      </c>
      <c r="BA42" s="17">
        <f t="shared" si="53"/>
        <v>2380089</v>
      </c>
      <c r="BB42" s="17">
        <f t="shared" si="53"/>
        <v>257119</v>
      </c>
      <c r="BC42" s="17">
        <f t="shared" si="53"/>
        <v>122688</v>
      </c>
      <c r="BD42" s="17">
        <f t="shared" si="53"/>
        <v>3998475</v>
      </c>
      <c r="BE42" s="17">
        <f t="shared" si="53"/>
        <v>581558</v>
      </c>
      <c r="BF42" s="17">
        <f t="shared" si="53"/>
        <v>2755531</v>
      </c>
      <c r="BG42" s="17">
        <f t="shared" si="53"/>
        <v>482321</v>
      </c>
      <c r="BH42" s="17">
        <f t="shared" si="53"/>
        <v>15136683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&amp;L&amp;16廃棄物事業経費（市町村及び事務組合の合計）【歳出】（平成１６年度実績）&amp;R&amp;D　　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34"/>
  <sheetViews>
    <sheetView showGridLines="0" workbookViewId="0" topLeftCell="A1">
      <pane xSplit="3" ySplit="6" topLeftCell="D7" activePane="bottomRight" state="frozen"/>
      <selection pane="topLeft" activeCell="B2467" sqref="B2467:C2544"/>
      <selection pane="topRight" activeCell="B2467" sqref="B2467:C2544"/>
      <selection pane="bottomLeft" activeCell="B2467" sqref="B2467:C2544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12.625" style="55" customWidth="1"/>
    <col min="4" max="9" width="10.625" style="55" customWidth="1"/>
    <col min="10" max="10" width="6.625" style="40" customWidth="1"/>
    <col min="11" max="11" width="35.625" style="40" customWidth="1"/>
    <col min="12" max="12" width="10.625" style="41" customWidth="1"/>
    <col min="13" max="13" width="10.625" style="42" customWidth="1"/>
    <col min="14" max="17" width="10.625" style="41" customWidth="1"/>
    <col min="18" max="18" width="6.625" style="40" customWidth="1"/>
    <col min="19" max="19" width="35.625" style="40" customWidth="1"/>
    <col min="20" max="20" width="10.625" style="41" customWidth="1"/>
    <col min="21" max="21" width="10.625" style="42" customWidth="1"/>
    <col min="22" max="25" width="10.625" style="41" customWidth="1"/>
    <col min="26" max="26" width="6.625" style="40" customWidth="1"/>
    <col min="27" max="27" width="35.625" style="40" customWidth="1"/>
    <col min="28" max="28" width="10.625" style="41" customWidth="1"/>
    <col min="29" max="29" width="10.625" style="42" customWidth="1"/>
    <col min="30" max="33" width="10.625" style="41" customWidth="1"/>
    <col min="34" max="34" width="6.625" style="40" customWidth="1"/>
    <col min="35" max="35" width="35.625" style="40" customWidth="1"/>
    <col min="36" max="36" width="10.625" style="41" customWidth="1"/>
    <col min="37" max="37" width="10.625" style="42" customWidth="1"/>
    <col min="38" max="41" width="10.625" style="41" customWidth="1"/>
    <col min="42" max="42" width="6.625" style="40" customWidth="1"/>
    <col min="43" max="43" width="35.625" style="40" customWidth="1"/>
    <col min="44" max="44" width="10.625" style="41" customWidth="1"/>
    <col min="45" max="45" width="10.625" style="42" customWidth="1"/>
    <col min="46" max="49" width="10.625" style="41" customWidth="1"/>
    <col min="50" max="50" width="6.625" style="40" customWidth="1"/>
    <col min="51" max="51" width="35.625" style="40" customWidth="1"/>
    <col min="52" max="52" width="10.625" style="41" customWidth="1"/>
    <col min="53" max="53" width="10.625" style="42" customWidth="1"/>
    <col min="54" max="57" width="10.625" style="41" customWidth="1"/>
    <col min="58" max="16384" width="9.00390625" style="69" customWidth="1"/>
  </cols>
  <sheetData>
    <row r="1" spans="1:9" ht="17.25">
      <c r="A1" s="1" t="s">
        <v>6</v>
      </c>
      <c r="B1" s="1"/>
      <c r="C1" s="1"/>
      <c r="D1" s="1"/>
      <c r="E1" s="1"/>
      <c r="F1" s="1"/>
      <c r="G1" s="1"/>
      <c r="H1" s="1"/>
      <c r="I1" s="1"/>
    </row>
    <row r="2" spans="1:57" s="68" customFormat="1" ht="22.5" customHeight="1">
      <c r="A2" s="137" t="s">
        <v>127</v>
      </c>
      <c r="B2" s="134" t="s">
        <v>122</v>
      </c>
      <c r="C2" s="112" t="s">
        <v>46</v>
      </c>
      <c r="D2" s="43" t="s">
        <v>197</v>
      </c>
      <c r="E2" s="44"/>
      <c r="F2" s="44"/>
      <c r="G2" s="44"/>
      <c r="H2" s="44"/>
      <c r="I2" s="44"/>
      <c r="J2" s="43" t="s">
        <v>198</v>
      </c>
      <c r="K2" s="45"/>
      <c r="L2" s="45"/>
      <c r="M2" s="45"/>
      <c r="N2" s="45"/>
      <c r="O2" s="45"/>
      <c r="P2" s="45"/>
      <c r="Q2" s="46"/>
      <c r="R2" s="47" t="s">
        <v>199</v>
      </c>
      <c r="S2" s="45"/>
      <c r="T2" s="45"/>
      <c r="U2" s="45"/>
      <c r="V2" s="45"/>
      <c r="W2" s="45"/>
      <c r="X2" s="45"/>
      <c r="Y2" s="46"/>
      <c r="Z2" s="43" t="s">
        <v>200</v>
      </c>
      <c r="AA2" s="45"/>
      <c r="AB2" s="45"/>
      <c r="AC2" s="45"/>
      <c r="AD2" s="45"/>
      <c r="AE2" s="45"/>
      <c r="AF2" s="45"/>
      <c r="AG2" s="46"/>
      <c r="AH2" s="43" t="s">
        <v>201</v>
      </c>
      <c r="AI2" s="45"/>
      <c r="AJ2" s="45"/>
      <c r="AK2" s="45"/>
      <c r="AL2" s="45"/>
      <c r="AM2" s="45"/>
      <c r="AN2" s="45"/>
      <c r="AO2" s="46"/>
      <c r="AP2" s="43" t="s">
        <v>202</v>
      </c>
      <c r="AQ2" s="45"/>
      <c r="AR2" s="45"/>
      <c r="AS2" s="45"/>
      <c r="AT2" s="45"/>
      <c r="AU2" s="45"/>
      <c r="AV2" s="45"/>
      <c r="AW2" s="46"/>
      <c r="AX2" s="43" t="s">
        <v>203</v>
      </c>
      <c r="AY2" s="45"/>
      <c r="AZ2" s="45"/>
      <c r="BA2" s="45"/>
      <c r="BB2" s="45"/>
      <c r="BC2" s="45"/>
      <c r="BD2" s="45"/>
      <c r="BE2" s="46"/>
    </row>
    <row r="3" spans="1:57" s="68" customFormat="1" ht="22.5" customHeight="1">
      <c r="A3" s="138"/>
      <c r="B3" s="135"/>
      <c r="C3" s="103"/>
      <c r="D3" s="43"/>
      <c r="E3" s="44"/>
      <c r="F3" s="65"/>
      <c r="G3" s="44"/>
      <c r="H3" s="44"/>
      <c r="I3" s="65"/>
      <c r="J3" s="64"/>
      <c r="K3" s="66"/>
      <c r="L3" s="45"/>
      <c r="M3" s="45"/>
      <c r="N3" s="66"/>
      <c r="O3" s="45"/>
      <c r="P3" s="45"/>
      <c r="Q3" s="49"/>
      <c r="R3" s="67"/>
      <c r="S3" s="66"/>
      <c r="T3" s="45"/>
      <c r="U3" s="45"/>
      <c r="V3" s="66"/>
      <c r="W3" s="45"/>
      <c r="X3" s="45"/>
      <c r="Y3" s="49"/>
      <c r="Z3" s="64"/>
      <c r="AA3" s="66"/>
      <c r="AB3" s="45"/>
      <c r="AC3" s="45"/>
      <c r="AD3" s="66"/>
      <c r="AE3" s="45"/>
      <c r="AF3" s="45"/>
      <c r="AG3" s="49"/>
      <c r="AH3" s="64"/>
      <c r="AI3" s="66"/>
      <c r="AJ3" s="45"/>
      <c r="AK3" s="45"/>
      <c r="AL3" s="66"/>
      <c r="AM3" s="45"/>
      <c r="AN3" s="45"/>
      <c r="AO3" s="49"/>
      <c r="AP3" s="64"/>
      <c r="AQ3" s="66"/>
      <c r="AR3" s="45"/>
      <c r="AS3" s="45"/>
      <c r="AT3" s="66"/>
      <c r="AU3" s="45"/>
      <c r="AV3" s="45"/>
      <c r="AW3" s="49"/>
      <c r="AX3" s="64"/>
      <c r="AY3" s="66"/>
      <c r="AZ3" s="45"/>
      <c r="BA3" s="45"/>
      <c r="BB3" s="66"/>
      <c r="BC3" s="45"/>
      <c r="BD3" s="45"/>
      <c r="BE3" s="49"/>
    </row>
    <row r="4" spans="1:57" s="68" customFormat="1" ht="22.5" customHeight="1">
      <c r="A4" s="138"/>
      <c r="B4" s="135"/>
      <c r="C4" s="138"/>
      <c r="D4" s="48" t="s">
        <v>47</v>
      </c>
      <c r="E4" s="57"/>
      <c r="F4" s="49"/>
      <c r="G4" s="48" t="s">
        <v>133</v>
      </c>
      <c r="H4" s="57"/>
      <c r="I4" s="49"/>
      <c r="J4" s="134" t="s">
        <v>204</v>
      </c>
      <c r="K4" s="137" t="s">
        <v>208</v>
      </c>
      <c r="L4" s="48" t="s">
        <v>48</v>
      </c>
      <c r="M4" s="57"/>
      <c r="N4" s="49"/>
      <c r="O4" s="48" t="s">
        <v>133</v>
      </c>
      <c r="P4" s="57"/>
      <c r="Q4" s="49"/>
      <c r="R4" s="134" t="s">
        <v>204</v>
      </c>
      <c r="S4" s="137" t="s">
        <v>208</v>
      </c>
      <c r="T4" s="48" t="s">
        <v>48</v>
      </c>
      <c r="U4" s="57"/>
      <c r="V4" s="49"/>
      <c r="W4" s="48" t="s">
        <v>133</v>
      </c>
      <c r="X4" s="57"/>
      <c r="Y4" s="49"/>
      <c r="Z4" s="134" t="s">
        <v>204</v>
      </c>
      <c r="AA4" s="137" t="s">
        <v>208</v>
      </c>
      <c r="AB4" s="48" t="s">
        <v>48</v>
      </c>
      <c r="AC4" s="57"/>
      <c r="AD4" s="49"/>
      <c r="AE4" s="48" t="s">
        <v>133</v>
      </c>
      <c r="AF4" s="57"/>
      <c r="AG4" s="49"/>
      <c r="AH4" s="134" t="s">
        <v>204</v>
      </c>
      <c r="AI4" s="137" t="s">
        <v>208</v>
      </c>
      <c r="AJ4" s="48" t="s">
        <v>48</v>
      </c>
      <c r="AK4" s="57"/>
      <c r="AL4" s="49"/>
      <c r="AM4" s="48" t="s">
        <v>133</v>
      </c>
      <c r="AN4" s="57"/>
      <c r="AO4" s="49"/>
      <c r="AP4" s="134" t="s">
        <v>204</v>
      </c>
      <c r="AQ4" s="137" t="s">
        <v>208</v>
      </c>
      <c r="AR4" s="48" t="s">
        <v>48</v>
      </c>
      <c r="AS4" s="57"/>
      <c r="AT4" s="49"/>
      <c r="AU4" s="48" t="s">
        <v>133</v>
      </c>
      <c r="AV4" s="57"/>
      <c r="AW4" s="49"/>
      <c r="AX4" s="134" t="s">
        <v>204</v>
      </c>
      <c r="AY4" s="137" t="s">
        <v>208</v>
      </c>
      <c r="AZ4" s="48" t="s">
        <v>48</v>
      </c>
      <c r="BA4" s="57"/>
      <c r="BB4" s="49"/>
      <c r="BC4" s="48" t="s">
        <v>133</v>
      </c>
      <c r="BD4" s="57"/>
      <c r="BE4" s="49"/>
    </row>
    <row r="5" spans="1:57" s="68" customFormat="1" ht="22.5" customHeight="1">
      <c r="A5" s="138"/>
      <c r="B5" s="135"/>
      <c r="C5" s="138"/>
      <c r="D5" s="50" t="s">
        <v>209</v>
      </c>
      <c r="E5" s="18" t="s">
        <v>210</v>
      </c>
      <c r="F5" s="51" t="s">
        <v>134</v>
      </c>
      <c r="G5" s="50" t="s">
        <v>209</v>
      </c>
      <c r="H5" s="18" t="s">
        <v>210</v>
      </c>
      <c r="I5" s="37" t="s">
        <v>134</v>
      </c>
      <c r="J5" s="135"/>
      <c r="K5" s="138"/>
      <c r="L5" s="50" t="s">
        <v>209</v>
      </c>
      <c r="M5" s="18" t="s">
        <v>210</v>
      </c>
      <c r="N5" s="37" t="s">
        <v>211</v>
      </c>
      <c r="O5" s="50" t="s">
        <v>209</v>
      </c>
      <c r="P5" s="18" t="s">
        <v>210</v>
      </c>
      <c r="Q5" s="37" t="s">
        <v>211</v>
      </c>
      <c r="R5" s="135"/>
      <c r="S5" s="138"/>
      <c r="T5" s="50" t="s">
        <v>209</v>
      </c>
      <c r="U5" s="18" t="s">
        <v>210</v>
      </c>
      <c r="V5" s="37" t="s">
        <v>211</v>
      </c>
      <c r="W5" s="50" t="s">
        <v>209</v>
      </c>
      <c r="X5" s="18" t="s">
        <v>210</v>
      </c>
      <c r="Y5" s="37" t="s">
        <v>211</v>
      </c>
      <c r="Z5" s="135"/>
      <c r="AA5" s="138"/>
      <c r="AB5" s="50" t="s">
        <v>209</v>
      </c>
      <c r="AC5" s="18" t="s">
        <v>210</v>
      </c>
      <c r="AD5" s="37" t="s">
        <v>211</v>
      </c>
      <c r="AE5" s="50" t="s">
        <v>209</v>
      </c>
      <c r="AF5" s="18" t="s">
        <v>210</v>
      </c>
      <c r="AG5" s="37" t="s">
        <v>211</v>
      </c>
      <c r="AH5" s="135"/>
      <c r="AI5" s="138"/>
      <c r="AJ5" s="50" t="s">
        <v>209</v>
      </c>
      <c r="AK5" s="18" t="s">
        <v>210</v>
      </c>
      <c r="AL5" s="37" t="s">
        <v>211</v>
      </c>
      <c r="AM5" s="50" t="s">
        <v>209</v>
      </c>
      <c r="AN5" s="18" t="s">
        <v>210</v>
      </c>
      <c r="AO5" s="37" t="s">
        <v>211</v>
      </c>
      <c r="AP5" s="135"/>
      <c r="AQ5" s="138"/>
      <c r="AR5" s="50" t="s">
        <v>209</v>
      </c>
      <c r="AS5" s="18" t="s">
        <v>210</v>
      </c>
      <c r="AT5" s="37" t="s">
        <v>211</v>
      </c>
      <c r="AU5" s="50" t="s">
        <v>209</v>
      </c>
      <c r="AV5" s="18" t="s">
        <v>210</v>
      </c>
      <c r="AW5" s="37" t="s">
        <v>211</v>
      </c>
      <c r="AX5" s="135"/>
      <c r="AY5" s="138"/>
      <c r="AZ5" s="50" t="s">
        <v>209</v>
      </c>
      <c r="BA5" s="18" t="s">
        <v>210</v>
      </c>
      <c r="BB5" s="37" t="s">
        <v>211</v>
      </c>
      <c r="BC5" s="50" t="s">
        <v>209</v>
      </c>
      <c r="BD5" s="18" t="s">
        <v>210</v>
      </c>
      <c r="BE5" s="37" t="s">
        <v>211</v>
      </c>
    </row>
    <row r="6" spans="1:57" s="68" customFormat="1" ht="22.5" customHeight="1">
      <c r="A6" s="111"/>
      <c r="B6" s="136"/>
      <c r="C6" s="110"/>
      <c r="D6" s="53" t="s">
        <v>138</v>
      </c>
      <c r="E6" s="54" t="s">
        <v>138</v>
      </c>
      <c r="F6" s="54" t="s">
        <v>138</v>
      </c>
      <c r="G6" s="53" t="s">
        <v>138</v>
      </c>
      <c r="H6" s="54" t="s">
        <v>138</v>
      </c>
      <c r="I6" s="54" t="s">
        <v>138</v>
      </c>
      <c r="J6" s="136"/>
      <c r="K6" s="110"/>
      <c r="L6" s="53" t="s">
        <v>138</v>
      </c>
      <c r="M6" s="54" t="s">
        <v>138</v>
      </c>
      <c r="N6" s="54" t="s">
        <v>138</v>
      </c>
      <c r="O6" s="53" t="s">
        <v>138</v>
      </c>
      <c r="P6" s="54" t="s">
        <v>138</v>
      </c>
      <c r="Q6" s="54" t="s">
        <v>138</v>
      </c>
      <c r="R6" s="136"/>
      <c r="S6" s="110"/>
      <c r="T6" s="53" t="s">
        <v>138</v>
      </c>
      <c r="U6" s="54" t="s">
        <v>138</v>
      </c>
      <c r="V6" s="54" t="s">
        <v>138</v>
      </c>
      <c r="W6" s="53" t="s">
        <v>138</v>
      </c>
      <c r="X6" s="54" t="s">
        <v>138</v>
      </c>
      <c r="Y6" s="54" t="s">
        <v>138</v>
      </c>
      <c r="Z6" s="136"/>
      <c r="AA6" s="110"/>
      <c r="AB6" s="53" t="s">
        <v>138</v>
      </c>
      <c r="AC6" s="54" t="s">
        <v>138</v>
      </c>
      <c r="AD6" s="54" t="s">
        <v>138</v>
      </c>
      <c r="AE6" s="53" t="s">
        <v>138</v>
      </c>
      <c r="AF6" s="54" t="s">
        <v>138</v>
      </c>
      <c r="AG6" s="54" t="s">
        <v>138</v>
      </c>
      <c r="AH6" s="136"/>
      <c r="AI6" s="110"/>
      <c r="AJ6" s="53" t="s">
        <v>138</v>
      </c>
      <c r="AK6" s="54" t="s">
        <v>138</v>
      </c>
      <c r="AL6" s="54" t="s">
        <v>138</v>
      </c>
      <c r="AM6" s="53" t="s">
        <v>138</v>
      </c>
      <c r="AN6" s="54" t="s">
        <v>138</v>
      </c>
      <c r="AO6" s="54" t="s">
        <v>138</v>
      </c>
      <c r="AP6" s="136"/>
      <c r="AQ6" s="110"/>
      <c r="AR6" s="53" t="s">
        <v>138</v>
      </c>
      <c r="AS6" s="54" t="s">
        <v>138</v>
      </c>
      <c r="AT6" s="54" t="s">
        <v>138</v>
      </c>
      <c r="AU6" s="53" t="s">
        <v>138</v>
      </c>
      <c r="AV6" s="54" t="s">
        <v>138</v>
      </c>
      <c r="AW6" s="54" t="s">
        <v>138</v>
      </c>
      <c r="AX6" s="136"/>
      <c r="AY6" s="110"/>
      <c r="AZ6" s="53" t="s">
        <v>138</v>
      </c>
      <c r="BA6" s="54" t="s">
        <v>138</v>
      </c>
      <c r="BB6" s="54" t="s">
        <v>138</v>
      </c>
      <c r="BC6" s="53" t="s">
        <v>138</v>
      </c>
      <c r="BD6" s="54" t="s">
        <v>138</v>
      </c>
      <c r="BE6" s="54" t="s">
        <v>138</v>
      </c>
    </row>
    <row r="7" spans="1:57" ht="13.5">
      <c r="A7" s="74" t="s">
        <v>140</v>
      </c>
      <c r="B7" s="74" t="s">
        <v>141</v>
      </c>
      <c r="C7" s="101" t="s">
        <v>142</v>
      </c>
      <c r="D7" s="17">
        <f aca="true" t="shared" si="0" ref="D7:D27">L7+T7+AB7+AJ7+AR7+AZ7</f>
        <v>0</v>
      </c>
      <c r="E7" s="17">
        <f aca="true" t="shared" si="1" ref="E7:E27">M7+U7+AC7+AK7+AS7+BA7</f>
        <v>465286</v>
      </c>
      <c r="F7" s="17">
        <f aca="true" t="shared" si="2" ref="F7:F27">D7+E7</f>
        <v>465286</v>
      </c>
      <c r="G7" s="17">
        <f aca="true" t="shared" si="3" ref="G7:G27">O7+W7+AE7+AM7+AU7+BC7</f>
        <v>0</v>
      </c>
      <c r="H7" s="17">
        <f aca="true" t="shared" si="4" ref="H7:H27">P7+X7+AF7+AN7+AV7+BD7</f>
        <v>88464</v>
      </c>
      <c r="I7" s="17">
        <f aca="true" t="shared" si="5" ref="I7:I27">G7+H7</f>
        <v>88464</v>
      </c>
      <c r="J7" s="102" t="s">
        <v>112</v>
      </c>
      <c r="K7" s="76" t="s">
        <v>113</v>
      </c>
      <c r="L7" s="17">
        <v>0</v>
      </c>
      <c r="M7" s="17">
        <v>465286</v>
      </c>
      <c r="N7" s="17">
        <f aca="true" t="shared" si="6" ref="N7:N27">SUM(L7:M7)</f>
        <v>465286</v>
      </c>
      <c r="O7" s="17">
        <v>0</v>
      </c>
      <c r="P7" s="17">
        <v>0</v>
      </c>
      <c r="Q7" s="17">
        <f aca="true" t="shared" si="7" ref="Q7:Q27">SUM(O7:P7)</f>
        <v>0</v>
      </c>
      <c r="R7" s="102" t="s">
        <v>192</v>
      </c>
      <c r="S7" s="76" t="s">
        <v>103</v>
      </c>
      <c r="T7" s="17">
        <v>0</v>
      </c>
      <c r="U7" s="17">
        <v>0</v>
      </c>
      <c r="V7" s="17">
        <f aca="true" t="shared" si="8" ref="V7:V33">SUM(T7:U7)</f>
        <v>0</v>
      </c>
      <c r="W7" s="17">
        <v>0</v>
      </c>
      <c r="X7" s="17">
        <v>53520</v>
      </c>
      <c r="Y7" s="17">
        <f aca="true" t="shared" si="9" ref="Y7:Y33">SUM(W7:X7)</f>
        <v>53520</v>
      </c>
      <c r="Z7" s="102" t="s">
        <v>104</v>
      </c>
      <c r="AA7" s="76" t="s">
        <v>105</v>
      </c>
      <c r="AB7" s="17">
        <v>0</v>
      </c>
      <c r="AC7" s="17">
        <v>0</v>
      </c>
      <c r="AD7" s="17">
        <f aca="true" t="shared" si="10" ref="AD7:AD33">SUM(AB7:AC7)</f>
        <v>0</v>
      </c>
      <c r="AE7" s="17">
        <v>0</v>
      </c>
      <c r="AF7" s="17">
        <v>34944</v>
      </c>
      <c r="AG7" s="17">
        <f aca="true" t="shared" si="11" ref="AG7:AG33">SUM(AE7:AF7)</f>
        <v>34944</v>
      </c>
      <c r="AH7" s="102" t="s">
        <v>205</v>
      </c>
      <c r="AI7" s="76"/>
      <c r="AJ7" s="17"/>
      <c r="AK7" s="17"/>
      <c r="AL7" s="17">
        <f aca="true" t="shared" si="12" ref="AL7:AL33">SUM(AJ7:AK7)</f>
        <v>0</v>
      </c>
      <c r="AM7" s="17"/>
      <c r="AN7" s="17"/>
      <c r="AO7" s="17">
        <f aca="true" t="shared" si="13" ref="AO7:AO33">SUM(AM7:AN7)</f>
        <v>0</v>
      </c>
      <c r="AP7" s="102" t="s">
        <v>205</v>
      </c>
      <c r="AQ7" s="76"/>
      <c r="AR7" s="17"/>
      <c r="AS7" s="17"/>
      <c r="AT7" s="17">
        <f aca="true" t="shared" si="14" ref="AT7:AT33">SUM(AR7:AS7)</f>
        <v>0</v>
      </c>
      <c r="AU7" s="17"/>
      <c r="AV7" s="17"/>
      <c r="AW7" s="17">
        <f aca="true" t="shared" si="15" ref="AW7:AW33">SUM(AU7:AV7)</f>
        <v>0</v>
      </c>
      <c r="AX7" s="102" t="s">
        <v>205</v>
      </c>
      <c r="AY7" s="76"/>
      <c r="AZ7" s="17"/>
      <c r="BA7" s="17"/>
      <c r="BB7" s="17">
        <f aca="true" t="shared" si="16" ref="BB7:BB33">SUM(AZ7:BA7)</f>
        <v>0</v>
      </c>
      <c r="BC7" s="17"/>
      <c r="BD7" s="17"/>
      <c r="BE7" s="17">
        <f aca="true" t="shared" si="17" ref="BE7:BE33">SUM(BC7:BD7)</f>
        <v>0</v>
      </c>
    </row>
    <row r="8" spans="1:57" ht="13.5">
      <c r="A8" s="74" t="s">
        <v>140</v>
      </c>
      <c r="B8" s="74" t="s">
        <v>143</v>
      </c>
      <c r="C8" s="101" t="s">
        <v>144</v>
      </c>
      <c r="D8" s="17">
        <f t="shared" si="0"/>
        <v>0</v>
      </c>
      <c r="E8" s="17">
        <f t="shared" si="1"/>
        <v>33940</v>
      </c>
      <c r="F8" s="17">
        <f t="shared" si="2"/>
        <v>33940</v>
      </c>
      <c r="G8" s="17">
        <f t="shared" si="3"/>
        <v>0</v>
      </c>
      <c r="H8" s="17">
        <f t="shared" si="4"/>
        <v>0</v>
      </c>
      <c r="I8" s="17">
        <f t="shared" si="5"/>
        <v>0</v>
      </c>
      <c r="J8" s="102" t="s">
        <v>114</v>
      </c>
      <c r="K8" s="76" t="s">
        <v>115</v>
      </c>
      <c r="L8" s="17"/>
      <c r="M8" s="17">
        <v>33940</v>
      </c>
      <c r="N8" s="17">
        <f t="shared" si="6"/>
        <v>33940</v>
      </c>
      <c r="O8" s="17"/>
      <c r="P8" s="17"/>
      <c r="Q8" s="17">
        <f t="shared" si="7"/>
        <v>0</v>
      </c>
      <c r="R8" s="102" t="s">
        <v>205</v>
      </c>
      <c r="S8" s="76"/>
      <c r="T8" s="17"/>
      <c r="U8" s="17"/>
      <c r="V8" s="17">
        <f t="shared" si="8"/>
        <v>0</v>
      </c>
      <c r="W8" s="17"/>
      <c r="X8" s="17"/>
      <c r="Y8" s="17">
        <f t="shared" si="9"/>
        <v>0</v>
      </c>
      <c r="Z8" s="102" t="s">
        <v>205</v>
      </c>
      <c r="AA8" s="76"/>
      <c r="AB8" s="17"/>
      <c r="AC8" s="17"/>
      <c r="AD8" s="17">
        <f t="shared" si="10"/>
        <v>0</v>
      </c>
      <c r="AE8" s="17"/>
      <c r="AF8" s="17"/>
      <c r="AG8" s="17">
        <f t="shared" si="11"/>
        <v>0</v>
      </c>
      <c r="AH8" s="102" t="s">
        <v>205</v>
      </c>
      <c r="AI8" s="76"/>
      <c r="AJ8" s="17"/>
      <c r="AK8" s="17"/>
      <c r="AL8" s="17">
        <f t="shared" si="12"/>
        <v>0</v>
      </c>
      <c r="AM8" s="17"/>
      <c r="AN8" s="17"/>
      <c r="AO8" s="17">
        <f t="shared" si="13"/>
        <v>0</v>
      </c>
      <c r="AP8" s="102" t="s">
        <v>205</v>
      </c>
      <c r="AQ8" s="76"/>
      <c r="AR8" s="17"/>
      <c r="AS8" s="17"/>
      <c r="AT8" s="17">
        <f t="shared" si="14"/>
        <v>0</v>
      </c>
      <c r="AU8" s="17"/>
      <c r="AV8" s="17"/>
      <c r="AW8" s="17">
        <f t="shared" si="15"/>
        <v>0</v>
      </c>
      <c r="AX8" s="102" t="s">
        <v>205</v>
      </c>
      <c r="AY8" s="76"/>
      <c r="AZ8" s="17"/>
      <c r="BA8" s="17"/>
      <c r="BB8" s="17">
        <f t="shared" si="16"/>
        <v>0</v>
      </c>
      <c r="BC8" s="17"/>
      <c r="BD8" s="17"/>
      <c r="BE8" s="17">
        <f t="shared" si="17"/>
        <v>0</v>
      </c>
    </row>
    <row r="9" spans="1:57" ht="13.5">
      <c r="A9" s="74" t="s">
        <v>140</v>
      </c>
      <c r="B9" s="74" t="s">
        <v>145</v>
      </c>
      <c r="C9" s="101" t="s">
        <v>146</v>
      </c>
      <c r="D9" s="17">
        <f t="shared" si="0"/>
        <v>8654</v>
      </c>
      <c r="E9" s="17">
        <f t="shared" si="1"/>
        <v>163501</v>
      </c>
      <c r="F9" s="17">
        <f t="shared" si="2"/>
        <v>172155</v>
      </c>
      <c r="G9" s="17">
        <f t="shared" si="3"/>
        <v>6195</v>
      </c>
      <c r="H9" s="17">
        <f t="shared" si="4"/>
        <v>32327</v>
      </c>
      <c r="I9" s="17">
        <f t="shared" si="5"/>
        <v>38522</v>
      </c>
      <c r="J9" s="102" t="s">
        <v>106</v>
      </c>
      <c r="K9" s="76" t="s">
        <v>107</v>
      </c>
      <c r="L9" s="17">
        <v>8654</v>
      </c>
      <c r="M9" s="17">
        <v>163501</v>
      </c>
      <c r="N9" s="17">
        <f t="shared" si="6"/>
        <v>172155</v>
      </c>
      <c r="O9" s="17">
        <v>6195</v>
      </c>
      <c r="P9" s="17">
        <v>32327</v>
      </c>
      <c r="Q9" s="17">
        <f t="shared" si="7"/>
        <v>38522</v>
      </c>
      <c r="R9" s="102" t="s">
        <v>205</v>
      </c>
      <c r="S9" s="76"/>
      <c r="T9" s="17"/>
      <c r="U9" s="17"/>
      <c r="V9" s="17">
        <f t="shared" si="8"/>
        <v>0</v>
      </c>
      <c r="W9" s="17"/>
      <c r="X9" s="17"/>
      <c r="Y9" s="17">
        <f t="shared" si="9"/>
        <v>0</v>
      </c>
      <c r="Z9" s="102" t="s">
        <v>205</v>
      </c>
      <c r="AA9" s="76"/>
      <c r="AB9" s="17"/>
      <c r="AC9" s="17"/>
      <c r="AD9" s="17">
        <f t="shared" si="10"/>
        <v>0</v>
      </c>
      <c r="AE9" s="17"/>
      <c r="AF9" s="17"/>
      <c r="AG9" s="17">
        <f t="shared" si="11"/>
        <v>0</v>
      </c>
      <c r="AH9" s="102" t="s">
        <v>205</v>
      </c>
      <c r="AI9" s="76"/>
      <c r="AJ9" s="17"/>
      <c r="AK9" s="17"/>
      <c r="AL9" s="17">
        <f t="shared" si="12"/>
        <v>0</v>
      </c>
      <c r="AM9" s="17"/>
      <c r="AN9" s="17"/>
      <c r="AO9" s="17">
        <f t="shared" si="13"/>
        <v>0</v>
      </c>
      <c r="AP9" s="102" t="s">
        <v>205</v>
      </c>
      <c r="AQ9" s="76"/>
      <c r="AR9" s="17"/>
      <c r="AS9" s="17"/>
      <c r="AT9" s="17">
        <f t="shared" si="14"/>
        <v>0</v>
      </c>
      <c r="AU9" s="17"/>
      <c r="AV9" s="17"/>
      <c r="AW9" s="17">
        <f t="shared" si="15"/>
        <v>0</v>
      </c>
      <c r="AX9" s="102" t="s">
        <v>205</v>
      </c>
      <c r="AY9" s="76"/>
      <c r="AZ9" s="17"/>
      <c r="BA9" s="17"/>
      <c r="BB9" s="17">
        <f t="shared" si="16"/>
        <v>0</v>
      </c>
      <c r="BC9" s="17"/>
      <c r="BD9" s="17"/>
      <c r="BE9" s="17">
        <f t="shared" si="17"/>
        <v>0</v>
      </c>
    </row>
    <row r="10" spans="1:57" ht="13.5">
      <c r="A10" s="74" t="s">
        <v>140</v>
      </c>
      <c r="B10" s="74" t="s">
        <v>147</v>
      </c>
      <c r="C10" s="101" t="s">
        <v>148</v>
      </c>
      <c r="D10" s="17">
        <f t="shared" si="0"/>
        <v>21358</v>
      </c>
      <c r="E10" s="17">
        <f t="shared" si="1"/>
        <v>163288</v>
      </c>
      <c r="F10" s="17">
        <f t="shared" si="2"/>
        <v>184646</v>
      </c>
      <c r="G10" s="17">
        <f t="shared" si="3"/>
        <v>0</v>
      </c>
      <c r="H10" s="17">
        <f t="shared" si="4"/>
        <v>72615</v>
      </c>
      <c r="I10" s="17">
        <f t="shared" si="5"/>
        <v>72615</v>
      </c>
      <c r="J10" s="102" t="s">
        <v>110</v>
      </c>
      <c r="K10" s="76" t="s">
        <v>111</v>
      </c>
      <c r="L10" s="17">
        <v>21358</v>
      </c>
      <c r="M10" s="17">
        <v>163288</v>
      </c>
      <c r="N10" s="17">
        <f t="shared" si="6"/>
        <v>184646</v>
      </c>
      <c r="O10" s="17">
        <v>0</v>
      </c>
      <c r="P10" s="17">
        <v>72615</v>
      </c>
      <c r="Q10" s="17">
        <f t="shared" si="7"/>
        <v>72615</v>
      </c>
      <c r="R10" s="102" t="s">
        <v>205</v>
      </c>
      <c r="S10" s="76"/>
      <c r="T10" s="17"/>
      <c r="U10" s="17"/>
      <c r="V10" s="17">
        <f t="shared" si="8"/>
        <v>0</v>
      </c>
      <c r="W10" s="17"/>
      <c r="X10" s="17"/>
      <c r="Y10" s="17">
        <f t="shared" si="9"/>
        <v>0</v>
      </c>
      <c r="Z10" s="102" t="s">
        <v>205</v>
      </c>
      <c r="AA10" s="76"/>
      <c r="AB10" s="17"/>
      <c r="AC10" s="17"/>
      <c r="AD10" s="17">
        <f t="shared" si="10"/>
        <v>0</v>
      </c>
      <c r="AE10" s="17"/>
      <c r="AF10" s="17"/>
      <c r="AG10" s="17">
        <f t="shared" si="11"/>
        <v>0</v>
      </c>
      <c r="AH10" s="102" t="s">
        <v>205</v>
      </c>
      <c r="AI10" s="76"/>
      <c r="AJ10" s="17"/>
      <c r="AK10" s="17"/>
      <c r="AL10" s="17">
        <f t="shared" si="12"/>
        <v>0</v>
      </c>
      <c r="AM10" s="17"/>
      <c r="AN10" s="17"/>
      <c r="AO10" s="17">
        <f t="shared" si="13"/>
        <v>0</v>
      </c>
      <c r="AP10" s="102" t="s">
        <v>205</v>
      </c>
      <c r="AQ10" s="76"/>
      <c r="AR10" s="17"/>
      <c r="AS10" s="17"/>
      <c r="AT10" s="17">
        <f t="shared" si="14"/>
        <v>0</v>
      </c>
      <c r="AU10" s="17"/>
      <c r="AV10" s="17"/>
      <c r="AW10" s="17">
        <f t="shared" si="15"/>
        <v>0</v>
      </c>
      <c r="AX10" s="102" t="s">
        <v>205</v>
      </c>
      <c r="AY10" s="76"/>
      <c r="AZ10" s="17"/>
      <c r="BA10" s="17"/>
      <c r="BB10" s="17">
        <f t="shared" si="16"/>
        <v>0</v>
      </c>
      <c r="BC10" s="17"/>
      <c r="BD10" s="17"/>
      <c r="BE10" s="17">
        <f t="shared" si="17"/>
        <v>0</v>
      </c>
    </row>
    <row r="11" spans="1:57" ht="13.5">
      <c r="A11" s="74" t="s">
        <v>140</v>
      </c>
      <c r="B11" s="74" t="s">
        <v>149</v>
      </c>
      <c r="C11" s="101" t="s">
        <v>150</v>
      </c>
      <c r="D11" s="17">
        <f t="shared" si="0"/>
        <v>9858</v>
      </c>
      <c r="E11" s="17">
        <f t="shared" si="1"/>
        <v>0</v>
      </c>
      <c r="F11" s="17">
        <f t="shared" si="2"/>
        <v>9858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02" t="s">
        <v>114</v>
      </c>
      <c r="K11" s="76" t="s">
        <v>115</v>
      </c>
      <c r="L11" s="17">
        <v>9858</v>
      </c>
      <c r="M11" s="17"/>
      <c r="N11" s="17">
        <f t="shared" si="6"/>
        <v>9858</v>
      </c>
      <c r="O11" s="17"/>
      <c r="P11" s="17"/>
      <c r="Q11" s="17">
        <f t="shared" si="7"/>
        <v>0</v>
      </c>
      <c r="R11" s="102" t="s">
        <v>205</v>
      </c>
      <c r="S11" s="76"/>
      <c r="T11" s="17"/>
      <c r="U11" s="17"/>
      <c r="V11" s="17">
        <f t="shared" si="8"/>
        <v>0</v>
      </c>
      <c r="W11" s="17"/>
      <c r="X11" s="17"/>
      <c r="Y11" s="17">
        <f t="shared" si="9"/>
        <v>0</v>
      </c>
      <c r="Z11" s="102" t="s">
        <v>205</v>
      </c>
      <c r="AA11" s="76"/>
      <c r="AB11" s="17"/>
      <c r="AC11" s="17"/>
      <c r="AD11" s="17">
        <f t="shared" si="10"/>
        <v>0</v>
      </c>
      <c r="AE11" s="17"/>
      <c r="AF11" s="17"/>
      <c r="AG11" s="17">
        <f t="shared" si="11"/>
        <v>0</v>
      </c>
      <c r="AH11" s="102" t="s">
        <v>205</v>
      </c>
      <c r="AI11" s="76"/>
      <c r="AJ11" s="17"/>
      <c r="AK11" s="17"/>
      <c r="AL11" s="17">
        <f t="shared" si="12"/>
        <v>0</v>
      </c>
      <c r="AM11" s="17"/>
      <c r="AN11" s="17"/>
      <c r="AO11" s="17">
        <f t="shared" si="13"/>
        <v>0</v>
      </c>
      <c r="AP11" s="102" t="s">
        <v>205</v>
      </c>
      <c r="AQ11" s="76"/>
      <c r="AR11" s="17"/>
      <c r="AS11" s="17"/>
      <c r="AT11" s="17">
        <f t="shared" si="14"/>
        <v>0</v>
      </c>
      <c r="AU11" s="17"/>
      <c r="AV11" s="17"/>
      <c r="AW11" s="17">
        <f t="shared" si="15"/>
        <v>0</v>
      </c>
      <c r="AX11" s="102" t="s">
        <v>205</v>
      </c>
      <c r="AY11" s="76"/>
      <c r="AZ11" s="17"/>
      <c r="BA11" s="17"/>
      <c r="BB11" s="17">
        <f t="shared" si="16"/>
        <v>0</v>
      </c>
      <c r="BC11" s="17"/>
      <c r="BD11" s="17"/>
      <c r="BE11" s="17">
        <f t="shared" si="17"/>
        <v>0</v>
      </c>
    </row>
    <row r="12" spans="1:57" ht="13.5">
      <c r="A12" s="74" t="s">
        <v>140</v>
      </c>
      <c r="B12" s="74" t="s">
        <v>151</v>
      </c>
      <c r="C12" s="101" t="s">
        <v>152</v>
      </c>
      <c r="D12" s="17">
        <f t="shared" si="0"/>
        <v>0</v>
      </c>
      <c r="E12" s="17">
        <f t="shared" si="1"/>
        <v>39342</v>
      </c>
      <c r="F12" s="17">
        <f t="shared" si="2"/>
        <v>39342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02" t="s">
        <v>112</v>
      </c>
      <c r="K12" s="76" t="s">
        <v>113</v>
      </c>
      <c r="L12" s="17"/>
      <c r="M12" s="17">
        <v>39342</v>
      </c>
      <c r="N12" s="17">
        <f t="shared" si="6"/>
        <v>39342</v>
      </c>
      <c r="O12" s="17"/>
      <c r="P12" s="17"/>
      <c r="Q12" s="17">
        <f t="shared" si="7"/>
        <v>0</v>
      </c>
      <c r="R12" s="102" t="s">
        <v>205</v>
      </c>
      <c r="S12" s="76"/>
      <c r="T12" s="17"/>
      <c r="U12" s="17"/>
      <c r="V12" s="17">
        <f t="shared" si="8"/>
        <v>0</v>
      </c>
      <c r="W12" s="17"/>
      <c r="X12" s="17"/>
      <c r="Y12" s="17">
        <f t="shared" si="9"/>
        <v>0</v>
      </c>
      <c r="Z12" s="102" t="s">
        <v>205</v>
      </c>
      <c r="AA12" s="76"/>
      <c r="AB12" s="17"/>
      <c r="AC12" s="17"/>
      <c r="AD12" s="17">
        <f t="shared" si="10"/>
        <v>0</v>
      </c>
      <c r="AE12" s="17"/>
      <c r="AF12" s="17"/>
      <c r="AG12" s="17">
        <f t="shared" si="11"/>
        <v>0</v>
      </c>
      <c r="AH12" s="102" t="s">
        <v>205</v>
      </c>
      <c r="AI12" s="76"/>
      <c r="AJ12" s="17"/>
      <c r="AK12" s="17"/>
      <c r="AL12" s="17">
        <f t="shared" si="12"/>
        <v>0</v>
      </c>
      <c r="AM12" s="17"/>
      <c r="AN12" s="17"/>
      <c r="AO12" s="17">
        <f t="shared" si="13"/>
        <v>0</v>
      </c>
      <c r="AP12" s="102" t="s">
        <v>205</v>
      </c>
      <c r="AQ12" s="76"/>
      <c r="AR12" s="17"/>
      <c r="AS12" s="17"/>
      <c r="AT12" s="17">
        <f t="shared" si="14"/>
        <v>0</v>
      </c>
      <c r="AU12" s="17"/>
      <c r="AV12" s="17"/>
      <c r="AW12" s="17">
        <f t="shared" si="15"/>
        <v>0</v>
      </c>
      <c r="AX12" s="102" t="s">
        <v>205</v>
      </c>
      <c r="AY12" s="76"/>
      <c r="AZ12" s="17"/>
      <c r="BA12" s="17"/>
      <c r="BB12" s="17">
        <f t="shared" si="16"/>
        <v>0</v>
      </c>
      <c r="BC12" s="17"/>
      <c r="BD12" s="17"/>
      <c r="BE12" s="17">
        <f t="shared" si="17"/>
        <v>0</v>
      </c>
    </row>
    <row r="13" spans="1:57" ht="13.5">
      <c r="A13" s="74" t="s">
        <v>140</v>
      </c>
      <c r="B13" s="74" t="s">
        <v>153</v>
      </c>
      <c r="C13" s="101" t="s">
        <v>154</v>
      </c>
      <c r="D13" s="17">
        <f t="shared" si="0"/>
        <v>17424</v>
      </c>
      <c r="E13" s="17">
        <f t="shared" si="1"/>
        <v>127591</v>
      </c>
      <c r="F13" s="17">
        <f t="shared" si="2"/>
        <v>145015</v>
      </c>
      <c r="G13" s="17">
        <f t="shared" si="3"/>
        <v>0</v>
      </c>
      <c r="H13" s="17">
        <f t="shared" si="4"/>
        <v>52316</v>
      </c>
      <c r="I13" s="17">
        <f t="shared" si="5"/>
        <v>52316</v>
      </c>
      <c r="J13" s="102" t="s">
        <v>110</v>
      </c>
      <c r="K13" s="76" t="s">
        <v>111</v>
      </c>
      <c r="L13" s="17">
        <v>17424</v>
      </c>
      <c r="M13" s="17">
        <v>127591</v>
      </c>
      <c r="N13" s="17">
        <f t="shared" si="6"/>
        <v>145015</v>
      </c>
      <c r="O13" s="17"/>
      <c r="P13" s="17">
        <v>52316</v>
      </c>
      <c r="Q13" s="17">
        <f t="shared" si="7"/>
        <v>52316</v>
      </c>
      <c r="R13" s="102" t="s">
        <v>205</v>
      </c>
      <c r="S13" s="76"/>
      <c r="T13" s="17"/>
      <c r="U13" s="17"/>
      <c r="V13" s="17">
        <f t="shared" si="8"/>
        <v>0</v>
      </c>
      <c r="W13" s="17"/>
      <c r="X13" s="17"/>
      <c r="Y13" s="17">
        <f t="shared" si="9"/>
        <v>0</v>
      </c>
      <c r="Z13" s="102" t="s">
        <v>205</v>
      </c>
      <c r="AA13" s="76"/>
      <c r="AB13" s="17"/>
      <c r="AC13" s="17"/>
      <c r="AD13" s="17">
        <f t="shared" si="10"/>
        <v>0</v>
      </c>
      <c r="AE13" s="17"/>
      <c r="AF13" s="17"/>
      <c r="AG13" s="17">
        <f t="shared" si="11"/>
        <v>0</v>
      </c>
      <c r="AH13" s="102" t="s">
        <v>205</v>
      </c>
      <c r="AI13" s="76"/>
      <c r="AJ13" s="17"/>
      <c r="AK13" s="17"/>
      <c r="AL13" s="17">
        <f t="shared" si="12"/>
        <v>0</v>
      </c>
      <c r="AM13" s="17"/>
      <c r="AN13" s="17"/>
      <c r="AO13" s="17">
        <f t="shared" si="13"/>
        <v>0</v>
      </c>
      <c r="AP13" s="102" t="s">
        <v>205</v>
      </c>
      <c r="AQ13" s="76"/>
      <c r="AR13" s="17"/>
      <c r="AS13" s="17"/>
      <c r="AT13" s="17">
        <f t="shared" si="14"/>
        <v>0</v>
      </c>
      <c r="AU13" s="17"/>
      <c r="AV13" s="17"/>
      <c r="AW13" s="17">
        <f t="shared" si="15"/>
        <v>0</v>
      </c>
      <c r="AX13" s="102" t="s">
        <v>205</v>
      </c>
      <c r="AY13" s="76"/>
      <c r="AZ13" s="17"/>
      <c r="BA13" s="17"/>
      <c r="BB13" s="17">
        <f t="shared" si="16"/>
        <v>0</v>
      </c>
      <c r="BC13" s="17"/>
      <c r="BD13" s="17"/>
      <c r="BE13" s="17">
        <f t="shared" si="17"/>
        <v>0</v>
      </c>
    </row>
    <row r="14" spans="1:57" ht="13.5">
      <c r="A14" s="74" t="s">
        <v>140</v>
      </c>
      <c r="B14" s="74" t="s">
        <v>155</v>
      </c>
      <c r="C14" s="101" t="s">
        <v>139</v>
      </c>
      <c r="D14" s="17">
        <f t="shared" si="0"/>
        <v>0</v>
      </c>
      <c r="E14" s="17">
        <f t="shared" si="1"/>
        <v>137462</v>
      </c>
      <c r="F14" s="17">
        <f t="shared" si="2"/>
        <v>137462</v>
      </c>
      <c r="G14" s="17">
        <f t="shared" si="3"/>
        <v>0</v>
      </c>
      <c r="H14" s="17">
        <f t="shared" si="4"/>
        <v>83860</v>
      </c>
      <c r="I14" s="17">
        <f t="shared" si="5"/>
        <v>83860</v>
      </c>
      <c r="J14" s="102" t="s">
        <v>108</v>
      </c>
      <c r="K14" s="76" t="s">
        <v>109</v>
      </c>
      <c r="L14" s="17">
        <v>0</v>
      </c>
      <c r="M14" s="17">
        <v>137462</v>
      </c>
      <c r="N14" s="17">
        <f t="shared" si="6"/>
        <v>137462</v>
      </c>
      <c r="O14" s="17"/>
      <c r="P14" s="17"/>
      <c r="Q14" s="17">
        <f t="shared" si="7"/>
        <v>0</v>
      </c>
      <c r="R14" s="102" t="s">
        <v>190</v>
      </c>
      <c r="S14" s="76" t="s">
        <v>191</v>
      </c>
      <c r="T14" s="17"/>
      <c r="U14" s="17"/>
      <c r="V14" s="17">
        <f t="shared" si="8"/>
        <v>0</v>
      </c>
      <c r="W14" s="17"/>
      <c r="X14" s="17">
        <v>83860</v>
      </c>
      <c r="Y14" s="17">
        <f t="shared" si="9"/>
        <v>83860</v>
      </c>
      <c r="Z14" s="102" t="s">
        <v>205</v>
      </c>
      <c r="AA14" s="76"/>
      <c r="AB14" s="17"/>
      <c r="AC14" s="17"/>
      <c r="AD14" s="17">
        <f t="shared" si="10"/>
        <v>0</v>
      </c>
      <c r="AE14" s="17"/>
      <c r="AF14" s="17"/>
      <c r="AG14" s="17">
        <f t="shared" si="11"/>
        <v>0</v>
      </c>
      <c r="AH14" s="102" t="s">
        <v>205</v>
      </c>
      <c r="AI14" s="76"/>
      <c r="AJ14" s="17"/>
      <c r="AK14" s="17"/>
      <c r="AL14" s="17">
        <f t="shared" si="12"/>
        <v>0</v>
      </c>
      <c r="AM14" s="17"/>
      <c r="AN14" s="17"/>
      <c r="AO14" s="17">
        <f t="shared" si="13"/>
        <v>0</v>
      </c>
      <c r="AP14" s="102" t="s">
        <v>205</v>
      </c>
      <c r="AQ14" s="76"/>
      <c r="AR14" s="17"/>
      <c r="AS14" s="17"/>
      <c r="AT14" s="17">
        <f t="shared" si="14"/>
        <v>0</v>
      </c>
      <c r="AU14" s="17"/>
      <c r="AV14" s="17"/>
      <c r="AW14" s="17">
        <f t="shared" si="15"/>
        <v>0</v>
      </c>
      <c r="AX14" s="102" t="s">
        <v>205</v>
      </c>
      <c r="AY14" s="76"/>
      <c r="AZ14" s="17"/>
      <c r="BA14" s="17"/>
      <c r="BB14" s="17">
        <f t="shared" si="16"/>
        <v>0</v>
      </c>
      <c r="BC14" s="17"/>
      <c r="BD14" s="17"/>
      <c r="BE14" s="17">
        <f t="shared" si="17"/>
        <v>0</v>
      </c>
    </row>
    <row r="15" spans="1:57" ht="13.5">
      <c r="A15" s="74" t="s">
        <v>140</v>
      </c>
      <c r="B15" s="74" t="s">
        <v>156</v>
      </c>
      <c r="C15" s="101" t="s">
        <v>157</v>
      </c>
      <c r="D15" s="17">
        <f t="shared" si="0"/>
        <v>0</v>
      </c>
      <c r="E15" s="17">
        <f t="shared" si="1"/>
        <v>5173</v>
      </c>
      <c r="F15" s="17">
        <f t="shared" si="2"/>
        <v>5173</v>
      </c>
      <c r="G15" s="17">
        <f t="shared" si="3"/>
        <v>0</v>
      </c>
      <c r="H15" s="17">
        <f t="shared" si="4"/>
        <v>60528</v>
      </c>
      <c r="I15" s="17">
        <f t="shared" si="5"/>
        <v>60528</v>
      </c>
      <c r="J15" s="102" t="s">
        <v>114</v>
      </c>
      <c r="K15" s="76" t="s">
        <v>115</v>
      </c>
      <c r="L15" s="17"/>
      <c r="M15" s="17">
        <v>5173</v>
      </c>
      <c r="N15" s="17">
        <f t="shared" si="6"/>
        <v>5173</v>
      </c>
      <c r="O15" s="17"/>
      <c r="P15" s="17"/>
      <c r="Q15" s="17">
        <f t="shared" si="7"/>
        <v>0</v>
      </c>
      <c r="R15" s="102" t="s">
        <v>190</v>
      </c>
      <c r="S15" s="76" t="s">
        <v>191</v>
      </c>
      <c r="T15" s="17"/>
      <c r="U15" s="17"/>
      <c r="V15" s="17">
        <f t="shared" si="8"/>
        <v>0</v>
      </c>
      <c r="W15" s="17"/>
      <c r="X15" s="17">
        <v>60528</v>
      </c>
      <c r="Y15" s="17">
        <f t="shared" si="9"/>
        <v>60528</v>
      </c>
      <c r="Z15" s="102" t="s">
        <v>205</v>
      </c>
      <c r="AA15" s="76"/>
      <c r="AB15" s="17"/>
      <c r="AC15" s="17"/>
      <c r="AD15" s="17">
        <f t="shared" si="10"/>
        <v>0</v>
      </c>
      <c r="AE15" s="17"/>
      <c r="AF15" s="17"/>
      <c r="AG15" s="17">
        <f t="shared" si="11"/>
        <v>0</v>
      </c>
      <c r="AH15" s="102" t="s">
        <v>205</v>
      </c>
      <c r="AI15" s="76"/>
      <c r="AJ15" s="17"/>
      <c r="AK15" s="17"/>
      <c r="AL15" s="17">
        <f t="shared" si="12"/>
        <v>0</v>
      </c>
      <c r="AM15" s="17"/>
      <c r="AN15" s="17"/>
      <c r="AO15" s="17">
        <f t="shared" si="13"/>
        <v>0</v>
      </c>
      <c r="AP15" s="102" t="s">
        <v>205</v>
      </c>
      <c r="AQ15" s="76"/>
      <c r="AR15" s="17"/>
      <c r="AS15" s="17"/>
      <c r="AT15" s="17">
        <f t="shared" si="14"/>
        <v>0</v>
      </c>
      <c r="AU15" s="17"/>
      <c r="AV15" s="17"/>
      <c r="AW15" s="17">
        <f t="shared" si="15"/>
        <v>0</v>
      </c>
      <c r="AX15" s="102" t="s">
        <v>205</v>
      </c>
      <c r="AY15" s="76"/>
      <c r="AZ15" s="17"/>
      <c r="BA15" s="17"/>
      <c r="BB15" s="17">
        <f t="shared" si="16"/>
        <v>0</v>
      </c>
      <c r="BC15" s="17"/>
      <c r="BD15" s="17"/>
      <c r="BE15" s="17">
        <f t="shared" si="17"/>
        <v>0</v>
      </c>
    </row>
    <row r="16" spans="1:57" ht="13.5">
      <c r="A16" s="74" t="s">
        <v>140</v>
      </c>
      <c r="B16" s="74" t="s">
        <v>0</v>
      </c>
      <c r="C16" s="101" t="s">
        <v>1</v>
      </c>
      <c r="D16" s="17">
        <f t="shared" si="0"/>
        <v>54986</v>
      </c>
      <c r="E16" s="17">
        <f t="shared" si="1"/>
        <v>174263</v>
      </c>
      <c r="F16" s="17">
        <f t="shared" si="2"/>
        <v>229249</v>
      </c>
      <c r="G16" s="17">
        <f t="shared" si="3"/>
        <v>0</v>
      </c>
      <c r="H16" s="17">
        <f t="shared" si="4"/>
        <v>83726</v>
      </c>
      <c r="I16" s="17">
        <f t="shared" si="5"/>
        <v>83726</v>
      </c>
      <c r="J16" s="102" t="s">
        <v>108</v>
      </c>
      <c r="K16" s="76" t="s">
        <v>109</v>
      </c>
      <c r="L16" s="17">
        <v>54986</v>
      </c>
      <c r="M16" s="17">
        <v>174263</v>
      </c>
      <c r="N16" s="17">
        <f t="shared" si="6"/>
        <v>229249</v>
      </c>
      <c r="O16" s="17"/>
      <c r="P16" s="17"/>
      <c r="Q16" s="17">
        <f t="shared" si="7"/>
        <v>0</v>
      </c>
      <c r="R16" s="102" t="s">
        <v>190</v>
      </c>
      <c r="S16" s="76" t="s">
        <v>191</v>
      </c>
      <c r="T16" s="17"/>
      <c r="U16" s="17"/>
      <c r="V16" s="17">
        <f t="shared" si="8"/>
        <v>0</v>
      </c>
      <c r="W16" s="17"/>
      <c r="X16" s="17">
        <v>83726</v>
      </c>
      <c r="Y16" s="17">
        <f t="shared" si="9"/>
        <v>83726</v>
      </c>
      <c r="Z16" s="102" t="s">
        <v>205</v>
      </c>
      <c r="AA16" s="76"/>
      <c r="AB16" s="17"/>
      <c r="AC16" s="17"/>
      <c r="AD16" s="17">
        <f t="shared" si="10"/>
        <v>0</v>
      </c>
      <c r="AE16" s="17"/>
      <c r="AF16" s="17"/>
      <c r="AG16" s="17">
        <f t="shared" si="11"/>
        <v>0</v>
      </c>
      <c r="AH16" s="102" t="s">
        <v>205</v>
      </c>
      <c r="AI16" s="76"/>
      <c r="AJ16" s="17"/>
      <c r="AK16" s="17"/>
      <c r="AL16" s="17">
        <f t="shared" si="12"/>
        <v>0</v>
      </c>
      <c r="AM16" s="17"/>
      <c r="AN16" s="17"/>
      <c r="AO16" s="17">
        <f t="shared" si="13"/>
        <v>0</v>
      </c>
      <c r="AP16" s="102" t="s">
        <v>205</v>
      </c>
      <c r="AQ16" s="76"/>
      <c r="AR16" s="17"/>
      <c r="AS16" s="17"/>
      <c r="AT16" s="17">
        <f t="shared" si="14"/>
        <v>0</v>
      </c>
      <c r="AU16" s="17"/>
      <c r="AV16" s="17"/>
      <c r="AW16" s="17">
        <f t="shared" si="15"/>
        <v>0</v>
      </c>
      <c r="AX16" s="102" t="s">
        <v>205</v>
      </c>
      <c r="AY16" s="76"/>
      <c r="AZ16" s="17"/>
      <c r="BA16" s="17"/>
      <c r="BB16" s="17">
        <f t="shared" si="16"/>
        <v>0</v>
      </c>
      <c r="BC16" s="17"/>
      <c r="BD16" s="17"/>
      <c r="BE16" s="17">
        <f t="shared" si="17"/>
        <v>0</v>
      </c>
    </row>
    <row r="17" spans="1:57" ht="13.5">
      <c r="A17" s="74" t="s">
        <v>140</v>
      </c>
      <c r="B17" s="74" t="s">
        <v>158</v>
      </c>
      <c r="C17" s="101" t="s">
        <v>159</v>
      </c>
      <c r="D17" s="17">
        <f t="shared" si="0"/>
        <v>0</v>
      </c>
      <c r="E17" s="17">
        <f t="shared" si="1"/>
        <v>26485</v>
      </c>
      <c r="F17" s="17">
        <f t="shared" si="2"/>
        <v>26485</v>
      </c>
      <c r="G17" s="17">
        <f t="shared" si="3"/>
        <v>0</v>
      </c>
      <c r="H17" s="17">
        <f t="shared" si="4"/>
        <v>17243</v>
      </c>
      <c r="I17" s="17">
        <f t="shared" si="5"/>
        <v>17243</v>
      </c>
      <c r="J17" s="102" t="s">
        <v>112</v>
      </c>
      <c r="K17" s="76" t="s">
        <v>113</v>
      </c>
      <c r="L17" s="17"/>
      <c r="M17" s="17">
        <v>26485</v>
      </c>
      <c r="N17" s="17">
        <f t="shared" si="6"/>
        <v>26485</v>
      </c>
      <c r="O17" s="17"/>
      <c r="P17" s="17"/>
      <c r="Q17" s="17">
        <f t="shared" si="7"/>
        <v>0</v>
      </c>
      <c r="R17" s="102" t="s">
        <v>192</v>
      </c>
      <c r="S17" s="76" t="s">
        <v>103</v>
      </c>
      <c r="T17" s="17"/>
      <c r="U17" s="17"/>
      <c r="V17" s="17">
        <f t="shared" si="8"/>
        <v>0</v>
      </c>
      <c r="W17" s="17"/>
      <c r="X17" s="17">
        <v>17243</v>
      </c>
      <c r="Y17" s="17">
        <f t="shared" si="9"/>
        <v>17243</v>
      </c>
      <c r="Z17" s="102" t="s">
        <v>205</v>
      </c>
      <c r="AA17" s="76"/>
      <c r="AB17" s="17"/>
      <c r="AC17" s="17"/>
      <c r="AD17" s="17">
        <f t="shared" si="10"/>
        <v>0</v>
      </c>
      <c r="AE17" s="17"/>
      <c r="AF17" s="17"/>
      <c r="AG17" s="17">
        <f t="shared" si="11"/>
        <v>0</v>
      </c>
      <c r="AH17" s="102" t="s">
        <v>205</v>
      </c>
      <c r="AI17" s="76"/>
      <c r="AJ17" s="17"/>
      <c r="AK17" s="17"/>
      <c r="AL17" s="17">
        <f t="shared" si="12"/>
        <v>0</v>
      </c>
      <c r="AM17" s="17"/>
      <c r="AN17" s="17"/>
      <c r="AO17" s="17">
        <f t="shared" si="13"/>
        <v>0</v>
      </c>
      <c r="AP17" s="102" t="s">
        <v>205</v>
      </c>
      <c r="AQ17" s="76"/>
      <c r="AR17" s="17"/>
      <c r="AS17" s="17"/>
      <c r="AT17" s="17">
        <f t="shared" si="14"/>
        <v>0</v>
      </c>
      <c r="AU17" s="17"/>
      <c r="AV17" s="17"/>
      <c r="AW17" s="17">
        <f t="shared" si="15"/>
        <v>0</v>
      </c>
      <c r="AX17" s="102" t="s">
        <v>205</v>
      </c>
      <c r="AY17" s="76"/>
      <c r="AZ17" s="17"/>
      <c r="BA17" s="17"/>
      <c r="BB17" s="17">
        <f t="shared" si="16"/>
        <v>0</v>
      </c>
      <c r="BC17" s="17"/>
      <c r="BD17" s="17"/>
      <c r="BE17" s="17">
        <f t="shared" si="17"/>
        <v>0</v>
      </c>
    </row>
    <row r="18" spans="1:57" ht="13.5">
      <c r="A18" s="74" t="s">
        <v>140</v>
      </c>
      <c r="B18" s="74" t="s">
        <v>160</v>
      </c>
      <c r="C18" s="101" t="s">
        <v>161</v>
      </c>
      <c r="D18" s="17">
        <f t="shared" si="0"/>
        <v>0</v>
      </c>
      <c r="E18" s="17">
        <f t="shared" si="1"/>
        <v>15001</v>
      </c>
      <c r="F18" s="17">
        <f t="shared" si="2"/>
        <v>15001</v>
      </c>
      <c r="G18" s="17">
        <f t="shared" si="3"/>
        <v>0</v>
      </c>
      <c r="H18" s="17">
        <f t="shared" si="4"/>
        <v>6899</v>
      </c>
      <c r="I18" s="17">
        <f t="shared" si="5"/>
        <v>6899</v>
      </c>
      <c r="J18" s="102" t="s">
        <v>112</v>
      </c>
      <c r="K18" s="76" t="s">
        <v>113</v>
      </c>
      <c r="L18" s="17"/>
      <c r="M18" s="17">
        <v>15001</v>
      </c>
      <c r="N18" s="17">
        <f t="shared" si="6"/>
        <v>15001</v>
      </c>
      <c r="O18" s="17"/>
      <c r="P18" s="17"/>
      <c r="Q18" s="17">
        <f t="shared" si="7"/>
        <v>0</v>
      </c>
      <c r="R18" s="102" t="s">
        <v>192</v>
      </c>
      <c r="S18" s="76" t="s">
        <v>103</v>
      </c>
      <c r="T18" s="17"/>
      <c r="U18" s="17"/>
      <c r="V18" s="17">
        <f t="shared" si="8"/>
        <v>0</v>
      </c>
      <c r="W18" s="17"/>
      <c r="X18" s="17">
        <v>6899</v>
      </c>
      <c r="Y18" s="17">
        <f t="shared" si="9"/>
        <v>6899</v>
      </c>
      <c r="Z18" s="102" t="s">
        <v>205</v>
      </c>
      <c r="AA18" s="76"/>
      <c r="AB18" s="17"/>
      <c r="AC18" s="17"/>
      <c r="AD18" s="17">
        <f t="shared" si="10"/>
        <v>0</v>
      </c>
      <c r="AE18" s="17"/>
      <c r="AF18" s="17"/>
      <c r="AG18" s="17">
        <f t="shared" si="11"/>
        <v>0</v>
      </c>
      <c r="AH18" s="102" t="s">
        <v>205</v>
      </c>
      <c r="AI18" s="76"/>
      <c r="AJ18" s="17"/>
      <c r="AK18" s="17"/>
      <c r="AL18" s="17">
        <f t="shared" si="12"/>
        <v>0</v>
      </c>
      <c r="AM18" s="17"/>
      <c r="AN18" s="17"/>
      <c r="AO18" s="17">
        <f t="shared" si="13"/>
        <v>0</v>
      </c>
      <c r="AP18" s="102" t="s">
        <v>205</v>
      </c>
      <c r="AQ18" s="76"/>
      <c r="AR18" s="17"/>
      <c r="AS18" s="17"/>
      <c r="AT18" s="17">
        <f t="shared" si="14"/>
        <v>0</v>
      </c>
      <c r="AU18" s="17"/>
      <c r="AV18" s="17"/>
      <c r="AW18" s="17">
        <f t="shared" si="15"/>
        <v>0</v>
      </c>
      <c r="AX18" s="102" t="s">
        <v>205</v>
      </c>
      <c r="AY18" s="76"/>
      <c r="AZ18" s="17"/>
      <c r="BA18" s="17"/>
      <c r="BB18" s="17">
        <f t="shared" si="16"/>
        <v>0</v>
      </c>
      <c r="BC18" s="17"/>
      <c r="BD18" s="17"/>
      <c r="BE18" s="17">
        <f t="shared" si="17"/>
        <v>0</v>
      </c>
    </row>
    <row r="19" spans="1:57" ht="13.5">
      <c r="A19" s="74" t="s">
        <v>140</v>
      </c>
      <c r="B19" s="74" t="s">
        <v>162</v>
      </c>
      <c r="C19" s="101" t="s">
        <v>163</v>
      </c>
      <c r="D19" s="17">
        <f t="shared" si="0"/>
        <v>0</v>
      </c>
      <c r="E19" s="17">
        <f t="shared" si="1"/>
        <v>3027</v>
      </c>
      <c r="F19" s="17">
        <f t="shared" si="2"/>
        <v>3027</v>
      </c>
      <c r="G19" s="17">
        <f t="shared" si="3"/>
        <v>0</v>
      </c>
      <c r="H19" s="17">
        <f t="shared" si="4"/>
        <v>0</v>
      </c>
      <c r="I19" s="17">
        <f t="shared" si="5"/>
        <v>0</v>
      </c>
      <c r="J19" s="102" t="s">
        <v>112</v>
      </c>
      <c r="K19" s="76" t="s">
        <v>113</v>
      </c>
      <c r="L19" s="17">
        <v>0</v>
      </c>
      <c r="M19" s="17">
        <v>3027</v>
      </c>
      <c r="N19" s="17">
        <f t="shared" si="6"/>
        <v>3027</v>
      </c>
      <c r="O19" s="17">
        <v>0</v>
      </c>
      <c r="P19" s="17">
        <v>0</v>
      </c>
      <c r="Q19" s="17">
        <f t="shared" si="7"/>
        <v>0</v>
      </c>
      <c r="R19" s="102" t="s">
        <v>205</v>
      </c>
      <c r="S19" s="76"/>
      <c r="T19" s="17"/>
      <c r="U19" s="17"/>
      <c r="V19" s="17">
        <f t="shared" si="8"/>
        <v>0</v>
      </c>
      <c r="W19" s="17"/>
      <c r="X19" s="17"/>
      <c r="Y19" s="17">
        <f t="shared" si="9"/>
        <v>0</v>
      </c>
      <c r="Z19" s="102" t="s">
        <v>205</v>
      </c>
      <c r="AA19" s="76"/>
      <c r="AB19" s="17"/>
      <c r="AC19" s="17"/>
      <c r="AD19" s="17">
        <f t="shared" si="10"/>
        <v>0</v>
      </c>
      <c r="AE19" s="17"/>
      <c r="AF19" s="17"/>
      <c r="AG19" s="17">
        <f t="shared" si="11"/>
        <v>0</v>
      </c>
      <c r="AH19" s="102" t="s">
        <v>205</v>
      </c>
      <c r="AI19" s="76"/>
      <c r="AJ19" s="17"/>
      <c r="AK19" s="17"/>
      <c r="AL19" s="17">
        <f t="shared" si="12"/>
        <v>0</v>
      </c>
      <c r="AM19" s="17"/>
      <c r="AN19" s="17"/>
      <c r="AO19" s="17">
        <f t="shared" si="13"/>
        <v>0</v>
      </c>
      <c r="AP19" s="102" t="s">
        <v>205</v>
      </c>
      <c r="AQ19" s="76"/>
      <c r="AR19" s="17"/>
      <c r="AS19" s="17"/>
      <c r="AT19" s="17">
        <f t="shared" si="14"/>
        <v>0</v>
      </c>
      <c r="AU19" s="17"/>
      <c r="AV19" s="17"/>
      <c r="AW19" s="17">
        <f t="shared" si="15"/>
        <v>0</v>
      </c>
      <c r="AX19" s="102" t="s">
        <v>205</v>
      </c>
      <c r="AY19" s="76"/>
      <c r="AZ19" s="17"/>
      <c r="BA19" s="17"/>
      <c r="BB19" s="17">
        <f t="shared" si="16"/>
        <v>0</v>
      </c>
      <c r="BC19" s="17"/>
      <c r="BD19" s="17"/>
      <c r="BE19" s="17">
        <f t="shared" si="17"/>
        <v>0</v>
      </c>
    </row>
    <row r="20" spans="1:57" ht="13.5">
      <c r="A20" s="74" t="s">
        <v>140</v>
      </c>
      <c r="B20" s="74" t="s">
        <v>164</v>
      </c>
      <c r="C20" s="101" t="s">
        <v>165</v>
      </c>
      <c r="D20" s="17">
        <f t="shared" si="0"/>
        <v>0</v>
      </c>
      <c r="E20" s="17">
        <f t="shared" si="1"/>
        <v>30779</v>
      </c>
      <c r="F20" s="17">
        <f t="shared" si="2"/>
        <v>30779</v>
      </c>
      <c r="G20" s="17">
        <f t="shared" si="3"/>
        <v>0</v>
      </c>
      <c r="H20" s="17">
        <f t="shared" si="4"/>
        <v>48071</v>
      </c>
      <c r="I20" s="17">
        <f t="shared" si="5"/>
        <v>48071</v>
      </c>
      <c r="J20" s="102" t="s">
        <v>112</v>
      </c>
      <c r="K20" s="76" t="s">
        <v>113</v>
      </c>
      <c r="L20" s="17"/>
      <c r="M20" s="17">
        <v>30779</v>
      </c>
      <c r="N20" s="17">
        <f t="shared" si="6"/>
        <v>30779</v>
      </c>
      <c r="O20" s="17"/>
      <c r="P20" s="17"/>
      <c r="Q20" s="17">
        <f t="shared" si="7"/>
        <v>0</v>
      </c>
      <c r="R20" s="102" t="s">
        <v>104</v>
      </c>
      <c r="S20" s="76" t="s">
        <v>105</v>
      </c>
      <c r="T20" s="17"/>
      <c r="U20" s="17"/>
      <c r="V20" s="17">
        <f t="shared" si="8"/>
        <v>0</v>
      </c>
      <c r="W20" s="17"/>
      <c r="X20" s="17">
        <v>48071</v>
      </c>
      <c r="Y20" s="17">
        <f t="shared" si="9"/>
        <v>48071</v>
      </c>
      <c r="Z20" s="102" t="s">
        <v>205</v>
      </c>
      <c r="AA20" s="76"/>
      <c r="AB20" s="17"/>
      <c r="AC20" s="17"/>
      <c r="AD20" s="17">
        <f t="shared" si="10"/>
        <v>0</v>
      </c>
      <c r="AE20" s="17"/>
      <c r="AF20" s="17"/>
      <c r="AG20" s="17">
        <f t="shared" si="11"/>
        <v>0</v>
      </c>
      <c r="AH20" s="102" t="s">
        <v>205</v>
      </c>
      <c r="AI20" s="76"/>
      <c r="AJ20" s="17"/>
      <c r="AK20" s="17"/>
      <c r="AL20" s="17">
        <f t="shared" si="12"/>
        <v>0</v>
      </c>
      <c r="AM20" s="17"/>
      <c r="AN20" s="17"/>
      <c r="AO20" s="17">
        <f t="shared" si="13"/>
        <v>0</v>
      </c>
      <c r="AP20" s="102" t="s">
        <v>205</v>
      </c>
      <c r="AQ20" s="76"/>
      <c r="AR20" s="17"/>
      <c r="AS20" s="17"/>
      <c r="AT20" s="17">
        <f t="shared" si="14"/>
        <v>0</v>
      </c>
      <c r="AU20" s="17"/>
      <c r="AV20" s="17"/>
      <c r="AW20" s="17">
        <f t="shared" si="15"/>
        <v>0</v>
      </c>
      <c r="AX20" s="102" t="s">
        <v>205</v>
      </c>
      <c r="AY20" s="76"/>
      <c r="AZ20" s="17"/>
      <c r="BA20" s="17"/>
      <c r="BB20" s="17">
        <f t="shared" si="16"/>
        <v>0</v>
      </c>
      <c r="BC20" s="17"/>
      <c r="BD20" s="17"/>
      <c r="BE20" s="17">
        <f t="shared" si="17"/>
        <v>0</v>
      </c>
    </row>
    <row r="21" spans="1:57" ht="13.5">
      <c r="A21" s="74" t="s">
        <v>140</v>
      </c>
      <c r="B21" s="74" t="s">
        <v>166</v>
      </c>
      <c r="C21" s="101" t="s">
        <v>167</v>
      </c>
      <c r="D21" s="17">
        <f t="shared" si="0"/>
        <v>0</v>
      </c>
      <c r="E21" s="17">
        <f t="shared" si="1"/>
        <v>26906</v>
      </c>
      <c r="F21" s="17">
        <f t="shared" si="2"/>
        <v>26906</v>
      </c>
      <c r="G21" s="17">
        <f t="shared" si="3"/>
        <v>0</v>
      </c>
      <c r="H21" s="17">
        <f t="shared" si="4"/>
        <v>51080</v>
      </c>
      <c r="I21" s="17">
        <f t="shared" si="5"/>
        <v>51080</v>
      </c>
      <c r="J21" s="102" t="s">
        <v>112</v>
      </c>
      <c r="K21" s="76" t="s">
        <v>113</v>
      </c>
      <c r="L21" s="17">
        <v>0</v>
      </c>
      <c r="M21" s="17">
        <v>26906</v>
      </c>
      <c r="N21" s="17">
        <f t="shared" si="6"/>
        <v>26906</v>
      </c>
      <c r="O21" s="17">
        <v>0</v>
      </c>
      <c r="P21" s="17">
        <v>0</v>
      </c>
      <c r="Q21" s="17">
        <f t="shared" si="7"/>
        <v>0</v>
      </c>
      <c r="R21" s="102" t="s">
        <v>104</v>
      </c>
      <c r="S21" s="76" t="s">
        <v>105</v>
      </c>
      <c r="T21" s="17">
        <v>0</v>
      </c>
      <c r="U21" s="17">
        <v>0</v>
      </c>
      <c r="V21" s="17">
        <f t="shared" si="8"/>
        <v>0</v>
      </c>
      <c r="W21" s="17">
        <v>0</v>
      </c>
      <c r="X21" s="17">
        <v>51080</v>
      </c>
      <c r="Y21" s="17">
        <f t="shared" si="9"/>
        <v>51080</v>
      </c>
      <c r="Z21" s="102" t="s">
        <v>205</v>
      </c>
      <c r="AA21" s="76"/>
      <c r="AB21" s="17"/>
      <c r="AC21" s="17"/>
      <c r="AD21" s="17">
        <f t="shared" si="10"/>
        <v>0</v>
      </c>
      <c r="AE21" s="17"/>
      <c r="AF21" s="17"/>
      <c r="AG21" s="17">
        <f t="shared" si="11"/>
        <v>0</v>
      </c>
      <c r="AH21" s="102" t="s">
        <v>205</v>
      </c>
      <c r="AI21" s="76"/>
      <c r="AJ21" s="17"/>
      <c r="AK21" s="17"/>
      <c r="AL21" s="17">
        <f t="shared" si="12"/>
        <v>0</v>
      </c>
      <c r="AM21" s="17"/>
      <c r="AN21" s="17"/>
      <c r="AO21" s="17">
        <f t="shared" si="13"/>
        <v>0</v>
      </c>
      <c r="AP21" s="102" t="s">
        <v>205</v>
      </c>
      <c r="AQ21" s="76"/>
      <c r="AR21" s="17"/>
      <c r="AS21" s="17"/>
      <c r="AT21" s="17">
        <f t="shared" si="14"/>
        <v>0</v>
      </c>
      <c r="AU21" s="17"/>
      <c r="AV21" s="17"/>
      <c r="AW21" s="17">
        <f t="shared" si="15"/>
        <v>0</v>
      </c>
      <c r="AX21" s="102" t="s">
        <v>205</v>
      </c>
      <c r="AY21" s="76"/>
      <c r="AZ21" s="17"/>
      <c r="BA21" s="17"/>
      <c r="BB21" s="17">
        <f t="shared" si="16"/>
        <v>0</v>
      </c>
      <c r="BC21" s="17"/>
      <c r="BD21" s="17"/>
      <c r="BE21" s="17">
        <f t="shared" si="17"/>
        <v>0</v>
      </c>
    </row>
    <row r="22" spans="1:57" ht="13.5">
      <c r="A22" s="74" t="s">
        <v>140</v>
      </c>
      <c r="B22" s="74" t="s">
        <v>168</v>
      </c>
      <c r="C22" s="101" t="s">
        <v>169</v>
      </c>
      <c r="D22" s="17">
        <f t="shared" si="0"/>
        <v>5178</v>
      </c>
      <c r="E22" s="17">
        <f t="shared" si="1"/>
        <v>34063</v>
      </c>
      <c r="F22" s="17">
        <f t="shared" si="2"/>
        <v>39241</v>
      </c>
      <c r="G22" s="17">
        <f t="shared" si="3"/>
        <v>0</v>
      </c>
      <c r="H22" s="17">
        <f t="shared" si="4"/>
        <v>12691</v>
      </c>
      <c r="I22" s="17">
        <f t="shared" si="5"/>
        <v>12691</v>
      </c>
      <c r="J22" s="102" t="s">
        <v>110</v>
      </c>
      <c r="K22" s="76" t="s">
        <v>111</v>
      </c>
      <c r="L22" s="17">
        <v>5178</v>
      </c>
      <c r="M22" s="17">
        <v>34063</v>
      </c>
      <c r="N22" s="17">
        <f t="shared" si="6"/>
        <v>39241</v>
      </c>
      <c r="O22" s="17">
        <v>0</v>
      </c>
      <c r="P22" s="17">
        <v>12691</v>
      </c>
      <c r="Q22" s="17">
        <f t="shared" si="7"/>
        <v>12691</v>
      </c>
      <c r="R22" s="102" t="s">
        <v>205</v>
      </c>
      <c r="S22" s="76"/>
      <c r="T22" s="17"/>
      <c r="U22" s="17"/>
      <c r="V22" s="17">
        <f t="shared" si="8"/>
        <v>0</v>
      </c>
      <c r="W22" s="17"/>
      <c r="X22" s="17"/>
      <c r="Y22" s="17">
        <f t="shared" si="9"/>
        <v>0</v>
      </c>
      <c r="Z22" s="102" t="s">
        <v>205</v>
      </c>
      <c r="AA22" s="76"/>
      <c r="AB22" s="17"/>
      <c r="AC22" s="17"/>
      <c r="AD22" s="17">
        <f t="shared" si="10"/>
        <v>0</v>
      </c>
      <c r="AE22" s="17"/>
      <c r="AF22" s="17"/>
      <c r="AG22" s="17">
        <f t="shared" si="11"/>
        <v>0</v>
      </c>
      <c r="AH22" s="102" t="s">
        <v>205</v>
      </c>
      <c r="AI22" s="76"/>
      <c r="AJ22" s="17"/>
      <c r="AK22" s="17"/>
      <c r="AL22" s="17">
        <f t="shared" si="12"/>
        <v>0</v>
      </c>
      <c r="AM22" s="17"/>
      <c r="AN22" s="17"/>
      <c r="AO22" s="17">
        <f t="shared" si="13"/>
        <v>0</v>
      </c>
      <c r="AP22" s="102" t="s">
        <v>205</v>
      </c>
      <c r="AQ22" s="76"/>
      <c r="AR22" s="17"/>
      <c r="AS22" s="17"/>
      <c r="AT22" s="17">
        <f t="shared" si="14"/>
        <v>0</v>
      </c>
      <c r="AU22" s="17"/>
      <c r="AV22" s="17"/>
      <c r="AW22" s="17">
        <f t="shared" si="15"/>
        <v>0</v>
      </c>
      <c r="AX22" s="102" t="s">
        <v>205</v>
      </c>
      <c r="AY22" s="76"/>
      <c r="AZ22" s="17"/>
      <c r="BA22" s="17"/>
      <c r="BB22" s="17">
        <f t="shared" si="16"/>
        <v>0</v>
      </c>
      <c r="BC22" s="17"/>
      <c r="BD22" s="17"/>
      <c r="BE22" s="17">
        <f t="shared" si="17"/>
        <v>0</v>
      </c>
    </row>
    <row r="23" spans="1:57" ht="13.5">
      <c r="A23" s="74" t="s">
        <v>140</v>
      </c>
      <c r="B23" s="74" t="s">
        <v>170</v>
      </c>
      <c r="C23" s="101" t="s">
        <v>171</v>
      </c>
      <c r="D23" s="17">
        <f t="shared" si="0"/>
        <v>14108</v>
      </c>
      <c r="E23" s="17">
        <f t="shared" si="1"/>
        <v>103824</v>
      </c>
      <c r="F23" s="17">
        <f t="shared" si="2"/>
        <v>117932</v>
      </c>
      <c r="G23" s="17">
        <f t="shared" si="3"/>
        <v>0</v>
      </c>
      <c r="H23" s="17">
        <f t="shared" si="4"/>
        <v>45701</v>
      </c>
      <c r="I23" s="17">
        <f t="shared" si="5"/>
        <v>45701</v>
      </c>
      <c r="J23" s="102" t="s">
        <v>110</v>
      </c>
      <c r="K23" s="76" t="s">
        <v>111</v>
      </c>
      <c r="L23" s="17">
        <v>14108</v>
      </c>
      <c r="M23" s="17">
        <v>103824</v>
      </c>
      <c r="N23" s="17">
        <f t="shared" si="6"/>
        <v>117932</v>
      </c>
      <c r="O23" s="17"/>
      <c r="P23" s="17">
        <v>45701</v>
      </c>
      <c r="Q23" s="17">
        <f t="shared" si="7"/>
        <v>45701</v>
      </c>
      <c r="R23" s="102" t="s">
        <v>205</v>
      </c>
      <c r="S23" s="76"/>
      <c r="T23" s="17"/>
      <c r="U23" s="17"/>
      <c r="V23" s="17">
        <f t="shared" si="8"/>
        <v>0</v>
      </c>
      <c r="W23" s="17"/>
      <c r="X23" s="17"/>
      <c r="Y23" s="17">
        <f t="shared" si="9"/>
        <v>0</v>
      </c>
      <c r="Z23" s="102" t="s">
        <v>205</v>
      </c>
      <c r="AA23" s="76"/>
      <c r="AB23" s="17"/>
      <c r="AC23" s="17"/>
      <c r="AD23" s="17">
        <f t="shared" si="10"/>
        <v>0</v>
      </c>
      <c r="AE23" s="17"/>
      <c r="AF23" s="17"/>
      <c r="AG23" s="17">
        <f t="shared" si="11"/>
        <v>0</v>
      </c>
      <c r="AH23" s="102" t="s">
        <v>205</v>
      </c>
      <c r="AI23" s="76"/>
      <c r="AJ23" s="17"/>
      <c r="AK23" s="17"/>
      <c r="AL23" s="17">
        <f t="shared" si="12"/>
        <v>0</v>
      </c>
      <c r="AM23" s="17"/>
      <c r="AN23" s="17"/>
      <c r="AO23" s="17">
        <f t="shared" si="13"/>
        <v>0</v>
      </c>
      <c r="AP23" s="102" t="s">
        <v>205</v>
      </c>
      <c r="AQ23" s="76"/>
      <c r="AR23" s="17"/>
      <c r="AS23" s="17"/>
      <c r="AT23" s="17">
        <f t="shared" si="14"/>
        <v>0</v>
      </c>
      <c r="AU23" s="17"/>
      <c r="AV23" s="17"/>
      <c r="AW23" s="17">
        <f t="shared" si="15"/>
        <v>0</v>
      </c>
      <c r="AX23" s="102" t="s">
        <v>205</v>
      </c>
      <c r="AY23" s="76"/>
      <c r="AZ23" s="17"/>
      <c r="BA23" s="17"/>
      <c r="BB23" s="17">
        <f t="shared" si="16"/>
        <v>0</v>
      </c>
      <c r="BC23" s="17"/>
      <c r="BD23" s="17"/>
      <c r="BE23" s="17">
        <f t="shared" si="17"/>
        <v>0</v>
      </c>
    </row>
    <row r="24" spans="1:57" ht="13.5">
      <c r="A24" s="74" t="s">
        <v>140</v>
      </c>
      <c r="B24" s="74" t="s">
        <v>172</v>
      </c>
      <c r="C24" s="101" t="s">
        <v>206</v>
      </c>
      <c r="D24" s="17">
        <f t="shared" si="0"/>
        <v>8914</v>
      </c>
      <c r="E24" s="17">
        <f t="shared" si="1"/>
        <v>62886</v>
      </c>
      <c r="F24" s="17">
        <f t="shared" si="2"/>
        <v>71800</v>
      </c>
      <c r="G24" s="17">
        <f t="shared" si="3"/>
        <v>0</v>
      </c>
      <c r="H24" s="17">
        <f t="shared" si="4"/>
        <v>28768</v>
      </c>
      <c r="I24" s="17">
        <f t="shared" si="5"/>
        <v>28768</v>
      </c>
      <c r="J24" s="102" t="s">
        <v>110</v>
      </c>
      <c r="K24" s="76" t="s">
        <v>111</v>
      </c>
      <c r="L24" s="17">
        <v>8914</v>
      </c>
      <c r="M24" s="17">
        <v>62886</v>
      </c>
      <c r="N24" s="17">
        <f t="shared" si="6"/>
        <v>71800</v>
      </c>
      <c r="O24" s="17">
        <v>0</v>
      </c>
      <c r="P24" s="17">
        <v>28768</v>
      </c>
      <c r="Q24" s="17">
        <f t="shared" si="7"/>
        <v>28768</v>
      </c>
      <c r="R24" s="102" t="s">
        <v>205</v>
      </c>
      <c r="S24" s="76"/>
      <c r="T24" s="17"/>
      <c r="U24" s="17"/>
      <c r="V24" s="17">
        <f t="shared" si="8"/>
        <v>0</v>
      </c>
      <c r="W24" s="17"/>
      <c r="X24" s="17"/>
      <c r="Y24" s="17">
        <f t="shared" si="9"/>
        <v>0</v>
      </c>
      <c r="Z24" s="102" t="s">
        <v>205</v>
      </c>
      <c r="AA24" s="76"/>
      <c r="AB24" s="17"/>
      <c r="AC24" s="17"/>
      <c r="AD24" s="17">
        <f t="shared" si="10"/>
        <v>0</v>
      </c>
      <c r="AE24" s="17"/>
      <c r="AF24" s="17"/>
      <c r="AG24" s="17">
        <f t="shared" si="11"/>
        <v>0</v>
      </c>
      <c r="AH24" s="102" t="s">
        <v>205</v>
      </c>
      <c r="AI24" s="76"/>
      <c r="AJ24" s="17"/>
      <c r="AK24" s="17"/>
      <c r="AL24" s="17">
        <f t="shared" si="12"/>
        <v>0</v>
      </c>
      <c r="AM24" s="17"/>
      <c r="AN24" s="17"/>
      <c r="AO24" s="17">
        <f t="shared" si="13"/>
        <v>0</v>
      </c>
      <c r="AP24" s="102" t="s">
        <v>205</v>
      </c>
      <c r="AQ24" s="76"/>
      <c r="AR24" s="17"/>
      <c r="AS24" s="17"/>
      <c r="AT24" s="17">
        <f t="shared" si="14"/>
        <v>0</v>
      </c>
      <c r="AU24" s="17"/>
      <c r="AV24" s="17"/>
      <c r="AW24" s="17">
        <f t="shared" si="15"/>
        <v>0</v>
      </c>
      <c r="AX24" s="102" t="s">
        <v>205</v>
      </c>
      <c r="AY24" s="76"/>
      <c r="AZ24" s="17"/>
      <c r="BA24" s="17"/>
      <c r="BB24" s="17">
        <f t="shared" si="16"/>
        <v>0</v>
      </c>
      <c r="BC24" s="17"/>
      <c r="BD24" s="17"/>
      <c r="BE24" s="17">
        <f t="shared" si="17"/>
        <v>0</v>
      </c>
    </row>
    <row r="25" spans="1:57" ht="13.5">
      <c r="A25" s="74" t="s">
        <v>140</v>
      </c>
      <c r="B25" s="74" t="s">
        <v>173</v>
      </c>
      <c r="C25" s="101" t="s">
        <v>174</v>
      </c>
      <c r="D25" s="17">
        <f t="shared" si="0"/>
        <v>0</v>
      </c>
      <c r="E25" s="17">
        <f t="shared" si="1"/>
        <v>26041</v>
      </c>
      <c r="F25" s="17">
        <f t="shared" si="2"/>
        <v>26041</v>
      </c>
      <c r="G25" s="17">
        <f t="shared" si="3"/>
        <v>0</v>
      </c>
      <c r="H25" s="17">
        <f t="shared" si="4"/>
        <v>34422</v>
      </c>
      <c r="I25" s="17">
        <f t="shared" si="5"/>
        <v>34422</v>
      </c>
      <c r="J25" s="102" t="s">
        <v>112</v>
      </c>
      <c r="K25" s="76" t="s">
        <v>113</v>
      </c>
      <c r="L25" s="17">
        <v>0</v>
      </c>
      <c r="M25" s="17">
        <v>26041</v>
      </c>
      <c r="N25" s="17">
        <f t="shared" si="6"/>
        <v>26041</v>
      </c>
      <c r="O25" s="17">
        <v>0</v>
      </c>
      <c r="P25" s="17">
        <v>0</v>
      </c>
      <c r="Q25" s="17">
        <f t="shared" si="7"/>
        <v>0</v>
      </c>
      <c r="R25" s="102" t="s">
        <v>192</v>
      </c>
      <c r="S25" s="76" t="s">
        <v>103</v>
      </c>
      <c r="T25" s="17">
        <v>0</v>
      </c>
      <c r="U25" s="17">
        <v>0</v>
      </c>
      <c r="V25" s="17">
        <f t="shared" si="8"/>
        <v>0</v>
      </c>
      <c r="W25" s="17">
        <v>0</v>
      </c>
      <c r="X25" s="17">
        <v>34422</v>
      </c>
      <c r="Y25" s="17">
        <f t="shared" si="9"/>
        <v>34422</v>
      </c>
      <c r="Z25" s="102" t="s">
        <v>205</v>
      </c>
      <c r="AA25" s="76"/>
      <c r="AB25" s="17"/>
      <c r="AC25" s="17"/>
      <c r="AD25" s="17">
        <f t="shared" si="10"/>
        <v>0</v>
      </c>
      <c r="AE25" s="17"/>
      <c r="AF25" s="17"/>
      <c r="AG25" s="17">
        <f t="shared" si="11"/>
        <v>0</v>
      </c>
      <c r="AH25" s="102" t="s">
        <v>205</v>
      </c>
      <c r="AI25" s="76"/>
      <c r="AJ25" s="17"/>
      <c r="AK25" s="17"/>
      <c r="AL25" s="17">
        <f t="shared" si="12"/>
        <v>0</v>
      </c>
      <c r="AM25" s="17"/>
      <c r="AN25" s="17"/>
      <c r="AO25" s="17">
        <f t="shared" si="13"/>
        <v>0</v>
      </c>
      <c r="AP25" s="102" t="s">
        <v>205</v>
      </c>
      <c r="AQ25" s="76"/>
      <c r="AR25" s="17"/>
      <c r="AS25" s="17"/>
      <c r="AT25" s="17">
        <f t="shared" si="14"/>
        <v>0</v>
      </c>
      <c r="AU25" s="17"/>
      <c r="AV25" s="17"/>
      <c r="AW25" s="17">
        <f t="shared" si="15"/>
        <v>0</v>
      </c>
      <c r="AX25" s="102" t="s">
        <v>205</v>
      </c>
      <c r="AY25" s="76"/>
      <c r="AZ25" s="17"/>
      <c r="BA25" s="17"/>
      <c r="BB25" s="17">
        <f t="shared" si="16"/>
        <v>0</v>
      </c>
      <c r="BC25" s="17"/>
      <c r="BD25" s="17"/>
      <c r="BE25" s="17">
        <f t="shared" si="17"/>
        <v>0</v>
      </c>
    </row>
    <row r="26" spans="1:57" ht="13.5">
      <c r="A26" s="74" t="s">
        <v>140</v>
      </c>
      <c r="B26" s="74" t="s">
        <v>175</v>
      </c>
      <c r="C26" s="101" t="s">
        <v>176</v>
      </c>
      <c r="D26" s="17">
        <f t="shared" si="0"/>
        <v>0</v>
      </c>
      <c r="E26" s="17">
        <f t="shared" si="1"/>
        <v>35493</v>
      </c>
      <c r="F26" s="17">
        <f t="shared" si="2"/>
        <v>35493</v>
      </c>
      <c r="G26" s="17">
        <f t="shared" si="3"/>
        <v>0</v>
      </c>
      <c r="H26" s="17">
        <f t="shared" si="4"/>
        <v>0</v>
      </c>
      <c r="I26" s="17">
        <f t="shared" si="5"/>
        <v>0</v>
      </c>
      <c r="J26" s="102" t="s">
        <v>112</v>
      </c>
      <c r="K26" s="76" t="s">
        <v>113</v>
      </c>
      <c r="L26" s="17">
        <v>0</v>
      </c>
      <c r="M26" s="17">
        <v>35493</v>
      </c>
      <c r="N26" s="17">
        <f t="shared" si="6"/>
        <v>35493</v>
      </c>
      <c r="O26" s="17">
        <v>0</v>
      </c>
      <c r="P26" s="17">
        <v>0</v>
      </c>
      <c r="Q26" s="17">
        <f t="shared" si="7"/>
        <v>0</v>
      </c>
      <c r="R26" s="102" t="s">
        <v>205</v>
      </c>
      <c r="S26" s="76"/>
      <c r="T26" s="17"/>
      <c r="U26" s="17"/>
      <c r="V26" s="17">
        <f t="shared" si="8"/>
        <v>0</v>
      </c>
      <c r="W26" s="17"/>
      <c r="X26" s="17"/>
      <c r="Y26" s="17">
        <f t="shared" si="9"/>
        <v>0</v>
      </c>
      <c r="Z26" s="102" t="s">
        <v>205</v>
      </c>
      <c r="AA26" s="76"/>
      <c r="AB26" s="17"/>
      <c r="AC26" s="17"/>
      <c r="AD26" s="17">
        <f t="shared" si="10"/>
        <v>0</v>
      </c>
      <c r="AE26" s="17"/>
      <c r="AF26" s="17"/>
      <c r="AG26" s="17">
        <f t="shared" si="11"/>
        <v>0</v>
      </c>
      <c r="AH26" s="102" t="s">
        <v>205</v>
      </c>
      <c r="AI26" s="76"/>
      <c r="AJ26" s="17"/>
      <c r="AK26" s="17"/>
      <c r="AL26" s="17">
        <f t="shared" si="12"/>
        <v>0</v>
      </c>
      <c r="AM26" s="17"/>
      <c r="AN26" s="17"/>
      <c r="AO26" s="17">
        <f t="shared" si="13"/>
        <v>0</v>
      </c>
      <c r="AP26" s="102" t="s">
        <v>205</v>
      </c>
      <c r="AQ26" s="76"/>
      <c r="AR26" s="17"/>
      <c r="AS26" s="17"/>
      <c r="AT26" s="17">
        <f t="shared" si="14"/>
        <v>0</v>
      </c>
      <c r="AU26" s="17"/>
      <c r="AV26" s="17"/>
      <c r="AW26" s="17">
        <f t="shared" si="15"/>
        <v>0</v>
      </c>
      <c r="AX26" s="102" t="s">
        <v>205</v>
      </c>
      <c r="AY26" s="76"/>
      <c r="AZ26" s="17"/>
      <c r="BA26" s="17"/>
      <c r="BB26" s="17">
        <f t="shared" si="16"/>
        <v>0</v>
      </c>
      <c r="BC26" s="17"/>
      <c r="BD26" s="17"/>
      <c r="BE26" s="17">
        <f t="shared" si="17"/>
        <v>0</v>
      </c>
    </row>
    <row r="27" spans="1:57" ht="13.5">
      <c r="A27" s="74" t="s">
        <v>140</v>
      </c>
      <c r="B27" s="74" t="s">
        <v>177</v>
      </c>
      <c r="C27" s="101" t="s">
        <v>178</v>
      </c>
      <c r="D27" s="17">
        <f t="shared" si="0"/>
        <v>0</v>
      </c>
      <c r="E27" s="17">
        <f t="shared" si="1"/>
        <v>2506</v>
      </c>
      <c r="F27" s="17">
        <f t="shared" si="2"/>
        <v>2506</v>
      </c>
      <c r="G27" s="17">
        <f t="shared" si="3"/>
        <v>0</v>
      </c>
      <c r="H27" s="17">
        <f t="shared" si="4"/>
        <v>0</v>
      </c>
      <c r="I27" s="17">
        <f t="shared" si="5"/>
        <v>0</v>
      </c>
      <c r="J27" s="102" t="s">
        <v>112</v>
      </c>
      <c r="K27" s="76" t="s">
        <v>113</v>
      </c>
      <c r="L27" s="17">
        <v>0</v>
      </c>
      <c r="M27" s="17">
        <v>2506</v>
      </c>
      <c r="N27" s="17">
        <f t="shared" si="6"/>
        <v>2506</v>
      </c>
      <c r="O27" s="17"/>
      <c r="P27" s="17"/>
      <c r="Q27" s="17">
        <f t="shared" si="7"/>
        <v>0</v>
      </c>
      <c r="R27" s="102" t="s">
        <v>205</v>
      </c>
      <c r="S27" s="76"/>
      <c r="T27" s="17"/>
      <c r="U27" s="17"/>
      <c r="V27" s="17">
        <f t="shared" si="8"/>
        <v>0</v>
      </c>
      <c r="W27" s="17"/>
      <c r="X27" s="17"/>
      <c r="Y27" s="17">
        <f t="shared" si="9"/>
        <v>0</v>
      </c>
      <c r="Z27" s="102" t="s">
        <v>205</v>
      </c>
      <c r="AA27" s="76"/>
      <c r="AB27" s="17"/>
      <c r="AC27" s="17"/>
      <c r="AD27" s="17">
        <f t="shared" si="10"/>
        <v>0</v>
      </c>
      <c r="AE27" s="17"/>
      <c r="AF27" s="17"/>
      <c r="AG27" s="17">
        <f t="shared" si="11"/>
        <v>0</v>
      </c>
      <c r="AH27" s="102" t="s">
        <v>205</v>
      </c>
      <c r="AI27" s="76"/>
      <c r="AJ27" s="17"/>
      <c r="AK27" s="17"/>
      <c r="AL27" s="17">
        <f t="shared" si="12"/>
        <v>0</v>
      </c>
      <c r="AM27" s="17"/>
      <c r="AN27" s="17"/>
      <c r="AO27" s="17">
        <f t="shared" si="13"/>
        <v>0</v>
      </c>
      <c r="AP27" s="102" t="s">
        <v>205</v>
      </c>
      <c r="AQ27" s="76"/>
      <c r="AR27" s="17"/>
      <c r="AS27" s="17"/>
      <c r="AT27" s="17">
        <f t="shared" si="14"/>
        <v>0</v>
      </c>
      <c r="AU27" s="17"/>
      <c r="AV27" s="17"/>
      <c r="AW27" s="17">
        <f t="shared" si="15"/>
        <v>0</v>
      </c>
      <c r="AX27" s="102" t="s">
        <v>205</v>
      </c>
      <c r="AY27" s="76"/>
      <c r="AZ27" s="17"/>
      <c r="BA27" s="17"/>
      <c r="BB27" s="17">
        <f t="shared" si="16"/>
        <v>0</v>
      </c>
      <c r="BC27" s="17"/>
      <c r="BD27" s="17"/>
      <c r="BE27" s="17">
        <f t="shared" si="17"/>
        <v>0</v>
      </c>
    </row>
    <row r="28" spans="1:57" ht="13.5">
      <c r="A28" s="74" t="s">
        <v>140</v>
      </c>
      <c r="B28" s="74" t="s">
        <v>179</v>
      </c>
      <c r="C28" s="101" t="s">
        <v>180</v>
      </c>
      <c r="D28" s="17">
        <f aca="true" t="shared" si="18" ref="D28:D33">L28+T28+AB28+AJ28+AR28+AZ28</f>
        <v>0</v>
      </c>
      <c r="E28" s="17">
        <f aca="true" t="shared" si="19" ref="E28:E33">M28+U28+AC28+AK28+AS28+BA28</f>
        <v>2580</v>
      </c>
      <c r="F28" s="17">
        <f aca="true" t="shared" si="20" ref="F28:F33">D28+E28</f>
        <v>2580</v>
      </c>
      <c r="G28" s="17">
        <f aca="true" t="shared" si="21" ref="G28:G33">O28+W28+AE28+AM28+AU28+BC28</f>
        <v>0</v>
      </c>
      <c r="H28" s="17">
        <f aca="true" t="shared" si="22" ref="H28:H33">P28+X28+AF28+AN28+AV28+BD28</f>
        <v>5712</v>
      </c>
      <c r="I28" s="17">
        <f aca="true" t="shared" si="23" ref="I28:I33">G28+H28</f>
        <v>5712</v>
      </c>
      <c r="J28" s="102" t="s">
        <v>112</v>
      </c>
      <c r="K28" s="76" t="s">
        <v>113</v>
      </c>
      <c r="L28" s="17"/>
      <c r="M28" s="17">
        <v>2580</v>
      </c>
      <c r="N28" s="17">
        <f aca="true" t="shared" si="24" ref="N28:N33">SUM(L28:M28)</f>
        <v>2580</v>
      </c>
      <c r="O28" s="17"/>
      <c r="P28" s="17"/>
      <c r="Q28" s="17">
        <f aca="true" t="shared" si="25" ref="Q28:Q33">SUM(O28:P28)</f>
        <v>0</v>
      </c>
      <c r="R28" s="102" t="s">
        <v>192</v>
      </c>
      <c r="S28" s="76" t="s">
        <v>103</v>
      </c>
      <c r="T28" s="17"/>
      <c r="U28" s="17"/>
      <c r="V28" s="17">
        <f t="shared" si="8"/>
        <v>0</v>
      </c>
      <c r="W28" s="17"/>
      <c r="X28" s="17">
        <v>5712</v>
      </c>
      <c r="Y28" s="17">
        <f t="shared" si="9"/>
        <v>5712</v>
      </c>
      <c r="Z28" s="102" t="s">
        <v>205</v>
      </c>
      <c r="AA28" s="76"/>
      <c r="AB28" s="17"/>
      <c r="AC28" s="17"/>
      <c r="AD28" s="17">
        <f t="shared" si="10"/>
        <v>0</v>
      </c>
      <c r="AE28" s="17"/>
      <c r="AF28" s="17"/>
      <c r="AG28" s="17">
        <f t="shared" si="11"/>
        <v>0</v>
      </c>
      <c r="AH28" s="102" t="s">
        <v>205</v>
      </c>
      <c r="AI28" s="76"/>
      <c r="AJ28" s="17"/>
      <c r="AK28" s="17"/>
      <c r="AL28" s="17">
        <f t="shared" si="12"/>
        <v>0</v>
      </c>
      <c r="AM28" s="17"/>
      <c r="AN28" s="17"/>
      <c r="AO28" s="17">
        <f t="shared" si="13"/>
        <v>0</v>
      </c>
      <c r="AP28" s="102" t="s">
        <v>205</v>
      </c>
      <c r="AQ28" s="76"/>
      <c r="AR28" s="17"/>
      <c r="AS28" s="17"/>
      <c r="AT28" s="17">
        <f t="shared" si="14"/>
        <v>0</v>
      </c>
      <c r="AU28" s="17"/>
      <c r="AV28" s="17"/>
      <c r="AW28" s="17">
        <f t="shared" si="15"/>
        <v>0</v>
      </c>
      <c r="AX28" s="102" t="s">
        <v>205</v>
      </c>
      <c r="AY28" s="76"/>
      <c r="AZ28" s="17"/>
      <c r="BA28" s="17"/>
      <c r="BB28" s="17">
        <f t="shared" si="16"/>
        <v>0</v>
      </c>
      <c r="BC28" s="17"/>
      <c r="BD28" s="17"/>
      <c r="BE28" s="17">
        <f t="shared" si="17"/>
        <v>0</v>
      </c>
    </row>
    <row r="29" spans="1:57" ht="13.5">
      <c r="A29" s="74" t="s">
        <v>140</v>
      </c>
      <c r="B29" s="74" t="s">
        <v>181</v>
      </c>
      <c r="C29" s="101" t="s">
        <v>182</v>
      </c>
      <c r="D29" s="17">
        <f t="shared" si="18"/>
        <v>7606</v>
      </c>
      <c r="E29" s="17">
        <f t="shared" si="19"/>
        <v>147736</v>
      </c>
      <c r="F29" s="17">
        <f t="shared" si="20"/>
        <v>155342</v>
      </c>
      <c r="G29" s="17">
        <f t="shared" si="21"/>
        <v>6248</v>
      </c>
      <c r="H29" s="17">
        <f t="shared" si="22"/>
        <v>32600</v>
      </c>
      <c r="I29" s="17">
        <f t="shared" si="23"/>
        <v>38848</v>
      </c>
      <c r="J29" s="102" t="s">
        <v>106</v>
      </c>
      <c r="K29" s="76" t="s">
        <v>107</v>
      </c>
      <c r="L29" s="17">
        <v>7606</v>
      </c>
      <c r="M29" s="17">
        <v>147736</v>
      </c>
      <c r="N29" s="17">
        <f t="shared" si="24"/>
        <v>155342</v>
      </c>
      <c r="O29" s="17">
        <v>6248</v>
      </c>
      <c r="P29" s="17">
        <v>32600</v>
      </c>
      <c r="Q29" s="17">
        <f t="shared" si="25"/>
        <v>38848</v>
      </c>
      <c r="R29" s="102" t="s">
        <v>205</v>
      </c>
      <c r="S29" s="76"/>
      <c r="T29" s="17"/>
      <c r="U29" s="17"/>
      <c r="V29" s="17">
        <f t="shared" si="8"/>
        <v>0</v>
      </c>
      <c r="W29" s="17"/>
      <c r="X29" s="17"/>
      <c r="Y29" s="17">
        <f t="shared" si="9"/>
        <v>0</v>
      </c>
      <c r="Z29" s="102" t="s">
        <v>205</v>
      </c>
      <c r="AA29" s="76"/>
      <c r="AB29" s="17"/>
      <c r="AC29" s="17"/>
      <c r="AD29" s="17">
        <f t="shared" si="10"/>
        <v>0</v>
      </c>
      <c r="AE29" s="17"/>
      <c r="AF29" s="17"/>
      <c r="AG29" s="17">
        <f t="shared" si="11"/>
        <v>0</v>
      </c>
      <c r="AH29" s="102" t="s">
        <v>205</v>
      </c>
      <c r="AI29" s="76"/>
      <c r="AJ29" s="17"/>
      <c r="AK29" s="17"/>
      <c r="AL29" s="17">
        <f t="shared" si="12"/>
        <v>0</v>
      </c>
      <c r="AM29" s="17"/>
      <c r="AN29" s="17"/>
      <c r="AO29" s="17">
        <f t="shared" si="13"/>
        <v>0</v>
      </c>
      <c r="AP29" s="102" t="s">
        <v>205</v>
      </c>
      <c r="AQ29" s="76"/>
      <c r="AR29" s="17"/>
      <c r="AS29" s="17"/>
      <c r="AT29" s="17">
        <f t="shared" si="14"/>
        <v>0</v>
      </c>
      <c r="AU29" s="17"/>
      <c r="AV29" s="17"/>
      <c r="AW29" s="17">
        <f t="shared" si="15"/>
        <v>0</v>
      </c>
      <c r="AX29" s="102" t="s">
        <v>205</v>
      </c>
      <c r="AY29" s="76"/>
      <c r="AZ29" s="17"/>
      <c r="BA29" s="17"/>
      <c r="BB29" s="17">
        <f t="shared" si="16"/>
        <v>0</v>
      </c>
      <c r="BC29" s="17"/>
      <c r="BD29" s="17"/>
      <c r="BE29" s="17">
        <f t="shared" si="17"/>
        <v>0</v>
      </c>
    </row>
    <row r="30" spans="1:57" ht="13.5">
      <c r="A30" s="74" t="s">
        <v>140</v>
      </c>
      <c r="B30" s="74" t="s">
        <v>183</v>
      </c>
      <c r="C30" s="101" t="s">
        <v>184</v>
      </c>
      <c r="D30" s="17">
        <f t="shared" si="18"/>
        <v>2750</v>
      </c>
      <c r="E30" s="17">
        <f t="shared" si="19"/>
        <v>52983</v>
      </c>
      <c r="F30" s="17">
        <f t="shared" si="20"/>
        <v>55733</v>
      </c>
      <c r="G30" s="17">
        <f t="shared" si="21"/>
        <v>3067</v>
      </c>
      <c r="H30" s="17">
        <f t="shared" si="22"/>
        <v>16005</v>
      </c>
      <c r="I30" s="17">
        <f t="shared" si="23"/>
        <v>19072</v>
      </c>
      <c r="J30" s="102" t="s">
        <v>106</v>
      </c>
      <c r="K30" s="76" t="s">
        <v>107</v>
      </c>
      <c r="L30" s="17">
        <v>2750</v>
      </c>
      <c r="M30" s="17">
        <v>52983</v>
      </c>
      <c r="N30" s="17">
        <f t="shared" si="24"/>
        <v>55733</v>
      </c>
      <c r="O30" s="17">
        <v>3067</v>
      </c>
      <c r="P30" s="17">
        <v>16005</v>
      </c>
      <c r="Q30" s="17">
        <f t="shared" si="25"/>
        <v>19072</v>
      </c>
      <c r="R30" s="102" t="s">
        <v>205</v>
      </c>
      <c r="S30" s="76"/>
      <c r="T30" s="17"/>
      <c r="U30" s="17"/>
      <c r="V30" s="17">
        <f t="shared" si="8"/>
        <v>0</v>
      </c>
      <c r="W30" s="17"/>
      <c r="X30" s="17"/>
      <c r="Y30" s="17">
        <f t="shared" si="9"/>
        <v>0</v>
      </c>
      <c r="Z30" s="102" t="s">
        <v>205</v>
      </c>
      <c r="AA30" s="76"/>
      <c r="AB30" s="17"/>
      <c r="AC30" s="17"/>
      <c r="AD30" s="17">
        <f t="shared" si="10"/>
        <v>0</v>
      </c>
      <c r="AE30" s="17"/>
      <c r="AF30" s="17"/>
      <c r="AG30" s="17">
        <f t="shared" si="11"/>
        <v>0</v>
      </c>
      <c r="AH30" s="102" t="s">
        <v>205</v>
      </c>
      <c r="AI30" s="76"/>
      <c r="AJ30" s="17"/>
      <c r="AK30" s="17"/>
      <c r="AL30" s="17">
        <f t="shared" si="12"/>
        <v>0</v>
      </c>
      <c r="AM30" s="17"/>
      <c r="AN30" s="17"/>
      <c r="AO30" s="17">
        <f t="shared" si="13"/>
        <v>0</v>
      </c>
      <c r="AP30" s="102" t="s">
        <v>205</v>
      </c>
      <c r="AQ30" s="76"/>
      <c r="AR30" s="17"/>
      <c r="AS30" s="17"/>
      <c r="AT30" s="17">
        <f t="shared" si="14"/>
        <v>0</v>
      </c>
      <c r="AU30" s="17"/>
      <c r="AV30" s="17"/>
      <c r="AW30" s="17">
        <f t="shared" si="15"/>
        <v>0</v>
      </c>
      <c r="AX30" s="102" t="s">
        <v>205</v>
      </c>
      <c r="AY30" s="76"/>
      <c r="AZ30" s="17"/>
      <c r="BA30" s="17"/>
      <c r="BB30" s="17">
        <f t="shared" si="16"/>
        <v>0</v>
      </c>
      <c r="BC30" s="17"/>
      <c r="BD30" s="17"/>
      <c r="BE30" s="17">
        <f t="shared" si="17"/>
        <v>0</v>
      </c>
    </row>
    <row r="31" spans="1:57" ht="13.5">
      <c r="A31" s="74" t="s">
        <v>140</v>
      </c>
      <c r="B31" s="74" t="s">
        <v>185</v>
      </c>
      <c r="C31" s="101" t="s">
        <v>186</v>
      </c>
      <c r="D31" s="17">
        <f t="shared" si="18"/>
        <v>702</v>
      </c>
      <c r="E31" s="17">
        <f t="shared" si="19"/>
        <v>13764</v>
      </c>
      <c r="F31" s="17">
        <f t="shared" si="20"/>
        <v>14466</v>
      </c>
      <c r="G31" s="17">
        <f t="shared" si="21"/>
        <v>537</v>
      </c>
      <c r="H31" s="17">
        <f t="shared" si="22"/>
        <v>2807</v>
      </c>
      <c r="I31" s="17">
        <f t="shared" si="23"/>
        <v>3344</v>
      </c>
      <c r="J31" s="102" t="s">
        <v>106</v>
      </c>
      <c r="K31" s="76" t="s">
        <v>107</v>
      </c>
      <c r="L31" s="17">
        <v>702</v>
      </c>
      <c r="M31" s="17">
        <v>13764</v>
      </c>
      <c r="N31" s="17">
        <f t="shared" si="24"/>
        <v>14466</v>
      </c>
      <c r="O31" s="17">
        <v>537</v>
      </c>
      <c r="P31" s="17">
        <v>2807</v>
      </c>
      <c r="Q31" s="17">
        <f t="shared" si="25"/>
        <v>3344</v>
      </c>
      <c r="R31" s="102" t="s">
        <v>205</v>
      </c>
      <c r="S31" s="76"/>
      <c r="T31" s="17"/>
      <c r="U31" s="17"/>
      <c r="V31" s="17">
        <f t="shared" si="8"/>
        <v>0</v>
      </c>
      <c r="W31" s="17"/>
      <c r="X31" s="17"/>
      <c r="Y31" s="17">
        <f t="shared" si="9"/>
        <v>0</v>
      </c>
      <c r="Z31" s="102" t="s">
        <v>205</v>
      </c>
      <c r="AA31" s="76"/>
      <c r="AB31" s="17"/>
      <c r="AC31" s="17"/>
      <c r="AD31" s="17">
        <f t="shared" si="10"/>
        <v>0</v>
      </c>
      <c r="AE31" s="17"/>
      <c r="AF31" s="17"/>
      <c r="AG31" s="17">
        <f t="shared" si="11"/>
        <v>0</v>
      </c>
      <c r="AH31" s="102" t="s">
        <v>205</v>
      </c>
      <c r="AI31" s="76"/>
      <c r="AJ31" s="17"/>
      <c r="AK31" s="17"/>
      <c r="AL31" s="17">
        <f t="shared" si="12"/>
        <v>0</v>
      </c>
      <c r="AM31" s="17"/>
      <c r="AN31" s="17"/>
      <c r="AO31" s="17">
        <f t="shared" si="13"/>
        <v>0</v>
      </c>
      <c r="AP31" s="102" t="s">
        <v>205</v>
      </c>
      <c r="AQ31" s="76"/>
      <c r="AR31" s="17"/>
      <c r="AS31" s="17"/>
      <c r="AT31" s="17">
        <f t="shared" si="14"/>
        <v>0</v>
      </c>
      <c r="AU31" s="17"/>
      <c r="AV31" s="17"/>
      <c r="AW31" s="17">
        <f t="shared" si="15"/>
        <v>0</v>
      </c>
      <c r="AX31" s="102" t="s">
        <v>205</v>
      </c>
      <c r="AY31" s="76"/>
      <c r="AZ31" s="17"/>
      <c r="BA31" s="17"/>
      <c r="BB31" s="17">
        <f t="shared" si="16"/>
        <v>0</v>
      </c>
      <c r="BC31" s="17"/>
      <c r="BD31" s="17"/>
      <c r="BE31" s="17">
        <f t="shared" si="17"/>
        <v>0</v>
      </c>
    </row>
    <row r="32" spans="1:57" ht="13.5">
      <c r="A32" s="74" t="s">
        <v>140</v>
      </c>
      <c r="B32" s="74" t="s">
        <v>187</v>
      </c>
      <c r="C32" s="101" t="s">
        <v>99</v>
      </c>
      <c r="D32" s="17">
        <f t="shared" si="18"/>
        <v>2247</v>
      </c>
      <c r="E32" s="17">
        <f t="shared" si="19"/>
        <v>43111</v>
      </c>
      <c r="F32" s="17">
        <f t="shared" si="20"/>
        <v>45358</v>
      </c>
      <c r="G32" s="17">
        <f t="shared" si="21"/>
        <v>2996</v>
      </c>
      <c r="H32" s="17">
        <f t="shared" si="22"/>
        <v>15636</v>
      </c>
      <c r="I32" s="17">
        <f t="shared" si="23"/>
        <v>18632</v>
      </c>
      <c r="J32" s="102" t="s">
        <v>106</v>
      </c>
      <c r="K32" s="76" t="s">
        <v>107</v>
      </c>
      <c r="L32" s="17">
        <v>2247</v>
      </c>
      <c r="M32" s="17">
        <v>43111</v>
      </c>
      <c r="N32" s="17">
        <f t="shared" si="24"/>
        <v>45358</v>
      </c>
      <c r="O32" s="17">
        <v>2996</v>
      </c>
      <c r="P32" s="17">
        <v>15636</v>
      </c>
      <c r="Q32" s="17">
        <f t="shared" si="25"/>
        <v>18632</v>
      </c>
      <c r="R32" s="102" t="s">
        <v>205</v>
      </c>
      <c r="S32" s="76"/>
      <c r="T32" s="17"/>
      <c r="U32" s="17"/>
      <c r="V32" s="17">
        <f t="shared" si="8"/>
        <v>0</v>
      </c>
      <c r="W32" s="17"/>
      <c r="X32" s="17"/>
      <c r="Y32" s="17">
        <f t="shared" si="9"/>
        <v>0</v>
      </c>
      <c r="Z32" s="102" t="s">
        <v>205</v>
      </c>
      <c r="AA32" s="76"/>
      <c r="AB32" s="17"/>
      <c r="AC32" s="17"/>
      <c r="AD32" s="17">
        <f t="shared" si="10"/>
        <v>0</v>
      </c>
      <c r="AE32" s="17"/>
      <c r="AF32" s="17"/>
      <c r="AG32" s="17">
        <f t="shared" si="11"/>
        <v>0</v>
      </c>
      <c r="AH32" s="102" t="s">
        <v>205</v>
      </c>
      <c r="AI32" s="76"/>
      <c r="AJ32" s="17"/>
      <c r="AK32" s="17"/>
      <c r="AL32" s="17">
        <f t="shared" si="12"/>
        <v>0</v>
      </c>
      <c r="AM32" s="17"/>
      <c r="AN32" s="17"/>
      <c r="AO32" s="17">
        <f t="shared" si="13"/>
        <v>0</v>
      </c>
      <c r="AP32" s="102" t="s">
        <v>205</v>
      </c>
      <c r="AQ32" s="76"/>
      <c r="AR32" s="17"/>
      <c r="AS32" s="17"/>
      <c r="AT32" s="17">
        <f t="shared" si="14"/>
        <v>0</v>
      </c>
      <c r="AU32" s="17"/>
      <c r="AV32" s="17"/>
      <c r="AW32" s="17">
        <f t="shared" si="15"/>
        <v>0</v>
      </c>
      <c r="AX32" s="102" t="s">
        <v>205</v>
      </c>
      <c r="AY32" s="76"/>
      <c r="AZ32" s="17"/>
      <c r="BA32" s="17"/>
      <c r="BB32" s="17">
        <f t="shared" si="16"/>
        <v>0</v>
      </c>
      <c r="BC32" s="17"/>
      <c r="BD32" s="17"/>
      <c r="BE32" s="17">
        <f t="shared" si="17"/>
        <v>0</v>
      </c>
    </row>
    <row r="33" spans="1:57" ht="13.5">
      <c r="A33" s="74" t="s">
        <v>140</v>
      </c>
      <c r="B33" s="74" t="s">
        <v>188</v>
      </c>
      <c r="C33" s="101" t="s">
        <v>189</v>
      </c>
      <c r="D33" s="17">
        <f t="shared" si="18"/>
        <v>0</v>
      </c>
      <c r="E33" s="17">
        <f t="shared" si="19"/>
        <v>1963</v>
      </c>
      <c r="F33" s="17">
        <f t="shared" si="20"/>
        <v>1963</v>
      </c>
      <c r="G33" s="17">
        <f t="shared" si="21"/>
        <v>0</v>
      </c>
      <c r="H33" s="17">
        <f t="shared" si="22"/>
        <v>25066</v>
      </c>
      <c r="I33" s="17">
        <f t="shared" si="23"/>
        <v>25066</v>
      </c>
      <c r="J33" s="102" t="s">
        <v>190</v>
      </c>
      <c r="K33" s="76" t="s">
        <v>191</v>
      </c>
      <c r="L33" s="17"/>
      <c r="M33" s="17"/>
      <c r="N33" s="17">
        <f t="shared" si="24"/>
        <v>0</v>
      </c>
      <c r="O33" s="17"/>
      <c r="P33" s="17">
        <v>25066</v>
      </c>
      <c r="Q33" s="17">
        <f t="shared" si="25"/>
        <v>25066</v>
      </c>
      <c r="R33" s="102" t="s">
        <v>114</v>
      </c>
      <c r="S33" s="76" t="s">
        <v>115</v>
      </c>
      <c r="T33" s="17"/>
      <c r="U33" s="17">
        <v>1963</v>
      </c>
      <c r="V33" s="17">
        <f t="shared" si="8"/>
        <v>1963</v>
      </c>
      <c r="W33" s="17"/>
      <c r="X33" s="17"/>
      <c r="Y33" s="17">
        <f t="shared" si="9"/>
        <v>0</v>
      </c>
      <c r="Z33" s="102" t="s">
        <v>205</v>
      </c>
      <c r="AA33" s="76"/>
      <c r="AB33" s="17"/>
      <c r="AC33" s="17"/>
      <c r="AD33" s="17">
        <f t="shared" si="10"/>
        <v>0</v>
      </c>
      <c r="AE33" s="17"/>
      <c r="AF33" s="17"/>
      <c r="AG33" s="17">
        <f t="shared" si="11"/>
        <v>0</v>
      </c>
      <c r="AH33" s="102" t="s">
        <v>205</v>
      </c>
      <c r="AI33" s="76"/>
      <c r="AJ33" s="17"/>
      <c r="AK33" s="17"/>
      <c r="AL33" s="17">
        <f t="shared" si="12"/>
        <v>0</v>
      </c>
      <c r="AM33" s="17"/>
      <c r="AN33" s="17"/>
      <c r="AO33" s="17">
        <f t="shared" si="13"/>
        <v>0</v>
      </c>
      <c r="AP33" s="102" t="s">
        <v>205</v>
      </c>
      <c r="AQ33" s="76"/>
      <c r="AR33" s="17"/>
      <c r="AS33" s="17"/>
      <c r="AT33" s="17">
        <f t="shared" si="14"/>
        <v>0</v>
      </c>
      <c r="AU33" s="17"/>
      <c r="AV33" s="17"/>
      <c r="AW33" s="17">
        <f t="shared" si="15"/>
        <v>0</v>
      </c>
      <c r="AX33" s="102" t="s">
        <v>205</v>
      </c>
      <c r="AY33" s="76"/>
      <c r="AZ33" s="17"/>
      <c r="BA33" s="17"/>
      <c r="BB33" s="17">
        <f t="shared" si="16"/>
        <v>0</v>
      </c>
      <c r="BC33" s="17"/>
      <c r="BD33" s="17"/>
      <c r="BE33" s="17">
        <f t="shared" si="17"/>
        <v>0</v>
      </c>
    </row>
    <row r="34" spans="1:57" ht="13.5">
      <c r="A34" s="113" t="s">
        <v>98</v>
      </c>
      <c r="B34" s="114"/>
      <c r="C34" s="114"/>
      <c r="D34" s="17">
        <f aca="true" t="shared" si="26" ref="D34:I34">SUM(D7:D33)</f>
        <v>153785</v>
      </c>
      <c r="E34" s="17">
        <f t="shared" si="26"/>
        <v>1938994</v>
      </c>
      <c r="F34" s="17">
        <f t="shared" si="26"/>
        <v>2092779</v>
      </c>
      <c r="G34" s="17">
        <f t="shared" si="26"/>
        <v>19043</v>
      </c>
      <c r="H34" s="17">
        <f t="shared" si="26"/>
        <v>816537</v>
      </c>
      <c r="I34" s="17">
        <f t="shared" si="26"/>
        <v>835580</v>
      </c>
      <c r="J34" s="80" t="s">
        <v>96</v>
      </c>
      <c r="K34" s="52" t="s">
        <v>96</v>
      </c>
      <c r="L34" s="17">
        <f aca="true" t="shared" si="27" ref="L34:Q34">SUM(L7:L33)</f>
        <v>153785</v>
      </c>
      <c r="M34" s="17">
        <f t="shared" si="27"/>
        <v>1937031</v>
      </c>
      <c r="N34" s="17">
        <f t="shared" si="27"/>
        <v>2090816</v>
      </c>
      <c r="O34" s="17">
        <f t="shared" si="27"/>
        <v>19043</v>
      </c>
      <c r="P34" s="17">
        <f t="shared" si="27"/>
        <v>336532</v>
      </c>
      <c r="Q34" s="17">
        <f t="shared" si="27"/>
        <v>355575</v>
      </c>
      <c r="R34" s="80" t="s">
        <v>96</v>
      </c>
      <c r="S34" s="52" t="s">
        <v>96</v>
      </c>
      <c r="T34" s="17">
        <f aca="true" t="shared" si="28" ref="T34:Y34">SUM(T7:T33)</f>
        <v>0</v>
      </c>
      <c r="U34" s="17">
        <f t="shared" si="28"/>
        <v>1963</v>
      </c>
      <c r="V34" s="17">
        <f t="shared" si="28"/>
        <v>1963</v>
      </c>
      <c r="W34" s="17">
        <f t="shared" si="28"/>
        <v>0</v>
      </c>
      <c r="X34" s="17">
        <f t="shared" si="28"/>
        <v>445061</v>
      </c>
      <c r="Y34" s="17">
        <f t="shared" si="28"/>
        <v>445061</v>
      </c>
      <c r="Z34" s="80" t="s">
        <v>96</v>
      </c>
      <c r="AA34" s="52" t="s">
        <v>96</v>
      </c>
      <c r="AB34" s="17">
        <f aca="true" t="shared" si="29" ref="AB34:AG34">SUM(AB7:AB33)</f>
        <v>0</v>
      </c>
      <c r="AC34" s="17">
        <f t="shared" si="29"/>
        <v>0</v>
      </c>
      <c r="AD34" s="17">
        <f t="shared" si="29"/>
        <v>0</v>
      </c>
      <c r="AE34" s="17">
        <f t="shared" si="29"/>
        <v>0</v>
      </c>
      <c r="AF34" s="17">
        <f t="shared" si="29"/>
        <v>34944</v>
      </c>
      <c r="AG34" s="17">
        <f t="shared" si="29"/>
        <v>34944</v>
      </c>
      <c r="AH34" s="80" t="s">
        <v>96</v>
      </c>
      <c r="AI34" s="52" t="s">
        <v>96</v>
      </c>
      <c r="AJ34" s="17">
        <f aca="true" t="shared" si="30" ref="AJ34:AO34">SUM(AJ7:AJ33)</f>
        <v>0</v>
      </c>
      <c r="AK34" s="17">
        <f t="shared" si="30"/>
        <v>0</v>
      </c>
      <c r="AL34" s="17">
        <f t="shared" si="30"/>
        <v>0</v>
      </c>
      <c r="AM34" s="17">
        <f t="shared" si="30"/>
        <v>0</v>
      </c>
      <c r="AN34" s="17">
        <f t="shared" si="30"/>
        <v>0</v>
      </c>
      <c r="AO34" s="17">
        <f t="shared" si="30"/>
        <v>0</v>
      </c>
      <c r="AP34" s="80" t="s">
        <v>96</v>
      </c>
      <c r="AQ34" s="52" t="s">
        <v>96</v>
      </c>
      <c r="AR34" s="17">
        <f aca="true" t="shared" si="31" ref="AR34:AW34">SUM(AR7:AR33)</f>
        <v>0</v>
      </c>
      <c r="AS34" s="17">
        <f t="shared" si="31"/>
        <v>0</v>
      </c>
      <c r="AT34" s="17">
        <f t="shared" si="31"/>
        <v>0</v>
      </c>
      <c r="AU34" s="17">
        <f t="shared" si="31"/>
        <v>0</v>
      </c>
      <c r="AV34" s="17">
        <f t="shared" si="31"/>
        <v>0</v>
      </c>
      <c r="AW34" s="17">
        <f t="shared" si="31"/>
        <v>0</v>
      </c>
      <c r="AX34" s="80" t="s">
        <v>96</v>
      </c>
      <c r="AY34" s="52" t="s">
        <v>96</v>
      </c>
      <c r="AZ34" s="17">
        <f aca="true" t="shared" si="32" ref="AZ34:BE34">SUM(AZ7:AZ33)</f>
        <v>0</v>
      </c>
      <c r="BA34" s="17">
        <f t="shared" si="32"/>
        <v>0</v>
      </c>
      <c r="BB34" s="17">
        <f t="shared" si="32"/>
        <v>0</v>
      </c>
      <c r="BC34" s="17">
        <f t="shared" si="32"/>
        <v>0</v>
      </c>
      <c r="BD34" s="17">
        <f t="shared" si="32"/>
        <v>0</v>
      </c>
      <c r="BE34" s="17">
        <f t="shared" si="3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34:C3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&amp;L&amp;16廃棄物処理事業経費【組合分担金】（平成１６年度実績）&amp;R&amp;D　　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5"/>
  <sheetViews>
    <sheetView showGridLines="0" workbookViewId="0" topLeftCell="A1">
      <pane xSplit="3" ySplit="6" topLeftCell="D7" activePane="bottomRight" state="frozen"/>
      <selection pane="topLeft" activeCell="B816" sqref="B816:C840"/>
      <selection pane="topRight" activeCell="B816" sqref="B816:C840"/>
      <selection pane="bottomLeft" activeCell="B816" sqref="B816:C840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41.375" style="55" bestFit="1" customWidth="1"/>
    <col min="4" max="5" width="14.625" style="55" customWidth="1"/>
    <col min="6" max="6" width="6.625" style="40" customWidth="1"/>
    <col min="7" max="7" width="12.625" style="40" customWidth="1"/>
    <col min="8" max="9" width="10.625" style="41" customWidth="1"/>
    <col min="10" max="10" width="6.625" style="40" customWidth="1"/>
    <col min="11" max="11" width="12.625" style="40" customWidth="1"/>
    <col min="12" max="13" width="10.625" style="41" customWidth="1"/>
    <col min="14" max="14" width="6.625" style="40" customWidth="1"/>
    <col min="15" max="15" width="12.625" style="40" customWidth="1"/>
    <col min="16" max="17" width="10.625" style="41" customWidth="1"/>
    <col min="18" max="18" width="6.625" style="40" customWidth="1"/>
    <col min="19" max="19" width="12.625" style="40" customWidth="1"/>
    <col min="20" max="21" width="10.625" style="41" customWidth="1"/>
    <col min="22" max="22" width="6.625" style="40" customWidth="1"/>
    <col min="23" max="23" width="12.625" style="40" customWidth="1"/>
    <col min="24" max="25" width="10.625" style="41" customWidth="1"/>
    <col min="26" max="26" width="6.625" style="40" customWidth="1"/>
    <col min="27" max="27" width="12.625" style="40" customWidth="1"/>
    <col min="28" max="29" width="10.625" style="41" customWidth="1"/>
    <col min="30" max="30" width="6.625" style="40" customWidth="1"/>
    <col min="31" max="31" width="12.625" style="40" customWidth="1"/>
    <col min="32" max="33" width="10.625" style="41" customWidth="1"/>
    <col min="34" max="34" width="6.625" style="40" customWidth="1"/>
    <col min="35" max="35" width="12.625" style="40" customWidth="1"/>
    <col min="36" max="37" width="10.625" style="41" customWidth="1"/>
    <col min="38" max="38" width="6.625" style="40" customWidth="1"/>
    <col min="39" max="39" width="12.625" style="40" customWidth="1"/>
    <col min="40" max="41" width="10.625" style="41" customWidth="1"/>
    <col min="42" max="42" width="6.625" style="40" customWidth="1"/>
    <col min="43" max="43" width="12.625" style="40" customWidth="1"/>
    <col min="44" max="45" width="10.625" style="41" customWidth="1"/>
    <col min="46" max="46" width="6.625" style="40" customWidth="1"/>
    <col min="47" max="47" width="12.625" style="40" customWidth="1"/>
    <col min="48" max="49" width="10.625" style="41" customWidth="1"/>
    <col min="50" max="50" width="6.625" style="40" customWidth="1"/>
    <col min="51" max="51" width="12.625" style="40" customWidth="1"/>
    <col min="52" max="53" width="10.625" style="41" customWidth="1"/>
    <col min="54" max="54" width="6.625" style="40" customWidth="1"/>
    <col min="55" max="55" width="12.625" style="40" customWidth="1"/>
    <col min="56" max="57" width="10.625" style="41" customWidth="1"/>
    <col min="58" max="58" width="6.625" style="40" customWidth="1"/>
    <col min="59" max="59" width="12.625" style="40" customWidth="1"/>
    <col min="60" max="61" width="10.625" style="41" customWidth="1"/>
    <col min="62" max="62" width="6.625" style="40" customWidth="1"/>
    <col min="63" max="63" width="12.625" style="40" customWidth="1"/>
    <col min="64" max="65" width="10.625" style="41" customWidth="1"/>
    <col min="66" max="66" width="6.625" style="40" customWidth="1"/>
    <col min="67" max="67" width="12.625" style="40" customWidth="1"/>
    <col min="68" max="69" width="10.625" style="41" customWidth="1"/>
    <col min="70" max="70" width="6.625" style="40" customWidth="1"/>
    <col min="71" max="71" width="12.625" style="40" customWidth="1"/>
    <col min="72" max="73" width="10.625" style="41" customWidth="1"/>
    <col min="74" max="74" width="6.625" style="40" customWidth="1"/>
    <col min="75" max="75" width="12.625" style="40" customWidth="1"/>
    <col min="76" max="77" width="10.625" style="41" customWidth="1"/>
    <col min="78" max="78" width="6.625" style="40" customWidth="1"/>
    <col min="79" max="79" width="12.625" style="40" customWidth="1"/>
    <col min="80" max="81" width="10.625" style="41" customWidth="1"/>
    <col min="82" max="82" width="6.625" style="40" customWidth="1"/>
    <col min="83" max="83" width="12.625" style="40" customWidth="1"/>
    <col min="84" max="85" width="10.625" style="41" customWidth="1"/>
    <col min="86" max="86" width="6.625" style="40" customWidth="1"/>
    <col min="87" max="87" width="12.625" style="40" customWidth="1"/>
    <col min="88" max="89" width="10.625" style="41" customWidth="1"/>
    <col min="90" max="90" width="6.625" style="40" customWidth="1"/>
    <col min="91" max="91" width="12.625" style="40" customWidth="1"/>
    <col min="92" max="93" width="10.625" style="41" customWidth="1"/>
    <col min="94" max="94" width="6.625" style="40" customWidth="1"/>
    <col min="95" max="95" width="12.625" style="40" customWidth="1"/>
    <col min="96" max="97" width="10.625" style="41" customWidth="1"/>
    <col min="98" max="98" width="6.625" style="40" customWidth="1"/>
    <col min="99" max="99" width="12.625" style="40" customWidth="1"/>
    <col min="100" max="101" width="10.625" style="41" customWidth="1"/>
    <col min="102" max="102" width="6.625" style="40" customWidth="1"/>
    <col min="103" max="103" width="12.625" style="40" customWidth="1"/>
    <col min="104" max="105" width="10.625" style="41" customWidth="1"/>
    <col min="106" max="106" width="6.625" style="40" customWidth="1"/>
    <col min="107" max="107" width="12.625" style="40" customWidth="1"/>
    <col min="108" max="109" width="10.625" style="41" customWidth="1"/>
    <col min="110" max="110" width="6.625" style="40" customWidth="1"/>
    <col min="111" max="111" width="12.625" style="40" customWidth="1"/>
    <col min="112" max="113" width="10.625" style="41" customWidth="1"/>
    <col min="114" max="114" width="6.625" style="40" customWidth="1"/>
    <col min="115" max="115" width="12.625" style="40" customWidth="1"/>
    <col min="116" max="117" width="10.625" style="41" customWidth="1"/>
    <col min="118" max="118" width="6.625" style="40" customWidth="1"/>
    <col min="119" max="119" width="12.625" style="40" customWidth="1"/>
    <col min="120" max="121" width="10.625" style="41" customWidth="1"/>
    <col min="122" max="122" width="6.625" style="40" customWidth="1"/>
    <col min="123" max="123" width="12.625" style="40" customWidth="1"/>
    <col min="124" max="125" width="10.625" style="41" customWidth="1"/>
    <col min="126" max="16384" width="9.00390625" style="69" customWidth="1"/>
  </cols>
  <sheetData>
    <row r="1" spans="1:5" ht="17.25">
      <c r="A1" s="1" t="s">
        <v>5</v>
      </c>
      <c r="B1" s="56"/>
      <c r="C1" s="1"/>
      <c r="D1" s="1"/>
      <c r="E1" s="1"/>
    </row>
    <row r="2" spans="1:125" s="68" customFormat="1" ht="22.5" customHeight="1">
      <c r="A2" s="137" t="s">
        <v>127</v>
      </c>
      <c r="B2" s="134" t="s">
        <v>122</v>
      </c>
      <c r="C2" s="112" t="s">
        <v>100</v>
      </c>
      <c r="D2" s="64" t="s">
        <v>101</v>
      </c>
      <c r="E2" s="65"/>
      <c r="F2" s="64" t="s">
        <v>123</v>
      </c>
      <c r="G2" s="66"/>
      <c r="H2" s="66"/>
      <c r="I2" s="49"/>
      <c r="J2" s="64" t="s">
        <v>124</v>
      </c>
      <c r="K2" s="66"/>
      <c r="L2" s="66"/>
      <c r="M2" s="49"/>
      <c r="N2" s="64" t="s">
        <v>125</v>
      </c>
      <c r="O2" s="66"/>
      <c r="P2" s="66"/>
      <c r="Q2" s="49"/>
      <c r="R2" s="64" t="s">
        <v>126</v>
      </c>
      <c r="S2" s="66"/>
      <c r="T2" s="66"/>
      <c r="U2" s="49"/>
      <c r="V2" s="64" t="s">
        <v>17</v>
      </c>
      <c r="W2" s="66"/>
      <c r="X2" s="66"/>
      <c r="Y2" s="49"/>
      <c r="Z2" s="64" t="s">
        <v>18</v>
      </c>
      <c r="AA2" s="66"/>
      <c r="AB2" s="66"/>
      <c r="AC2" s="49"/>
      <c r="AD2" s="64" t="s">
        <v>19</v>
      </c>
      <c r="AE2" s="66"/>
      <c r="AF2" s="66"/>
      <c r="AG2" s="49"/>
      <c r="AH2" s="64" t="s">
        <v>20</v>
      </c>
      <c r="AI2" s="66"/>
      <c r="AJ2" s="66"/>
      <c r="AK2" s="49"/>
      <c r="AL2" s="64" t="s">
        <v>21</v>
      </c>
      <c r="AM2" s="66"/>
      <c r="AN2" s="66"/>
      <c r="AO2" s="49"/>
      <c r="AP2" s="64" t="s">
        <v>22</v>
      </c>
      <c r="AQ2" s="66"/>
      <c r="AR2" s="66"/>
      <c r="AS2" s="49"/>
      <c r="AT2" s="64" t="s">
        <v>23</v>
      </c>
      <c r="AU2" s="66"/>
      <c r="AV2" s="66"/>
      <c r="AW2" s="49"/>
      <c r="AX2" s="64" t="s">
        <v>24</v>
      </c>
      <c r="AY2" s="66"/>
      <c r="AZ2" s="66"/>
      <c r="BA2" s="49"/>
      <c r="BB2" s="64" t="s">
        <v>25</v>
      </c>
      <c r="BC2" s="66"/>
      <c r="BD2" s="66"/>
      <c r="BE2" s="49"/>
      <c r="BF2" s="64" t="s">
        <v>26</v>
      </c>
      <c r="BG2" s="66"/>
      <c r="BH2" s="66"/>
      <c r="BI2" s="49"/>
      <c r="BJ2" s="64" t="s">
        <v>27</v>
      </c>
      <c r="BK2" s="66"/>
      <c r="BL2" s="66"/>
      <c r="BM2" s="49"/>
      <c r="BN2" s="64" t="s">
        <v>28</v>
      </c>
      <c r="BO2" s="66"/>
      <c r="BP2" s="66"/>
      <c r="BQ2" s="49"/>
      <c r="BR2" s="64" t="s">
        <v>29</v>
      </c>
      <c r="BS2" s="66"/>
      <c r="BT2" s="66"/>
      <c r="BU2" s="49"/>
      <c r="BV2" s="64" t="s">
        <v>30</v>
      </c>
      <c r="BW2" s="66"/>
      <c r="BX2" s="66"/>
      <c r="BY2" s="49"/>
      <c r="BZ2" s="64" t="s">
        <v>31</v>
      </c>
      <c r="CA2" s="66"/>
      <c r="CB2" s="66"/>
      <c r="CC2" s="49"/>
      <c r="CD2" s="64" t="s">
        <v>32</v>
      </c>
      <c r="CE2" s="66"/>
      <c r="CF2" s="66"/>
      <c r="CG2" s="49"/>
      <c r="CH2" s="64" t="s">
        <v>33</v>
      </c>
      <c r="CI2" s="66"/>
      <c r="CJ2" s="66"/>
      <c r="CK2" s="49"/>
      <c r="CL2" s="64" t="s">
        <v>34</v>
      </c>
      <c r="CM2" s="66"/>
      <c r="CN2" s="66"/>
      <c r="CO2" s="49"/>
      <c r="CP2" s="64" t="s">
        <v>35</v>
      </c>
      <c r="CQ2" s="66"/>
      <c r="CR2" s="66"/>
      <c r="CS2" s="49"/>
      <c r="CT2" s="64" t="s">
        <v>36</v>
      </c>
      <c r="CU2" s="66"/>
      <c r="CV2" s="66"/>
      <c r="CW2" s="49"/>
      <c r="CX2" s="64" t="s">
        <v>37</v>
      </c>
      <c r="CY2" s="66"/>
      <c r="CZ2" s="66"/>
      <c r="DA2" s="49"/>
      <c r="DB2" s="64" t="s">
        <v>38</v>
      </c>
      <c r="DC2" s="66"/>
      <c r="DD2" s="66"/>
      <c r="DE2" s="49"/>
      <c r="DF2" s="64" t="s">
        <v>39</v>
      </c>
      <c r="DG2" s="66"/>
      <c r="DH2" s="66"/>
      <c r="DI2" s="49"/>
      <c r="DJ2" s="64" t="s">
        <v>40</v>
      </c>
      <c r="DK2" s="66"/>
      <c r="DL2" s="66"/>
      <c r="DM2" s="49"/>
      <c r="DN2" s="64" t="s">
        <v>41</v>
      </c>
      <c r="DO2" s="66"/>
      <c r="DP2" s="66"/>
      <c r="DQ2" s="49"/>
      <c r="DR2" s="64" t="s">
        <v>42</v>
      </c>
      <c r="DS2" s="66"/>
      <c r="DT2" s="66"/>
      <c r="DU2" s="49"/>
    </row>
    <row r="3" spans="1:125" s="68" customFormat="1" ht="22.5" customHeight="1">
      <c r="A3" s="138"/>
      <c r="B3" s="135"/>
      <c r="C3" s="103"/>
      <c r="D3" s="70"/>
      <c r="E3" s="71"/>
      <c r="F3" s="70"/>
      <c r="G3" s="72"/>
      <c r="H3" s="72"/>
      <c r="I3" s="73"/>
      <c r="J3" s="70"/>
      <c r="K3" s="72"/>
      <c r="L3" s="72"/>
      <c r="M3" s="73"/>
      <c r="N3" s="70"/>
      <c r="O3" s="72"/>
      <c r="P3" s="72"/>
      <c r="Q3" s="73"/>
      <c r="R3" s="70"/>
      <c r="S3" s="72"/>
      <c r="T3" s="72"/>
      <c r="U3" s="73"/>
      <c r="V3" s="70"/>
      <c r="W3" s="72"/>
      <c r="X3" s="72"/>
      <c r="Y3" s="73"/>
      <c r="Z3" s="70"/>
      <c r="AA3" s="72"/>
      <c r="AB3" s="72"/>
      <c r="AC3" s="73"/>
      <c r="AD3" s="70"/>
      <c r="AE3" s="72"/>
      <c r="AF3" s="72"/>
      <c r="AG3" s="73"/>
      <c r="AH3" s="70"/>
      <c r="AI3" s="72"/>
      <c r="AJ3" s="72"/>
      <c r="AK3" s="73"/>
      <c r="AL3" s="70"/>
      <c r="AM3" s="72"/>
      <c r="AN3" s="72"/>
      <c r="AO3" s="73"/>
      <c r="AP3" s="70"/>
      <c r="AQ3" s="72"/>
      <c r="AR3" s="72"/>
      <c r="AS3" s="73"/>
      <c r="AT3" s="70"/>
      <c r="AU3" s="72"/>
      <c r="AV3" s="72"/>
      <c r="AW3" s="73"/>
      <c r="AX3" s="70"/>
      <c r="AY3" s="72"/>
      <c r="AZ3" s="72"/>
      <c r="BA3" s="73"/>
      <c r="BB3" s="70"/>
      <c r="BC3" s="72"/>
      <c r="BD3" s="72"/>
      <c r="BE3" s="73"/>
      <c r="BF3" s="70"/>
      <c r="BG3" s="72"/>
      <c r="BH3" s="72"/>
      <c r="BI3" s="73"/>
      <c r="BJ3" s="70"/>
      <c r="BK3" s="72"/>
      <c r="BL3" s="72"/>
      <c r="BM3" s="73"/>
      <c r="BN3" s="70"/>
      <c r="BO3" s="72"/>
      <c r="BP3" s="72"/>
      <c r="BQ3" s="73"/>
      <c r="BR3" s="70"/>
      <c r="BS3" s="72"/>
      <c r="BT3" s="72"/>
      <c r="BU3" s="73"/>
      <c r="BV3" s="70"/>
      <c r="BW3" s="72"/>
      <c r="BX3" s="72"/>
      <c r="BY3" s="73"/>
      <c r="BZ3" s="70"/>
      <c r="CA3" s="72"/>
      <c r="CB3" s="72"/>
      <c r="CC3" s="73"/>
      <c r="CD3" s="70"/>
      <c r="CE3" s="72"/>
      <c r="CF3" s="72"/>
      <c r="CG3" s="73"/>
      <c r="CH3" s="70"/>
      <c r="CI3" s="72"/>
      <c r="CJ3" s="72"/>
      <c r="CK3" s="73"/>
      <c r="CL3" s="70"/>
      <c r="CM3" s="72"/>
      <c r="CN3" s="72"/>
      <c r="CO3" s="73"/>
      <c r="CP3" s="70"/>
      <c r="CQ3" s="72"/>
      <c r="CR3" s="72"/>
      <c r="CS3" s="73"/>
      <c r="CT3" s="70"/>
      <c r="CU3" s="72"/>
      <c r="CV3" s="72"/>
      <c r="CW3" s="73"/>
      <c r="CX3" s="70"/>
      <c r="CY3" s="72"/>
      <c r="CZ3" s="72"/>
      <c r="DA3" s="73"/>
      <c r="DB3" s="70"/>
      <c r="DC3" s="72"/>
      <c r="DD3" s="72"/>
      <c r="DE3" s="73"/>
      <c r="DF3" s="70"/>
      <c r="DG3" s="72"/>
      <c r="DH3" s="72"/>
      <c r="DI3" s="73"/>
      <c r="DJ3" s="70"/>
      <c r="DK3" s="72"/>
      <c r="DL3" s="72"/>
      <c r="DM3" s="73"/>
      <c r="DN3" s="70"/>
      <c r="DO3" s="72"/>
      <c r="DP3" s="72"/>
      <c r="DQ3" s="73"/>
      <c r="DR3" s="70"/>
      <c r="DS3" s="72"/>
      <c r="DT3" s="72"/>
      <c r="DU3" s="73"/>
    </row>
    <row r="4" spans="1:125" s="68" customFormat="1" ht="22.5" customHeight="1">
      <c r="A4" s="138"/>
      <c r="B4" s="135"/>
      <c r="C4" s="138"/>
      <c r="D4" s="36" t="s">
        <v>43</v>
      </c>
      <c r="E4" s="36" t="s">
        <v>133</v>
      </c>
      <c r="F4" s="104" t="s">
        <v>44</v>
      </c>
      <c r="G4" s="107" t="s">
        <v>102</v>
      </c>
      <c r="H4" s="36" t="s">
        <v>45</v>
      </c>
      <c r="I4" s="36" t="s">
        <v>133</v>
      </c>
      <c r="J4" s="104" t="s">
        <v>44</v>
      </c>
      <c r="K4" s="107" t="s">
        <v>102</v>
      </c>
      <c r="L4" s="36" t="s">
        <v>45</v>
      </c>
      <c r="M4" s="36" t="s">
        <v>133</v>
      </c>
      <c r="N4" s="104" t="s">
        <v>44</v>
      </c>
      <c r="O4" s="107" t="s">
        <v>102</v>
      </c>
      <c r="P4" s="36" t="s">
        <v>45</v>
      </c>
      <c r="Q4" s="36" t="s">
        <v>133</v>
      </c>
      <c r="R4" s="104" t="s">
        <v>44</v>
      </c>
      <c r="S4" s="107" t="s">
        <v>102</v>
      </c>
      <c r="T4" s="36" t="s">
        <v>45</v>
      </c>
      <c r="U4" s="36" t="s">
        <v>133</v>
      </c>
      <c r="V4" s="104" t="s">
        <v>44</v>
      </c>
      <c r="W4" s="107" t="s">
        <v>102</v>
      </c>
      <c r="X4" s="36" t="s">
        <v>45</v>
      </c>
      <c r="Y4" s="36" t="s">
        <v>133</v>
      </c>
      <c r="Z4" s="104" t="s">
        <v>44</v>
      </c>
      <c r="AA4" s="107" t="s">
        <v>102</v>
      </c>
      <c r="AB4" s="36" t="s">
        <v>45</v>
      </c>
      <c r="AC4" s="36" t="s">
        <v>133</v>
      </c>
      <c r="AD4" s="104" t="s">
        <v>44</v>
      </c>
      <c r="AE4" s="107" t="s">
        <v>102</v>
      </c>
      <c r="AF4" s="36" t="s">
        <v>45</v>
      </c>
      <c r="AG4" s="36" t="s">
        <v>133</v>
      </c>
      <c r="AH4" s="104" t="s">
        <v>44</v>
      </c>
      <c r="AI4" s="107" t="s">
        <v>102</v>
      </c>
      <c r="AJ4" s="36" t="s">
        <v>45</v>
      </c>
      <c r="AK4" s="36" t="s">
        <v>133</v>
      </c>
      <c r="AL4" s="104" t="s">
        <v>44</v>
      </c>
      <c r="AM4" s="107" t="s">
        <v>102</v>
      </c>
      <c r="AN4" s="36" t="s">
        <v>45</v>
      </c>
      <c r="AO4" s="36" t="s">
        <v>133</v>
      </c>
      <c r="AP4" s="104" t="s">
        <v>44</v>
      </c>
      <c r="AQ4" s="107" t="s">
        <v>102</v>
      </c>
      <c r="AR4" s="36" t="s">
        <v>45</v>
      </c>
      <c r="AS4" s="36" t="s">
        <v>133</v>
      </c>
      <c r="AT4" s="104" t="s">
        <v>44</v>
      </c>
      <c r="AU4" s="107" t="s">
        <v>102</v>
      </c>
      <c r="AV4" s="36" t="s">
        <v>45</v>
      </c>
      <c r="AW4" s="36" t="s">
        <v>133</v>
      </c>
      <c r="AX4" s="104" t="s">
        <v>44</v>
      </c>
      <c r="AY4" s="107" t="s">
        <v>102</v>
      </c>
      <c r="AZ4" s="36" t="s">
        <v>45</v>
      </c>
      <c r="BA4" s="36" t="s">
        <v>133</v>
      </c>
      <c r="BB4" s="104" t="s">
        <v>44</v>
      </c>
      <c r="BC4" s="107" t="s">
        <v>102</v>
      </c>
      <c r="BD4" s="36" t="s">
        <v>45</v>
      </c>
      <c r="BE4" s="36" t="s">
        <v>133</v>
      </c>
      <c r="BF4" s="104" t="s">
        <v>44</v>
      </c>
      <c r="BG4" s="107" t="s">
        <v>102</v>
      </c>
      <c r="BH4" s="36" t="s">
        <v>45</v>
      </c>
      <c r="BI4" s="36" t="s">
        <v>133</v>
      </c>
      <c r="BJ4" s="104" t="s">
        <v>44</v>
      </c>
      <c r="BK4" s="107" t="s">
        <v>102</v>
      </c>
      <c r="BL4" s="36" t="s">
        <v>45</v>
      </c>
      <c r="BM4" s="36" t="s">
        <v>133</v>
      </c>
      <c r="BN4" s="104" t="s">
        <v>44</v>
      </c>
      <c r="BO4" s="107" t="s">
        <v>102</v>
      </c>
      <c r="BP4" s="36" t="s">
        <v>45</v>
      </c>
      <c r="BQ4" s="36" t="s">
        <v>133</v>
      </c>
      <c r="BR4" s="104" t="s">
        <v>44</v>
      </c>
      <c r="BS4" s="107" t="s">
        <v>102</v>
      </c>
      <c r="BT4" s="36" t="s">
        <v>45</v>
      </c>
      <c r="BU4" s="36" t="s">
        <v>133</v>
      </c>
      <c r="BV4" s="104" t="s">
        <v>44</v>
      </c>
      <c r="BW4" s="107" t="s">
        <v>102</v>
      </c>
      <c r="BX4" s="36" t="s">
        <v>45</v>
      </c>
      <c r="BY4" s="36" t="s">
        <v>133</v>
      </c>
      <c r="BZ4" s="104" t="s">
        <v>44</v>
      </c>
      <c r="CA4" s="107" t="s">
        <v>102</v>
      </c>
      <c r="CB4" s="36" t="s">
        <v>45</v>
      </c>
      <c r="CC4" s="36" t="s">
        <v>133</v>
      </c>
      <c r="CD4" s="104" t="s">
        <v>44</v>
      </c>
      <c r="CE4" s="107" t="s">
        <v>102</v>
      </c>
      <c r="CF4" s="36" t="s">
        <v>45</v>
      </c>
      <c r="CG4" s="36" t="s">
        <v>133</v>
      </c>
      <c r="CH4" s="104" t="s">
        <v>44</v>
      </c>
      <c r="CI4" s="107" t="s">
        <v>102</v>
      </c>
      <c r="CJ4" s="36" t="s">
        <v>45</v>
      </c>
      <c r="CK4" s="36" t="s">
        <v>133</v>
      </c>
      <c r="CL4" s="104" t="s">
        <v>44</v>
      </c>
      <c r="CM4" s="107" t="s">
        <v>102</v>
      </c>
      <c r="CN4" s="36" t="s">
        <v>45</v>
      </c>
      <c r="CO4" s="36" t="s">
        <v>133</v>
      </c>
      <c r="CP4" s="104" t="s">
        <v>44</v>
      </c>
      <c r="CQ4" s="107" t="s">
        <v>102</v>
      </c>
      <c r="CR4" s="36" t="s">
        <v>45</v>
      </c>
      <c r="CS4" s="36" t="s">
        <v>133</v>
      </c>
      <c r="CT4" s="104" t="s">
        <v>44</v>
      </c>
      <c r="CU4" s="107" t="s">
        <v>102</v>
      </c>
      <c r="CV4" s="36" t="s">
        <v>45</v>
      </c>
      <c r="CW4" s="36" t="s">
        <v>133</v>
      </c>
      <c r="CX4" s="104" t="s">
        <v>44</v>
      </c>
      <c r="CY4" s="107" t="s">
        <v>102</v>
      </c>
      <c r="CZ4" s="36" t="s">
        <v>45</v>
      </c>
      <c r="DA4" s="36" t="s">
        <v>133</v>
      </c>
      <c r="DB4" s="104" t="s">
        <v>44</v>
      </c>
      <c r="DC4" s="107" t="s">
        <v>102</v>
      </c>
      <c r="DD4" s="36" t="s">
        <v>45</v>
      </c>
      <c r="DE4" s="36" t="s">
        <v>133</v>
      </c>
      <c r="DF4" s="104" t="s">
        <v>44</v>
      </c>
      <c r="DG4" s="107" t="s">
        <v>102</v>
      </c>
      <c r="DH4" s="36" t="s">
        <v>45</v>
      </c>
      <c r="DI4" s="36" t="s">
        <v>133</v>
      </c>
      <c r="DJ4" s="104" t="s">
        <v>44</v>
      </c>
      <c r="DK4" s="107" t="s">
        <v>102</v>
      </c>
      <c r="DL4" s="36" t="s">
        <v>45</v>
      </c>
      <c r="DM4" s="36" t="s">
        <v>133</v>
      </c>
      <c r="DN4" s="104" t="s">
        <v>44</v>
      </c>
      <c r="DO4" s="107" t="s">
        <v>102</v>
      </c>
      <c r="DP4" s="36" t="s">
        <v>45</v>
      </c>
      <c r="DQ4" s="36" t="s">
        <v>133</v>
      </c>
      <c r="DR4" s="104" t="s">
        <v>44</v>
      </c>
      <c r="DS4" s="107" t="s">
        <v>102</v>
      </c>
      <c r="DT4" s="36" t="s">
        <v>45</v>
      </c>
      <c r="DU4" s="36" t="s">
        <v>133</v>
      </c>
    </row>
    <row r="5" spans="1:125" s="68" customFormat="1" ht="22.5" customHeight="1">
      <c r="A5" s="138"/>
      <c r="B5" s="135"/>
      <c r="C5" s="138"/>
      <c r="D5" s="37"/>
      <c r="E5" s="37"/>
      <c r="F5" s="105"/>
      <c r="G5" s="108"/>
      <c r="H5" s="37"/>
      <c r="I5" s="37"/>
      <c r="J5" s="105"/>
      <c r="K5" s="108"/>
      <c r="L5" s="37"/>
      <c r="M5" s="37"/>
      <c r="N5" s="105"/>
      <c r="O5" s="108"/>
      <c r="P5" s="37"/>
      <c r="Q5" s="37"/>
      <c r="R5" s="105"/>
      <c r="S5" s="108"/>
      <c r="T5" s="37"/>
      <c r="U5" s="37"/>
      <c r="V5" s="105"/>
      <c r="W5" s="108"/>
      <c r="X5" s="37"/>
      <c r="Y5" s="37"/>
      <c r="Z5" s="105"/>
      <c r="AA5" s="108"/>
      <c r="AB5" s="37"/>
      <c r="AC5" s="37"/>
      <c r="AD5" s="105"/>
      <c r="AE5" s="108"/>
      <c r="AF5" s="37"/>
      <c r="AG5" s="37"/>
      <c r="AH5" s="105"/>
      <c r="AI5" s="108"/>
      <c r="AJ5" s="37"/>
      <c r="AK5" s="37"/>
      <c r="AL5" s="105"/>
      <c r="AM5" s="108"/>
      <c r="AN5" s="37"/>
      <c r="AO5" s="37"/>
      <c r="AP5" s="105"/>
      <c r="AQ5" s="108"/>
      <c r="AR5" s="37"/>
      <c r="AS5" s="37"/>
      <c r="AT5" s="105"/>
      <c r="AU5" s="108"/>
      <c r="AV5" s="37"/>
      <c r="AW5" s="37"/>
      <c r="AX5" s="105"/>
      <c r="AY5" s="108"/>
      <c r="AZ5" s="37"/>
      <c r="BA5" s="37"/>
      <c r="BB5" s="105"/>
      <c r="BC5" s="108"/>
      <c r="BD5" s="37"/>
      <c r="BE5" s="37"/>
      <c r="BF5" s="105"/>
      <c r="BG5" s="108"/>
      <c r="BH5" s="37"/>
      <c r="BI5" s="37"/>
      <c r="BJ5" s="105"/>
      <c r="BK5" s="108"/>
      <c r="BL5" s="37"/>
      <c r="BM5" s="37"/>
      <c r="BN5" s="105"/>
      <c r="BO5" s="108"/>
      <c r="BP5" s="37"/>
      <c r="BQ5" s="37"/>
      <c r="BR5" s="105"/>
      <c r="BS5" s="108"/>
      <c r="BT5" s="37"/>
      <c r="BU5" s="37"/>
      <c r="BV5" s="105"/>
      <c r="BW5" s="108"/>
      <c r="BX5" s="37"/>
      <c r="BY5" s="37"/>
      <c r="BZ5" s="105"/>
      <c r="CA5" s="108"/>
      <c r="CB5" s="37"/>
      <c r="CC5" s="37"/>
      <c r="CD5" s="105"/>
      <c r="CE5" s="108"/>
      <c r="CF5" s="37"/>
      <c r="CG5" s="37"/>
      <c r="CH5" s="105"/>
      <c r="CI5" s="108"/>
      <c r="CJ5" s="37"/>
      <c r="CK5" s="37"/>
      <c r="CL5" s="105"/>
      <c r="CM5" s="108"/>
      <c r="CN5" s="37"/>
      <c r="CO5" s="37"/>
      <c r="CP5" s="105"/>
      <c r="CQ5" s="108"/>
      <c r="CR5" s="37"/>
      <c r="CS5" s="37"/>
      <c r="CT5" s="105"/>
      <c r="CU5" s="108"/>
      <c r="CV5" s="37"/>
      <c r="CW5" s="37"/>
      <c r="CX5" s="105"/>
      <c r="CY5" s="108"/>
      <c r="CZ5" s="37"/>
      <c r="DA5" s="37"/>
      <c r="DB5" s="105"/>
      <c r="DC5" s="108"/>
      <c r="DD5" s="37"/>
      <c r="DE5" s="37"/>
      <c r="DF5" s="105"/>
      <c r="DG5" s="108"/>
      <c r="DH5" s="37"/>
      <c r="DI5" s="37"/>
      <c r="DJ5" s="105"/>
      <c r="DK5" s="108"/>
      <c r="DL5" s="37"/>
      <c r="DM5" s="37"/>
      <c r="DN5" s="105"/>
      <c r="DO5" s="108"/>
      <c r="DP5" s="37"/>
      <c r="DQ5" s="37"/>
      <c r="DR5" s="105"/>
      <c r="DS5" s="108"/>
      <c r="DT5" s="37"/>
      <c r="DU5" s="37"/>
    </row>
    <row r="6" spans="1:125" s="68" customFormat="1" ht="22.5" customHeight="1">
      <c r="A6" s="138"/>
      <c r="B6" s="136"/>
      <c r="C6" s="138"/>
      <c r="D6" s="54" t="s">
        <v>138</v>
      </c>
      <c r="E6" s="54" t="s">
        <v>138</v>
      </c>
      <c r="F6" s="106"/>
      <c r="G6" s="109"/>
      <c r="H6" s="54" t="s">
        <v>138</v>
      </c>
      <c r="I6" s="54" t="s">
        <v>138</v>
      </c>
      <c r="J6" s="106"/>
      <c r="K6" s="109"/>
      <c r="L6" s="54" t="s">
        <v>138</v>
      </c>
      <c r="M6" s="54" t="s">
        <v>138</v>
      </c>
      <c r="N6" s="106"/>
      <c r="O6" s="109"/>
      <c r="P6" s="54" t="s">
        <v>138</v>
      </c>
      <c r="Q6" s="54" t="s">
        <v>138</v>
      </c>
      <c r="R6" s="106"/>
      <c r="S6" s="109"/>
      <c r="T6" s="54" t="s">
        <v>138</v>
      </c>
      <c r="U6" s="54" t="s">
        <v>138</v>
      </c>
      <c r="V6" s="106"/>
      <c r="W6" s="109"/>
      <c r="X6" s="54" t="s">
        <v>138</v>
      </c>
      <c r="Y6" s="54" t="s">
        <v>138</v>
      </c>
      <c r="Z6" s="106"/>
      <c r="AA6" s="109"/>
      <c r="AB6" s="54" t="s">
        <v>138</v>
      </c>
      <c r="AC6" s="54" t="s">
        <v>138</v>
      </c>
      <c r="AD6" s="106"/>
      <c r="AE6" s="109"/>
      <c r="AF6" s="54" t="s">
        <v>138</v>
      </c>
      <c r="AG6" s="54" t="s">
        <v>138</v>
      </c>
      <c r="AH6" s="106"/>
      <c r="AI6" s="109"/>
      <c r="AJ6" s="54" t="s">
        <v>138</v>
      </c>
      <c r="AK6" s="54" t="s">
        <v>138</v>
      </c>
      <c r="AL6" s="106"/>
      <c r="AM6" s="109"/>
      <c r="AN6" s="54" t="s">
        <v>138</v>
      </c>
      <c r="AO6" s="54" t="s">
        <v>138</v>
      </c>
      <c r="AP6" s="106"/>
      <c r="AQ6" s="109"/>
      <c r="AR6" s="54" t="s">
        <v>138</v>
      </c>
      <c r="AS6" s="54" t="s">
        <v>138</v>
      </c>
      <c r="AT6" s="106"/>
      <c r="AU6" s="109"/>
      <c r="AV6" s="54" t="s">
        <v>138</v>
      </c>
      <c r="AW6" s="54" t="s">
        <v>138</v>
      </c>
      <c r="AX6" s="106"/>
      <c r="AY6" s="109"/>
      <c r="AZ6" s="54" t="s">
        <v>138</v>
      </c>
      <c r="BA6" s="54" t="s">
        <v>138</v>
      </c>
      <c r="BB6" s="106"/>
      <c r="BC6" s="109"/>
      <c r="BD6" s="54" t="s">
        <v>138</v>
      </c>
      <c r="BE6" s="54" t="s">
        <v>138</v>
      </c>
      <c r="BF6" s="106"/>
      <c r="BG6" s="109"/>
      <c r="BH6" s="54" t="s">
        <v>138</v>
      </c>
      <c r="BI6" s="54" t="s">
        <v>138</v>
      </c>
      <c r="BJ6" s="106"/>
      <c r="BK6" s="109"/>
      <c r="BL6" s="54" t="s">
        <v>138</v>
      </c>
      <c r="BM6" s="54" t="s">
        <v>138</v>
      </c>
      <c r="BN6" s="106"/>
      <c r="BO6" s="109"/>
      <c r="BP6" s="54" t="s">
        <v>138</v>
      </c>
      <c r="BQ6" s="54" t="s">
        <v>138</v>
      </c>
      <c r="BR6" s="106"/>
      <c r="BS6" s="109"/>
      <c r="BT6" s="54" t="s">
        <v>138</v>
      </c>
      <c r="BU6" s="54" t="s">
        <v>138</v>
      </c>
      <c r="BV6" s="106"/>
      <c r="BW6" s="109"/>
      <c r="BX6" s="54" t="s">
        <v>138</v>
      </c>
      <c r="BY6" s="54" t="s">
        <v>138</v>
      </c>
      <c r="BZ6" s="106"/>
      <c r="CA6" s="109"/>
      <c r="CB6" s="54" t="s">
        <v>138</v>
      </c>
      <c r="CC6" s="54" t="s">
        <v>138</v>
      </c>
      <c r="CD6" s="106"/>
      <c r="CE6" s="109"/>
      <c r="CF6" s="54" t="s">
        <v>138</v>
      </c>
      <c r="CG6" s="54" t="s">
        <v>138</v>
      </c>
      <c r="CH6" s="106"/>
      <c r="CI6" s="109"/>
      <c r="CJ6" s="54" t="s">
        <v>138</v>
      </c>
      <c r="CK6" s="54" t="s">
        <v>138</v>
      </c>
      <c r="CL6" s="106"/>
      <c r="CM6" s="109"/>
      <c r="CN6" s="54" t="s">
        <v>138</v>
      </c>
      <c r="CO6" s="54" t="s">
        <v>138</v>
      </c>
      <c r="CP6" s="106"/>
      <c r="CQ6" s="109"/>
      <c r="CR6" s="54" t="s">
        <v>138</v>
      </c>
      <c r="CS6" s="54" t="s">
        <v>138</v>
      </c>
      <c r="CT6" s="106"/>
      <c r="CU6" s="109"/>
      <c r="CV6" s="54" t="s">
        <v>138</v>
      </c>
      <c r="CW6" s="54" t="s">
        <v>138</v>
      </c>
      <c r="CX6" s="106"/>
      <c r="CY6" s="109"/>
      <c r="CZ6" s="54" t="s">
        <v>138</v>
      </c>
      <c r="DA6" s="54" t="s">
        <v>138</v>
      </c>
      <c r="DB6" s="106"/>
      <c r="DC6" s="109"/>
      <c r="DD6" s="54" t="s">
        <v>138</v>
      </c>
      <c r="DE6" s="54" t="s">
        <v>138</v>
      </c>
      <c r="DF6" s="106"/>
      <c r="DG6" s="109"/>
      <c r="DH6" s="54" t="s">
        <v>138</v>
      </c>
      <c r="DI6" s="54" t="s">
        <v>138</v>
      </c>
      <c r="DJ6" s="106"/>
      <c r="DK6" s="109"/>
      <c r="DL6" s="54" t="s">
        <v>138</v>
      </c>
      <c r="DM6" s="54" t="s">
        <v>138</v>
      </c>
      <c r="DN6" s="106"/>
      <c r="DO6" s="109"/>
      <c r="DP6" s="54" t="s">
        <v>138</v>
      </c>
      <c r="DQ6" s="54" t="s">
        <v>138</v>
      </c>
      <c r="DR6" s="106"/>
      <c r="DS6" s="109"/>
      <c r="DT6" s="54" t="s">
        <v>138</v>
      </c>
      <c r="DU6" s="54" t="s">
        <v>138</v>
      </c>
    </row>
    <row r="7" spans="1:125" ht="13.5">
      <c r="A7" s="74" t="s">
        <v>140</v>
      </c>
      <c r="B7" s="74" t="s">
        <v>190</v>
      </c>
      <c r="C7" s="101" t="s">
        <v>191</v>
      </c>
      <c r="D7" s="17">
        <f aca="true" t="shared" si="0" ref="D7:D14">H7+L7+P7+T7+X7+AB7+AF7+AJ7+AN7+AR7+AV7+AZ7+BD7+BH7+BL7+BP7+BT7+BX7+CB7+CF7+CJ7+CN7+CR7+CV7+CZ7+DD7+DH7+DL7+DP7+DT7</f>
        <v>0</v>
      </c>
      <c r="E7" s="17">
        <f aca="true" t="shared" si="1" ref="E7:E14">I7+M7+Q7+U7+Y7+AC7+AG7+AK7+AO7+AS7+AW7+BA7+BE7+BI7+BM7+BQ7+BU7+BY7+CC7+CG7+CK7+CO7+CS7+CW7+DA7+DE7+DI7+DM7+DQ7+DU7</f>
        <v>253180</v>
      </c>
      <c r="F7" s="79" t="s">
        <v>155</v>
      </c>
      <c r="G7" s="77" t="s">
        <v>139</v>
      </c>
      <c r="H7" s="17">
        <v>0</v>
      </c>
      <c r="I7" s="17">
        <v>83860</v>
      </c>
      <c r="J7" s="79" t="s">
        <v>156</v>
      </c>
      <c r="K7" s="77" t="s">
        <v>157</v>
      </c>
      <c r="L7" s="17">
        <v>0</v>
      </c>
      <c r="M7" s="17">
        <v>60528</v>
      </c>
      <c r="N7" s="79" t="s">
        <v>0</v>
      </c>
      <c r="O7" s="77" t="s">
        <v>1</v>
      </c>
      <c r="P7" s="17">
        <v>0</v>
      </c>
      <c r="Q7" s="17">
        <v>83726</v>
      </c>
      <c r="R7" s="79" t="s">
        <v>188</v>
      </c>
      <c r="S7" s="77" t="s">
        <v>189</v>
      </c>
      <c r="T7" s="17">
        <v>0</v>
      </c>
      <c r="U7" s="17">
        <v>25066</v>
      </c>
      <c r="V7" s="78"/>
      <c r="W7" s="77">
        <f>IF(V7="－","－",IF(V7="","",VLOOKUP(V7,'廃棄物事業経費（市町村）'!$B$7:$C$34,2)))</f>
      </c>
      <c r="X7" s="17"/>
      <c r="Y7" s="17"/>
      <c r="Z7" s="78"/>
      <c r="AA7" s="77">
        <f>IF(Z7="－","－",IF(Z7="","",VLOOKUP(Z7,'廃棄物事業経費（市町村）'!$B$7:$C$34,2)))</f>
      </c>
      <c r="AB7" s="17"/>
      <c r="AC7" s="17"/>
      <c r="AD7" s="78"/>
      <c r="AE7" s="77">
        <f>IF(AD7="－","－",IF(AD7="","",VLOOKUP(AD7,'廃棄物事業経費（市町村）'!$B$7:$C$34,2)))</f>
      </c>
      <c r="AF7" s="17"/>
      <c r="AG7" s="17"/>
      <c r="AH7" s="78"/>
      <c r="AI7" s="77">
        <f>IF(AH7="－","－",IF(AH7="","",VLOOKUP(AH7,'廃棄物事業経費（市町村）'!$B$7:$C$34,2)))</f>
      </c>
      <c r="AJ7" s="17"/>
      <c r="AK7" s="17"/>
      <c r="AL7" s="78"/>
      <c r="AM7" s="77">
        <f>IF(AL7="－","－",IF(AL7="","",VLOOKUP(AL7,'廃棄物事業経費（市町村）'!$B$7:$C$34,2)))</f>
      </c>
      <c r="AN7" s="17"/>
      <c r="AO7" s="17"/>
      <c r="AP7" s="78"/>
      <c r="AQ7" s="77">
        <f>IF(AP7="－","－",IF(AP7="","",VLOOKUP(AP7,'廃棄物事業経費（市町村）'!$B$7:$C$34,2)))</f>
      </c>
      <c r="AR7" s="17"/>
      <c r="AS7" s="17"/>
      <c r="AT7" s="78"/>
      <c r="AU7" s="77">
        <f>IF(AT7="－","－",IF(AT7="","",VLOOKUP(AT7,'廃棄物事業経費（市町村）'!$B$7:$C$34,2)))</f>
      </c>
      <c r="AV7" s="17"/>
      <c r="AW7" s="17"/>
      <c r="AX7" s="78"/>
      <c r="AY7" s="77">
        <f>IF(AX7="－","－",IF(AX7="","",VLOOKUP(AX7,'廃棄物事業経費（市町村）'!$B$7:$C$34,2)))</f>
      </c>
      <c r="AZ7" s="17"/>
      <c r="BA7" s="17"/>
      <c r="BB7" s="78"/>
      <c r="BC7" s="77">
        <f>IF(BB7="－","－",IF(BB7="","",VLOOKUP(BB7,'廃棄物事業経費（市町村）'!$B$7:$C$34,2)))</f>
      </c>
      <c r="BD7" s="17"/>
      <c r="BE7" s="17"/>
      <c r="BF7" s="78"/>
      <c r="BG7" s="77">
        <f>IF(BF7="－","－",IF(BF7="","",VLOOKUP(BF7,'廃棄物事業経費（市町村）'!$B$7:$C$34,2)))</f>
      </c>
      <c r="BH7" s="17"/>
      <c r="BI7" s="17"/>
      <c r="BJ7" s="78"/>
      <c r="BK7" s="77">
        <f>IF(BJ7="－","－",IF(BJ7="","",VLOOKUP(BJ7,'廃棄物事業経費（市町村）'!$B$7:$C$34,2)))</f>
      </c>
      <c r="BL7" s="17"/>
      <c r="BM7" s="17"/>
      <c r="BN7" s="78"/>
      <c r="BO7" s="77">
        <f>IF(BN7="－","－",IF(BN7="","",VLOOKUP(BN7,'廃棄物事業経費（市町村）'!$B$7:$C$34,2)))</f>
      </c>
      <c r="BP7" s="17"/>
      <c r="BQ7" s="17"/>
      <c r="BR7" s="78"/>
      <c r="BS7" s="77">
        <f>IF(BR7="－","－",IF(BR7="","",VLOOKUP(BR7,'廃棄物事業経費（市町村）'!$B$7:$C$34,2)))</f>
      </c>
      <c r="BT7" s="17"/>
      <c r="BU7" s="17"/>
      <c r="BV7" s="78"/>
      <c r="BW7" s="77">
        <f>IF(BV7="－","－",IF(BV7="","",VLOOKUP(BV7,'廃棄物事業経費（市町村）'!$B$7:$C$34,2)))</f>
      </c>
      <c r="BX7" s="17"/>
      <c r="BY7" s="17"/>
      <c r="BZ7" s="78"/>
      <c r="CA7" s="77">
        <f>IF(BZ7="－","－",IF(BZ7="","",VLOOKUP(BZ7,'廃棄物事業経費（市町村）'!$B$7:$C$34,2)))</f>
      </c>
      <c r="CB7" s="17"/>
      <c r="CC7" s="17"/>
      <c r="CD7" s="78"/>
      <c r="CE7" s="77">
        <f>IF(CD7="－","－",IF(CD7="","",VLOOKUP(CD7,'廃棄物事業経費（市町村）'!$B$7:$C$34,2)))</f>
      </c>
      <c r="CF7" s="17"/>
      <c r="CG7" s="17"/>
      <c r="CH7" s="78"/>
      <c r="CI7" s="77">
        <f>IF(CH7="－","－",IF(CH7="","",VLOOKUP(CH7,'廃棄物事業経費（市町村）'!$B$7:$C$34,2)))</f>
      </c>
      <c r="CJ7" s="17"/>
      <c r="CK7" s="17"/>
      <c r="CL7" s="78"/>
      <c r="CM7" s="77">
        <f>IF(CL7="－","－",IF(CL7="","",VLOOKUP(CL7,'廃棄物事業経費（市町村）'!$B$7:$C$34,2)))</f>
      </c>
      <c r="CN7" s="17"/>
      <c r="CO7" s="17"/>
      <c r="CP7" s="78"/>
      <c r="CQ7" s="77">
        <f>IF(CP7="－","－",IF(CP7="","",VLOOKUP(CP7,'廃棄物事業経費（市町村）'!$B$7:$C$34,2)))</f>
      </c>
      <c r="CR7" s="17"/>
      <c r="CS7" s="17"/>
      <c r="CT7" s="78"/>
      <c r="CU7" s="77">
        <f>IF(CT7="－","－",IF(CT7="","",VLOOKUP(CT7,'廃棄物事業経費（市町村）'!$B$7:$C$34,2)))</f>
      </c>
      <c r="CV7" s="17"/>
      <c r="CW7" s="17"/>
      <c r="CX7" s="78"/>
      <c r="CY7" s="77">
        <f>IF(CX7="－","－",IF(CX7="","",VLOOKUP(CX7,'廃棄物事業経費（市町村）'!$B$7:$C$34,2)))</f>
      </c>
      <c r="CZ7" s="17"/>
      <c r="DA7" s="17"/>
      <c r="DB7" s="78"/>
      <c r="DC7" s="77">
        <f>IF(DB7="－","－",IF(DB7="","",VLOOKUP(DB7,'廃棄物事業経費（市町村）'!$B$7:$C$34,2)))</f>
      </c>
      <c r="DD7" s="17"/>
      <c r="DE7" s="17"/>
      <c r="DF7" s="78"/>
      <c r="DG7" s="77">
        <f>IF(DF7="－","－",IF(DF7="","",VLOOKUP(DF7,'廃棄物事業経費（市町村）'!$B$7:$C$34,2)))</f>
      </c>
      <c r="DH7" s="17"/>
      <c r="DI7" s="17"/>
      <c r="DJ7" s="78"/>
      <c r="DK7" s="77">
        <f>IF(DJ7="－","－",IF(DJ7="","",VLOOKUP(DJ7,'廃棄物事業経費（市町村）'!$B$7:$C$34,2)))</f>
      </c>
      <c r="DL7" s="17"/>
      <c r="DM7" s="17"/>
      <c r="DN7" s="78"/>
      <c r="DO7" s="77">
        <f>IF(DN7="－","－",IF(DN7="","",VLOOKUP(DN7,'廃棄物事業経費（市町村）'!$B$7:$C$34,2)))</f>
      </c>
      <c r="DP7" s="17"/>
      <c r="DQ7" s="17"/>
      <c r="DR7" s="78"/>
      <c r="DS7" s="77">
        <f>IF(DR7="－","－",IF(DR7="","",VLOOKUP(DR7,'廃棄物事業経費（市町村）'!$B$7:$C$34,2)))</f>
      </c>
      <c r="DT7" s="17"/>
      <c r="DU7" s="17"/>
    </row>
    <row r="8" spans="1:125" ht="13.5">
      <c r="A8" s="74" t="s">
        <v>140</v>
      </c>
      <c r="B8" s="74" t="s">
        <v>192</v>
      </c>
      <c r="C8" s="101" t="s">
        <v>103</v>
      </c>
      <c r="D8" s="17">
        <f t="shared" si="0"/>
        <v>0</v>
      </c>
      <c r="E8" s="17">
        <f t="shared" si="1"/>
        <v>117796</v>
      </c>
      <c r="F8" s="79" t="s">
        <v>141</v>
      </c>
      <c r="G8" s="77" t="s">
        <v>142</v>
      </c>
      <c r="H8" s="17"/>
      <c r="I8" s="17">
        <v>53520</v>
      </c>
      <c r="J8" s="79" t="s">
        <v>158</v>
      </c>
      <c r="K8" s="77" t="s">
        <v>159</v>
      </c>
      <c r="L8" s="17"/>
      <c r="M8" s="17">
        <v>17243</v>
      </c>
      <c r="N8" s="79" t="s">
        <v>160</v>
      </c>
      <c r="O8" s="77" t="s">
        <v>161</v>
      </c>
      <c r="P8" s="17"/>
      <c r="Q8" s="17">
        <v>6899</v>
      </c>
      <c r="R8" s="79" t="s">
        <v>173</v>
      </c>
      <c r="S8" s="77" t="s">
        <v>174</v>
      </c>
      <c r="T8" s="17"/>
      <c r="U8" s="17">
        <v>34422</v>
      </c>
      <c r="V8" s="79" t="s">
        <v>179</v>
      </c>
      <c r="W8" s="77" t="s">
        <v>180</v>
      </c>
      <c r="X8" s="17"/>
      <c r="Y8" s="17">
        <v>5712</v>
      </c>
      <c r="Z8" s="78"/>
      <c r="AA8" s="77">
        <f>IF(Z8="－","－",IF(Z8="","",VLOOKUP(Z8,'廃棄物事業経費（市町村）'!$B$7:$C$34,2)))</f>
      </c>
      <c r="AB8" s="17"/>
      <c r="AC8" s="17"/>
      <c r="AD8" s="78"/>
      <c r="AE8" s="77">
        <f>IF(AD8="－","－",IF(AD8="","",VLOOKUP(AD8,'廃棄物事業経費（市町村）'!$B$7:$C$34,2)))</f>
      </c>
      <c r="AF8" s="17"/>
      <c r="AG8" s="17"/>
      <c r="AH8" s="78"/>
      <c r="AI8" s="77">
        <f>IF(AH8="－","－",IF(AH8="","",VLOOKUP(AH8,'廃棄物事業経費（市町村）'!$B$7:$C$34,2)))</f>
      </c>
      <c r="AJ8" s="17"/>
      <c r="AK8" s="17"/>
      <c r="AL8" s="78"/>
      <c r="AM8" s="77">
        <f>IF(AL8="－","－",IF(AL8="","",VLOOKUP(AL8,'廃棄物事業経費（市町村）'!$B$7:$C$34,2)))</f>
      </c>
      <c r="AN8" s="17"/>
      <c r="AO8" s="17"/>
      <c r="AP8" s="78"/>
      <c r="AQ8" s="77">
        <f>IF(AP8="－","－",IF(AP8="","",VLOOKUP(AP8,'廃棄物事業経費（市町村）'!$B$7:$C$34,2)))</f>
      </c>
      <c r="AR8" s="17"/>
      <c r="AS8" s="17"/>
      <c r="AT8" s="78"/>
      <c r="AU8" s="77">
        <f>IF(AT8="－","－",IF(AT8="","",VLOOKUP(AT8,'廃棄物事業経費（市町村）'!$B$7:$C$34,2)))</f>
      </c>
      <c r="AV8" s="17"/>
      <c r="AW8" s="17"/>
      <c r="AX8" s="78"/>
      <c r="AY8" s="77">
        <f>IF(AX8="－","－",IF(AX8="","",VLOOKUP(AX8,'廃棄物事業経費（市町村）'!$B$7:$C$34,2)))</f>
      </c>
      <c r="AZ8" s="17"/>
      <c r="BA8" s="17"/>
      <c r="BB8" s="78"/>
      <c r="BC8" s="77">
        <f>IF(BB8="－","－",IF(BB8="","",VLOOKUP(BB8,'廃棄物事業経費（市町村）'!$B$7:$C$34,2)))</f>
      </c>
      <c r="BD8" s="17"/>
      <c r="BE8" s="17"/>
      <c r="BF8" s="78"/>
      <c r="BG8" s="77">
        <f>IF(BF8="－","－",IF(BF8="","",VLOOKUP(BF8,'廃棄物事業経費（市町村）'!$B$7:$C$34,2)))</f>
      </c>
      <c r="BH8" s="17"/>
      <c r="BI8" s="17"/>
      <c r="BJ8" s="78"/>
      <c r="BK8" s="77">
        <f>IF(BJ8="－","－",IF(BJ8="","",VLOOKUP(BJ8,'廃棄物事業経費（市町村）'!$B$7:$C$34,2)))</f>
      </c>
      <c r="BL8" s="17"/>
      <c r="BM8" s="17"/>
      <c r="BN8" s="78"/>
      <c r="BO8" s="77">
        <f>IF(BN8="－","－",IF(BN8="","",VLOOKUP(BN8,'廃棄物事業経費（市町村）'!$B$7:$C$34,2)))</f>
      </c>
      <c r="BP8" s="17"/>
      <c r="BQ8" s="17"/>
      <c r="BR8" s="78"/>
      <c r="BS8" s="77">
        <f>IF(BR8="－","－",IF(BR8="","",VLOOKUP(BR8,'廃棄物事業経費（市町村）'!$B$7:$C$34,2)))</f>
      </c>
      <c r="BT8" s="17"/>
      <c r="BU8" s="17"/>
      <c r="BV8" s="78"/>
      <c r="BW8" s="77">
        <f>IF(BV8="－","－",IF(BV8="","",VLOOKUP(BV8,'廃棄物事業経費（市町村）'!$B$7:$C$34,2)))</f>
      </c>
      <c r="BX8" s="17"/>
      <c r="BY8" s="17"/>
      <c r="BZ8" s="78"/>
      <c r="CA8" s="77">
        <f>IF(BZ8="－","－",IF(BZ8="","",VLOOKUP(BZ8,'廃棄物事業経費（市町村）'!$B$7:$C$34,2)))</f>
      </c>
      <c r="CB8" s="17"/>
      <c r="CC8" s="17"/>
      <c r="CD8" s="78"/>
      <c r="CE8" s="77">
        <f>IF(CD8="－","－",IF(CD8="","",VLOOKUP(CD8,'廃棄物事業経費（市町村）'!$B$7:$C$34,2)))</f>
      </c>
      <c r="CF8" s="17"/>
      <c r="CG8" s="17"/>
      <c r="CH8" s="78"/>
      <c r="CI8" s="77">
        <f>IF(CH8="－","－",IF(CH8="","",VLOOKUP(CH8,'廃棄物事業経費（市町村）'!$B$7:$C$34,2)))</f>
      </c>
      <c r="CJ8" s="17"/>
      <c r="CK8" s="17"/>
      <c r="CL8" s="78"/>
      <c r="CM8" s="77">
        <f>IF(CL8="－","－",IF(CL8="","",VLOOKUP(CL8,'廃棄物事業経費（市町村）'!$B$7:$C$34,2)))</f>
      </c>
      <c r="CN8" s="17"/>
      <c r="CO8" s="17"/>
      <c r="CP8" s="78"/>
      <c r="CQ8" s="77">
        <f>IF(CP8="－","－",IF(CP8="","",VLOOKUP(CP8,'廃棄物事業経費（市町村）'!$B$7:$C$34,2)))</f>
      </c>
      <c r="CR8" s="17"/>
      <c r="CS8" s="17"/>
      <c r="CT8" s="78"/>
      <c r="CU8" s="77">
        <f>IF(CT8="－","－",IF(CT8="","",VLOOKUP(CT8,'廃棄物事業経費（市町村）'!$B$7:$C$34,2)))</f>
      </c>
      <c r="CV8" s="17"/>
      <c r="CW8" s="17"/>
      <c r="CX8" s="78"/>
      <c r="CY8" s="77">
        <f>IF(CX8="－","－",IF(CX8="","",VLOOKUP(CX8,'廃棄物事業経費（市町村）'!$B$7:$C$34,2)))</f>
      </c>
      <c r="CZ8" s="17"/>
      <c r="DA8" s="17"/>
      <c r="DB8" s="78"/>
      <c r="DC8" s="77">
        <f>IF(DB8="－","－",IF(DB8="","",VLOOKUP(DB8,'廃棄物事業経費（市町村）'!$B$7:$C$34,2)))</f>
      </c>
      <c r="DD8" s="17"/>
      <c r="DE8" s="17"/>
      <c r="DF8" s="78"/>
      <c r="DG8" s="77">
        <f>IF(DF8="－","－",IF(DF8="","",VLOOKUP(DF8,'廃棄物事業経費（市町村）'!$B$7:$C$34,2)))</f>
      </c>
      <c r="DH8" s="17"/>
      <c r="DI8" s="17"/>
      <c r="DJ8" s="78"/>
      <c r="DK8" s="77">
        <f>IF(DJ8="－","－",IF(DJ8="","",VLOOKUP(DJ8,'廃棄物事業経費（市町村）'!$B$7:$C$34,2)))</f>
      </c>
      <c r="DL8" s="17"/>
      <c r="DM8" s="17"/>
      <c r="DN8" s="78"/>
      <c r="DO8" s="77">
        <f>IF(DN8="－","－",IF(DN8="","",VLOOKUP(DN8,'廃棄物事業経費（市町村）'!$B$7:$C$34,2)))</f>
      </c>
      <c r="DP8" s="17"/>
      <c r="DQ8" s="17"/>
      <c r="DR8" s="78"/>
      <c r="DS8" s="77">
        <f>IF(DR8="－","－",IF(DR8="","",VLOOKUP(DR8,'廃棄物事業経費（市町村）'!$B$7:$C$34,2)))</f>
      </c>
      <c r="DT8" s="17"/>
      <c r="DU8" s="17"/>
    </row>
    <row r="9" spans="1:125" ht="13.5">
      <c r="A9" s="74" t="s">
        <v>140</v>
      </c>
      <c r="B9" s="74" t="s">
        <v>104</v>
      </c>
      <c r="C9" s="101" t="s">
        <v>105</v>
      </c>
      <c r="D9" s="17">
        <f t="shared" si="0"/>
        <v>0</v>
      </c>
      <c r="E9" s="17">
        <f t="shared" si="1"/>
        <v>134095</v>
      </c>
      <c r="F9" s="79" t="s">
        <v>141</v>
      </c>
      <c r="G9" s="77" t="s">
        <v>142</v>
      </c>
      <c r="H9" s="17"/>
      <c r="I9" s="17">
        <v>34944</v>
      </c>
      <c r="J9" s="79" t="s">
        <v>164</v>
      </c>
      <c r="K9" s="77" t="s">
        <v>165</v>
      </c>
      <c r="L9" s="17"/>
      <c r="M9" s="17">
        <v>48071</v>
      </c>
      <c r="N9" s="79" t="s">
        <v>166</v>
      </c>
      <c r="O9" s="77" t="s">
        <v>167</v>
      </c>
      <c r="P9" s="17"/>
      <c r="Q9" s="17">
        <v>51080</v>
      </c>
      <c r="R9" s="78"/>
      <c r="S9" s="77">
        <f>IF(R9="－","－",IF(R9="","",VLOOKUP(R9,'廃棄物事業経費（市町村）'!$B$7:$C$34,2)))</f>
      </c>
      <c r="T9" s="17"/>
      <c r="U9" s="17"/>
      <c r="V9" s="78"/>
      <c r="W9" s="77">
        <f>IF(V9="－","－",IF(V9="","",VLOOKUP(V9,'廃棄物事業経費（市町村）'!$B$7:$C$34,2)))</f>
      </c>
      <c r="X9" s="17"/>
      <c r="Y9" s="17"/>
      <c r="Z9" s="78"/>
      <c r="AA9" s="77">
        <f>IF(Z9="－","－",IF(Z9="","",VLOOKUP(Z9,'廃棄物事業経費（市町村）'!$B$7:$C$34,2)))</f>
      </c>
      <c r="AB9" s="17"/>
      <c r="AC9" s="17"/>
      <c r="AD9" s="78"/>
      <c r="AE9" s="77">
        <f>IF(AD9="－","－",IF(AD9="","",VLOOKUP(AD9,'廃棄物事業経費（市町村）'!$B$7:$C$34,2)))</f>
      </c>
      <c r="AF9" s="17"/>
      <c r="AG9" s="17"/>
      <c r="AH9" s="78"/>
      <c r="AI9" s="77">
        <f>IF(AH9="－","－",IF(AH9="","",VLOOKUP(AH9,'廃棄物事業経費（市町村）'!$B$7:$C$34,2)))</f>
      </c>
      <c r="AJ9" s="17"/>
      <c r="AK9" s="17"/>
      <c r="AL9" s="78"/>
      <c r="AM9" s="77">
        <f>IF(AL9="－","－",IF(AL9="","",VLOOKUP(AL9,'廃棄物事業経費（市町村）'!$B$7:$C$34,2)))</f>
      </c>
      <c r="AN9" s="17"/>
      <c r="AO9" s="17"/>
      <c r="AP9" s="78"/>
      <c r="AQ9" s="77">
        <f>IF(AP9="－","－",IF(AP9="","",VLOOKUP(AP9,'廃棄物事業経費（市町村）'!$B$7:$C$34,2)))</f>
      </c>
      <c r="AR9" s="17"/>
      <c r="AS9" s="17"/>
      <c r="AT9" s="78"/>
      <c r="AU9" s="77">
        <f>IF(AT9="－","－",IF(AT9="","",VLOOKUP(AT9,'廃棄物事業経費（市町村）'!$B$7:$C$34,2)))</f>
      </c>
      <c r="AV9" s="17"/>
      <c r="AW9" s="17"/>
      <c r="AX9" s="78"/>
      <c r="AY9" s="77">
        <f>IF(AX9="－","－",IF(AX9="","",VLOOKUP(AX9,'廃棄物事業経費（市町村）'!$B$7:$C$34,2)))</f>
      </c>
      <c r="AZ9" s="17"/>
      <c r="BA9" s="17"/>
      <c r="BB9" s="78"/>
      <c r="BC9" s="77">
        <f>IF(BB9="－","－",IF(BB9="","",VLOOKUP(BB9,'廃棄物事業経費（市町村）'!$B$7:$C$34,2)))</f>
      </c>
      <c r="BD9" s="17"/>
      <c r="BE9" s="17"/>
      <c r="BF9" s="78"/>
      <c r="BG9" s="77">
        <f>IF(BF9="－","－",IF(BF9="","",VLOOKUP(BF9,'廃棄物事業経費（市町村）'!$B$7:$C$34,2)))</f>
      </c>
      <c r="BH9" s="17"/>
      <c r="BI9" s="17"/>
      <c r="BJ9" s="78"/>
      <c r="BK9" s="77">
        <f>IF(BJ9="－","－",IF(BJ9="","",VLOOKUP(BJ9,'廃棄物事業経費（市町村）'!$B$7:$C$34,2)))</f>
      </c>
      <c r="BL9" s="17"/>
      <c r="BM9" s="17"/>
      <c r="BN9" s="78"/>
      <c r="BO9" s="77">
        <f>IF(BN9="－","－",IF(BN9="","",VLOOKUP(BN9,'廃棄物事業経費（市町村）'!$B$7:$C$34,2)))</f>
      </c>
      <c r="BP9" s="17"/>
      <c r="BQ9" s="17"/>
      <c r="BR9" s="78"/>
      <c r="BS9" s="77">
        <f>IF(BR9="－","－",IF(BR9="","",VLOOKUP(BR9,'廃棄物事業経費（市町村）'!$B$7:$C$34,2)))</f>
      </c>
      <c r="BT9" s="17"/>
      <c r="BU9" s="17"/>
      <c r="BV9" s="78"/>
      <c r="BW9" s="77">
        <f>IF(BV9="－","－",IF(BV9="","",VLOOKUP(BV9,'廃棄物事業経費（市町村）'!$B$7:$C$34,2)))</f>
      </c>
      <c r="BX9" s="17"/>
      <c r="BY9" s="17"/>
      <c r="BZ9" s="78"/>
      <c r="CA9" s="77">
        <f>IF(BZ9="－","－",IF(BZ9="","",VLOOKUP(BZ9,'廃棄物事業経費（市町村）'!$B$7:$C$34,2)))</f>
      </c>
      <c r="CB9" s="17"/>
      <c r="CC9" s="17"/>
      <c r="CD9" s="78"/>
      <c r="CE9" s="77">
        <f>IF(CD9="－","－",IF(CD9="","",VLOOKUP(CD9,'廃棄物事業経費（市町村）'!$B$7:$C$34,2)))</f>
      </c>
      <c r="CF9" s="17"/>
      <c r="CG9" s="17"/>
      <c r="CH9" s="78"/>
      <c r="CI9" s="77">
        <f>IF(CH9="－","－",IF(CH9="","",VLOOKUP(CH9,'廃棄物事業経費（市町村）'!$B$7:$C$34,2)))</f>
      </c>
      <c r="CJ9" s="17"/>
      <c r="CK9" s="17"/>
      <c r="CL9" s="78"/>
      <c r="CM9" s="77">
        <f>IF(CL9="－","－",IF(CL9="","",VLOOKUP(CL9,'廃棄物事業経費（市町村）'!$B$7:$C$34,2)))</f>
      </c>
      <c r="CN9" s="17"/>
      <c r="CO9" s="17"/>
      <c r="CP9" s="78"/>
      <c r="CQ9" s="77">
        <f>IF(CP9="－","－",IF(CP9="","",VLOOKUP(CP9,'廃棄物事業経費（市町村）'!$B$7:$C$34,2)))</f>
      </c>
      <c r="CR9" s="17"/>
      <c r="CS9" s="17"/>
      <c r="CT9" s="78"/>
      <c r="CU9" s="77">
        <f>IF(CT9="－","－",IF(CT9="","",VLOOKUP(CT9,'廃棄物事業経費（市町村）'!$B$7:$C$34,2)))</f>
      </c>
      <c r="CV9" s="17"/>
      <c r="CW9" s="17"/>
      <c r="CX9" s="78"/>
      <c r="CY9" s="77">
        <f>IF(CX9="－","－",IF(CX9="","",VLOOKUP(CX9,'廃棄物事業経費（市町村）'!$B$7:$C$34,2)))</f>
      </c>
      <c r="CZ9" s="17"/>
      <c r="DA9" s="17"/>
      <c r="DB9" s="78"/>
      <c r="DC9" s="77">
        <f>IF(DB9="－","－",IF(DB9="","",VLOOKUP(DB9,'廃棄物事業経費（市町村）'!$B$7:$C$34,2)))</f>
      </c>
      <c r="DD9" s="17"/>
      <c r="DE9" s="17"/>
      <c r="DF9" s="78"/>
      <c r="DG9" s="77">
        <f>IF(DF9="－","－",IF(DF9="","",VLOOKUP(DF9,'廃棄物事業経費（市町村）'!$B$7:$C$34,2)))</f>
      </c>
      <c r="DH9" s="17"/>
      <c r="DI9" s="17"/>
      <c r="DJ9" s="78"/>
      <c r="DK9" s="77">
        <f>IF(DJ9="－","－",IF(DJ9="","",VLOOKUP(DJ9,'廃棄物事業経費（市町村）'!$B$7:$C$34,2)))</f>
      </c>
      <c r="DL9" s="17"/>
      <c r="DM9" s="17"/>
      <c r="DN9" s="78"/>
      <c r="DO9" s="77">
        <f>IF(DN9="－","－",IF(DN9="","",VLOOKUP(DN9,'廃棄物事業経費（市町村）'!$B$7:$C$34,2)))</f>
      </c>
      <c r="DP9" s="17"/>
      <c r="DQ9" s="17"/>
      <c r="DR9" s="78"/>
      <c r="DS9" s="77">
        <f>IF(DR9="－","－",IF(DR9="","",VLOOKUP(DR9,'廃棄物事業経費（市町村）'!$B$7:$C$34,2)))</f>
      </c>
      <c r="DT9" s="17"/>
      <c r="DU9" s="17"/>
    </row>
    <row r="10" spans="1:125" ht="13.5">
      <c r="A10" s="74" t="s">
        <v>140</v>
      </c>
      <c r="B10" s="74" t="s">
        <v>106</v>
      </c>
      <c r="C10" s="101" t="s">
        <v>107</v>
      </c>
      <c r="D10" s="17">
        <f t="shared" si="0"/>
        <v>443054</v>
      </c>
      <c r="E10" s="17">
        <f t="shared" si="1"/>
        <v>118418</v>
      </c>
      <c r="F10" s="79" t="s">
        <v>145</v>
      </c>
      <c r="G10" s="77" t="s">
        <v>146</v>
      </c>
      <c r="H10" s="17">
        <v>172155</v>
      </c>
      <c r="I10" s="17">
        <v>38522</v>
      </c>
      <c r="J10" s="79" t="s">
        <v>181</v>
      </c>
      <c r="K10" s="77" t="s">
        <v>182</v>
      </c>
      <c r="L10" s="17">
        <v>155342</v>
      </c>
      <c r="M10" s="17">
        <v>38848</v>
      </c>
      <c r="N10" s="79" t="s">
        <v>183</v>
      </c>
      <c r="O10" s="77" t="s">
        <v>184</v>
      </c>
      <c r="P10" s="17">
        <v>55733</v>
      </c>
      <c r="Q10" s="17">
        <v>19072</v>
      </c>
      <c r="R10" s="79" t="s">
        <v>185</v>
      </c>
      <c r="S10" s="77" t="s">
        <v>186</v>
      </c>
      <c r="T10" s="17">
        <v>14466</v>
      </c>
      <c r="U10" s="17">
        <v>3344</v>
      </c>
      <c r="V10" s="79" t="s">
        <v>187</v>
      </c>
      <c r="W10" s="77" t="s">
        <v>99</v>
      </c>
      <c r="X10" s="17">
        <v>45358</v>
      </c>
      <c r="Y10" s="17">
        <v>18632</v>
      </c>
      <c r="Z10" s="78"/>
      <c r="AA10" s="77">
        <f>IF(Z10="－","－",IF(Z10="","",VLOOKUP(Z10,'廃棄物事業経費（市町村）'!$B$7:$C$34,2)))</f>
      </c>
      <c r="AB10" s="17"/>
      <c r="AC10" s="17"/>
      <c r="AD10" s="78"/>
      <c r="AE10" s="77">
        <f>IF(AD10="－","－",IF(AD10="","",VLOOKUP(AD10,'廃棄物事業経費（市町村）'!$B$7:$C$34,2)))</f>
      </c>
      <c r="AF10" s="17"/>
      <c r="AG10" s="17"/>
      <c r="AH10" s="78"/>
      <c r="AI10" s="77">
        <f>IF(AH10="－","－",IF(AH10="","",VLOOKUP(AH10,'廃棄物事業経費（市町村）'!$B$7:$C$34,2)))</f>
      </c>
      <c r="AJ10" s="17"/>
      <c r="AK10" s="17"/>
      <c r="AL10" s="78"/>
      <c r="AM10" s="77">
        <f>IF(AL10="－","－",IF(AL10="","",VLOOKUP(AL10,'廃棄物事業経費（市町村）'!$B$7:$C$34,2)))</f>
      </c>
      <c r="AN10" s="17"/>
      <c r="AO10" s="17"/>
      <c r="AP10" s="78"/>
      <c r="AQ10" s="77">
        <f>IF(AP10="－","－",IF(AP10="","",VLOOKUP(AP10,'廃棄物事業経費（市町村）'!$B$7:$C$34,2)))</f>
      </c>
      <c r="AR10" s="17"/>
      <c r="AS10" s="17"/>
      <c r="AT10" s="78"/>
      <c r="AU10" s="77">
        <f>IF(AT10="－","－",IF(AT10="","",VLOOKUP(AT10,'廃棄物事業経費（市町村）'!$B$7:$C$34,2)))</f>
      </c>
      <c r="AV10" s="17"/>
      <c r="AW10" s="17"/>
      <c r="AX10" s="78"/>
      <c r="AY10" s="77">
        <f>IF(AX10="－","－",IF(AX10="","",VLOOKUP(AX10,'廃棄物事業経費（市町村）'!$B$7:$C$34,2)))</f>
      </c>
      <c r="AZ10" s="17"/>
      <c r="BA10" s="17"/>
      <c r="BB10" s="78"/>
      <c r="BC10" s="77">
        <f>IF(BB10="－","－",IF(BB10="","",VLOOKUP(BB10,'廃棄物事業経費（市町村）'!$B$7:$C$34,2)))</f>
      </c>
      <c r="BD10" s="17"/>
      <c r="BE10" s="17"/>
      <c r="BF10" s="78"/>
      <c r="BG10" s="77">
        <f>IF(BF10="－","－",IF(BF10="","",VLOOKUP(BF10,'廃棄物事業経費（市町村）'!$B$7:$C$34,2)))</f>
      </c>
      <c r="BH10" s="17"/>
      <c r="BI10" s="17"/>
      <c r="BJ10" s="78"/>
      <c r="BK10" s="77">
        <f>IF(BJ10="－","－",IF(BJ10="","",VLOOKUP(BJ10,'廃棄物事業経費（市町村）'!$B$7:$C$34,2)))</f>
      </c>
      <c r="BL10" s="17"/>
      <c r="BM10" s="17"/>
      <c r="BN10" s="78"/>
      <c r="BO10" s="77">
        <f>IF(BN10="－","－",IF(BN10="","",VLOOKUP(BN10,'廃棄物事業経費（市町村）'!$B$7:$C$34,2)))</f>
      </c>
      <c r="BP10" s="17"/>
      <c r="BQ10" s="17"/>
      <c r="BR10" s="78"/>
      <c r="BS10" s="77">
        <f>IF(BR10="－","－",IF(BR10="","",VLOOKUP(BR10,'廃棄物事業経費（市町村）'!$B$7:$C$34,2)))</f>
      </c>
      <c r="BT10" s="17"/>
      <c r="BU10" s="17"/>
      <c r="BV10" s="78"/>
      <c r="BW10" s="77">
        <f>IF(BV10="－","－",IF(BV10="","",VLOOKUP(BV10,'廃棄物事業経費（市町村）'!$B$7:$C$34,2)))</f>
      </c>
      <c r="BX10" s="17"/>
      <c r="BY10" s="17"/>
      <c r="BZ10" s="78"/>
      <c r="CA10" s="77">
        <f>IF(BZ10="－","－",IF(BZ10="","",VLOOKUP(BZ10,'廃棄物事業経費（市町村）'!$B$7:$C$34,2)))</f>
      </c>
      <c r="CB10" s="17"/>
      <c r="CC10" s="17"/>
      <c r="CD10" s="78"/>
      <c r="CE10" s="77">
        <f>IF(CD10="－","－",IF(CD10="","",VLOOKUP(CD10,'廃棄物事業経費（市町村）'!$B$7:$C$34,2)))</f>
      </c>
      <c r="CF10" s="17"/>
      <c r="CG10" s="17"/>
      <c r="CH10" s="78"/>
      <c r="CI10" s="77">
        <f>IF(CH10="－","－",IF(CH10="","",VLOOKUP(CH10,'廃棄物事業経費（市町村）'!$B$7:$C$34,2)))</f>
      </c>
      <c r="CJ10" s="17"/>
      <c r="CK10" s="17"/>
      <c r="CL10" s="78"/>
      <c r="CM10" s="77">
        <f>IF(CL10="－","－",IF(CL10="","",VLOOKUP(CL10,'廃棄物事業経費（市町村）'!$B$7:$C$34,2)))</f>
      </c>
      <c r="CN10" s="17"/>
      <c r="CO10" s="17"/>
      <c r="CP10" s="78"/>
      <c r="CQ10" s="77">
        <f>IF(CP10="－","－",IF(CP10="","",VLOOKUP(CP10,'廃棄物事業経費（市町村）'!$B$7:$C$34,2)))</f>
      </c>
      <c r="CR10" s="17"/>
      <c r="CS10" s="17"/>
      <c r="CT10" s="78"/>
      <c r="CU10" s="77">
        <f>IF(CT10="－","－",IF(CT10="","",VLOOKUP(CT10,'廃棄物事業経費（市町村）'!$B$7:$C$34,2)))</f>
      </c>
      <c r="CV10" s="17"/>
      <c r="CW10" s="17"/>
      <c r="CX10" s="78"/>
      <c r="CY10" s="77">
        <f>IF(CX10="－","－",IF(CX10="","",VLOOKUP(CX10,'廃棄物事業経費（市町村）'!$B$7:$C$34,2)))</f>
      </c>
      <c r="CZ10" s="17"/>
      <c r="DA10" s="17"/>
      <c r="DB10" s="78"/>
      <c r="DC10" s="77">
        <f>IF(DB10="－","－",IF(DB10="","",VLOOKUP(DB10,'廃棄物事業経費（市町村）'!$B$7:$C$34,2)))</f>
      </c>
      <c r="DD10" s="17"/>
      <c r="DE10" s="17"/>
      <c r="DF10" s="78"/>
      <c r="DG10" s="77">
        <f>IF(DF10="－","－",IF(DF10="","",VLOOKUP(DF10,'廃棄物事業経費（市町村）'!$B$7:$C$34,2)))</f>
      </c>
      <c r="DH10" s="17"/>
      <c r="DI10" s="17"/>
      <c r="DJ10" s="78"/>
      <c r="DK10" s="77">
        <f>IF(DJ10="－","－",IF(DJ10="","",VLOOKUP(DJ10,'廃棄物事業経費（市町村）'!$B$7:$C$34,2)))</f>
      </c>
      <c r="DL10" s="17"/>
      <c r="DM10" s="17"/>
      <c r="DN10" s="78"/>
      <c r="DO10" s="77">
        <f>IF(DN10="－","－",IF(DN10="","",VLOOKUP(DN10,'廃棄物事業経費（市町村）'!$B$7:$C$34,2)))</f>
      </c>
      <c r="DP10" s="17"/>
      <c r="DQ10" s="17"/>
      <c r="DR10" s="78"/>
      <c r="DS10" s="77">
        <f>IF(DR10="－","－",IF(DR10="","",VLOOKUP(DR10,'廃棄物事業経費（市町村）'!$B$7:$C$34,2)))</f>
      </c>
      <c r="DT10" s="17"/>
      <c r="DU10" s="17"/>
    </row>
    <row r="11" spans="1:125" ht="13.5">
      <c r="A11" s="74" t="s">
        <v>140</v>
      </c>
      <c r="B11" s="74" t="s">
        <v>108</v>
      </c>
      <c r="C11" s="101" t="s">
        <v>109</v>
      </c>
      <c r="D11" s="17">
        <f t="shared" si="0"/>
        <v>366711</v>
      </c>
      <c r="E11" s="17">
        <f t="shared" si="1"/>
        <v>0</v>
      </c>
      <c r="F11" s="79" t="s">
        <v>155</v>
      </c>
      <c r="G11" s="77" t="s">
        <v>139</v>
      </c>
      <c r="H11" s="17">
        <v>137462</v>
      </c>
      <c r="I11" s="17"/>
      <c r="J11" s="79" t="s">
        <v>0</v>
      </c>
      <c r="K11" s="77" t="s">
        <v>1</v>
      </c>
      <c r="L11" s="17">
        <v>229249</v>
      </c>
      <c r="M11" s="17"/>
      <c r="N11" s="78"/>
      <c r="O11" s="77">
        <f>IF(N11="－","－",IF(N11="","",VLOOKUP(N11,'廃棄物事業経費（市町村）'!$B$7:$C$34,2)))</f>
      </c>
      <c r="P11" s="17"/>
      <c r="Q11" s="17"/>
      <c r="R11" s="78"/>
      <c r="S11" s="77">
        <f>IF(R11="－","－",IF(R11="","",VLOOKUP(R11,'廃棄物事業経費（市町村）'!$B$7:$C$34,2)))</f>
      </c>
      <c r="T11" s="17"/>
      <c r="U11" s="17"/>
      <c r="V11" s="78"/>
      <c r="W11" s="77">
        <f>IF(V11="－","－",IF(V11="","",VLOOKUP(V11,'廃棄物事業経費（市町村）'!$B$7:$C$34,2)))</f>
      </c>
      <c r="X11" s="17"/>
      <c r="Y11" s="17"/>
      <c r="Z11" s="78"/>
      <c r="AA11" s="77">
        <f>IF(Z11="－","－",IF(Z11="","",VLOOKUP(Z11,'廃棄物事業経費（市町村）'!$B$7:$C$34,2)))</f>
      </c>
      <c r="AB11" s="17"/>
      <c r="AC11" s="17"/>
      <c r="AD11" s="78"/>
      <c r="AE11" s="77">
        <f>IF(AD11="－","－",IF(AD11="","",VLOOKUP(AD11,'廃棄物事業経費（市町村）'!$B$7:$C$34,2)))</f>
      </c>
      <c r="AF11" s="17"/>
      <c r="AG11" s="17"/>
      <c r="AH11" s="78"/>
      <c r="AI11" s="77">
        <f>IF(AH11="－","－",IF(AH11="","",VLOOKUP(AH11,'廃棄物事業経費（市町村）'!$B$7:$C$34,2)))</f>
      </c>
      <c r="AJ11" s="17"/>
      <c r="AK11" s="17"/>
      <c r="AL11" s="78"/>
      <c r="AM11" s="77">
        <f>IF(AL11="－","－",IF(AL11="","",VLOOKUP(AL11,'廃棄物事業経費（市町村）'!$B$7:$C$34,2)))</f>
      </c>
      <c r="AN11" s="17"/>
      <c r="AO11" s="17"/>
      <c r="AP11" s="78"/>
      <c r="AQ11" s="77">
        <f>IF(AP11="－","－",IF(AP11="","",VLOOKUP(AP11,'廃棄物事業経費（市町村）'!$B$7:$C$34,2)))</f>
      </c>
      <c r="AR11" s="17"/>
      <c r="AS11" s="17"/>
      <c r="AT11" s="78"/>
      <c r="AU11" s="77">
        <f>IF(AT11="－","－",IF(AT11="","",VLOOKUP(AT11,'廃棄物事業経費（市町村）'!$B$7:$C$34,2)))</f>
      </c>
      <c r="AV11" s="17"/>
      <c r="AW11" s="17"/>
      <c r="AX11" s="78"/>
      <c r="AY11" s="77">
        <f>IF(AX11="－","－",IF(AX11="","",VLOOKUP(AX11,'廃棄物事業経費（市町村）'!$B$7:$C$34,2)))</f>
      </c>
      <c r="AZ11" s="17"/>
      <c r="BA11" s="17"/>
      <c r="BB11" s="78"/>
      <c r="BC11" s="77">
        <f>IF(BB11="－","－",IF(BB11="","",VLOOKUP(BB11,'廃棄物事業経費（市町村）'!$B$7:$C$34,2)))</f>
      </c>
      <c r="BD11" s="17"/>
      <c r="BE11" s="17"/>
      <c r="BF11" s="78"/>
      <c r="BG11" s="77">
        <f>IF(BF11="－","－",IF(BF11="","",VLOOKUP(BF11,'廃棄物事業経費（市町村）'!$B$7:$C$34,2)))</f>
      </c>
      <c r="BH11" s="17"/>
      <c r="BI11" s="17"/>
      <c r="BJ11" s="78"/>
      <c r="BK11" s="77">
        <f>IF(BJ11="－","－",IF(BJ11="","",VLOOKUP(BJ11,'廃棄物事業経費（市町村）'!$B$7:$C$34,2)))</f>
      </c>
      <c r="BL11" s="17"/>
      <c r="BM11" s="17"/>
      <c r="BN11" s="78"/>
      <c r="BO11" s="77">
        <f>IF(BN11="－","－",IF(BN11="","",VLOOKUP(BN11,'廃棄物事業経費（市町村）'!$B$7:$C$34,2)))</f>
      </c>
      <c r="BP11" s="17"/>
      <c r="BQ11" s="17"/>
      <c r="BR11" s="78"/>
      <c r="BS11" s="77">
        <f>IF(BR11="－","－",IF(BR11="","",VLOOKUP(BR11,'廃棄物事業経費（市町村）'!$B$7:$C$34,2)))</f>
      </c>
      <c r="BT11" s="17"/>
      <c r="BU11" s="17"/>
      <c r="BV11" s="78"/>
      <c r="BW11" s="77">
        <f>IF(BV11="－","－",IF(BV11="","",VLOOKUP(BV11,'廃棄物事業経費（市町村）'!$B$7:$C$34,2)))</f>
      </c>
      <c r="BX11" s="17"/>
      <c r="BY11" s="17"/>
      <c r="BZ11" s="78"/>
      <c r="CA11" s="77">
        <f>IF(BZ11="－","－",IF(BZ11="","",VLOOKUP(BZ11,'廃棄物事業経費（市町村）'!$B$7:$C$34,2)))</f>
      </c>
      <c r="CB11" s="17"/>
      <c r="CC11" s="17"/>
      <c r="CD11" s="78"/>
      <c r="CE11" s="77">
        <f>IF(CD11="－","－",IF(CD11="","",VLOOKUP(CD11,'廃棄物事業経費（市町村）'!$B$7:$C$34,2)))</f>
      </c>
      <c r="CF11" s="17"/>
      <c r="CG11" s="17"/>
      <c r="CH11" s="78"/>
      <c r="CI11" s="77">
        <f>IF(CH11="－","－",IF(CH11="","",VLOOKUP(CH11,'廃棄物事業経費（市町村）'!$B$7:$C$34,2)))</f>
      </c>
      <c r="CJ11" s="17"/>
      <c r="CK11" s="17"/>
      <c r="CL11" s="78"/>
      <c r="CM11" s="77">
        <f>IF(CL11="－","－",IF(CL11="","",VLOOKUP(CL11,'廃棄物事業経費（市町村）'!$B$7:$C$34,2)))</f>
      </c>
      <c r="CN11" s="17"/>
      <c r="CO11" s="17"/>
      <c r="CP11" s="78"/>
      <c r="CQ11" s="77">
        <f>IF(CP11="－","－",IF(CP11="","",VLOOKUP(CP11,'廃棄物事業経費（市町村）'!$B$7:$C$34,2)))</f>
      </c>
      <c r="CR11" s="17"/>
      <c r="CS11" s="17"/>
      <c r="CT11" s="78"/>
      <c r="CU11" s="77">
        <f>IF(CT11="－","－",IF(CT11="","",VLOOKUP(CT11,'廃棄物事業経費（市町村）'!$B$7:$C$34,2)))</f>
      </c>
      <c r="CV11" s="17"/>
      <c r="CW11" s="17"/>
      <c r="CX11" s="78"/>
      <c r="CY11" s="77">
        <f>IF(CX11="－","－",IF(CX11="","",VLOOKUP(CX11,'廃棄物事業経費（市町村）'!$B$7:$C$34,2)))</f>
      </c>
      <c r="CZ11" s="17"/>
      <c r="DA11" s="17"/>
      <c r="DB11" s="78"/>
      <c r="DC11" s="77">
        <f>IF(DB11="－","－",IF(DB11="","",VLOOKUP(DB11,'廃棄物事業経費（市町村）'!$B$7:$C$34,2)))</f>
      </c>
      <c r="DD11" s="17"/>
      <c r="DE11" s="17"/>
      <c r="DF11" s="78"/>
      <c r="DG11" s="77">
        <f>IF(DF11="－","－",IF(DF11="","",VLOOKUP(DF11,'廃棄物事業経費（市町村）'!$B$7:$C$34,2)))</f>
      </c>
      <c r="DH11" s="17"/>
      <c r="DI11" s="17"/>
      <c r="DJ11" s="78"/>
      <c r="DK11" s="77">
        <f>IF(DJ11="－","－",IF(DJ11="","",VLOOKUP(DJ11,'廃棄物事業経費（市町村）'!$B$7:$C$34,2)))</f>
      </c>
      <c r="DL11" s="17"/>
      <c r="DM11" s="17"/>
      <c r="DN11" s="78"/>
      <c r="DO11" s="77">
        <f>IF(DN11="－","－",IF(DN11="","",VLOOKUP(DN11,'廃棄物事業経費（市町村）'!$B$7:$C$34,2)))</f>
      </c>
      <c r="DP11" s="17"/>
      <c r="DQ11" s="17"/>
      <c r="DR11" s="78"/>
      <c r="DS11" s="77">
        <f>IF(DR11="－","－",IF(DR11="","",VLOOKUP(DR11,'廃棄物事業経費（市町村）'!$B$7:$C$34,2)))</f>
      </c>
      <c r="DT11" s="17"/>
      <c r="DU11" s="17"/>
    </row>
    <row r="12" spans="1:125" ht="13.5">
      <c r="A12" s="74" t="s">
        <v>140</v>
      </c>
      <c r="B12" s="74" t="s">
        <v>110</v>
      </c>
      <c r="C12" s="101" t="s">
        <v>111</v>
      </c>
      <c r="D12" s="17">
        <f t="shared" si="0"/>
        <v>558634</v>
      </c>
      <c r="E12" s="17">
        <f t="shared" si="1"/>
        <v>212091</v>
      </c>
      <c r="F12" s="79" t="s">
        <v>147</v>
      </c>
      <c r="G12" s="77" t="s">
        <v>148</v>
      </c>
      <c r="H12" s="17">
        <v>184646</v>
      </c>
      <c r="I12" s="17">
        <v>72615</v>
      </c>
      <c r="J12" s="79" t="s">
        <v>153</v>
      </c>
      <c r="K12" s="77" t="s">
        <v>154</v>
      </c>
      <c r="L12" s="17">
        <v>145015</v>
      </c>
      <c r="M12" s="17">
        <v>52316</v>
      </c>
      <c r="N12" s="79" t="s">
        <v>168</v>
      </c>
      <c r="O12" s="77" t="s">
        <v>169</v>
      </c>
      <c r="P12" s="17">
        <v>39241</v>
      </c>
      <c r="Q12" s="17">
        <v>12691</v>
      </c>
      <c r="R12" s="79" t="s">
        <v>170</v>
      </c>
      <c r="S12" s="77" t="s">
        <v>171</v>
      </c>
      <c r="T12" s="17">
        <v>117932</v>
      </c>
      <c r="U12" s="17">
        <v>45701</v>
      </c>
      <c r="V12" s="79" t="s">
        <v>172</v>
      </c>
      <c r="W12" s="77" t="s">
        <v>206</v>
      </c>
      <c r="X12" s="17">
        <v>71800</v>
      </c>
      <c r="Y12" s="17">
        <v>28768</v>
      </c>
      <c r="Z12" s="78"/>
      <c r="AA12" s="77">
        <f>IF(Z12="－","－",IF(Z12="","",VLOOKUP(Z12,'廃棄物事業経費（市町村）'!$B$7:$C$34,2)))</f>
      </c>
      <c r="AB12" s="17"/>
      <c r="AC12" s="17"/>
      <c r="AD12" s="78"/>
      <c r="AE12" s="77">
        <f>IF(AD12="－","－",IF(AD12="","",VLOOKUP(AD12,'廃棄物事業経費（市町村）'!$B$7:$C$34,2)))</f>
      </c>
      <c r="AF12" s="17"/>
      <c r="AG12" s="17"/>
      <c r="AH12" s="78"/>
      <c r="AI12" s="77">
        <f>IF(AH12="－","－",IF(AH12="","",VLOOKUP(AH12,'廃棄物事業経費（市町村）'!$B$7:$C$34,2)))</f>
      </c>
      <c r="AJ12" s="17"/>
      <c r="AK12" s="17"/>
      <c r="AL12" s="78"/>
      <c r="AM12" s="77">
        <f>IF(AL12="－","－",IF(AL12="","",VLOOKUP(AL12,'廃棄物事業経費（市町村）'!$B$7:$C$34,2)))</f>
      </c>
      <c r="AN12" s="17"/>
      <c r="AO12" s="17"/>
      <c r="AP12" s="78"/>
      <c r="AQ12" s="77">
        <f>IF(AP12="－","－",IF(AP12="","",VLOOKUP(AP12,'廃棄物事業経費（市町村）'!$B$7:$C$34,2)))</f>
      </c>
      <c r="AR12" s="17"/>
      <c r="AS12" s="17"/>
      <c r="AT12" s="78"/>
      <c r="AU12" s="77">
        <f>IF(AT12="－","－",IF(AT12="","",VLOOKUP(AT12,'廃棄物事業経費（市町村）'!$B$7:$C$34,2)))</f>
      </c>
      <c r="AV12" s="17"/>
      <c r="AW12" s="17"/>
      <c r="AX12" s="78"/>
      <c r="AY12" s="77">
        <f>IF(AX12="－","－",IF(AX12="","",VLOOKUP(AX12,'廃棄物事業経費（市町村）'!$B$7:$C$34,2)))</f>
      </c>
      <c r="AZ12" s="17"/>
      <c r="BA12" s="17"/>
      <c r="BB12" s="78"/>
      <c r="BC12" s="77">
        <f>IF(BB12="－","－",IF(BB12="","",VLOOKUP(BB12,'廃棄物事業経費（市町村）'!$B$7:$C$34,2)))</f>
      </c>
      <c r="BD12" s="17"/>
      <c r="BE12" s="17"/>
      <c r="BF12" s="78"/>
      <c r="BG12" s="77">
        <f>IF(BF12="－","－",IF(BF12="","",VLOOKUP(BF12,'廃棄物事業経費（市町村）'!$B$7:$C$34,2)))</f>
      </c>
      <c r="BH12" s="17"/>
      <c r="BI12" s="17"/>
      <c r="BJ12" s="78"/>
      <c r="BK12" s="77">
        <f>IF(BJ12="－","－",IF(BJ12="","",VLOOKUP(BJ12,'廃棄物事業経費（市町村）'!$B$7:$C$34,2)))</f>
      </c>
      <c r="BL12" s="17"/>
      <c r="BM12" s="17"/>
      <c r="BN12" s="78"/>
      <c r="BO12" s="77">
        <f>IF(BN12="－","－",IF(BN12="","",VLOOKUP(BN12,'廃棄物事業経費（市町村）'!$B$7:$C$34,2)))</f>
      </c>
      <c r="BP12" s="17"/>
      <c r="BQ12" s="17"/>
      <c r="BR12" s="78"/>
      <c r="BS12" s="77">
        <f>IF(BR12="－","－",IF(BR12="","",VLOOKUP(BR12,'廃棄物事業経費（市町村）'!$B$7:$C$34,2)))</f>
      </c>
      <c r="BT12" s="17"/>
      <c r="BU12" s="17"/>
      <c r="BV12" s="78"/>
      <c r="BW12" s="77">
        <f>IF(BV12="－","－",IF(BV12="","",VLOOKUP(BV12,'廃棄物事業経費（市町村）'!$B$7:$C$34,2)))</f>
      </c>
      <c r="BX12" s="17"/>
      <c r="BY12" s="17"/>
      <c r="BZ12" s="78"/>
      <c r="CA12" s="77">
        <f>IF(BZ12="－","－",IF(BZ12="","",VLOOKUP(BZ12,'廃棄物事業経費（市町村）'!$B$7:$C$34,2)))</f>
      </c>
      <c r="CB12" s="17"/>
      <c r="CC12" s="17"/>
      <c r="CD12" s="78"/>
      <c r="CE12" s="77">
        <f>IF(CD12="－","－",IF(CD12="","",VLOOKUP(CD12,'廃棄物事業経費（市町村）'!$B$7:$C$34,2)))</f>
      </c>
      <c r="CF12" s="17"/>
      <c r="CG12" s="17"/>
      <c r="CH12" s="78"/>
      <c r="CI12" s="77">
        <f>IF(CH12="－","－",IF(CH12="","",VLOOKUP(CH12,'廃棄物事業経費（市町村）'!$B$7:$C$34,2)))</f>
      </c>
      <c r="CJ12" s="17"/>
      <c r="CK12" s="17"/>
      <c r="CL12" s="78"/>
      <c r="CM12" s="77">
        <f>IF(CL12="－","－",IF(CL12="","",VLOOKUP(CL12,'廃棄物事業経費（市町村）'!$B$7:$C$34,2)))</f>
      </c>
      <c r="CN12" s="17"/>
      <c r="CO12" s="17"/>
      <c r="CP12" s="78"/>
      <c r="CQ12" s="77">
        <f>IF(CP12="－","－",IF(CP12="","",VLOOKUP(CP12,'廃棄物事業経費（市町村）'!$B$7:$C$34,2)))</f>
      </c>
      <c r="CR12" s="17"/>
      <c r="CS12" s="17"/>
      <c r="CT12" s="78"/>
      <c r="CU12" s="77">
        <f>IF(CT12="－","－",IF(CT12="","",VLOOKUP(CT12,'廃棄物事業経費（市町村）'!$B$7:$C$34,2)))</f>
      </c>
      <c r="CV12" s="17"/>
      <c r="CW12" s="17"/>
      <c r="CX12" s="78"/>
      <c r="CY12" s="77">
        <f>IF(CX12="－","－",IF(CX12="","",VLOOKUP(CX12,'廃棄物事業経費（市町村）'!$B$7:$C$34,2)))</f>
      </c>
      <c r="CZ12" s="17"/>
      <c r="DA12" s="17"/>
      <c r="DB12" s="78"/>
      <c r="DC12" s="77">
        <f>IF(DB12="－","－",IF(DB12="","",VLOOKUP(DB12,'廃棄物事業経費（市町村）'!$B$7:$C$34,2)))</f>
      </c>
      <c r="DD12" s="17"/>
      <c r="DE12" s="17"/>
      <c r="DF12" s="78"/>
      <c r="DG12" s="77">
        <f>IF(DF12="－","－",IF(DF12="","",VLOOKUP(DF12,'廃棄物事業経費（市町村）'!$B$7:$C$34,2)))</f>
      </c>
      <c r="DH12" s="17"/>
      <c r="DI12" s="17"/>
      <c r="DJ12" s="78"/>
      <c r="DK12" s="77">
        <f>IF(DJ12="－","－",IF(DJ12="","",VLOOKUP(DJ12,'廃棄物事業経費（市町村）'!$B$7:$C$34,2)))</f>
      </c>
      <c r="DL12" s="17"/>
      <c r="DM12" s="17"/>
      <c r="DN12" s="78"/>
      <c r="DO12" s="77">
        <f>IF(DN12="－","－",IF(DN12="","",VLOOKUP(DN12,'廃棄物事業経費（市町村）'!$B$7:$C$34,2)))</f>
      </c>
      <c r="DP12" s="17"/>
      <c r="DQ12" s="17"/>
      <c r="DR12" s="78"/>
      <c r="DS12" s="77">
        <f>IF(DR12="－","－",IF(DR12="","",VLOOKUP(DR12,'廃棄物事業経費（市町村）'!$B$7:$C$34,2)))</f>
      </c>
      <c r="DT12" s="17"/>
      <c r="DU12" s="17"/>
    </row>
    <row r="13" spans="1:125" ht="13.5">
      <c r="A13" s="74" t="s">
        <v>140</v>
      </c>
      <c r="B13" s="74" t="s">
        <v>112</v>
      </c>
      <c r="C13" s="101" t="s">
        <v>113</v>
      </c>
      <c r="D13" s="17">
        <f t="shared" si="0"/>
        <v>673446</v>
      </c>
      <c r="E13" s="17">
        <f t="shared" si="1"/>
        <v>0</v>
      </c>
      <c r="F13" s="79" t="s">
        <v>141</v>
      </c>
      <c r="G13" s="77" t="s">
        <v>142</v>
      </c>
      <c r="H13" s="17">
        <v>465286</v>
      </c>
      <c r="I13" s="17"/>
      <c r="J13" s="79" t="s">
        <v>151</v>
      </c>
      <c r="K13" s="77" t="s">
        <v>152</v>
      </c>
      <c r="L13" s="17">
        <v>39342</v>
      </c>
      <c r="M13" s="17"/>
      <c r="N13" s="79" t="s">
        <v>166</v>
      </c>
      <c r="O13" s="77" t="s">
        <v>167</v>
      </c>
      <c r="P13" s="17">
        <v>26906</v>
      </c>
      <c r="Q13" s="17"/>
      <c r="R13" s="79" t="s">
        <v>164</v>
      </c>
      <c r="S13" s="77" t="s">
        <v>165</v>
      </c>
      <c r="T13" s="17">
        <v>30779</v>
      </c>
      <c r="U13" s="17"/>
      <c r="V13" s="79" t="s">
        <v>173</v>
      </c>
      <c r="W13" s="77" t="s">
        <v>174</v>
      </c>
      <c r="X13" s="17">
        <v>26041</v>
      </c>
      <c r="Y13" s="17"/>
      <c r="Z13" s="79" t="s">
        <v>175</v>
      </c>
      <c r="AA13" s="77" t="s">
        <v>176</v>
      </c>
      <c r="AB13" s="17">
        <v>35493</v>
      </c>
      <c r="AC13" s="17"/>
      <c r="AD13" s="79" t="s">
        <v>158</v>
      </c>
      <c r="AE13" s="77" t="s">
        <v>159</v>
      </c>
      <c r="AF13" s="17">
        <v>26485</v>
      </c>
      <c r="AG13" s="17"/>
      <c r="AH13" s="79" t="s">
        <v>160</v>
      </c>
      <c r="AI13" s="77" t="s">
        <v>161</v>
      </c>
      <c r="AJ13" s="17">
        <v>15001</v>
      </c>
      <c r="AK13" s="17"/>
      <c r="AL13" s="79" t="s">
        <v>179</v>
      </c>
      <c r="AM13" s="77" t="s">
        <v>180</v>
      </c>
      <c r="AN13" s="17">
        <v>2580</v>
      </c>
      <c r="AO13" s="17"/>
      <c r="AP13" s="79" t="s">
        <v>177</v>
      </c>
      <c r="AQ13" s="77" t="s">
        <v>178</v>
      </c>
      <c r="AR13" s="17">
        <v>2506</v>
      </c>
      <c r="AS13" s="17"/>
      <c r="AT13" s="79" t="s">
        <v>162</v>
      </c>
      <c r="AU13" s="77" t="s">
        <v>163</v>
      </c>
      <c r="AV13" s="17">
        <v>3027</v>
      </c>
      <c r="AW13" s="17"/>
      <c r="AX13" s="78"/>
      <c r="AY13" s="77">
        <f>IF(AX13="－","－",IF(AX13="","",VLOOKUP(AX13,'廃棄物事業経費（市町村）'!$B$7:$C$34,2)))</f>
      </c>
      <c r="AZ13" s="17"/>
      <c r="BA13" s="17"/>
      <c r="BB13" s="78"/>
      <c r="BC13" s="77">
        <f>IF(BB13="－","－",IF(BB13="","",VLOOKUP(BB13,'廃棄物事業経費（市町村）'!$B$7:$C$34,2)))</f>
      </c>
      <c r="BD13" s="17"/>
      <c r="BE13" s="17"/>
      <c r="BF13" s="78"/>
      <c r="BG13" s="77">
        <f>IF(BF13="－","－",IF(BF13="","",VLOOKUP(BF13,'廃棄物事業経費（市町村）'!$B$7:$C$34,2)))</f>
      </c>
      <c r="BH13" s="17"/>
      <c r="BI13" s="17"/>
      <c r="BJ13" s="78"/>
      <c r="BK13" s="77">
        <f>IF(BJ13="－","－",IF(BJ13="","",VLOOKUP(BJ13,'廃棄物事業経費（市町村）'!$B$7:$C$34,2)))</f>
      </c>
      <c r="BL13" s="17"/>
      <c r="BM13" s="17"/>
      <c r="BN13" s="78"/>
      <c r="BO13" s="77">
        <f>IF(BN13="－","－",IF(BN13="","",VLOOKUP(BN13,'廃棄物事業経費（市町村）'!$B$7:$C$34,2)))</f>
      </c>
      <c r="BP13" s="17"/>
      <c r="BQ13" s="17"/>
      <c r="BR13" s="78"/>
      <c r="BS13" s="77">
        <f>IF(BR13="－","－",IF(BR13="","",VLOOKUP(BR13,'廃棄物事業経費（市町村）'!$B$7:$C$34,2)))</f>
      </c>
      <c r="BT13" s="17"/>
      <c r="BU13" s="17"/>
      <c r="BV13" s="78"/>
      <c r="BW13" s="77">
        <f>IF(BV13="－","－",IF(BV13="","",VLOOKUP(BV13,'廃棄物事業経費（市町村）'!$B$7:$C$34,2)))</f>
      </c>
      <c r="BX13" s="17"/>
      <c r="BY13" s="17"/>
      <c r="BZ13" s="78"/>
      <c r="CA13" s="77">
        <f>IF(BZ13="－","－",IF(BZ13="","",VLOOKUP(BZ13,'廃棄物事業経費（市町村）'!$B$7:$C$34,2)))</f>
      </c>
      <c r="CB13" s="17"/>
      <c r="CC13" s="17"/>
      <c r="CD13" s="78"/>
      <c r="CE13" s="77">
        <f>IF(CD13="－","－",IF(CD13="","",VLOOKUP(CD13,'廃棄物事業経費（市町村）'!$B$7:$C$34,2)))</f>
      </c>
      <c r="CF13" s="17"/>
      <c r="CG13" s="17"/>
      <c r="CH13" s="78"/>
      <c r="CI13" s="77">
        <f>IF(CH13="－","－",IF(CH13="","",VLOOKUP(CH13,'廃棄物事業経費（市町村）'!$B$7:$C$34,2)))</f>
      </c>
      <c r="CJ13" s="17"/>
      <c r="CK13" s="17"/>
      <c r="CL13" s="78"/>
      <c r="CM13" s="77">
        <f>IF(CL13="－","－",IF(CL13="","",VLOOKUP(CL13,'廃棄物事業経費（市町村）'!$B$7:$C$34,2)))</f>
      </c>
      <c r="CN13" s="17"/>
      <c r="CO13" s="17"/>
      <c r="CP13" s="78"/>
      <c r="CQ13" s="77">
        <f>IF(CP13="－","－",IF(CP13="","",VLOOKUP(CP13,'廃棄物事業経費（市町村）'!$B$7:$C$34,2)))</f>
      </c>
      <c r="CR13" s="17"/>
      <c r="CS13" s="17"/>
      <c r="CT13" s="78"/>
      <c r="CU13" s="77">
        <f>IF(CT13="－","－",IF(CT13="","",VLOOKUP(CT13,'廃棄物事業経費（市町村）'!$B$7:$C$34,2)))</f>
      </c>
      <c r="CV13" s="17"/>
      <c r="CW13" s="17"/>
      <c r="CX13" s="78"/>
      <c r="CY13" s="77">
        <f>IF(CX13="－","－",IF(CX13="","",VLOOKUP(CX13,'廃棄物事業経費（市町村）'!$B$7:$C$34,2)))</f>
      </c>
      <c r="CZ13" s="17"/>
      <c r="DA13" s="17"/>
      <c r="DB13" s="78"/>
      <c r="DC13" s="77">
        <f>IF(DB13="－","－",IF(DB13="","",VLOOKUP(DB13,'廃棄物事業経費（市町村）'!$B$7:$C$34,2)))</f>
      </c>
      <c r="DD13" s="17"/>
      <c r="DE13" s="17"/>
      <c r="DF13" s="78"/>
      <c r="DG13" s="77">
        <f>IF(DF13="－","－",IF(DF13="","",VLOOKUP(DF13,'廃棄物事業経費（市町村）'!$B$7:$C$34,2)))</f>
      </c>
      <c r="DH13" s="17"/>
      <c r="DI13" s="17"/>
      <c r="DJ13" s="78"/>
      <c r="DK13" s="77">
        <f>IF(DJ13="－","－",IF(DJ13="","",VLOOKUP(DJ13,'廃棄物事業経費（市町村）'!$B$7:$C$34,2)))</f>
      </c>
      <c r="DL13" s="17"/>
      <c r="DM13" s="17"/>
      <c r="DN13" s="78"/>
      <c r="DO13" s="77">
        <f>IF(DN13="－","－",IF(DN13="","",VLOOKUP(DN13,'廃棄物事業経費（市町村）'!$B$7:$C$34,2)))</f>
      </c>
      <c r="DP13" s="17"/>
      <c r="DQ13" s="17"/>
      <c r="DR13" s="78"/>
      <c r="DS13" s="77">
        <f>IF(DR13="－","－",IF(DR13="","",VLOOKUP(DR13,'廃棄物事業経費（市町村）'!$B$7:$C$34,2)))</f>
      </c>
      <c r="DT13" s="17"/>
      <c r="DU13" s="17"/>
    </row>
    <row r="14" spans="1:125" ht="13.5">
      <c r="A14" s="74" t="s">
        <v>140</v>
      </c>
      <c r="B14" s="74" t="s">
        <v>114</v>
      </c>
      <c r="C14" s="101" t="s">
        <v>115</v>
      </c>
      <c r="D14" s="17">
        <f t="shared" si="0"/>
        <v>50934</v>
      </c>
      <c r="E14" s="17">
        <f t="shared" si="1"/>
        <v>0</v>
      </c>
      <c r="F14" s="79" t="s">
        <v>143</v>
      </c>
      <c r="G14" s="77" t="s">
        <v>144</v>
      </c>
      <c r="H14" s="17">
        <v>33940</v>
      </c>
      <c r="I14" s="17"/>
      <c r="J14" s="79" t="s">
        <v>149</v>
      </c>
      <c r="K14" s="77" t="s">
        <v>150</v>
      </c>
      <c r="L14" s="17">
        <v>9858</v>
      </c>
      <c r="M14" s="17"/>
      <c r="N14" s="79" t="s">
        <v>156</v>
      </c>
      <c r="O14" s="77" t="s">
        <v>157</v>
      </c>
      <c r="P14" s="17">
        <v>5173</v>
      </c>
      <c r="Q14" s="17"/>
      <c r="R14" s="79" t="s">
        <v>188</v>
      </c>
      <c r="S14" s="77" t="s">
        <v>189</v>
      </c>
      <c r="T14" s="17">
        <v>1963</v>
      </c>
      <c r="U14" s="17"/>
      <c r="V14" s="78"/>
      <c r="W14" s="77">
        <f>IF(V14="－","－",IF(V14="","",VLOOKUP(V14,'廃棄物事業経費（市町村）'!$B$7:$C$34,2)))</f>
      </c>
      <c r="X14" s="17"/>
      <c r="Y14" s="17"/>
      <c r="Z14" s="78"/>
      <c r="AA14" s="77">
        <f>IF(Z14="－","－",IF(Z14="","",VLOOKUP(Z14,'廃棄物事業経費（市町村）'!$B$7:$C$34,2)))</f>
      </c>
      <c r="AB14" s="17"/>
      <c r="AC14" s="17"/>
      <c r="AD14" s="78"/>
      <c r="AE14" s="77">
        <f>IF(AD14="－","－",IF(AD14="","",VLOOKUP(AD14,'廃棄物事業経費（市町村）'!$B$7:$C$34,2)))</f>
      </c>
      <c r="AF14" s="17"/>
      <c r="AG14" s="17"/>
      <c r="AH14" s="78"/>
      <c r="AI14" s="77">
        <f>IF(AH14="－","－",IF(AH14="","",VLOOKUP(AH14,'廃棄物事業経費（市町村）'!$B$7:$C$34,2)))</f>
      </c>
      <c r="AJ14" s="17"/>
      <c r="AK14" s="17"/>
      <c r="AL14" s="78"/>
      <c r="AM14" s="77">
        <f>IF(AL14="－","－",IF(AL14="","",VLOOKUP(AL14,'廃棄物事業経費（市町村）'!$B$7:$C$34,2)))</f>
      </c>
      <c r="AN14" s="17"/>
      <c r="AO14" s="17"/>
      <c r="AP14" s="78"/>
      <c r="AQ14" s="77">
        <f>IF(AP14="－","－",IF(AP14="","",VLOOKUP(AP14,'廃棄物事業経費（市町村）'!$B$7:$C$34,2)))</f>
      </c>
      <c r="AR14" s="17"/>
      <c r="AS14" s="17"/>
      <c r="AT14" s="78"/>
      <c r="AU14" s="77">
        <f>IF(AT14="－","－",IF(AT14="","",VLOOKUP(AT14,'廃棄物事業経費（市町村）'!$B$7:$C$34,2)))</f>
      </c>
      <c r="AV14" s="17"/>
      <c r="AW14" s="17"/>
      <c r="AX14" s="78"/>
      <c r="AY14" s="77">
        <f>IF(AX14="－","－",IF(AX14="","",VLOOKUP(AX14,'廃棄物事業経費（市町村）'!$B$7:$C$34,2)))</f>
      </c>
      <c r="AZ14" s="17"/>
      <c r="BA14" s="17"/>
      <c r="BB14" s="78"/>
      <c r="BC14" s="77">
        <f>IF(BB14="－","－",IF(BB14="","",VLOOKUP(BB14,'廃棄物事業経費（市町村）'!$B$7:$C$34,2)))</f>
      </c>
      <c r="BD14" s="17"/>
      <c r="BE14" s="17"/>
      <c r="BF14" s="78"/>
      <c r="BG14" s="77">
        <f>IF(BF14="－","－",IF(BF14="","",VLOOKUP(BF14,'廃棄物事業経費（市町村）'!$B$7:$C$34,2)))</f>
      </c>
      <c r="BH14" s="17"/>
      <c r="BI14" s="17"/>
      <c r="BJ14" s="78"/>
      <c r="BK14" s="77">
        <f>IF(BJ14="－","－",IF(BJ14="","",VLOOKUP(BJ14,'廃棄物事業経費（市町村）'!$B$7:$C$34,2)))</f>
      </c>
      <c r="BL14" s="17"/>
      <c r="BM14" s="17"/>
      <c r="BN14" s="78"/>
      <c r="BO14" s="77">
        <f>IF(BN14="－","－",IF(BN14="","",VLOOKUP(BN14,'廃棄物事業経費（市町村）'!$B$7:$C$34,2)))</f>
      </c>
      <c r="BP14" s="17"/>
      <c r="BQ14" s="17"/>
      <c r="BR14" s="78"/>
      <c r="BS14" s="77">
        <f>IF(BR14="－","－",IF(BR14="","",VLOOKUP(BR14,'廃棄物事業経費（市町村）'!$B$7:$C$34,2)))</f>
      </c>
      <c r="BT14" s="17"/>
      <c r="BU14" s="17"/>
      <c r="BV14" s="78"/>
      <c r="BW14" s="77">
        <f>IF(BV14="－","－",IF(BV14="","",VLOOKUP(BV14,'廃棄物事業経費（市町村）'!$B$7:$C$34,2)))</f>
      </c>
      <c r="BX14" s="17"/>
      <c r="BY14" s="17"/>
      <c r="BZ14" s="78"/>
      <c r="CA14" s="77">
        <f>IF(BZ14="－","－",IF(BZ14="","",VLOOKUP(BZ14,'廃棄物事業経費（市町村）'!$B$7:$C$34,2)))</f>
      </c>
      <c r="CB14" s="17"/>
      <c r="CC14" s="17"/>
      <c r="CD14" s="78"/>
      <c r="CE14" s="77">
        <f>IF(CD14="－","－",IF(CD14="","",VLOOKUP(CD14,'廃棄物事業経費（市町村）'!$B$7:$C$34,2)))</f>
      </c>
      <c r="CF14" s="17"/>
      <c r="CG14" s="17"/>
      <c r="CH14" s="78"/>
      <c r="CI14" s="77">
        <f>IF(CH14="－","－",IF(CH14="","",VLOOKUP(CH14,'廃棄物事業経費（市町村）'!$B$7:$C$34,2)))</f>
      </c>
      <c r="CJ14" s="17"/>
      <c r="CK14" s="17"/>
      <c r="CL14" s="78"/>
      <c r="CM14" s="77">
        <f>IF(CL14="－","－",IF(CL14="","",VLOOKUP(CL14,'廃棄物事業経費（市町村）'!$B$7:$C$34,2)))</f>
      </c>
      <c r="CN14" s="17"/>
      <c r="CO14" s="17"/>
      <c r="CP14" s="78"/>
      <c r="CQ14" s="77">
        <f>IF(CP14="－","－",IF(CP14="","",VLOOKUP(CP14,'廃棄物事業経費（市町村）'!$B$7:$C$34,2)))</f>
      </c>
      <c r="CR14" s="17"/>
      <c r="CS14" s="17"/>
      <c r="CT14" s="78"/>
      <c r="CU14" s="77">
        <f>IF(CT14="－","－",IF(CT14="","",VLOOKUP(CT14,'廃棄物事業経費（市町村）'!$B$7:$C$34,2)))</f>
      </c>
      <c r="CV14" s="17"/>
      <c r="CW14" s="17"/>
      <c r="CX14" s="78"/>
      <c r="CY14" s="77">
        <f>IF(CX14="－","－",IF(CX14="","",VLOOKUP(CX14,'廃棄物事業経費（市町村）'!$B$7:$C$34,2)))</f>
      </c>
      <c r="CZ14" s="17"/>
      <c r="DA14" s="17"/>
      <c r="DB14" s="78"/>
      <c r="DC14" s="77">
        <f>IF(DB14="－","－",IF(DB14="","",VLOOKUP(DB14,'廃棄物事業経費（市町村）'!$B$7:$C$34,2)))</f>
      </c>
      <c r="DD14" s="17"/>
      <c r="DE14" s="17"/>
      <c r="DF14" s="78"/>
      <c r="DG14" s="77">
        <f>IF(DF14="－","－",IF(DF14="","",VLOOKUP(DF14,'廃棄物事業経費（市町村）'!$B$7:$C$34,2)))</f>
      </c>
      <c r="DH14" s="17"/>
      <c r="DI14" s="17"/>
      <c r="DJ14" s="78"/>
      <c r="DK14" s="77">
        <f>IF(DJ14="－","－",IF(DJ14="","",VLOOKUP(DJ14,'廃棄物事業経費（市町村）'!$B$7:$C$34,2)))</f>
      </c>
      <c r="DL14" s="17"/>
      <c r="DM14" s="17"/>
      <c r="DN14" s="78"/>
      <c r="DO14" s="77">
        <f>IF(DN14="－","－",IF(DN14="","",VLOOKUP(DN14,'廃棄物事業経費（市町村）'!$B$7:$C$34,2)))</f>
      </c>
      <c r="DP14" s="17"/>
      <c r="DQ14" s="17"/>
      <c r="DR14" s="78"/>
      <c r="DS14" s="77">
        <f>IF(DR14="－","－",IF(DR14="","",VLOOKUP(DR14,'廃棄物事業経費（市町村）'!$B$7:$C$34,2)))</f>
      </c>
      <c r="DT14" s="17"/>
      <c r="DU14" s="17"/>
    </row>
    <row r="15" spans="1:125" ht="13.5">
      <c r="A15" s="114" t="s">
        <v>207</v>
      </c>
      <c r="B15" s="114"/>
      <c r="C15" s="114"/>
      <c r="D15" s="17">
        <f>SUM(D7:D14)</f>
        <v>2092779</v>
      </c>
      <c r="E15" s="17">
        <f>SUM(E7:E14)</f>
        <v>835580</v>
      </c>
      <c r="F15" s="79" t="s">
        <v>120</v>
      </c>
      <c r="G15" s="100" t="s">
        <v>97</v>
      </c>
      <c r="H15" s="17">
        <f>SUM(H7:H14)</f>
        <v>993489</v>
      </c>
      <c r="I15" s="17">
        <f>SUM(I7:I14)</f>
        <v>283461</v>
      </c>
      <c r="J15" s="79" t="s">
        <v>120</v>
      </c>
      <c r="K15" s="100" t="s">
        <v>97</v>
      </c>
      <c r="L15" s="17">
        <f>SUM(L7:L14)</f>
        <v>578806</v>
      </c>
      <c r="M15" s="17">
        <f>SUM(M7:M14)</f>
        <v>217006</v>
      </c>
      <c r="N15" s="79" t="s">
        <v>120</v>
      </c>
      <c r="O15" s="100" t="s">
        <v>97</v>
      </c>
      <c r="P15" s="17">
        <f>SUM(P7:P14)</f>
        <v>127053</v>
      </c>
      <c r="Q15" s="17">
        <f>SUM(Q7:Q14)</f>
        <v>173468</v>
      </c>
      <c r="R15" s="79" t="s">
        <v>120</v>
      </c>
      <c r="S15" s="100" t="s">
        <v>97</v>
      </c>
      <c r="T15" s="17">
        <f>SUM(T7:T14)</f>
        <v>165140</v>
      </c>
      <c r="U15" s="17">
        <f>SUM(U7:U14)</f>
        <v>108533</v>
      </c>
      <c r="V15" s="79" t="s">
        <v>120</v>
      </c>
      <c r="W15" s="100" t="s">
        <v>97</v>
      </c>
      <c r="X15" s="17">
        <f>SUM(X7:X14)</f>
        <v>143199</v>
      </c>
      <c r="Y15" s="17">
        <f>SUM(Y7:Y14)</f>
        <v>53112</v>
      </c>
      <c r="Z15" s="79" t="s">
        <v>120</v>
      </c>
      <c r="AA15" s="100" t="s">
        <v>97</v>
      </c>
      <c r="AB15" s="17">
        <f>SUM(AB7:AB14)</f>
        <v>35493</v>
      </c>
      <c r="AC15" s="17">
        <f>SUM(AC7:AC14)</f>
        <v>0</v>
      </c>
      <c r="AD15" s="79" t="s">
        <v>120</v>
      </c>
      <c r="AE15" s="100" t="s">
        <v>97</v>
      </c>
      <c r="AF15" s="17">
        <f>SUM(AF7:AF14)</f>
        <v>26485</v>
      </c>
      <c r="AG15" s="17">
        <f>SUM(AG7:AG14)</f>
        <v>0</v>
      </c>
      <c r="AH15" s="79" t="s">
        <v>120</v>
      </c>
      <c r="AI15" s="100" t="s">
        <v>97</v>
      </c>
      <c r="AJ15" s="17">
        <f>SUM(AJ7:AJ14)</f>
        <v>15001</v>
      </c>
      <c r="AK15" s="17">
        <f>SUM(AK7:AK14)</f>
        <v>0</v>
      </c>
      <c r="AL15" s="79" t="s">
        <v>120</v>
      </c>
      <c r="AM15" s="100" t="s">
        <v>97</v>
      </c>
      <c r="AN15" s="17">
        <f>SUM(AN7:AN14)</f>
        <v>2580</v>
      </c>
      <c r="AO15" s="17">
        <f>SUM(AO7:AO14)</f>
        <v>0</v>
      </c>
      <c r="AP15" s="79" t="s">
        <v>120</v>
      </c>
      <c r="AQ15" s="100" t="s">
        <v>97</v>
      </c>
      <c r="AR15" s="17">
        <f>SUM(AR7:AR14)</f>
        <v>2506</v>
      </c>
      <c r="AS15" s="17">
        <f>SUM(AS7:AS14)</f>
        <v>0</v>
      </c>
      <c r="AT15" s="79" t="s">
        <v>120</v>
      </c>
      <c r="AU15" s="100" t="s">
        <v>97</v>
      </c>
      <c r="AV15" s="17">
        <f>SUM(AV7:AV14)</f>
        <v>3027</v>
      </c>
      <c r="AW15" s="17">
        <f>SUM(AW7:AW14)</f>
        <v>0</v>
      </c>
      <c r="AX15" s="79" t="s">
        <v>120</v>
      </c>
      <c r="AY15" s="100" t="s">
        <v>97</v>
      </c>
      <c r="AZ15" s="17">
        <f>SUM(AZ7:AZ14)</f>
        <v>0</v>
      </c>
      <c r="BA15" s="17">
        <f>SUM(BA7:BA14)</f>
        <v>0</v>
      </c>
      <c r="BB15" s="79" t="s">
        <v>120</v>
      </c>
      <c r="BC15" s="100" t="s">
        <v>97</v>
      </c>
      <c r="BD15" s="17">
        <f>SUM(BD7:BD14)</f>
        <v>0</v>
      </c>
      <c r="BE15" s="17">
        <f>SUM(BE7:BE14)</f>
        <v>0</v>
      </c>
      <c r="BF15" s="79" t="s">
        <v>120</v>
      </c>
      <c r="BG15" s="100" t="s">
        <v>97</v>
      </c>
      <c r="BH15" s="17">
        <f>SUM(BH7:BH14)</f>
        <v>0</v>
      </c>
      <c r="BI15" s="17">
        <f>SUM(BI7:BI14)</f>
        <v>0</v>
      </c>
      <c r="BJ15" s="79" t="s">
        <v>120</v>
      </c>
      <c r="BK15" s="100" t="s">
        <v>97</v>
      </c>
      <c r="BL15" s="17">
        <f>SUM(BL7:BL14)</f>
        <v>0</v>
      </c>
      <c r="BM15" s="17">
        <f>SUM(BM7:BM14)</f>
        <v>0</v>
      </c>
      <c r="BN15" s="79" t="s">
        <v>120</v>
      </c>
      <c r="BO15" s="100" t="s">
        <v>97</v>
      </c>
      <c r="BP15" s="17">
        <f>SUM(BP7:BP14)</f>
        <v>0</v>
      </c>
      <c r="BQ15" s="17">
        <f>SUM(BQ7:BQ14)</f>
        <v>0</v>
      </c>
      <c r="BR15" s="79" t="s">
        <v>120</v>
      </c>
      <c r="BS15" s="100" t="s">
        <v>97</v>
      </c>
      <c r="BT15" s="17">
        <f>SUM(BT7:BT14)</f>
        <v>0</v>
      </c>
      <c r="BU15" s="17">
        <f>SUM(BU7:BU14)</f>
        <v>0</v>
      </c>
      <c r="BV15" s="79" t="s">
        <v>120</v>
      </c>
      <c r="BW15" s="100" t="s">
        <v>97</v>
      </c>
      <c r="BX15" s="17">
        <f>SUM(BX7:BX14)</f>
        <v>0</v>
      </c>
      <c r="BY15" s="17">
        <f>SUM(BY7:BY14)</f>
        <v>0</v>
      </c>
      <c r="BZ15" s="79" t="s">
        <v>120</v>
      </c>
      <c r="CA15" s="100" t="s">
        <v>97</v>
      </c>
      <c r="CB15" s="17">
        <f>SUM(CB7:CB14)</f>
        <v>0</v>
      </c>
      <c r="CC15" s="17">
        <f>SUM(CC7:CC14)</f>
        <v>0</v>
      </c>
      <c r="CD15" s="79" t="s">
        <v>120</v>
      </c>
      <c r="CE15" s="100" t="s">
        <v>97</v>
      </c>
      <c r="CF15" s="17">
        <f>SUM(CF7:CF14)</f>
        <v>0</v>
      </c>
      <c r="CG15" s="17">
        <f>SUM(CG7:CG14)</f>
        <v>0</v>
      </c>
      <c r="CH15" s="79" t="s">
        <v>120</v>
      </c>
      <c r="CI15" s="100" t="s">
        <v>97</v>
      </c>
      <c r="CJ15" s="17">
        <f>SUM(CJ7:CJ14)</f>
        <v>0</v>
      </c>
      <c r="CK15" s="17">
        <f>SUM(CK7:CK14)</f>
        <v>0</v>
      </c>
      <c r="CL15" s="79" t="s">
        <v>120</v>
      </c>
      <c r="CM15" s="100" t="s">
        <v>97</v>
      </c>
      <c r="CN15" s="17">
        <f>SUM(CN7:CN14)</f>
        <v>0</v>
      </c>
      <c r="CO15" s="17">
        <f>SUM(CO7:CO14)</f>
        <v>0</v>
      </c>
      <c r="CP15" s="79" t="s">
        <v>120</v>
      </c>
      <c r="CQ15" s="100" t="s">
        <v>97</v>
      </c>
      <c r="CR15" s="17">
        <f>SUM(CR7:CR14)</f>
        <v>0</v>
      </c>
      <c r="CS15" s="17">
        <f>SUM(CS7:CS14)</f>
        <v>0</v>
      </c>
      <c r="CT15" s="79" t="s">
        <v>120</v>
      </c>
      <c r="CU15" s="100" t="s">
        <v>97</v>
      </c>
      <c r="CV15" s="17">
        <f>SUM(CV7:CV14)</f>
        <v>0</v>
      </c>
      <c r="CW15" s="17">
        <f>SUM(CW7:CW14)</f>
        <v>0</v>
      </c>
      <c r="CX15" s="79" t="s">
        <v>120</v>
      </c>
      <c r="CY15" s="100" t="s">
        <v>97</v>
      </c>
      <c r="CZ15" s="17">
        <f>SUM(CZ7:CZ14)</f>
        <v>0</v>
      </c>
      <c r="DA15" s="17">
        <f>SUM(DA7:DA14)</f>
        <v>0</v>
      </c>
      <c r="DB15" s="79" t="s">
        <v>120</v>
      </c>
      <c r="DC15" s="100" t="s">
        <v>97</v>
      </c>
      <c r="DD15" s="17">
        <f>SUM(DD7:DD14)</f>
        <v>0</v>
      </c>
      <c r="DE15" s="17">
        <f>SUM(DE7:DE14)</f>
        <v>0</v>
      </c>
      <c r="DF15" s="79" t="s">
        <v>120</v>
      </c>
      <c r="DG15" s="100" t="s">
        <v>97</v>
      </c>
      <c r="DH15" s="17">
        <f>SUM(DH7:DH14)</f>
        <v>0</v>
      </c>
      <c r="DI15" s="17">
        <f>SUM(DI7:DI14)</f>
        <v>0</v>
      </c>
      <c r="DJ15" s="79" t="s">
        <v>120</v>
      </c>
      <c r="DK15" s="100" t="s">
        <v>97</v>
      </c>
      <c r="DL15" s="17">
        <f>SUM(DL7:DL14)</f>
        <v>0</v>
      </c>
      <c r="DM15" s="17">
        <f>SUM(DM7:DM14)</f>
        <v>0</v>
      </c>
      <c r="DN15" s="79" t="s">
        <v>120</v>
      </c>
      <c r="DO15" s="100" t="s">
        <v>97</v>
      </c>
      <c r="DP15" s="17">
        <f>SUM(DP7:DP14)</f>
        <v>0</v>
      </c>
      <c r="DQ15" s="17">
        <f>SUM(DQ7:DQ14)</f>
        <v>0</v>
      </c>
      <c r="DR15" s="79" t="s">
        <v>120</v>
      </c>
      <c r="DS15" s="100" t="s">
        <v>97</v>
      </c>
      <c r="DT15" s="17">
        <f>SUM(DT7:DT14)</f>
        <v>0</v>
      </c>
      <c r="DU15" s="17">
        <f>SUM(DU7:DU14)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15:C1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&amp;L&amp;16廃棄物事業経費【市町村分担金】（平成１６年度実績）&amp;R&amp;D　　&amp;T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37"/>
  <sheetViews>
    <sheetView workbookViewId="0" topLeftCell="A1">
      <selection activeCell="A1" sqref="A1:B1"/>
    </sheetView>
  </sheetViews>
  <sheetFormatPr defaultColWidth="9.00390625" defaultRowHeight="13.5"/>
  <cols>
    <col min="1" max="2" width="4.50390625" style="97" customWidth="1"/>
    <col min="3" max="3" width="12.125" style="97" customWidth="1"/>
    <col min="4" max="5" width="16.50390625" style="97" customWidth="1"/>
    <col min="6" max="8" width="4.50390625" style="97" customWidth="1"/>
    <col min="9" max="9" width="14.625" style="97" customWidth="1"/>
    <col min="10" max="11" width="16.50390625" style="97" customWidth="1"/>
    <col min="12" max="16384" width="8.00390625" style="97" customWidth="1"/>
  </cols>
  <sheetData>
    <row r="1" spans="1:9" s="83" customFormat="1" ht="21" customHeight="1">
      <c r="A1" s="159" t="s">
        <v>66</v>
      </c>
      <c r="B1" s="143"/>
      <c r="C1" s="82" t="s">
        <v>213</v>
      </c>
      <c r="G1" s="81"/>
      <c r="H1" s="81"/>
      <c r="I1" s="82" t="s">
        <v>205</v>
      </c>
    </row>
    <row r="2" spans="1:9" s="86" customFormat="1" ht="18" customHeight="1">
      <c r="A2" s="84"/>
      <c r="B2" s="84"/>
      <c r="C2" s="85"/>
      <c r="G2" s="84"/>
      <c r="H2" s="84"/>
      <c r="I2" s="85"/>
    </row>
    <row r="3" spans="1:11" s="86" customFormat="1" ht="18" customHeight="1">
      <c r="A3" s="149" t="s">
        <v>214</v>
      </c>
      <c r="B3" s="145"/>
      <c r="C3" s="146"/>
      <c r="D3" s="87" t="s">
        <v>240</v>
      </c>
      <c r="E3" s="88" t="s">
        <v>133</v>
      </c>
      <c r="G3" s="144" t="s">
        <v>215</v>
      </c>
      <c r="H3" s="145"/>
      <c r="I3" s="146"/>
      <c r="J3" s="87" t="s">
        <v>240</v>
      </c>
      <c r="K3" s="88" t="s">
        <v>133</v>
      </c>
    </row>
    <row r="4" spans="1:11" s="86" customFormat="1" ht="18" customHeight="1">
      <c r="A4" s="139" t="s">
        <v>216</v>
      </c>
      <c r="B4" s="140"/>
      <c r="C4" s="140"/>
      <c r="D4" s="89">
        <f>SUMIF('廃棄物事業経費（歳入）'!$A$7:$C$42,$A$1,'廃棄物事業経費（歳入）'!$F$7:$F$42)</f>
        <v>453056</v>
      </c>
      <c r="E4" s="89">
        <f>SUMIF('廃棄物事業経費（歳入）'!$A$7:$C$42,$A$1,'廃棄物事業経費（歳入）'!$O$7:$O$42)</f>
        <v>38354</v>
      </c>
      <c r="G4" s="154" t="s">
        <v>217</v>
      </c>
      <c r="H4" s="154" t="s">
        <v>218</v>
      </c>
      <c r="I4" s="90" t="s">
        <v>219</v>
      </c>
      <c r="J4" s="89">
        <f>SUMIF('廃棄物事業経費（歳出）'!$A$7:$C$42,$A$1,'廃棄物事業経費（歳出）'!$F$7:$F$42)</f>
        <v>1774842</v>
      </c>
      <c r="K4" s="89">
        <f>SUMIF('廃棄物事業経費（歳出）'!$A$7:$C$42,$A$1,'廃棄物事業経費（歳出）'!$Y$7:$Y$42)</f>
        <v>19043</v>
      </c>
    </row>
    <row r="5" spans="1:11" s="86" customFormat="1" ht="18" customHeight="1">
      <c r="A5" s="139" t="s">
        <v>220</v>
      </c>
      <c r="B5" s="140"/>
      <c r="C5" s="140"/>
      <c r="D5" s="89">
        <f>SUMIF('廃棄物事業経費（歳入）'!$A$7:$C$42,$A$1,'廃棄物事業経費（歳入）'!$G$7:$G$42)</f>
        <v>34457</v>
      </c>
      <c r="E5" s="89">
        <f>SUMIF('廃棄物事業経費（歳入）'!$A$7:$C$42,$A$1,'廃棄物事業経費（歳入）'!$P$7:$P$42)</f>
        <v>41575</v>
      </c>
      <c r="G5" s="154"/>
      <c r="H5" s="154"/>
      <c r="I5" s="90" t="s">
        <v>221</v>
      </c>
      <c r="J5" s="89">
        <f>SUMIF('廃棄物事業経費（歳出）'!$A$7:$C$42,$A$1,'廃棄物事業経費（歳出）'!$G$7:$G$42)</f>
        <v>426578</v>
      </c>
      <c r="K5" s="89">
        <f>SUMIF('廃棄物事業経費（歳出）'!$A$7:$C$42,$A$1,'廃棄物事業経費（歳出）'!$Z$7:$Z$42)</f>
        <v>0</v>
      </c>
    </row>
    <row r="6" spans="1:11" s="86" customFormat="1" ht="18" customHeight="1">
      <c r="A6" s="139" t="s">
        <v>222</v>
      </c>
      <c r="B6" s="140"/>
      <c r="C6" s="140"/>
      <c r="D6" s="89">
        <f>SUMIF('廃棄物事業経費（歳入）'!$A$7:$C$42,$A$1,'廃棄物事業経費（歳入）'!$H$7:$H$42)</f>
        <v>1567000</v>
      </c>
      <c r="E6" s="89">
        <f>SUMIF('廃棄物事業経費（歳入）'!$A$7:$C$42,$A$1,'廃棄物事業経費（歳入）'!$Q$7:$Q$42)</f>
        <v>0</v>
      </c>
      <c r="G6" s="154"/>
      <c r="H6" s="154"/>
      <c r="I6" s="90" t="s">
        <v>223</v>
      </c>
      <c r="J6" s="89">
        <f>SUMIF('廃棄物事業経費（歳出）'!$A$7:$C$42,$A$1,'廃棄物事業経費（歳出）'!$H$7:$H$42)</f>
        <v>5907</v>
      </c>
      <c r="K6" s="89">
        <f>SUMIF('廃棄物事業経費（歳出）'!$A$7:$C$42,$A$1,'廃棄物事業経費（歳出）'!$AA$7:$AA$42)</f>
        <v>22694</v>
      </c>
    </row>
    <row r="7" spans="1:11" s="86" customFormat="1" ht="18" customHeight="1">
      <c r="A7" s="139" t="s">
        <v>224</v>
      </c>
      <c r="B7" s="140"/>
      <c r="C7" s="140"/>
      <c r="D7" s="89">
        <f>SUMIF('廃棄物事業経費（歳入）'!$A$7:$C$42,$A$1,'廃棄物事業経費（歳入）'!$I$7:$I$42)</f>
        <v>1992731</v>
      </c>
      <c r="E7" s="89">
        <f>SUMIF('廃棄物事業経費（歳入）'!$A$7:$C$42,$A$1,'廃棄物事業経費（歳入）'!$R$7:$R$42)</f>
        <v>504030</v>
      </c>
      <c r="G7" s="154"/>
      <c r="H7" s="139" t="s">
        <v>225</v>
      </c>
      <c r="I7" s="139"/>
      <c r="J7" s="89">
        <f>SUMIF('廃棄物事業経費（歳出）'!$A$7:$C$42,$A$1,'廃棄物事業経費（歳出）'!$I$7:$I$42)</f>
        <v>8085</v>
      </c>
      <c r="K7" s="89">
        <f>SUMIF('廃棄物事業経費（歳出）'!$A$7:$C$42,$A$1,'廃棄物事業経費（歳出）'!$AB$7:$AB$42)</f>
        <v>0</v>
      </c>
    </row>
    <row r="8" spans="1:11" s="86" customFormat="1" ht="18" customHeight="1">
      <c r="A8" s="150" t="s">
        <v>226</v>
      </c>
      <c r="B8" s="140"/>
      <c r="C8" s="140"/>
      <c r="D8" s="89">
        <f>SUMIF('廃棄物事業経費（歳入）'!$A$7:$C$42,$A$1,'廃棄物事業経費（歳入）'!$J$7:$J$42)</f>
        <v>2092779</v>
      </c>
      <c r="E8" s="89">
        <f>SUMIF('廃棄物事業経費（歳入）'!$A$7:$C$42,$A$1,'廃棄物事業経費（歳入）'!$S$7:$T$42)</f>
        <v>835580</v>
      </c>
      <c r="G8" s="154"/>
      <c r="H8" s="139" t="s">
        <v>227</v>
      </c>
      <c r="I8" s="139"/>
      <c r="J8" s="89">
        <f>SUMIF('廃棄物事業経費（歳出）'!$A$7:$C$42,$A$1,'廃棄物事業経費（歳出）'!$J$7:$J$42)</f>
        <v>153785</v>
      </c>
      <c r="K8" s="89">
        <f>SUMIF('廃棄物事業経費（歳出）'!$A$7:$C$42,$A$1,'廃棄物事業経費（歳出）'!$AC$7:$AC$42)</f>
        <v>19043</v>
      </c>
    </row>
    <row r="9" spans="1:11" s="86" customFormat="1" ht="18" customHeight="1">
      <c r="A9" s="139" t="s">
        <v>223</v>
      </c>
      <c r="B9" s="140"/>
      <c r="C9" s="140"/>
      <c r="D9" s="89">
        <f>SUMIF('廃棄物事業経費（歳入）'!$A$7:$C$42,$A$1,'廃棄物事業経費（歳入）'!$K$7:$K$42)</f>
        <v>882442</v>
      </c>
      <c r="E9" s="89">
        <f>SUMIF('廃棄物事業経費（歳入）'!$A$7:$C$42,$A$1,'廃棄物事業経費（歳入）'!$T$7:$T$42)</f>
        <v>126506</v>
      </c>
      <c r="G9" s="154"/>
      <c r="H9" s="153" t="s">
        <v>211</v>
      </c>
      <c r="I9" s="153"/>
      <c r="J9" s="91">
        <f>SUM(J4:J8)</f>
        <v>2369197</v>
      </c>
      <c r="K9" s="91">
        <f>SUM(K4:K8)</f>
        <v>60780</v>
      </c>
    </row>
    <row r="10" spans="1:11" s="86" customFormat="1" ht="18" customHeight="1">
      <c r="A10" s="151" t="s">
        <v>228</v>
      </c>
      <c r="B10" s="152"/>
      <c r="C10" s="152"/>
      <c r="D10" s="92">
        <f>SUM(D4:D9)</f>
        <v>7022465</v>
      </c>
      <c r="E10" s="92">
        <f>SUM(E4:E9)</f>
        <v>1546045</v>
      </c>
      <c r="G10" s="154"/>
      <c r="H10" s="93"/>
      <c r="I10" s="94" t="s">
        <v>229</v>
      </c>
      <c r="J10" s="95">
        <f>J9-J8</f>
        <v>2215412</v>
      </c>
      <c r="K10" s="95">
        <f>K9-K8</f>
        <v>41737</v>
      </c>
    </row>
    <row r="11" spans="1:11" s="86" customFormat="1" ht="18" customHeight="1">
      <c r="A11" s="93"/>
      <c r="B11" s="141" t="s">
        <v>229</v>
      </c>
      <c r="C11" s="142"/>
      <c r="D11" s="96">
        <f>D10-D8</f>
        <v>4929686</v>
      </c>
      <c r="E11" s="96">
        <f>E10-E8</f>
        <v>710465</v>
      </c>
      <c r="G11" s="158" t="s">
        <v>230</v>
      </c>
      <c r="H11" s="139" t="s">
        <v>231</v>
      </c>
      <c r="I11" s="139"/>
      <c r="J11" s="89">
        <f>SUMIF('廃棄物事業経費（歳出）'!$A$7:$C$42,$A$1,'廃棄物事業経費（歳出）'!$L$7:$L$42)</f>
        <v>4317486</v>
      </c>
      <c r="K11" s="89">
        <f>SUMIF('廃棄物事業経費（歳出）'!$A$7:$C$42,$A$1,'廃棄物事業経費（歳出）'!$AE$7:$AE$42)</f>
        <v>579313</v>
      </c>
    </row>
    <row r="12" spans="1:11" s="86" customFormat="1" ht="18" customHeight="1">
      <c r="A12" s="139" t="s">
        <v>232</v>
      </c>
      <c r="B12" s="140"/>
      <c r="C12" s="140"/>
      <c r="D12" s="89">
        <f>SUMIF('廃棄物事業経費（歳入）'!$A$7:$C$42,$A$1,'廃棄物事業経費（歳入）'!$L$7:$L$42)</f>
        <v>7865892</v>
      </c>
      <c r="E12" s="89">
        <f>SUMIF('廃棄物事業経費（歳入）'!$A$7:$C$42,$A$1,'廃棄物事業経費（歳入）'!$U$7:$U$42)</f>
        <v>1630640</v>
      </c>
      <c r="G12" s="158"/>
      <c r="H12" s="154" t="s">
        <v>233</v>
      </c>
      <c r="I12" s="90" t="s">
        <v>234</v>
      </c>
      <c r="J12" s="89">
        <f>SUMIF('廃棄物事業経費（歳出）'!$A$7:$C$42,$A$1,'廃棄物事業経費（歳出）'!$N$7:$N$42)</f>
        <v>159626</v>
      </c>
      <c r="K12" s="89">
        <f>SUMIF('廃棄物事業経費（歳出）'!$A$7:$C$42,$A$1,'廃棄物事業経費（歳出）'!$AG$7:$AG$42)</f>
        <v>859</v>
      </c>
    </row>
    <row r="13" spans="1:11" s="86" customFormat="1" ht="18" customHeight="1">
      <c r="A13" s="147" t="s">
        <v>134</v>
      </c>
      <c r="B13" s="148"/>
      <c r="C13" s="148"/>
      <c r="D13" s="92">
        <f>D10+D12</f>
        <v>14888357</v>
      </c>
      <c r="E13" s="92">
        <f>E10+E12</f>
        <v>3176685</v>
      </c>
      <c r="G13" s="158"/>
      <c r="H13" s="154"/>
      <c r="I13" s="90" t="s">
        <v>219</v>
      </c>
      <c r="J13" s="89">
        <f>SUMIF('廃棄物事業経費（歳出）'!$A$7:$C$42,$A$1,'廃棄物事業経費（歳出）'!$O$7:$O$42)</f>
        <v>1717025</v>
      </c>
      <c r="K13" s="89">
        <f>SUMIF('廃棄物事業経費（歳出）'!$A$7:$C$42,$A$1,'廃棄物事業経費（歳出）'!$AH$7:$AH$42)</f>
        <v>663064</v>
      </c>
    </row>
    <row r="14" spans="1:11" s="86" customFormat="1" ht="18" customHeight="1">
      <c r="A14" s="93"/>
      <c r="B14" s="141" t="s">
        <v>229</v>
      </c>
      <c r="C14" s="142"/>
      <c r="D14" s="96">
        <f>D13-D8</f>
        <v>12795578</v>
      </c>
      <c r="E14" s="96">
        <f>E13-E8</f>
        <v>2341105</v>
      </c>
      <c r="G14" s="158"/>
      <c r="H14" s="154"/>
      <c r="I14" s="90" t="s">
        <v>235</v>
      </c>
      <c r="J14" s="89">
        <f>SUMIF('廃棄物事業経費（歳出）'!$A$7:$C$42,$A$1,'廃棄物事業経費（歳出）'!$P$7:$P$42)</f>
        <v>256496</v>
      </c>
      <c r="K14" s="89">
        <f>SUMIF('廃棄物事業経費（歳出）'!$A$7:$C$42,$A$1,'廃棄物事業経費（歳出）'!$AI$7:$AI$42)</f>
        <v>623</v>
      </c>
    </row>
    <row r="15" spans="7:11" s="86" customFormat="1" ht="18" customHeight="1">
      <c r="G15" s="158"/>
      <c r="H15" s="139" t="s">
        <v>236</v>
      </c>
      <c r="I15" s="139"/>
      <c r="J15" s="89">
        <f>SUMIF('廃棄物事業経費（歳出）'!$A$7:$C$42,$A$1,'廃棄物事業経費（歳出）'!$Q$7:$Q$42)</f>
        <v>122688</v>
      </c>
      <c r="K15" s="89">
        <f>SUMIF('廃棄物事業経費（歳出）'!$A$7:$C$42,$A$1,'廃棄物事業経費（歳出）'!$AJ$7:$AJ$42)</f>
        <v>0</v>
      </c>
    </row>
    <row r="16" spans="1:11" s="86" customFormat="1" ht="18" customHeight="1">
      <c r="A16" s="97"/>
      <c r="B16" s="97"/>
      <c r="C16" s="97"/>
      <c r="D16" s="97"/>
      <c r="E16" s="97"/>
      <c r="G16" s="158"/>
      <c r="H16" s="139" t="s">
        <v>237</v>
      </c>
      <c r="I16" s="139"/>
      <c r="J16" s="89">
        <f>SUMIF('廃棄物事業経費（歳出）'!$A$7:$C$42,$A$1,'廃棄物事業経費（歳出）'!$R$7:$R$42)</f>
        <v>3340170</v>
      </c>
      <c r="K16" s="89">
        <f>SUMIF('廃棄物事業経費（歳出）'!$A$7:$C$42,$A$1,'廃棄物事業経費（歳出）'!$AK$7:$AK$42)</f>
        <v>658305</v>
      </c>
    </row>
    <row r="17" spans="1:11" s="86" customFormat="1" ht="18" customHeight="1">
      <c r="A17" s="156" t="s">
        <v>238</v>
      </c>
      <c r="B17" s="156"/>
      <c r="C17" s="156"/>
      <c r="D17" s="98">
        <f>D8</f>
        <v>2092779</v>
      </c>
      <c r="E17" s="98">
        <f>E8</f>
        <v>835580</v>
      </c>
      <c r="G17" s="158"/>
      <c r="H17" s="139" t="s">
        <v>227</v>
      </c>
      <c r="I17" s="139"/>
      <c r="J17" s="89">
        <f>SUMIF('廃棄物事業経費（歳出）'!$A$7:$C$42,$A$1,'廃棄物事業経費（歳出）'!$T$7:$T$42)</f>
        <v>1938994</v>
      </c>
      <c r="K17" s="89">
        <f>SUMIF('廃棄物事業経費（歳出）'!$A$7:$C$42,$A$1,'廃棄物事業経費（歳出）'!$AM$7:$AM$42)</f>
        <v>816537</v>
      </c>
    </row>
    <row r="18" spans="1:11" s="86" customFormat="1" ht="18" customHeight="1">
      <c r="A18" s="156" t="s">
        <v>239</v>
      </c>
      <c r="B18" s="157"/>
      <c r="C18" s="157"/>
      <c r="D18" s="98">
        <f>J8+J17</f>
        <v>2092779</v>
      </c>
      <c r="E18" s="98">
        <f>K8+K17</f>
        <v>835580</v>
      </c>
      <c r="G18" s="158"/>
      <c r="H18" s="139" t="s">
        <v>223</v>
      </c>
      <c r="I18" s="139"/>
      <c r="J18" s="89">
        <f>SUMIF('廃棄物事業経費（歳出）'!$A$7:$C$42,$A$1,'廃棄物事業経費（歳出）'!$S$7:$S$42)</f>
        <v>312592</v>
      </c>
      <c r="K18" s="89">
        <f>SUMIF('廃棄物事業経費（歳出）'!$A$7:$C$42,$A$1,'廃棄物事業経費（歳出）'!$AL$7:$AL$42)</f>
        <v>268966</v>
      </c>
    </row>
    <row r="19" spans="1:11" s="86" customFormat="1" ht="18" customHeight="1">
      <c r="A19" s="97"/>
      <c r="B19" s="97"/>
      <c r="C19" s="97"/>
      <c r="D19" s="97"/>
      <c r="E19" s="97"/>
      <c r="G19" s="158"/>
      <c r="H19" s="153" t="s">
        <v>211</v>
      </c>
      <c r="I19" s="153"/>
      <c r="J19" s="91">
        <f>SUM(J11:J18)</f>
        <v>12165077</v>
      </c>
      <c r="K19" s="91">
        <f>SUM(K11:K18)</f>
        <v>2987667</v>
      </c>
    </row>
    <row r="20" spans="1:11" s="86" customFormat="1" ht="18" customHeight="1">
      <c r="A20" s="97"/>
      <c r="B20" s="97"/>
      <c r="C20" s="97"/>
      <c r="D20" s="97"/>
      <c r="E20" s="97"/>
      <c r="G20" s="158"/>
      <c r="H20" s="93"/>
      <c r="I20" s="94" t="s">
        <v>229</v>
      </c>
      <c r="J20" s="95">
        <f>J19-J17</f>
        <v>10226083</v>
      </c>
      <c r="K20" s="95">
        <f>K19-K17</f>
        <v>2171130</v>
      </c>
    </row>
    <row r="21" spans="1:11" s="86" customFormat="1" ht="18" customHeight="1">
      <c r="A21" s="97"/>
      <c r="B21" s="97"/>
      <c r="C21" s="97"/>
      <c r="D21" s="97"/>
      <c r="E21" s="97"/>
      <c r="G21" s="155" t="s">
        <v>223</v>
      </c>
      <c r="H21" s="155"/>
      <c r="I21" s="155"/>
      <c r="J21" s="89">
        <f>SUMIF('廃棄物事業経費（歳出）'!$A$7:$C$42,$A$1,'廃棄物事業経費（歳出）'!$U$7:$U$42)</f>
        <v>354083</v>
      </c>
      <c r="K21" s="89">
        <f>SUMIF('廃棄物事業経費（歳出）'!$A$7:$C$42,$A$1,'廃棄物事業経費（歳出）'!$AN$7:$AN$42)</f>
        <v>128238</v>
      </c>
    </row>
    <row r="22" spans="1:11" s="86" customFormat="1" ht="18" customHeight="1">
      <c r="A22" s="97"/>
      <c r="B22" s="97"/>
      <c r="C22" s="97"/>
      <c r="D22" s="97"/>
      <c r="E22" s="97"/>
      <c r="G22" s="153" t="s">
        <v>134</v>
      </c>
      <c r="H22" s="153"/>
      <c r="I22" s="153"/>
      <c r="J22" s="91">
        <f>J9+J19+J21</f>
        <v>14888357</v>
      </c>
      <c r="K22" s="91">
        <f>K9+K19+K21</f>
        <v>3176685</v>
      </c>
    </row>
    <row r="23" spans="1:11" s="86" customFormat="1" ht="18" customHeight="1">
      <c r="A23" s="97"/>
      <c r="B23" s="97"/>
      <c r="C23" s="97"/>
      <c r="D23" s="97"/>
      <c r="E23" s="97"/>
      <c r="G23" s="93"/>
      <c r="H23" s="99"/>
      <c r="I23" s="94" t="s">
        <v>229</v>
      </c>
      <c r="J23" s="95">
        <f>J22-J8-J17</f>
        <v>12795578</v>
      </c>
      <c r="K23" s="95">
        <f>K22-K8-K17</f>
        <v>2341105</v>
      </c>
    </row>
    <row r="24" spans="1:11" s="86" customFormat="1" ht="16.5" customHeight="1">
      <c r="A24" s="97"/>
      <c r="B24" s="97"/>
      <c r="C24" s="97"/>
      <c r="D24" s="97"/>
      <c r="E24" s="97"/>
      <c r="G24" s="97"/>
      <c r="H24" s="97"/>
      <c r="I24" s="97"/>
      <c r="J24" s="97"/>
      <c r="K24" s="97"/>
    </row>
    <row r="25" spans="1:5" s="86" customFormat="1" ht="16.5" customHeight="1">
      <c r="A25" s="97"/>
      <c r="B25" s="97"/>
      <c r="C25" s="97"/>
      <c r="D25" s="97"/>
      <c r="E25" s="97"/>
    </row>
    <row r="26" spans="1:5" s="86" customFormat="1" ht="16.5" customHeight="1">
      <c r="A26" s="97"/>
      <c r="B26" s="97"/>
      <c r="C26" s="97"/>
      <c r="D26" s="97"/>
      <c r="E26" s="97"/>
    </row>
    <row r="27" spans="1:11" s="86" customFormat="1" ht="16.5" customHeight="1">
      <c r="A27" s="97"/>
      <c r="B27" s="97"/>
      <c r="C27" s="97"/>
      <c r="D27" s="97"/>
      <c r="E27" s="97"/>
      <c r="G27" s="97"/>
      <c r="H27" s="97"/>
      <c r="I27" s="97"/>
      <c r="J27" s="97"/>
      <c r="K27" s="97"/>
    </row>
    <row r="28" spans="1:11" s="86" customFormat="1" ht="16.5" customHeight="1">
      <c r="A28" s="97"/>
      <c r="B28" s="97"/>
      <c r="C28" s="97"/>
      <c r="D28" s="97"/>
      <c r="E28" s="97"/>
      <c r="G28" s="97"/>
      <c r="H28" s="97"/>
      <c r="I28" s="97"/>
      <c r="J28" s="97"/>
      <c r="K28" s="97"/>
    </row>
    <row r="29" spans="1:11" s="86" customFormat="1" ht="16.5" customHeight="1">
      <c r="A29" s="97"/>
      <c r="B29" s="97"/>
      <c r="C29" s="97"/>
      <c r="D29" s="97"/>
      <c r="E29" s="97"/>
      <c r="G29" s="97"/>
      <c r="H29" s="97"/>
      <c r="I29" s="97"/>
      <c r="J29" s="97"/>
      <c r="K29" s="97"/>
    </row>
    <row r="30" spans="1:11" s="86" customFormat="1" ht="16.5" customHeight="1">
      <c r="A30" s="97"/>
      <c r="B30" s="97"/>
      <c r="C30" s="97"/>
      <c r="D30" s="97"/>
      <c r="E30" s="97"/>
      <c r="G30" s="97"/>
      <c r="H30" s="97"/>
      <c r="I30" s="97"/>
      <c r="J30" s="97"/>
      <c r="K30" s="97"/>
    </row>
    <row r="31" spans="1:11" s="86" customFormat="1" ht="16.5" customHeight="1">
      <c r="A31" s="97"/>
      <c r="B31" s="97"/>
      <c r="C31" s="97"/>
      <c r="D31" s="97"/>
      <c r="E31" s="97"/>
      <c r="G31" s="97"/>
      <c r="H31" s="97"/>
      <c r="I31" s="97"/>
      <c r="J31" s="97"/>
      <c r="K31" s="97"/>
    </row>
    <row r="32" spans="1:11" s="86" customFormat="1" ht="16.5" customHeight="1">
      <c r="A32" s="97"/>
      <c r="B32" s="97"/>
      <c r="C32" s="97"/>
      <c r="D32" s="97"/>
      <c r="E32" s="97"/>
      <c r="G32" s="97"/>
      <c r="H32" s="97"/>
      <c r="I32" s="97"/>
      <c r="J32" s="97"/>
      <c r="K32" s="97"/>
    </row>
    <row r="33" spans="1:11" s="86" customFormat="1" ht="16.5" customHeight="1">
      <c r="A33" s="97"/>
      <c r="B33" s="97"/>
      <c r="C33" s="97"/>
      <c r="D33" s="97"/>
      <c r="E33" s="97"/>
      <c r="G33" s="97"/>
      <c r="H33" s="97"/>
      <c r="I33" s="97"/>
      <c r="J33" s="97"/>
      <c r="K33" s="97"/>
    </row>
    <row r="34" spans="1:11" s="86" customFormat="1" ht="16.5" customHeight="1">
      <c r="A34" s="97"/>
      <c r="B34" s="97"/>
      <c r="C34" s="97"/>
      <c r="D34" s="97"/>
      <c r="E34" s="97"/>
      <c r="G34" s="97"/>
      <c r="H34" s="97"/>
      <c r="I34" s="97"/>
      <c r="J34" s="97"/>
      <c r="K34" s="97"/>
    </row>
    <row r="35" spans="1:11" s="86" customFormat="1" ht="16.5" customHeight="1">
      <c r="A35" s="97"/>
      <c r="B35" s="97"/>
      <c r="C35" s="97"/>
      <c r="D35" s="97"/>
      <c r="E35" s="97"/>
      <c r="G35" s="97"/>
      <c r="H35" s="97"/>
      <c r="I35" s="97"/>
      <c r="J35" s="97"/>
      <c r="K35" s="97"/>
    </row>
    <row r="36" spans="1:11" s="86" customFormat="1" ht="16.5" customHeight="1">
      <c r="A36" s="97"/>
      <c r="B36" s="97"/>
      <c r="C36" s="97"/>
      <c r="D36" s="97"/>
      <c r="E36" s="97"/>
      <c r="G36" s="97"/>
      <c r="H36" s="97"/>
      <c r="I36" s="97"/>
      <c r="J36" s="97"/>
      <c r="K36" s="97"/>
    </row>
    <row r="37" spans="1:11" s="86" customFormat="1" ht="16.5" customHeight="1">
      <c r="A37" s="97"/>
      <c r="B37" s="97"/>
      <c r="C37" s="97"/>
      <c r="D37" s="97"/>
      <c r="E37" s="97"/>
      <c r="G37" s="97"/>
      <c r="H37" s="97"/>
      <c r="I37" s="97"/>
      <c r="J37" s="97"/>
      <c r="K37" s="97"/>
    </row>
    <row r="39" ht="14.25" customHeight="1"/>
    <row r="40" ht="14.25" customHeight="1"/>
  </sheetData>
  <mergeCells count="31">
    <mergeCell ref="G21:I21"/>
    <mergeCell ref="G22:I22"/>
    <mergeCell ref="A17:C17"/>
    <mergeCell ref="A18:C18"/>
    <mergeCell ref="G11:G20"/>
    <mergeCell ref="H11:I11"/>
    <mergeCell ref="H12:H14"/>
    <mergeCell ref="H15:I15"/>
    <mergeCell ref="H16:I16"/>
    <mergeCell ref="H17:I17"/>
    <mergeCell ref="H18:I18"/>
    <mergeCell ref="H19:I19"/>
    <mergeCell ref="G4:G10"/>
    <mergeCell ref="H4:H6"/>
    <mergeCell ref="H7:I7"/>
    <mergeCell ref="H8:I8"/>
    <mergeCell ref="H9:I9"/>
    <mergeCell ref="G3:I3"/>
    <mergeCell ref="A7:C7"/>
    <mergeCell ref="A13:C13"/>
    <mergeCell ref="A3:C3"/>
    <mergeCell ref="B11:C11"/>
    <mergeCell ref="A8:C8"/>
    <mergeCell ref="A9:C9"/>
    <mergeCell ref="A10:C10"/>
    <mergeCell ref="A12:C12"/>
    <mergeCell ref="A4:C4"/>
    <mergeCell ref="A5:C5"/>
    <mergeCell ref="A6:C6"/>
    <mergeCell ref="B14:C14"/>
    <mergeCell ref="A1:B1"/>
  </mergeCells>
  <printOptions horizontalCentered="1"/>
  <pageMargins left="0.3937007874015748" right="0.3937007874015748" top="0.7874015748031497" bottom="0.3937007874015748" header="0.5118110236220472" footer="0.5118110236220472"/>
  <pageSetup horizontalDpi="400" verticalDpi="400" orientation="landscape" paperSize="9" scale="110" r:id="rId1"/>
  <headerFooter alignWithMargins="0">
    <oddHeader>&amp;R&amp;D　　&amp;T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2006-04-24T08:10:28Z</cp:lastPrinted>
  <dcterms:created xsi:type="dcterms:W3CDTF">2002-10-23T08:37:30Z</dcterms:created>
  <dcterms:modified xsi:type="dcterms:W3CDTF">2006-06-30T04:20:55Z</dcterms:modified>
  <cp:category/>
  <cp:version/>
  <cp:contentType/>
  <cp:contentStatus/>
</cp:coreProperties>
</file>