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  <sheet name="し尿集計結果" sheetId="3" r:id="rId3"/>
  </sheets>
  <externalReferences>
    <externalReference r:id="rId6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2">'し尿集計結果'!$A$1:$K$22</definedName>
    <definedName name="_xlnm.Print_Area" localSheetId="1">'し尿処理の状況'!$A$2:$AC$34</definedName>
    <definedName name="_xlnm.Print_Area" localSheetId="0">'水洗化人口等'!$A$2:$U$34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calcMode="manual" fullCalcOnLoad="1"/>
</workbook>
</file>

<file path=xl/sharedStrings.xml><?xml version="1.0" encoding="utf-8"?>
<sst xmlns="http://schemas.openxmlformats.org/spreadsheetml/2006/main" count="339" uniqueCount="140">
  <si>
    <t>富山県</t>
  </si>
  <si>
    <t>16201</t>
  </si>
  <si>
    <t>富山市</t>
  </si>
  <si>
    <t>16202</t>
  </si>
  <si>
    <t>高岡市</t>
  </si>
  <si>
    <t>16203</t>
  </si>
  <si>
    <t>新湊市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</si>
  <si>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</si>
  <si>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</si>
  <si>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</si>
  <si>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</si>
  <si>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</si>
  <si>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</si>
  <si>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</si>
  <si>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</si>
  <si>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</si>
  <si>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16209</t>
  </si>
  <si>
    <t>小矢部市</t>
  </si>
  <si>
    <t>16301</t>
  </si>
  <si>
    <t>大沢野町</t>
  </si>
  <si>
    <t>16302</t>
  </si>
  <si>
    <t>大山町</t>
  </si>
  <si>
    <t>16321</t>
  </si>
  <si>
    <t>舟橋村</t>
  </si>
  <si>
    <t>16322</t>
  </si>
  <si>
    <t>上市町</t>
  </si>
  <si>
    <t>16323</t>
  </si>
  <si>
    <t>立山町</t>
  </si>
  <si>
    <t>16341</t>
  </si>
  <si>
    <t>宇奈月町</t>
  </si>
  <si>
    <t>16342</t>
  </si>
  <si>
    <t>入善町</t>
  </si>
  <si>
    <t>16343</t>
  </si>
  <si>
    <t>16361</t>
  </si>
  <si>
    <t>八尾町</t>
  </si>
  <si>
    <t>16362</t>
  </si>
  <si>
    <t>婦中町</t>
  </si>
  <si>
    <t>16363</t>
  </si>
  <si>
    <t>山田村</t>
  </si>
  <si>
    <t>16364</t>
  </si>
  <si>
    <t>細入村</t>
  </si>
  <si>
    <t>16381</t>
  </si>
  <si>
    <t>小杉町</t>
  </si>
  <si>
    <t>16382</t>
  </si>
  <si>
    <t>大門町</t>
  </si>
  <si>
    <t>16383</t>
  </si>
  <si>
    <t>下村</t>
  </si>
  <si>
    <t>16384</t>
  </si>
  <si>
    <t>16422</t>
  </si>
  <si>
    <t>福岡町</t>
  </si>
  <si>
    <t>水洗化人口等（平成１６年度実績）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</si>
  <si>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</si>
  <si>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</si>
  <si>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</si>
  <si>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</si>
  <si>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</si>
  <si>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</si>
  <si>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</si>
  <si>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</si>
  <si>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</si>
  <si>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</si>
  <si>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</si>
  <si>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</si>
  <si>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</si>
  <si>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</si>
  <si>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し尿処理の状況（平成１６年度実績）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</si>
  <si>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</si>
  <si>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</si>
  <si>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</si>
  <si>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</si>
  <si>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</si>
  <si>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</si>
  <si>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</si>
  <si>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</si>
  <si>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</si>
  <si>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</si>
  <si>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</si>
  <si>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16210</t>
  </si>
  <si>
    <t>南砺市</t>
  </si>
  <si>
    <t>富山県</t>
  </si>
  <si>
    <t>砺波市</t>
  </si>
  <si>
    <t>富山県合計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</si>
  <si>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</si>
  <si>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</si>
  <si>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</si>
  <si>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</si>
  <si>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</si>
  <si>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</si>
  <si>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</si>
  <si>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</si>
  <si>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</si>
  <si>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</si>
  <si>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</si>
  <si>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</si>
  <si>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</si>
  <si>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</si>
  <si>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</si>
  <si>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</si>
  <si>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</si>
  <si>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</si>
  <si>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</si>
  <si>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</si>
  <si>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し尿処理</t>
  </si>
  <si>
    <t>kl/年</t>
  </si>
  <si>
    <t>処理量</t>
  </si>
  <si>
    <t>汲み取りし尿</t>
  </si>
  <si>
    <t>浄化槽汚泥</t>
  </si>
  <si>
    <t>構成比</t>
  </si>
  <si>
    <t>非水洗化</t>
  </si>
  <si>
    <t>計画収集人口</t>
  </si>
  <si>
    <t>計画処理量</t>
  </si>
  <si>
    <t>し尿処理施設</t>
  </si>
  <si>
    <t>自家処理人口</t>
  </si>
  <si>
    <t>下水道投入</t>
  </si>
  <si>
    <t>小計</t>
  </si>
  <si>
    <t>海洋投入</t>
  </si>
  <si>
    <t>水洗化</t>
  </si>
  <si>
    <t>下水道人口</t>
  </si>
  <si>
    <t>農地還元</t>
  </si>
  <si>
    <t>ｺﾐﾌﾟﾗ人口</t>
  </si>
  <si>
    <t>その他</t>
  </si>
  <si>
    <t>浄化槽人口</t>
  </si>
  <si>
    <t>自家処理量</t>
  </si>
  <si>
    <t>総計</t>
  </si>
  <si>
    <t>浄化槽人口のうち合併処理浄化槽人口</t>
  </si>
  <si>
    <t>人</t>
  </si>
  <si>
    <t>収集量</t>
  </si>
  <si>
    <t>直営</t>
  </si>
  <si>
    <t>水洗化率：</t>
  </si>
  <si>
    <t>委託</t>
  </si>
  <si>
    <t>非水洗化率：</t>
  </si>
  <si>
    <t>許可</t>
  </si>
  <si>
    <t>下水道水洗化率：</t>
  </si>
  <si>
    <t>浄化槽水洗化率：</t>
  </si>
  <si>
    <t>うち合併処理：</t>
  </si>
  <si>
    <t>計画収集率</t>
  </si>
  <si>
    <t>自家処理率</t>
  </si>
  <si>
    <t>朝日町</t>
  </si>
  <si>
    <t>大島町</t>
  </si>
  <si>
    <t>○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</si>
</sst>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  <numFmt numFmtId="227" formatCode="0;[Red]0"/>
  </numFmts>
  <fonts count="15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13" fillId="0" borderId="0" xfId="23" applyFont="1" applyAlignment="1">
      <alignment horizontal="left" vertical="center"/>
      <protection/>
    </xf>
    <xf numFmtId="0" fontId="1" fillId="0" borderId="0" xfId="23" applyFont="1" applyAlignment="1">
      <alignment vertical="center"/>
      <protection/>
    </xf>
    <xf numFmtId="0" fontId="7" fillId="0" borderId="0" xfId="23" applyAlignment="1">
      <alignment vertical="center"/>
      <protection/>
    </xf>
    <xf numFmtId="0" fontId="7" fillId="0" borderId="0" xfId="23" applyAlignment="1">
      <alignment horizontal="center" vertical="center"/>
      <protection/>
    </xf>
    <xf numFmtId="0" fontId="9" fillId="0" borderId="0" xfId="23" applyFont="1" applyAlignment="1">
      <alignment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vertical="center"/>
      <protection/>
    </xf>
    <xf numFmtId="38" fontId="14" fillId="0" borderId="7" xfId="17" applyFont="1" applyBorder="1" applyAlignment="1">
      <alignment vertical="center"/>
    </xf>
    <xf numFmtId="210" fontId="9" fillId="0" borderId="7" xfId="15" applyNumberFormat="1" applyFont="1" applyBorder="1" applyAlignment="1">
      <alignment vertical="center"/>
    </xf>
    <xf numFmtId="0" fontId="9" fillId="0" borderId="3" xfId="23" applyFont="1" applyBorder="1" applyAlignment="1">
      <alignment vertical="center"/>
      <protection/>
    </xf>
    <xf numFmtId="38" fontId="14" fillId="0" borderId="7" xfId="23" applyNumberFormat="1" applyFont="1" applyBorder="1" applyAlignment="1">
      <alignment vertical="center"/>
      <protection/>
    </xf>
    <xf numFmtId="0" fontId="9" fillId="0" borderId="7" xfId="23" applyFont="1" applyBorder="1" applyAlignment="1" quotePrefix="1">
      <alignment horizontal="left" vertical="center"/>
      <protection/>
    </xf>
    <xf numFmtId="0" fontId="9" fillId="0" borderId="0" xfId="23" applyFont="1" applyBorder="1" applyAlignment="1">
      <alignment horizontal="center" vertical="center"/>
      <protection/>
    </xf>
    <xf numFmtId="38" fontId="14" fillId="0" borderId="0" xfId="17" applyFont="1" applyBorder="1" applyAlignment="1">
      <alignment vertical="center"/>
    </xf>
    <xf numFmtId="0" fontId="9" fillId="0" borderId="0" xfId="23" applyFont="1" applyAlignment="1" quotePrefix="1">
      <alignment horizontal="left" vertical="center"/>
      <protection/>
    </xf>
    <xf numFmtId="210" fontId="9" fillId="0" borderId="0" xfId="15" applyNumberFormat="1" applyFont="1" applyAlignment="1">
      <alignment vertical="center"/>
    </xf>
    <xf numFmtId="0" fontId="4" fillId="0" borderId="0" xfId="23" applyFont="1" applyAlignment="1" quotePrefix="1">
      <alignment horizontal="left" vertical="center"/>
      <protection/>
    </xf>
    <xf numFmtId="210" fontId="7" fillId="0" borderId="0" xfId="15" applyNumberFormat="1" applyAlignment="1">
      <alignment vertical="center"/>
    </xf>
    <xf numFmtId="2" fontId="7" fillId="0" borderId="0" xfId="23" applyNumberFormat="1" applyAlignment="1">
      <alignment vertical="center"/>
      <protection/>
    </xf>
    <xf numFmtId="0" fontId="7" fillId="0" borderId="0" xfId="23" applyAlignment="1" quotePrefix="1">
      <alignment horizontal="left" vertical="center"/>
      <protection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9" fillId="2" borderId="2" xfId="0" applyFont="1" applyFill="1" applyBorder="1" applyAlignment="1">
      <alignment horizontal="center" vertical="center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7" xfId="0" applyFont="1" applyBorder="1" applyAlignment="1" quotePrefix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9" fillId="0" borderId="7" xfId="23" applyFont="1" applyBorder="1" applyAlignment="1">
      <alignment horizontal="center" vertical="center"/>
      <protection/>
    </xf>
    <xf numFmtId="0" fontId="13" fillId="0" borderId="0" xfId="24" applyFont="1" applyBorder="1" applyAlignment="1">
      <alignment horizontal="right" vertical="center"/>
      <protection/>
    </xf>
    <xf numFmtId="0" fontId="9" fillId="0" borderId="1" xfId="23" applyFont="1" applyBorder="1" applyAlignment="1">
      <alignment horizontal="center" vertical="center" textRotation="255" shrinkToFit="1"/>
      <protection/>
    </xf>
    <xf numFmtId="0" fontId="9" fillId="0" borderId="13" xfId="23" applyFont="1" applyBorder="1" applyAlignment="1">
      <alignment horizontal="center" vertical="center" textRotation="255" shrinkToFit="1"/>
      <protection/>
    </xf>
    <xf numFmtId="0" fontId="9" fillId="0" borderId="10" xfId="23" applyFont="1" applyBorder="1" applyAlignment="1">
      <alignment horizontal="center" vertical="center" textRotation="255" shrinkToFit="1"/>
      <protection/>
    </xf>
    <xf numFmtId="0" fontId="9" fillId="0" borderId="1" xfId="23" applyFont="1" applyBorder="1" applyAlignment="1">
      <alignment horizontal="center" vertical="center" textRotation="255"/>
      <protection/>
    </xf>
    <xf numFmtId="0" fontId="9" fillId="0" borderId="13" xfId="23" applyFont="1" applyBorder="1" applyAlignment="1">
      <alignment horizontal="center" vertical="center" textRotation="255"/>
      <protection/>
    </xf>
    <xf numFmtId="0" fontId="9" fillId="0" borderId="10" xfId="23" applyFont="1" applyBorder="1" applyAlignment="1">
      <alignment horizontal="center" vertical="center" textRotation="255"/>
      <protection/>
    </xf>
    <xf numFmtId="0" fontId="9" fillId="0" borderId="14" xfId="23" applyFont="1" applyBorder="1" applyAlignment="1">
      <alignment horizontal="center" vertical="center"/>
      <protection/>
    </xf>
    <xf numFmtId="0" fontId="9" fillId="0" borderId="3" xfId="23" applyFont="1" applyBorder="1" applyAlignment="1">
      <alignment horizontal="center" vertical="center"/>
      <protection/>
    </xf>
    <xf numFmtId="0" fontId="9" fillId="0" borderId="7" xfId="23" applyFont="1" applyBorder="1" applyAlignment="1" quotePrefix="1">
      <alignment horizontal="center" vertical="center" textRotation="255"/>
      <protection/>
    </xf>
    <xf numFmtId="0" fontId="9" fillId="0" borderId="7" xfId="23" applyFont="1" applyBorder="1" applyAlignment="1">
      <alignment horizontal="center" vertical="center" textRotation="255"/>
      <protection/>
    </xf>
    <xf numFmtId="0" fontId="13" fillId="0" borderId="0" xfId="24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H12集計結果（し尿処理）" xfId="23"/>
    <cellStyle name="標準_H12集計結果（経費）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U34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50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62" t="s">
        <v>91</v>
      </c>
      <c r="B2" s="65" t="s">
        <v>51</v>
      </c>
      <c r="C2" s="68" t="s">
        <v>52</v>
      </c>
      <c r="D2" s="5" t="s">
        <v>92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71" t="s">
        <v>93</v>
      </c>
      <c r="S2" s="72"/>
      <c r="T2" s="72"/>
      <c r="U2" s="73"/>
    </row>
    <row r="3" spans="1:21" s="30" customFormat="1" ht="22.5" customHeight="1">
      <c r="A3" s="63"/>
      <c r="B3" s="66"/>
      <c r="C3" s="69"/>
      <c r="D3" s="22"/>
      <c r="E3" s="7" t="s">
        <v>94</v>
      </c>
      <c r="F3" s="20"/>
      <c r="G3" s="20"/>
      <c r="H3" s="23"/>
      <c r="I3" s="7" t="s">
        <v>53</v>
      </c>
      <c r="J3" s="20"/>
      <c r="K3" s="20"/>
      <c r="L3" s="20"/>
      <c r="M3" s="20"/>
      <c r="N3" s="20"/>
      <c r="O3" s="20"/>
      <c r="P3" s="20"/>
      <c r="Q3" s="21"/>
      <c r="R3" s="74"/>
      <c r="S3" s="75"/>
      <c r="T3" s="75"/>
      <c r="U3" s="76"/>
    </row>
    <row r="4" spans="1:21" s="30" customFormat="1" ht="22.5" customHeight="1">
      <c r="A4" s="63"/>
      <c r="B4" s="66"/>
      <c r="C4" s="69"/>
      <c r="D4" s="22"/>
      <c r="E4" s="6" t="s">
        <v>95</v>
      </c>
      <c r="F4" s="77" t="s">
        <v>54</v>
      </c>
      <c r="G4" s="77" t="s">
        <v>55</v>
      </c>
      <c r="H4" s="77" t="s">
        <v>56</v>
      </c>
      <c r="I4" s="6" t="s">
        <v>95</v>
      </c>
      <c r="J4" s="77" t="s">
        <v>57</v>
      </c>
      <c r="K4" s="77" t="s">
        <v>58</v>
      </c>
      <c r="L4" s="77" t="s">
        <v>59</v>
      </c>
      <c r="M4" s="77" t="s">
        <v>60</v>
      </c>
      <c r="N4" s="77" t="s">
        <v>61</v>
      </c>
      <c r="O4" s="81" t="s">
        <v>62</v>
      </c>
      <c r="P4" s="8"/>
      <c r="Q4" s="77" t="s">
        <v>63</v>
      </c>
      <c r="R4" s="77" t="s">
        <v>96</v>
      </c>
      <c r="S4" s="77" t="s">
        <v>97</v>
      </c>
      <c r="T4" s="79" t="s">
        <v>98</v>
      </c>
      <c r="U4" s="79" t="s">
        <v>99</v>
      </c>
    </row>
    <row r="5" spans="1:21" s="30" customFormat="1" ht="22.5" customHeight="1">
      <c r="A5" s="63"/>
      <c r="B5" s="66"/>
      <c r="C5" s="69"/>
      <c r="D5" s="22"/>
      <c r="E5" s="6"/>
      <c r="F5" s="78"/>
      <c r="G5" s="78"/>
      <c r="H5" s="78"/>
      <c r="I5" s="6"/>
      <c r="J5" s="78"/>
      <c r="K5" s="78"/>
      <c r="L5" s="78"/>
      <c r="M5" s="78"/>
      <c r="N5" s="78"/>
      <c r="O5" s="78"/>
      <c r="P5" s="9" t="s">
        <v>100</v>
      </c>
      <c r="Q5" s="78"/>
      <c r="R5" s="82"/>
      <c r="S5" s="82"/>
      <c r="T5" s="82"/>
      <c r="U5" s="78"/>
    </row>
    <row r="6" spans="1:21" s="30" customFormat="1" ht="22.5" customHeight="1">
      <c r="A6" s="64"/>
      <c r="B6" s="67"/>
      <c r="C6" s="70"/>
      <c r="D6" s="10" t="s">
        <v>101</v>
      </c>
      <c r="E6" s="10" t="s">
        <v>101</v>
      </c>
      <c r="F6" s="11" t="s">
        <v>64</v>
      </c>
      <c r="G6" s="10" t="s">
        <v>101</v>
      </c>
      <c r="H6" s="10" t="s">
        <v>101</v>
      </c>
      <c r="I6" s="10" t="s">
        <v>101</v>
      </c>
      <c r="J6" s="11" t="s">
        <v>64</v>
      </c>
      <c r="K6" s="10" t="s">
        <v>101</v>
      </c>
      <c r="L6" s="11" t="s">
        <v>64</v>
      </c>
      <c r="M6" s="10" t="s">
        <v>101</v>
      </c>
      <c r="N6" s="11" t="s">
        <v>64</v>
      </c>
      <c r="O6" s="10" t="s">
        <v>101</v>
      </c>
      <c r="P6" s="10" t="s">
        <v>101</v>
      </c>
      <c r="Q6" s="11" t="s">
        <v>64</v>
      </c>
      <c r="R6" s="83"/>
      <c r="S6" s="83"/>
      <c r="T6" s="83"/>
      <c r="U6" s="80"/>
    </row>
    <row r="7" spans="1:21" ht="13.5">
      <c r="A7" s="54" t="s">
        <v>0</v>
      </c>
      <c r="B7" s="54" t="s">
        <v>1</v>
      </c>
      <c r="C7" s="55" t="s">
        <v>2</v>
      </c>
      <c r="D7" s="31">
        <f aca="true" t="shared" si="0" ref="D7:D33">E7+I7</f>
        <v>322192</v>
      </c>
      <c r="E7" s="32">
        <f aca="true" t="shared" si="1" ref="E7:E33">G7+H7</f>
        <v>9029</v>
      </c>
      <c r="F7" s="33">
        <f aca="true" t="shared" si="2" ref="F7:F12">E7/D7*100</f>
        <v>2.802366290907285</v>
      </c>
      <c r="G7" s="31">
        <v>9029</v>
      </c>
      <c r="H7" s="31">
        <v>0</v>
      </c>
      <c r="I7" s="32">
        <f aca="true" t="shared" si="3" ref="I7:I33">K7+M7+O7</f>
        <v>313163</v>
      </c>
      <c r="J7" s="33">
        <f aca="true" t="shared" si="4" ref="J7:J12">I7/D7*100</f>
        <v>97.19763370909271</v>
      </c>
      <c r="K7" s="31">
        <v>254609</v>
      </c>
      <c r="L7" s="33">
        <f aca="true" t="shared" si="5" ref="L7:L12">K7/D7*100</f>
        <v>79.02399811292645</v>
      </c>
      <c r="M7" s="31">
        <v>3684</v>
      </c>
      <c r="N7" s="33">
        <f aca="true" t="shared" si="6" ref="N7:N12">M7/D7*100</f>
        <v>1.143417589511844</v>
      </c>
      <c r="O7" s="31">
        <v>54870</v>
      </c>
      <c r="P7" s="31">
        <v>17317</v>
      </c>
      <c r="Q7" s="33">
        <f aca="true" t="shared" si="7" ref="Q7:Q12">O7/D7*100</f>
        <v>17.03021800665442</v>
      </c>
      <c r="R7" s="31" t="s">
        <v>139</v>
      </c>
      <c r="S7" s="31"/>
      <c r="T7" s="31"/>
      <c r="U7" s="31"/>
    </row>
    <row r="8" spans="1:21" ht="13.5">
      <c r="A8" s="54" t="s">
        <v>0</v>
      </c>
      <c r="B8" s="54" t="s">
        <v>3</v>
      </c>
      <c r="C8" s="55" t="s">
        <v>4</v>
      </c>
      <c r="D8" s="31">
        <f t="shared" si="0"/>
        <v>170289</v>
      </c>
      <c r="E8" s="32">
        <f t="shared" si="1"/>
        <v>12857</v>
      </c>
      <c r="F8" s="33">
        <f t="shared" si="2"/>
        <v>7.550105996276918</v>
      </c>
      <c r="G8" s="31">
        <v>12857</v>
      </c>
      <c r="H8" s="31">
        <v>0</v>
      </c>
      <c r="I8" s="32">
        <f t="shared" si="3"/>
        <v>157432</v>
      </c>
      <c r="J8" s="33">
        <f t="shared" si="4"/>
        <v>92.44989400372309</v>
      </c>
      <c r="K8" s="31">
        <v>124723</v>
      </c>
      <c r="L8" s="33">
        <f t="shared" si="5"/>
        <v>73.24195925749754</v>
      </c>
      <c r="M8" s="31">
        <v>1842</v>
      </c>
      <c r="N8" s="33">
        <f t="shared" si="6"/>
        <v>1.0816905378503603</v>
      </c>
      <c r="O8" s="31">
        <v>30867</v>
      </c>
      <c r="P8" s="31">
        <v>2491</v>
      </c>
      <c r="Q8" s="33">
        <f t="shared" si="7"/>
        <v>18.126244208375176</v>
      </c>
      <c r="R8" s="31" t="s">
        <v>139</v>
      </c>
      <c r="S8" s="31"/>
      <c r="T8" s="31"/>
      <c r="U8" s="31"/>
    </row>
    <row r="9" spans="1:21" ht="13.5">
      <c r="A9" s="54" t="s">
        <v>0</v>
      </c>
      <c r="B9" s="54" t="s">
        <v>5</v>
      </c>
      <c r="C9" s="55" t="s">
        <v>6</v>
      </c>
      <c r="D9" s="31">
        <f t="shared" si="0"/>
        <v>37025</v>
      </c>
      <c r="E9" s="32">
        <f t="shared" si="1"/>
        <v>2842</v>
      </c>
      <c r="F9" s="33">
        <f t="shared" si="2"/>
        <v>7.675894665766374</v>
      </c>
      <c r="G9" s="31">
        <v>2842</v>
      </c>
      <c r="H9" s="31">
        <v>0</v>
      </c>
      <c r="I9" s="32">
        <f t="shared" si="3"/>
        <v>34183</v>
      </c>
      <c r="J9" s="33">
        <f t="shared" si="4"/>
        <v>92.32410533423364</v>
      </c>
      <c r="K9" s="31">
        <v>29685</v>
      </c>
      <c r="L9" s="33">
        <f t="shared" si="5"/>
        <v>80.17555705604322</v>
      </c>
      <c r="M9" s="31">
        <v>0</v>
      </c>
      <c r="N9" s="33">
        <f t="shared" si="6"/>
        <v>0</v>
      </c>
      <c r="O9" s="31">
        <v>4498</v>
      </c>
      <c r="P9" s="31">
        <v>312</v>
      </c>
      <c r="Q9" s="33">
        <f t="shared" si="7"/>
        <v>12.148548278190411</v>
      </c>
      <c r="R9" s="31" t="s">
        <v>139</v>
      </c>
      <c r="S9" s="31"/>
      <c r="T9" s="31"/>
      <c r="U9" s="31"/>
    </row>
    <row r="10" spans="1:21" ht="13.5">
      <c r="A10" s="54" t="s">
        <v>0</v>
      </c>
      <c r="B10" s="54" t="s">
        <v>7</v>
      </c>
      <c r="C10" s="55" t="s">
        <v>8</v>
      </c>
      <c r="D10" s="31">
        <f t="shared" si="0"/>
        <v>46588</v>
      </c>
      <c r="E10" s="32">
        <f t="shared" si="1"/>
        <v>7295</v>
      </c>
      <c r="F10" s="33">
        <f t="shared" si="2"/>
        <v>15.658538679488279</v>
      </c>
      <c r="G10" s="31">
        <v>7295</v>
      </c>
      <c r="H10" s="31">
        <v>0</v>
      </c>
      <c r="I10" s="32">
        <f t="shared" si="3"/>
        <v>39293</v>
      </c>
      <c r="J10" s="33">
        <f t="shared" si="4"/>
        <v>84.34146132051173</v>
      </c>
      <c r="K10" s="31">
        <v>21412</v>
      </c>
      <c r="L10" s="33">
        <f t="shared" si="5"/>
        <v>45.96033313299562</v>
      </c>
      <c r="M10" s="31">
        <v>0</v>
      </c>
      <c r="N10" s="33">
        <f t="shared" si="6"/>
        <v>0</v>
      </c>
      <c r="O10" s="31">
        <v>17881</v>
      </c>
      <c r="P10" s="31">
        <v>3581</v>
      </c>
      <c r="Q10" s="33">
        <f t="shared" si="7"/>
        <v>38.3811281875161</v>
      </c>
      <c r="R10" s="31" t="s">
        <v>139</v>
      </c>
      <c r="S10" s="31"/>
      <c r="T10" s="31"/>
      <c r="U10" s="31"/>
    </row>
    <row r="11" spans="1:21" ht="13.5">
      <c r="A11" s="54" t="s">
        <v>0</v>
      </c>
      <c r="B11" s="54" t="s">
        <v>9</v>
      </c>
      <c r="C11" s="55" t="s">
        <v>10</v>
      </c>
      <c r="D11" s="31">
        <f t="shared" si="0"/>
        <v>56765</v>
      </c>
      <c r="E11" s="32">
        <f t="shared" si="1"/>
        <v>12776</v>
      </c>
      <c r="F11" s="33">
        <f t="shared" si="2"/>
        <v>22.506826389500574</v>
      </c>
      <c r="G11" s="31">
        <v>12694</v>
      </c>
      <c r="H11" s="31">
        <v>82</v>
      </c>
      <c r="I11" s="32">
        <f t="shared" si="3"/>
        <v>43989</v>
      </c>
      <c r="J11" s="33">
        <f t="shared" si="4"/>
        <v>77.49317361049944</v>
      </c>
      <c r="K11" s="31">
        <v>31001</v>
      </c>
      <c r="L11" s="33">
        <f t="shared" si="5"/>
        <v>54.61287765348366</v>
      </c>
      <c r="M11" s="31">
        <v>0</v>
      </c>
      <c r="N11" s="33">
        <f t="shared" si="6"/>
        <v>0</v>
      </c>
      <c r="O11" s="31">
        <v>12988</v>
      </c>
      <c r="P11" s="31">
        <v>2259</v>
      </c>
      <c r="Q11" s="33">
        <f t="shared" si="7"/>
        <v>22.88029595701577</v>
      </c>
      <c r="R11" s="31" t="s">
        <v>139</v>
      </c>
      <c r="S11" s="31"/>
      <c r="T11" s="31"/>
      <c r="U11" s="31"/>
    </row>
    <row r="12" spans="1:21" ht="13.5">
      <c r="A12" s="54" t="s">
        <v>0</v>
      </c>
      <c r="B12" s="54" t="s">
        <v>11</v>
      </c>
      <c r="C12" s="55" t="s">
        <v>12</v>
      </c>
      <c r="D12" s="31">
        <f t="shared" si="0"/>
        <v>34321</v>
      </c>
      <c r="E12" s="32">
        <f t="shared" si="1"/>
        <v>3334</v>
      </c>
      <c r="F12" s="33">
        <f t="shared" si="2"/>
        <v>9.714169167565048</v>
      </c>
      <c r="G12" s="31">
        <v>3231</v>
      </c>
      <c r="H12" s="31">
        <v>103</v>
      </c>
      <c r="I12" s="32">
        <f t="shared" si="3"/>
        <v>30987</v>
      </c>
      <c r="J12" s="33">
        <f t="shared" si="4"/>
        <v>90.28583083243495</v>
      </c>
      <c r="K12" s="31">
        <v>11254</v>
      </c>
      <c r="L12" s="33">
        <f t="shared" si="5"/>
        <v>32.790419859561204</v>
      </c>
      <c r="M12" s="31">
        <v>0</v>
      </c>
      <c r="N12" s="33">
        <f t="shared" si="6"/>
        <v>0</v>
      </c>
      <c r="O12" s="31">
        <v>19733</v>
      </c>
      <c r="P12" s="31">
        <v>6546</v>
      </c>
      <c r="Q12" s="33">
        <f t="shared" si="7"/>
        <v>57.49541097287375</v>
      </c>
      <c r="R12" s="31" t="s">
        <v>139</v>
      </c>
      <c r="S12" s="31"/>
      <c r="T12" s="31"/>
      <c r="U12" s="31"/>
    </row>
    <row r="13" spans="1:21" ht="13.5">
      <c r="A13" s="54" t="s">
        <v>0</v>
      </c>
      <c r="B13" s="54" t="s">
        <v>13</v>
      </c>
      <c r="C13" s="55" t="s">
        <v>14</v>
      </c>
      <c r="D13" s="31">
        <f t="shared" si="0"/>
        <v>37045</v>
      </c>
      <c r="E13" s="32">
        <f t="shared" si="1"/>
        <v>1515</v>
      </c>
      <c r="F13" s="33">
        <f aca="true" t="shared" si="8" ref="F13:F34">E13/D13*100</f>
        <v>4.089620731542718</v>
      </c>
      <c r="G13" s="31">
        <v>1505</v>
      </c>
      <c r="H13" s="31">
        <v>10</v>
      </c>
      <c r="I13" s="32">
        <f t="shared" si="3"/>
        <v>35530</v>
      </c>
      <c r="J13" s="33">
        <f aca="true" t="shared" si="9" ref="J13:J34">I13/D13*100</f>
        <v>95.91037926845728</v>
      </c>
      <c r="K13" s="31">
        <v>16230</v>
      </c>
      <c r="L13" s="33">
        <f aca="true" t="shared" si="10" ref="L13:L34">K13/D13*100</f>
        <v>43.8115805101903</v>
      </c>
      <c r="M13" s="31">
        <v>0</v>
      </c>
      <c r="N13" s="33">
        <f aca="true" t="shared" si="11" ref="N13:N34">M13/D13*100</f>
        <v>0</v>
      </c>
      <c r="O13" s="31">
        <v>19300</v>
      </c>
      <c r="P13" s="31">
        <v>2959</v>
      </c>
      <c r="Q13" s="33">
        <f aca="true" t="shared" si="12" ref="Q13:Q34">O13/D13*100</f>
        <v>52.09879875826697</v>
      </c>
      <c r="R13" s="31" t="s">
        <v>139</v>
      </c>
      <c r="S13" s="31"/>
      <c r="T13" s="31"/>
      <c r="U13" s="31"/>
    </row>
    <row r="14" spans="1:21" ht="13.5">
      <c r="A14" s="54" t="s">
        <v>0</v>
      </c>
      <c r="B14" s="54" t="s">
        <v>15</v>
      </c>
      <c r="C14" s="55" t="s">
        <v>80</v>
      </c>
      <c r="D14" s="31">
        <f t="shared" si="0"/>
        <v>49171</v>
      </c>
      <c r="E14" s="32">
        <f t="shared" si="1"/>
        <v>4342</v>
      </c>
      <c r="F14" s="33">
        <f t="shared" si="8"/>
        <v>8.830408167415753</v>
      </c>
      <c r="G14" s="31">
        <v>4342</v>
      </c>
      <c r="H14" s="31">
        <v>0</v>
      </c>
      <c r="I14" s="32">
        <f t="shared" si="3"/>
        <v>44829</v>
      </c>
      <c r="J14" s="33">
        <f t="shared" si="9"/>
        <v>91.16959183258425</v>
      </c>
      <c r="K14" s="31">
        <v>20547</v>
      </c>
      <c r="L14" s="33">
        <f t="shared" si="10"/>
        <v>41.78682556791605</v>
      </c>
      <c r="M14" s="31">
        <v>0</v>
      </c>
      <c r="N14" s="33">
        <f t="shared" si="11"/>
        <v>0</v>
      </c>
      <c r="O14" s="31">
        <v>24282</v>
      </c>
      <c r="P14" s="31">
        <v>13202</v>
      </c>
      <c r="Q14" s="33">
        <f t="shared" si="12"/>
        <v>49.3827662646682</v>
      </c>
      <c r="R14" s="31" t="s">
        <v>139</v>
      </c>
      <c r="S14" s="31"/>
      <c r="T14" s="31"/>
      <c r="U14" s="31"/>
    </row>
    <row r="15" spans="1:21" ht="13.5">
      <c r="A15" s="54" t="s">
        <v>0</v>
      </c>
      <c r="B15" s="54" t="s">
        <v>16</v>
      </c>
      <c r="C15" s="55" t="s">
        <v>17</v>
      </c>
      <c r="D15" s="31">
        <f t="shared" si="0"/>
        <v>34348</v>
      </c>
      <c r="E15" s="32">
        <f t="shared" si="1"/>
        <v>6715</v>
      </c>
      <c r="F15" s="33">
        <f t="shared" si="8"/>
        <v>19.549901013159428</v>
      </c>
      <c r="G15" s="31">
        <v>6378</v>
      </c>
      <c r="H15" s="31">
        <v>337</v>
      </c>
      <c r="I15" s="32">
        <f t="shared" si="3"/>
        <v>27633</v>
      </c>
      <c r="J15" s="33">
        <f t="shared" si="9"/>
        <v>80.45009898684057</v>
      </c>
      <c r="K15" s="31">
        <v>10845</v>
      </c>
      <c r="L15" s="33">
        <f t="shared" si="10"/>
        <v>31.57389076511005</v>
      </c>
      <c r="M15" s="31">
        <v>0</v>
      </c>
      <c r="N15" s="33">
        <f t="shared" si="11"/>
        <v>0</v>
      </c>
      <c r="O15" s="31">
        <v>16788</v>
      </c>
      <c r="P15" s="31">
        <v>2101</v>
      </c>
      <c r="Q15" s="33">
        <f t="shared" si="12"/>
        <v>48.87620822173052</v>
      </c>
      <c r="R15" s="31" t="s">
        <v>139</v>
      </c>
      <c r="S15" s="31"/>
      <c r="T15" s="31"/>
      <c r="U15" s="31"/>
    </row>
    <row r="16" spans="1:21" ht="13.5">
      <c r="A16" s="54" t="s">
        <v>0</v>
      </c>
      <c r="B16" s="54" t="s">
        <v>77</v>
      </c>
      <c r="C16" s="55" t="s">
        <v>78</v>
      </c>
      <c r="D16" s="31">
        <f t="shared" si="0"/>
        <v>59255</v>
      </c>
      <c r="E16" s="32">
        <f t="shared" si="1"/>
        <v>6664</v>
      </c>
      <c r="F16" s="33">
        <f t="shared" si="8"/>
        <v>11.246308328411105</v>
      </c>
      <c r="G16" s="31">
        <v>6323</v>
      </c>
      <c r="H16" s="31">
        <v>341</v>
      </c>
      <c r="I16" s="32">
        <f t="shared" si="3"/>
        <v>52591</v>
      </c>
      <c r="J16" s="33">
        <f t="shared" si="9"/>
        <v>88.7536916715889</v>
      </c>
      <c r="K16" s="31">
        <v>16827</v>
      </c>
      <c r="L16" s="33">
        <f t="shared" si="10"/>
        <v>28.397603577757152</v>
      </c>
      <c r="M16" s="31">
        <v>27050</v>
      </c>
      <c r="N16" s="33">
        <f t="shared" si="11"/>
        <v>45.650156104970044</v>
      </c>
      <c r="O16" s="31">
        <v>8714</v>
      </c>
      <c r="P16" s="31">
        <v>189</v>
      </c>
      <c r="Q16" s="33">
        <f t="shared" si="12"/>
        <v>14.705931988861701</v>
      </c>
      <c r="R16" s="31" t="s">
        <v>139</v>
      </c>
      <c r="S16" s="31"/>
      <c r="T16" s="31"/>
      <c r="U16" s="31"/>
    </row>
    <row r="17" spans="1:21" ht="13.5">
      <c r="A17" s="54" t="s">
        <v>0</v>
      </c>
      <c r="B17" s="54" t="s">
        <v>18</v>
      </c>
      <c r="C17" s="55" t="s">
        <v>19</v>
      </c>
      <c r="D17" s="31">
        <f t="shared" si="0"/>
        <v>23009</v>
      </c>
      <c r="E17" s="32">
        <f t="shared" si="1"/>
        <v>1585</v>
      </c>
      <c r="F17" s="33">
        <f t="shared" si="8"/>
        <v>6.8886088052501195</v>
      </c>
      <c r="G17" s="31">
        <v>1545</v>
      </c>
      <c r="H17" s="31">
        <v>40</v>
      </c>
      <c r="I17" s="32">
        <f t="shared" si="3"/>
        <v>21424</v>
      </c>
      <c r="J17" s="33">
        <f t="shared" si="9"/>
        <v>93.11139119474988</v>
      </c>
      <c r="K17" s="31">
        <v>15411</v>
      </c>
      <c r="L17" s="33">
        <f t="shared" si="10"/>
        <v>66.97813898909124</v>
      </c>
      <c r="M17" s="31">
        <v>3919</v>
      </c>
      <c r="N17" s="33">
        <f t="shared" si="11"/>
        <v>17.032465556955973</v>
      </c>
      <c r="O17" s="31">
        <v>2094</v>
      </c>
      <c r="P17" s="31">
        <v>1741</v>
      </c>
      <c r="Q17" s="33">
        <f t="shared" si="12"/>
        <v>9.100786648702682</v>
      </c>
      <c r="R17" s="31" t="s">
        <v>139</v>
      </c>
      <c r="S17" s="31"/>
      <c r="T17" s="31"/>
      <c r="U17" s="31"/>
    </row>
    <row r="18" spans="1:21" ht="13.5">
      <c r="A18" s="54" t="s">
        <v>0</v>
      </c>
      <c r="B18" s="54" t="s">
        <v>20</v>
      </c>
      <c r="C18" s="55" t="s">
        <v>21</v>
      </c>
      <c r="D18" s="31">
        <f t="shared" si="0"/>
        <v>11825</v>
      </c>
      <c r="E18" s="32">
        <f t="shared" si="1"/>
        <v>886</v>
      </c>
      <c r="F18" s="33">
        <f t="shared" si="8"/>
        <v>7.4926004228329806</v>
      </c>
      <c r="G18" s="31">
        <v>877</v>
      </c>
      <c r="H18" s="31">
        <v>9</v>
      </c>
      <c r="I18" s="32">
        <f t="shared" si="3"/>
        <v>10939</v>
      </c>
      <c r="J18" s="33">
        <f t="shared" si="9"/>
        <v>92.50739957716702</v>
      </c>
      <c r="K18" s="31">
        <v>10161</v>
      </c>
      <c r="L18" s="33">
        <f t="shared" si="10"/>
        <v>85.92811839323467</v>
      </c>
      <c r="M18" s="31">
        <v>0</v>
      </c>
      <c r="N18" s="33">
        <f t="shared" si="11"/>
        <v>0</v>
      </c>
      <c r="O18" s="31">
        <v>778</v>
      </c>
      <c r="P18" s="31">
        <v>153</v>
      </c>
      <c r="Q18" s="33">
        <f t="shared" si="12"/>
        <v>6.579281183932347</v>
      </c>
      <c r="R18" s="31" t="s">
        <v>139</v>
      </c>
      <c r="S18" s="31"/>
      <c r="T18" s="31"/>
      <c r="U18" s="31"/>
    </row>
    <row r="19" spans="1:21" ht="13.5">
      <c r="A19" s="54" t="s">
        <v>0</v>
      </c>
      <c r="B19" s="54" t="s">
        <v>22</v>
      </c>
      <c r="C19" s="55" t="s">
        <v>23</v>
      </c>
      <c r="D19" s="31">
        <f t="shared" si="0"/>
        <v>2692</v>
      </c>
      <c r="E19" s="32">
        <f t="shared" si="1"/>
        <v>20</v>
      </c>
      <c r="F19" s="33">
        <f t="shared" si="8"/>
        <v>0.7429420505200593</v>
      </c>
      <c r="G19" s="31">
        <v>20</v>
      </c>
      <c r="H19" s="31">
        <v>0</v>
      </c>
      <c r="I19" s="32">
        <f t="shared" si="3"/>
        <v>2672</v>
      </c>
      <c r="J19" s="33">
        <f t="shared" si="9"/>
        <v>99.25705794947994</v>
      </c>
      <c r="K19" s="31">
        <v>2446</v>
      </c>
      <c r="L19" s="33">
        <f t="shared" si="10"/>
        <v>90.86181277860327</v>
      </c>
      <c r="M19" s="31">
        <v>140</v>
      </c>
      <c r="N19" s="33">
        <f t="shared" si="11"/>
        <v>5.200594353640416</v>
      </c>
      <c r="O19" s="31">
        <v>86</v>
      </c>
      <c r="P19" s="31">
        <v>0</v>
      </c>
      <c r="Q19" s="33">
        <f t="shared" si="12"/>
        <v>3.1946508172362553</v>
      </c>
      <c r="R19" s="31" t="s">
        <v>139</v>
      </c>
      <c r="S19" s="31"/>
      <c r="T19" s="31"/>
      <c r="U19" s="31"/>
    </row>
    <row r="20" spans="1:21" ht="13.5">
      <c r="A20" s="54" t="s">
        <v>0</v>
      </c>
      <c r="B20" s="54" t="s">
        <v>24</v>
      </c>
      <c r="C20" s="55" t="s">
        <v>25</v>
      </c>
      <c r="D20" s="31">
        <f t="shared" si="0"/>
        <v>23389</v>
      </c>
      <c r="E20" s="32">
        <f t="shared" si="1"/>
        <v>5452</v>
      </c>
      <c r="F20" s="33">
        <f t="shared" si="8"/>
        <v>23.31010303989055</v>
      </c>
      <c r="G20" s="31">
        <v>5452</v>
      </c>
      <c r="H20" s="31">
        <v>0</v>
      </c>
      <c r="I20" s="32">
        <f t="shared" si="3"/>
        <v>17937</v>
      </c>
      <c r="J20" s="33">
        <f t="shared" si="9"/>
        <v>76.68989696010945</v>
      </c>
      <c r="K20" s="31">
        <v>8788</v>
      </c>
      <c r="L20" s="33">
        <f t="shared" si="10"/>
        <v>37.573218179486084</v>
      </c>
      <c r="M20" s="31">
        <v>0</v>
      </c>
      <c r="N20" s="33">
        <f t="shared" si="11"/>
        <v>0</v>
      </c>
      <c r="O20" s="31">
        <v>9149</v>
      </c>
      <c r="P20" s="31">
        <v>4097</v>
      </c>
      <c r="Q20" s="33">
        <f t="shared" si="12"/>
        <v>39.116678780623374</v>
      </c>
      <c r="R20" s="31" t="s">
        <v>139</v>
      </c>
      <c r="S20" s="31"/>
      <c r="T20" s="31"/>
      <c r="U20" s="31"/>
    </row>
    <row r="21" spans="1:21" ht="13.5">
      <c r="A21" s="54" t="s">
        <v>0</v>
      </c>
      <c r="B21" s="54" t="s">
        <v>26</v>
      </c>
      <c r="C21" s="55" t="s">
        <v>27</v>
      </c>
      <c r="D21" s="31">
        <f t="shared" si="0"/>
        <v>28531</v>
      </c>
      <c r="E21" s="32">
        <f t="shared" si="1"/>
        <v>3571</v>
      </c>
      <c r="F21" s="33">
        <f t="shared" si="8"/>
        <v>12.516210437769443</v>
      </c>
      <c r="G21" s="31">
        <v>3531</v>
      </c>
      <c r="H21" s="31">
        <v>40</v>
      </c>
      <c r="I21" s="32">
        <f t="shared" si="3"/>
        <v>24960</v>
      </c>
      <c r="J21" s="33">
        <f t="shared" si="9"/>
        <v>87.48378956223056</v>
      </c>
      <c r="K21" s="31">
        <v>10777</v>
      </c>
      <c r="L21" s="33">
        <f t="shared" si="10"/>
        <v>37.77294872244226</v>
      </c>
      <c r="M21" s="31">
        <v>0</v>
      </c>
      <c r="N21" s="33">
        <f t="shared" si="11"/>
        <v>0</v>
      </c>
      <c r="O21" s="31">
        <v>14183</v>
      </c>
      <c r="P21" s="31">
        <v>3029</v>
      </c>
      <c r="Q21" s="33">
        <f t="shared" si="12"/>
        <v>49.710840839788304</v>
      </c>
      <c r="R21" s="31" t="s">
        <v>139</v>
      </c>
      <c r="S21" s="31"/>
      <c r="T21" s="31"/>
      <c r="U21" s="31"/>
    </row>
    <row r="22" spans="1:21" ht="13.5">
      <c r="A22" s="54" t="s">
        <v>0</v>
      </c>
      <c r="B22" s="54" t="s">
        <v>28</v>
      </c>
      <c r="C22" s="55" t="s">
        <v>29</v>
      </c>
      <c r="D22" s="31">
        <f t="shared" si="0"/>
        <v>6199</v>
      </c>
      <c r="E22" s="32">
        <f t="shared" si="1"/>
        <v>248</v>
      </c>
      <c r="F22" s="33">
        <f t="shared" si="8"/>
        <v>4.000645265365382</v>
      </c>
      <c r="G22" s="31">
        <v>248</v>
      </c>
      <c r="H22" s="31">
        <v>0</v>
      </c>
      <c r="I22" s="32">
        <f t="shared" si="3"/>
        <v>5951</v>
      </c>
      <c r="J22" s="33">
        <f t="shared" si="9"/>
        <v>95.99935473463462</v>
      </c>
      <c r="K22" s="31">
        <v>1329</v>
      </c>
      <c r="L22" s="33">
        <f t="shared" si="10"/>
        <v>21.438941764800774</v>
      </c>
      <c r="M22" s="31">
        <v>0</v>
      </c>
      <c r="N22" s="33">
        <f t="shared" si="11"/>
        <v>0</v>
      </c>
      <c r="O22" s="31">
        <v>4622</v>
      </c>
      <c r="P22" s="31">
        <v>4296</v>
      </c>
      <c r="Q22" s="33">
        <f t="shared" si="12"/>
        <v>74.56041296983385</v>
      </c>
      <c r="R22" s="31" t="s">
        <v>139</v>
      </c>
      <c r="S22" s="31"/>
      <c r="T22" s="31"/>
      <c r="U22" s="31"/>
    </row>
    <row r="23" spans="1:21" ht="13.5">
      <c r="A23" s="54" t="s">
        <v>0</v>
      </c>
      <c r="B23" s="54" t="s">
        <v>30</v>
      </c>
      <c r="C23" s="55" t="s">
        <v>31</v>
      </c>
      <c r="D23" s="31">
        <f t="shared" si="0"/>
        <v>28437</v>
      </c>
      <c r="E23" s="32">
        <f t="shared" si="1"/>
        <v>6766</v>
      </c>
      <c r="F23" s="33">
        <f t="shared" si="8"/>
        <v>23.79294581003622</v>
      </c>
      <c r="G23" s="31">
        <v>6288</v>
      </c>
      <c r="H23" s="31">
        <v>478</v>
      </c>
      <c r="I23" s="32">
        <f t="shared" si="3"/>
        <v>21671</v>
      </c>
      <c r="J23" s="33">
        <f t="shared" si="9"/>
        <v>76.20705418996377</v>
      </c>
      <c r="K23" s="31">
        <v>9261</v>
      </c>
      <c r="L23" s="33">
        <f t="shared" si="10"/>
        <v>32.56672644793754</v>
      </c>
      <c r="M23" s="31">
        <v>0</v>
      </c>
      <c r="N23" s="33">
        <f t="shared" si="11"/>
        <v>0</v>
      </c>
      <c r="O23" s="31">
        <v>12410</v>
      </c>
      <c r="P23" s="31">
        <v>2503</v>
      </c>
      <c r="Q23" s="33">
        <f t="shared" si="12"/>
        <v>43.64032774202624</v>
      </c>
      <c r="R23" s="31" t="s">
        <v>139</v>
      </c>
      <c r="S23" s="31"/>
      <c r="T23" s="31"/>
      <c r="U23" s="31"/>
    </row>
    <row r="24" spans="1:21" ht="13.5">
      <c r="A24" s="54" t="s">
        <v>0</v>
      </c>
      <c r="B24" s="54" t="s">
        <v>32</v>
      </c>
      <c r="C24" s="55" t="s">
        <v>137</v>
      </c>
      <c r="D24" s="31">
        <f t="shared" si="0"/>
        <v>15450</v>
      </c>
      <c r="E24" s="32">
        <f t="shared" si="1"/>
        <v>4205</v>
      </c>
      <c r="F24" s="33">
        <f t="shared" si="8"/>
        <v>27.2168284789644</v>
      </c>
      <c r="G24" s="31">
        <v>4205</v>
      </c>
      <c r="H24" s="31">
        <v>0</v>
      </c>
      <c r="I24" s="32">
        <f t="shared" si="3"/>
        <v>11245</v>
      </c>
      <c r="J24" s="33">
        <f t="shared" si="9"/>
        <v>72.7831715210356</v>
      </c>
      <c r="K24" s="31">
        <v>2524</v>
      </c>
      <c r="L24" s="33">
        <f t="shared" si="10"/>
        <v>16.336569579288028</v>
      </c>
      <c r="M24" s="31">
        <v>0</v>
      </c>
      <c r="N24" s="33">
        <f t="shared" si="11"/>
        <v>0</v>
      </c>
      <c r="O24" s="31">
        <v>8721</v>
      </c>
      <c r="P24" s="31">
        <v>2193</v>
      </c>
      <c r="Q24" s="33">
        <f t="shared" si="12"/>
        <v>56.44660194174757</v>
      </c>
      <c r="R24" s="31" t="s">
        <v>139</v>
      </c>
      <c r="S24" s="31"/>
      <c r="T24" s="31"/>
      <c r="U24" s="31"/>
    </row>
    <row r="25" spans="1:21" ht="13.5">
      <c r="A25" s="54" t="s">
        <v>0</v>
      </c>
      <c r="B25" s="54" t="s">
        <v>33</v>
      </c>
      <c r="C25" s="55" t="s">
        <v>34</v>
      </c>
      <c r="D25" s="31">
        <f t="shared" si="0"/>
        <v>22406</v>
      </c>
      <c r="E25" s="32">
        <f t="shared" si="1"/>
        <v>2591</v>
      </c>
      <c r="F25" s="33">
        <f t="shared" si="8"/>
        <v>11.563866821387128</v>
      </c>
      <c r="G25" s="31">
        <v>2571</v>
      </c>
      <c r="H25" s="31">
        <v>20</v>
      </c>
      <c r="I25" s="32">
        <f t="shared" si="3"/>
        <v>19815</v>
      </c>
      <c r="J25" s="33">
        <f t="shared" si="9"/>
        <v>88.43613317861288</v>
      </c>
      <c r="K25" s="31">
        <v>5792</v>
      </c>
      <c r="L25" s="33">
        <f t="shared" si="10"/>
        <v>25.85021869142194</v>
      </c>
      <c r="M25" s="31">
        <v>0</v>
      </c>
      <c r="N25" s="33">
        <f t="shared" si="11"/>
        <v>0</v>
      </c>
      <c r="O25" s="31">
        <v>14023</v>
      </c>
      <c r="P25" s="31">
        <v>3477</v>
      </c>
      <c r="Q25" s="33">
        <f t="shared" si="12"/>
        <v>62.585914487190934</v>
      </c>
      <c r="R25" s="31" t="s">
        <v>139</v>
      </c>
      <c r="S25" s="31"/>
      <c r="T25" s="31"/>
      <c r="U25" s="31"/>
    </row>
    <row r="26" spans="1:21" ht="13.5">
      <c r="A26" s="54" t="s">
        <v>0</v>
      </c>
      <c r="B26" s="54" t="s">
        <v>35</v>
      </c>
      <c r="C26" s="55" t="s">
        <v>36</v>
      </c>
      <c r="D26" s="31">
        <f t="shared" si="0"/>
        <v>36222</v>
      </c>
      <c r="E26" s="32">
        <f t="shared" si="1"/>
        <v>8680</v>
      </c>
      <c r="F26" s="33">
        <f t="shared" si="8"/>
        <v>23.96333719838772</v>
      </c>
      <c r="G26" s="31">
        <v>8680</v>
      </c>
      <c r="H26" s="31">
        <v>0</v>
      </c>
      <c r="I26" s="32">
        <f t="shared" si="3"/>
        <v>27542</v>
      </c>
      <c r="J26" s="33">
        <f t="shared" si="9"/>
        <v>76.03666280161228</v>
      </c>
      <c r="K26" s="31">
        <v>10575</v>
      </c>
      <c r="L26" s="33">
        <f t="shared" si="10"/>
        <v>29.19496438628458</v>
      </c>
      <c r="M26" s="31">
        <v>0</v>
      </c>
      <c r="N26" s="33">
        <f t="shared" si="11"/>
        <v>0</v>
      </c>
      <c r="O26" s="31">
        <v>16967</v>
      </c>
      <c r="P26" s="31">
        <v>7512</v>
      </c>
      <c r="Q26" s="33">
        <f t="shared" si="12"/>
        <v>46.841698415327706</v>
      </c>
      <c r="R26" s="31" t="s">
        <v>139</v>
      </c>
      <c r="S26" s="31"/>
      <c r="T26" s="31"/>
      <c r="U26" s="31"/>
    </row>
    <row r="27" spans="1:21" ht="13.5">
      <c r="A27" s="54" t="s">
        <v>0</v>
      </c>
      <c r="B27" s="54" t="s">
        <v>37</v>
      </c>
      <c r="C27" s="55" t="s">
        <v>38</v>
      </c>
      <c r="D27" s="31">
        <f t="shared" si="0"/>
        <v>1887</v>
      </c>
      <c r="E27" s="32">
        <f t="shared" si="1"/>
        <v>33</v>
      </c>
      <c r="F27" s="33">
        <f t="shared" si="8"/>
        <v>1.7488076311605723</v>
      </c>
      <c r="G27" s="31">
        <v>33</v>
      </c>
      <c r="H27" s="31">
        <v>0</v>
      </c>
      <c r="I27" s="32">
        <f t="shared" si="3"/>
        <v>1854</v>
      </c>
      <c r="J27" s="33">
        <f t="shared" si="9"/>
        <v>98.25119236883943</v>
      </c>
      <c r="K27" s="31">
        <v>1260</v>
      </c>
      <c r="L27" s="33">
        <f t="shared" si="10"/>
        <v>66.77265500794913</v>
      </c>
      <c r="M27" s="31">
        <v>0</v>
      </c>
      <c r="N27" s="33">
        <f t="shared" si="11"/>
        <v>0</v>
      </c>
      <c r="O27" s="31">
        <v>594</v>
      </c>
      <c r="P27" s="31">
        <v>77</v>
      </c>
      <c r="Q27" s="33">
        <f t="shared" si="12"/>
        <v>31.4785373608903</v>
      </c>
      <c r="R27" s="31" t="s">
        <v>139</v>
      </c>
      <c r="S27" s="31"/>
      <c r="T27" s="31"/>
      <c r="U27" s="31"/>
    </row>
    <row r="28" spans="1:21" ht="13.5">
      <c r="A28" s="54" t="s">
        <v>0</v>
      </c>
      <c r="B28" s="54" t="s">
        <v>39</v>
      </c>
      <c r="C28" s="55" t="s">
        <v>40</v>
      </c>
      <c r="D28" s="31">
        <f t="shared" si="0"/>
        <v>1828</v>
      </c>
      <c r="E28" s="32">
        <f t="shared" si="1"/>
        <v>968</v>
      </c>
      <c r="F28" s="33">
        <f t="shared" si="8"/>
        <v>52.95404814004377</v>
      </c>
      <c r="G28" s="31">
        <v>968</v>
      </c>
      <c r="H28" s="31">
        <v>0</v>
      </c>
      <c r="I28" s="32">
        <f t="shared" si="3"/>
        <v>860</v>
      </c>
      <c r="J28" s="33">
        <f t="shared" si="9"/>
        <v>47.04595185995623</v>
      </c>
      <c r="K28" s="31">
        <v>0</v>
      </c>
      <c r="L28" s="33">
        <f t="shared" si="10"/>
        <v>0</v>
      </c>
      <c r="M28" s="31">
        <v>0</v>
      </c>
      <c r="N28" s="33">
        <f t="shared" si="11"/>
        <v>0</v>
      </c>
      <c r="O28" s="31">
        <v>860</v>
      </c>
      <c r="P28" s="31">
        <v>62</v>
      </c>
      <c r="Q28" s="33">
        <f t="shared" si="12"/>
        <v>47.04595185995623</v>
      </c>
      <c r="R28" s="31" t="s">
        <v>139</v>
      </c>
      <c r="S28" s="31"/>
      <c r="T28" s="31"/>
      <c r="U28" s="31"/>
    </row>
    <row r="29" spans="1:21" ht="13.5">
      <c r="A29" s="54" t="s">
        <v>0</v>
      </c>
      <c r="B29" s="54" t="s">
        <v>41</v>
      </c>
      <c r="C29" s="55" t="s">
        <v>42</v>
      </c>
      <c r="D29" s="31">
        <f t="shared" si="0"/>
        <v>32729</v>
      </c>
      <c r="E29" s="32">
        <f t="shared" si="1"/>
        <v>3097</v>
      </c>
      <c r="F29" s="33">
        <f t="shared" si="8"/>
        <v>9.462556142870238</v>
      </c>
      <c r="G29" s="31">
        <v>2965</v>
      </c>
      <c r="H29" s="31">
        <v>132</v>
      </c>
      <c r="I29" s="32">
        <f t="shared" si="3"/>
        <v>29632</v>
      </c>
      <c r="J29" s="33">
        <f t="shared" si="9"/>
        <v>90.53744385712976</v>
      </c>
      <c r="K29" s="31">
        <v>21798</v>
      </c>
      <c r="L29" s="33">
        <f t="shared" si="10"/>
        <v>66.60148492162914</v>
      </c>
      <c r="M29" s="31">
        <v>0</v>
      </c>
      <c r="N29" s="33">
        <f t="shared" si="11"/>
        <v>0</v>
      </c>
      <c r="O29" s="31">
        <v>7834</v>
      </c>
      <c r="P29" s="31">
        <v>2019</v>
      </c>
      <c r="Q29" s="33">
        <f t="shared" si="12"/>
        <v>23.935958935500626</v>
      </c>
      <c r="R29" s="31" t="s">
        <v>139</v>
      </c>
      <c r="S29" s="31"/>
      <c r="T29" s="31"/>
      <c r="U29" s="31"/>
    </row>
    <row r="30" spans="1:21" ht="13.5">
      <c r="A30" s="54" t="s">
        <v>0</v>
      </c>
      <c r="B30" s="54" t="s">
        <v>43</v>
      </c>
      <c r="C30" s="55" t="s">
        <v>44</v>
      </c>
      <c r="D30" s="31">
        <f t="shared" si="0"/>
        <v>12680</v>
      </c>
      <c r="E30" s="32">
        <f t="shared" si="1"/>
        <v>1188</v>
      </c>
      <c r="F30" s="33">
        <f t="shared" si="8"/>
        <v>9.369085173501578</v>
      </c>
      <c r="G30" s="31">
        <v>1188</v>
      </c>
      <c r="H30" s="31">
        <v>0</v>
      </c>
      <c r="I30" s="32">
        <f t="shared" si="3"/>
        <v>11492</v>
      </c>
      <c r="J30" s="33">
        <f t="shared" si="9"/>
        <v>90.63091482649843</v>
      </c>
      <c r="K30" s="31">
        <v>6501</v>
      </c>
      <c r="L30" s="33">
        <f t="shared" si="10"/>
        <v>51.269716088328074</v>
      </c>
      <c r="M30" s="31">
        <v>0</v>
      </c>
      <c r="N30" s="33">
        <f t="shared" si="11"/>
        <v>0</v>
      </c>
      <c r="O30" s="31">
        <v>4991</v>
      </c>
      <c r="P30" s="31">
        <v>142</v>
      </c>
      <c r="Q30" s="33">
        <f t="shared" si="12"/>
        <v>39.361198738170344</v>
      </c>
      <c r="R30" s="31" t="s">
        <v>139</v>
      </c>
      <c r="S30" s="31"/>
      <c r="T30" s="31"/>
      <c r="U30" s="31"/>
    </row>
    <row r="31" spans="1:21" ht="13.5">
      <c r="A31" s="54" t="s">
        <v>0</v>
      </c>
      <c r="B31" s="54" t="s">
        <v>45</v>
      </c>
      <c r="C31" s="55" t="s">
        <v>46</v>
      </c>
      <c r="D31" s="31">
        <f t="shared" si="0"/>
        <v>2156</v>
      </c>
      <c r="E31" s="32">
        <f t="shared" si="1"/>
        <v>8</v>
      </c>
      <c r="F31" s="33">
        <f t="shared" si="8"/>
        <v>0.3710575139146568</v>
      </c>
      <c r="G31" s="31">
        <v>8</v>
      </c>
      <c r="H31" s="31">
        <v>0</v>
      </c>
      <c r="I31" s="32">
        <f t="shared" si="3"/>
        <v>2148</v>
      </c>
      <c r="J31" s="33">
        <f t="shared" si="9"/>
        <v>99.62894248608535</v>
      </c>
      <c r="K31" s="31">
        <v>0</v>
      </c>
      <c r="L31" s="33">
        <f t="shared" si="10"/>
        <v>0</v>
      </c>
      <c r="M31" s="31">
        <v>0</v>
      </c>
      <c r="N31" s="33">
        <f t="shared" si="11"/>
        <v>0</v>
      </c>
      <c r="O31" s="31">
        <v>2148</v>
      </c>
      <c r="P31" s="31">
        <v>253</v>
      </c>
      <c r="Q31" s="33">
        <f t="shared" si="12"/>
        <v>99.62894248608535</v>
      </c>
      <c r="R31" s="31" t="s">
        <v>139</v>
      </c>
      <c r="S31" s="31"/>
      <c r="T31" s="31"/>
      <c r="U31" s="31"/>
    </row>
    <row r="32" spans="1:21" ht="13.5">
      <c r="A32" s="54" t="s">
        <v>0</v>
      </c>
      <c r="B32" s="54" t="s">
        <v>47</v>
      </c>
      <c r="C32" s="55" t="s">
        <v>138</v>
      </c>
      <c r="D32" s="31">
        <f t="shared" si="0"/>
        <v>10304</v>
      </c>
      <c r="E32" s="32">
        <f t="shared" si="1"/>
        <v>1021</v>
      </c>
      <c r="F32" s="33">
        <f t="shared" si="8"/>
        <v>9.908773291925465</v>
      </c>
      <c r="G32" s="31">
        <v>1021</v>
      </c>
      <c r="H32" s="31">
        <v>0</v>
      </c>
      <c r="I32" s="32">
        <f t="shared" si="3"/>
        <v>9283</v>
      </c>
      <c r="J32" s="33">
        <f t="shared" si="9"/>
        <v>90.09122670807453</v>
      </c>
      <c r="K32" s="31">
        <v>4180</v>
      </c>
      <c r="L32" s="33">
        <f t="shared" si="10"/>
        <v>40.566770186335404</v>
      </c>
      <c r="M32" s="31">
        <v>0</v>
      </c>
      <c r="N32" s="33">
        <f t="shared" si="11"/>
        <v>0</v>
      </c>
      <c r="O32" s="31">
        <v>5103</v>
      </c>
      <c r="P32" s="31">
        <v>308</v>
      </c>
      <c r="Q32" s="33">
        <f t="shared" si="12"/>
        <v>49.52445652173913</v>
      </c>
      <c r="R32" s="31" t="s">
        <v>139</v>
      </c>
      <c r="S32" s="31"/>
      <c r="T32" s="31"/>
      <c r="U32" s="31"/>
    </row>
    <row r="33" spans="1:21" ht="13.5">
      <c r="A33" s="54" t="s">
        <v>0</v>
      </c>
      <c r="B33" s="54" t="s">
        <v>48</v>
      </c>
      <c r="C33" s="55" t="s">
        <v>49</v>
      </c>
      <c r="D33" s="31">
        <f t="shared" si="0"/>
        <v>13762</v>
      </c>
      <c r="E33" s="32">
        <f t="shared" si="1"/>
        <v>2168</v>
      </c>
      <c r="F33" s="33">
        <f t="shared" si="8"/>
        <v>15.753524197064381</v>
      </c>
      <c r="G33" s="31">
        <v>2168</v>
      </c>
      <c r="H33" s="31">
        <v>0</v>
      </c>
      <c r="I33" s="32">
        <f t="shared" si="3"/>
        <v>11594</v>
      </c>
      <c r="J33" s="33">
        <f t="shared" si="9"/>
        <v>84.24647580293562</v>
      </c>
      <c r="K33" s="31">
        <v>4668</v>
      </c>
      <c r="L33" s="33">
        <f t="shared" si="10"/>
        <v>33.919488446446735</v>
      </c>
      <c r="M33" s="31">
        <v>0</v>
      </c>
      <c r="N33" s="33">
        <f t="shared" si="11"/>
        <v>0</v>
      </c>
      <c r="O33" s="31">
        <v>6926</v>
      </c>
      <c r="P33" s="31">
        <v>4230</v>
      </c>
      <c r="Q33" s="33">
        <f t="shared" si="12"/>
        <v>50.326987356488885</v>
      </c>
      <c r="R33" s="31" t="s">
        <v>139</v>
      </c>
      <c r="S33" s="31"/>
      <c r="T33" s="31"/>
      <c r="U33" s="31"/>
    </row>
    <row r="34" spans="1:21" ht="13.5">
      <c r="A34" s="84" t="s">
        <v>81</v>
      </c>
      <c r="B34" s="85"/>
      <c r="C34" s="85"/>
      <c r="D34" s="31">
        <f>SUM(D7:D33)</f>
        <v>1120505</v>
      </c>
      <c r="E34" s="31">
        <f>SUM(E7:E33)</f>
        <v>109856</v>
      </c>
      <c r="F34" s="33">
        <f t="shared" si="8"/>
        <v>9.8041508070022</v>
      </c>
      <c r="G34" s="31">
        <f>SUM(G7:G33)</f>
        <v>108264</v>
      </c>
      <c r="H34" s="31">
        <f>SUM(H7:H33)</f>
        <v>1592</v>
      </c>
      <c r="I34" s="31">
        <f>SUM(I7:I33)</f>
        <v>1010649</v>
      </c>
      <c r="J34" s="33">
        <f t="shared" si="9"/>
        <v>90.1958491929978</v>
      </c>
      <c r="K34" s="31">
        <f>SUM(K7:K33)</f>
        <v>652604</v>
      </c>
      <c r="L34" s="33">
        <f t="shared" si="10"/>
        <v>58.24195340493795</v>
      </c>
      <c r="M34" s="31">
        <f>SUM(M7:M33)</f>
        <v>36635</v>
      </c>
      <c r="N34" s="33">
        <f t="shared" si="11"/>
        <v>3.269507945078335</v>
      </c>
      <c r="O34" s="31">
        <f>SUM(O7:O33)</f>
        <v>321410</v>
      </c>
      <c r="P34" s="31">
        <f>SUM(P7:P33)</f>
        <v>87049</v>
      </c>
      <c r="Q34" s="33">
        <f t="shared" si="12"/>
        <v>28.68438784298151</v>
      </c>
      <c r="R34" s="31">
        <f>COUNTIF(R7:R33,"○")</f>
        <v>27</v>
      </c>
      <c r="S34" s="31">
        <f>COUNTIF(S7:S33,"○")</f>
        <v>0</v>
      </c>
      <c r="T34" s="31">
        <f>COUNTIF(T7:T33,"○")</f>
        <v>0</v>
      </c>
      <c r="U34" s="31">
        <f>COUNTIF(U7:U33,"○")</f>
        <v>0</v>
      </c>
    </row>
  </sheetData>
  <mergeCells count="19">
    <mergeCell ref="A34:C34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AC34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65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60" t="s">
        <v>82</v>
      </c>
      <c r="B2" s="65" t="s">
        <v>66</v>
      </c>
      <c r="C2" s="68" t="s">
        <v>67</v>
      </c>
      <c r="D2" s="14" t="s">
        <v>83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68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63"/>
      <c r="B3" s="61"/>
      <c r="C3" s="87"/>
      <c r="D3" s="26" t="s">
        <v>84</v>
      </c>
      <c r="E3" s="59" t="s">
        <v>85</v>
      </c>
      <c r="F3" s="89"/>
      <c r="G3" s="90"/>
      <c r="H3" s="86" t="s">
        <v>86</v>
      </c>
      <c r="I3" s="57"/>
      <c r="J3" s="58"/>
      <c r="K3" s="59" t="s">
        <v>87</v>
      </c>
      <c r="L3" s="57"/>
      <c r="M3" s="58"/>
      <c r="N3" s="26" t="s">
        <v>84</v>
      </c>
      <c r="O3" s="17" t="s">
        <v>88</v>
      </c>
      <c r="P3" s="24"/>
      <c r="Q3" s="24"/>
      <c r="R3" s="24"/>
      <c r="S3" s="24"/>
      <c r="T3" s="25"/>
      <c r="U3" s="17" t="s">
        <v>89</v>
      </c>
      <c r="V3" s="24"/>
      <c r="W3" s="24"/>
      <c r="X3" s="24"/>
      <c r="Y3" s="24"/>
      <c r="Z3" s="25"/>
      <c r="AA3" s="17" t="s">
        <v>90</v>
      </c>
      <c r="AB3" s="24"/>
      <c r="AC3" s="25"/>
    </row>
    <row r="4" spans="1:29" s="30" customFormat="1" ht="22.5" customHeight="1">
      <c r="A4" s="63"/>
      <c r="B4" s="61"/>
      <c r="C4" s="87"/>
      <c r="D4" s="27"/>
      <c r="E4" s="26" t="s">
        <v>84</v>
      </c>
      <c r="F4" s="18" t="s">
        <v>69</v>
      </c>
      <c r="G4" s="18" t="s">
        <v>70</v>
      </c>
      <c r="H4" s="26" t="s">
        <v>84</v>
      </c>
      <c r="I4" s="18" t="s">
        <v>69</v>
      </c>
      <c r="J4" s="18" t="s">
        <v>70</v>
      </c>
      <c r="K4" s="26" t="s">
        <v>84</v>
      </c>
      <c r="L4" s="18" t="s">
        <v>69</v>
      </c>
      <c r="M4" s="18" t="s">
        <v>70</v>
      </c>
      <c r="N4" s="27"/>
      <c r="O4" s="26" t="s">
        <v>84</v>
      </c>
      <c r="P4" s="18" t="s">
        <v>71</v>
      </c>
      <c r="Q4" s="18" t="s">
        <v>72</v>
      </c>
      <c r="R4" s="18" t="s">
        <v>73</v>
      </c>
      <c r="S4" s="18" t="s">
        <v>74</v>
      </c>
      <c r="T4" s="18" t="s">
        <v>75</v>
      </c>
      <c r="U4" s="26" t="s">
        <v>84</v>
      </c>
      <c r="V4" s="18" t="s">
        <v>71</v>
      </c>
      <c r="W4" s="18" t="s">
        <v>72</v>
      </c>
      <c r="X4" s="18" t="s">
        <v>73</v>
      </c>
      <c r="Y4" s="18" t="s">
        <v>74</v>
      </c>
      <c r="Z4" s="18" t="s">
        <v>75</v>
      </c>
      <c r="AA4" s="26" t="s">
        <v>84</v>
      </c>
      <c r="AB4" s="18" t="s">
        <v>69</v>
      </c>
      <c r="AC4" s="18" t="s">
        <v>70</v>
      </c>
    </row>
    <row r="5" spans="1:29" s="30" customFormat="1" ht="22.5" customHeight="1">
      <c r="A5" s="63"/>
      <c r="B5" s="61"/>
      <c r="C5" s="87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64"/>
      <c r="B6" s="56"/>
      <c r="C6" s="88"/>
      <c r="D6" s="19" t="s">
        <v>76</v>
      </c>
      <c r="E6" s="19" t="s">
        <v>76</v>
      </c>
      <c r="F6" s="19" t="s">
        <v>76</v>
      </c>
      <c r="G6" s="19" t="s">
        <v>76</v>
      </c>
      <c r="H6" s="19" t="s">
        <v>76</v>
      </c>
      <c r="I6" s="19" t="s">
        <v>76</v>
      </c>
      <c r="J6" s="19" t="s">
        <v>76</v>
      </c>
      <c r="K6" s="19" t="s">
        <v>76</v>
      </c>
      <c r="L6" s="19" t="s">
        <v>76</v>
      </c>
      <c r="M6" s="19" t="s">
        <v>76</v>
      </c>
      <c r="N6" s="19" t="s">
        <v>76</v>
      </c>
      <c r="O6" s="19" t="s">
        <v>76</v>
      </c>
      <c r="P6" s="19" t="s">
        <v>76</v>
      </c>
      <c r="Q6" s="19" t="s">
        <v>76</v>
      </c>
      <c r="R6" s="19" t="s">
        <v>76</v>
      </c>
      <c r="S6" s="19" t="s">
        <v>76</v>
      </c>
      <c r="T6" s="19" t="s">
        <v>76</v>
      </c>
      <c r="U6" s="19" t="s">
        <v>76</v>
      </c>
      <c r="V6" s="19" t="s">
        <v>76</v>
      </c>
      <c r="W6" s="19" t="s">
        <v>76</v>
      </c>
      <c r="X6" s="19" t="s">
        <v>76</v>
      </c>
      <c r="Y6" s="19" t="s">
        <v>76</v>
      </c>
      <c r="Z6" s="19" t="s">
        <v>76</v>
      </c>
      <c r="AA6" s="19" t="s">
        <v>76</v>
      </c>
      <c r="AB6" s="19" t="s">
        <v>76</v>
      </c>
      <c r="AC6" s="19" t="s">
        <v>76</v>
      </c>
    </row>
    <row r="7" spans="1:29" ht="13.5">
      <c r="A7" s="54" t="s">
        <v>0</v>
      </c>
      <c r="B7" s="54" t="s">
        <v>1</v>
      </c>
      <c r="C7" s="55" t="s">
        <v>2</v>
      </c>
      <c r="D7" s="31">
        <f aca="true" t="shared" si="0" ref="D7:D33">E7+H7+K7</f>
        <v>35243</v>
      </c>
      <c r="E7" s="31">
        <f aca="true" t="shared" si="1" ref="E7:E33">F7+G7</f>
        <v>0</v>
      </c>
      <c r="F7" s="31">
        <v>0</v>
      </c>
      <c r="G7" s="31">
        <v>0</v>
      </c>
      <c r="H7" s="31">
        <f aca="true" t="shared" si="2" ref="H7:H33">I7+J7</f>
        <v>11061</v>
      </c>
      <c r="I7" s="31">
        <v>11061</v>
      </c>
      <c r="J7" s="31">
        <v>0</v>
      </c>
      <c r="K7" s="31">
        <f aca="true" t="shared" si="3" ref="K7:K33">L7+M7</f>
        <v>24182</v>
      </c>
      <c r="L7" s="31">
        <v>0</v>
      </c>
      <c r="M7" s="31">
        <v>24182</v>
      </c>
      <c r="N7" s="31">
        <f aca="true" t="shared" si="4" ref="N7:N33">O7+U7+AA7</f>
        <v>35243</v>
      </c>
      <c r="O7" s="31">
        <f aca="true" t="shared" si="5" ref="O7:O33">SUM(P7:T7)</f>
        <v>11061</v>
      </c>
      <c r="P7" s="31">
        <v>11061</v>
      </c>
      <c r="Q7" s="31">
        <v>0</v>
      </c>
      <c r="R7" s="31">
        <v>0</v>
      </c>
      <c r="S7" s="31">
        <v>0</v>
      </c>
      <c r="T7" s="31">
        <v>0</v>
      </c>
      <c r="U7" s="31">
        <f aca="true" t="shared" si="6" ref="U7:U33">SUM(V7:Z7)</f>
        <v>24182</v>
      </c>
      <c r="V7" s="31">
        <v>24182</v>
      </c>
      <c r="W7" s="31">
        <v>0</v>
      </c>
      <c r="X7" s="31">
        <v>0</v>
      </c>
      <c r="Y7" s="31">
        <v>0</v>
      </c>
      <c r="Z7" s="31">
        <v>0</v>
      </c>
      <c r="AA7" s="31">
        <f aca="true" t="shared" si="7" ref="AA7:AA33">AB7+AC7</f>
        <v>0</v>
      </c>
      <c r="AB7" s="31">
        <v>0</v>
      </c>
      <c r="AC7" s="31">
        <v>0</v>
      </c>
    </row>
    <row r="8" spans="1:29" ht="13.5">
      <c r="A8" s="54" t="s">
        <v>0</v>
      </c>
      <c r="B8" s="54" t="s">
        <v>3</v>
      </c>
      <c r="C8" s="55" t="s">
        <v>4</v>
      </c>
      <c r="D8" s="31">
        <f t="shared" si="0"/>
        <v>25576</v>
      </c>
      <c r="E8" s="31">
        <f t="shared" si="1"/>
        <v>0</v>
      </c>
      <c r="F8" s="31">
        <v>0</v>
      </c>
      <c r="G8" s="31">
        <v>0</v>
      </c>
      <c r="H8" s="31">
        <f t="shared" si="2"/>
        <v>0</v>
      </c>
      <c r="I8" s="31">
        <v>0</v>
      </c>
      <c r="J8" s="31">
        <v>0</v>
      </c>
      <c r="K8" s="31">
        <f t="shared" si="3"/>
        <v>25576</v>
      </c>
      <c r="L8" s="31">
        <v>7514</v>
      </c>
      <c r="M8" s="31">
        <v>18062</v>
      </c>
      <c r="N8" s="31">
        <f t="shared" si="4"/>
        <v>25576</v>
      </c>
      <c r="O8" s="31">
        <f t="shared" si="5"/>
        <v>7514</v>
      </c>
      <c r="P8" s="31">
        <v>7514</v>
      </c>
      <c r="Q8" s="31">
        <v>0</v>
      </c>
      <c r="R8" s="31">
        <v>0</v>
      </c>
      <c r="S8" s="31">
        <v>0</v>
      </c>
      <c r="T8" s="31">
        <v>0</v>
      </c>
      <c r="U8" s="31">
        <f t="shared" si="6"/>
        <v>18062</v>
      </c>
      <c r="V8" s="31">
        <v>0</v>
      </c>
      <c r="W8" s="31">
        <v>18062</v>
      </c>
      <c r="X8" s="31">
        <v>0</v>
      </c>
      <c r="Y8" s="31">
        <v>0</v>
      </c>
      <c r="Z8" s="31">
        <v>0</v>
      </c>
      <c r="AA8" s="31">
        <f t="shared" si="7"/>
        <v>0</v>
      </c>
      <c r="AB8" s="31">
        <v>0</v>
      </c>
      <c r="AC8" s="31">
        <v>0</v>
      </c>
    </row>
    <row r="9" spans="1:29" ht="13.5">
      <c r="A9" s="54" t="s">
        <v>0</v>
      </c>
      <c r="B9" s="54" t="s">
        <v>5</v>
      </c>
      <c r="C9" s="55" t="s">
        <v>6</v>
      </c>
      <c r="D9" s="31">
        <f t="shared" si="0"/>
        <v>6541</v>
      </c>
      <c r="E9" s="31">
        <f t="shared" si="1"/>
        <v>0</v>
      </c>
      <c r="F9" s="31">
        <v>0</v>
      </c>
      <c r="G9" s="31">
        <v>0</v>
      </c>
      <c r="H9" s="31">
        <f t="shared" si="2"/>
        <v>1874</v>
      </c>
      <c r="I9" s="31">
        <v>1874</v>
      </c>
      <c r="J9" s="31">
        <v>0</v>
      </c>
      <c r="K9" s="31">
        <f t="shared" si="3"/>
        <v>4667</v>
      </c>
      <c r="L9" s="31">
        <v>0</v>
      </c>
      <c r="M9" s="31">
        <v>4667</v>
      </c>
      <c r="N9" s="31">
        <f t="shared" si="4"/>
        <v>6541</v>
      </c>
      <c r="O9" s="31">
        <f t="shared" si="5"/>
        <v>1874</v>
      </c>
      <c r="P9" s="31">
        <v>1874</v>
      </c>
      <c r="Q9" s="31">
        <v>0</v>
      </c>
      <c r="R9" s="31">
        <v>0</v>
      </c>
      <c r="S9" s="31">
        <v>0</v>
      </c>
      <c r="T9" s="31">
        <v>0</v>
      </c>
      <c r="U9" s="31">
        <f t="shared" si="6"/>
        <v>4667</v>
      </c>
      <c r="V9" s="31">
        <v>4667</v>
      </c>
      <c r="W9" s="31">
        <v>0</v>
      </c>
      <c r="X9" s="31">
        <v>0</v>
      </c>
      <c r="Y9" s="31">
        <v>0</v>
      </c>
      <c r="Z9" s="31">
        <v>0</v>
      </c>
      <c r="AA9" s="31">
        <f t="shared" si="7"/>
        <v>0</v>
      </c>
      <c r="AB9" s="31">
        <v>0</v>
      </c>
      <c r="AC9" s="31">
        <v>0</v>
      </c>
    </row>
    <row r="10" spans="1:29" ht="13.5">
      <c r="A10" s="54" t="s">
        <v>0</v>
      </c>
      <c r="B10" s="54" t="s">
        <v>7</v>
      </c>
      <c r="C10" s="55" t="s">
        <v>8</v>
      </c>
      <c r="D10" s="31">
        <f t="shared" si="0"/>
        <v>18914</v>
      </c>
      <c r="E10" s="31">
        <f t="shared" si="1"/>
        <v>0</v>
      </c>
      <c r="F10" s="31">
        <v>0</v>
      </c>
      <c r="G10" s="31">
        <v>0</v>
      </c>
      <c r="H10" s="31">
        <f t="shared" si="2"/>
        <v>5299</v>
      </c>
      <c r="I10" s="31">
        <v>5299</v>
      </c>
      <c r="J10" s="31">
        <v>0</v>
      </c>
      <c r="K10" s="31">
        <f t="shared" si="3"/>
        <v>13615</v>
      </c>
      <c r="L10" s="31">
        <v>0</v>
      </c>
      <c r="M10" s="31">
        <v>13615</v>
      </c>
      <c r="N10" s="31">
        <f t="shared" si="4"/>
        <v>18914</v>
      </c>
      <c r="O10" s="31">
        <f t="shared" si="5"/>
        <v>5299</v>
      </c>
      <c r="P10" s="31">
        <v>5299</v>
      </c>
      <c r="Q10" s="31">
        <v>0</v>
      </c>
      <c r="R10" s="31">
        <v>0</v>
      </c>
      <c r="S10" s="31">
        <v>0</v>
      </c>
      <c r="T10" s="31">
        <v>0</v>
      </c>
      <c r="U10" s="31">
        <f t="shared" si="6"/>
        <v>13615</v>
      </c>
      <c r="V10" s="31">
        <v>13615</v>
      </c>
      <c r="W10" s="31">
        <v>0</v>
      </c>
      <c r="X10" s="31">
        <v>0</v>
      </c>
      <c r="Y10" s="31">
        <v>0</v>
      </c>
      <c r="Z10" s="31">
        <v>0</v>
      </c>
      <c r="AA10" s="31">
        <f t="shared" si="7"/>
        <v>0</v>
      </c>
      <c r="AB10" s="31">
        <v>0</v>
      </c>
      <c r="AC10" s="31">
        <v>0</v>
      </c>
    </row>
    <row r="11" spans="1:29" ht="13.5">
      <c r="A11" s="54" t="s">
        <v>0</v>
      </c>
      <c r="B11" s="54" t="s">
        <v>9</v>
      </c>
      <c r="C11" s="55" t="s">
        <v>10</v>
      </c>
      <c r="D11" s="31">
        <f t="shared" si="0"/>
        <v>14378</v>
      </c>
      <c r="E11" s="31">
        <f t="shared" si="1"/>
        <v>0</v>
      </c>
      <c r="F11" s="31">
        <v>0</v>
      </c>
      <c r="G11" s="31">
        <v>0</v>
      </c>
      <c r="H11" s="31">
        <f t="shared" si="2"/>
        <v>6434</v>
      </c>
      <c r="I11" s="31">
        <v>6434</v>
      </c>
      <c r="J11" s="31">
        <v>0</v>
      </c>
      <c r="K11" s="31">
        <f t="shared" si="3"/>
        <v>7944</v>
      </c>
      <c r="L11" s="31">
        <v>0</v>
      </c>
      <c r="M11" s="31">
        <v>7944</v>
      </c>
      <c r="N11" s="31">
        <f t="shared" si="4"/>
        <v>14420</v>
      </c>
      <c r="O11" s="31">
        <f t="shared" si="5"/>
        <v>6434</v>
      </c>
      <c r="P11" s="31">
        <v>6434</v>
      </c>
      <c r="Q11" s="31">
        <v>0</v>
      </c>
      <c r="R11" s="31">
        <v>0</v>
      </c>
      <c r="S11" s="31">
        <v>0</v>
      </c>
      <c r="T11" s="31">
        <v>0</v>
      </c>
      <c r="U11" s="31">
        <f t="shared" si="6"/>
        <v>7944</v>
      </c>
      <c r="V11" s="31">
        <v>7944</v>
      </c>
      <c r="W11" s="31">
        <v>0</v>
      </c>
      <c r="X11" s="31">
        <v>0</v>
      </c>
      <c r="Y11" s="31">
        <v>0</v>
      </c>
      <c r="Z11" s="31">
        <v>0</v>
      </c>
      <c r="AA11" s="31">
        <f t="shared" si="7"/>
        <v>42</v>
      </c>
      <c r="AB11" s="31">
        <v>42</v>
      </c>
      <c r="AC11" s="31">
        <v>0</v>
      </c>
    </row>
    <row r="12" spans="1:29" ht="13.5">
      <c r="A12" s="54" t="s">
        <v>0</v>
      </c>
      <c r="B12" s="54" t="s">
        <v>11</v>
      </c>
      <c r="C12" s="55" t="s">
        <v>12</v>
      </c>
      <c r="D12" s="31">
        <f t="shared" si="0"/>
        <v>10040</v>
      </c>
      <c r="E12" s="31">
        <f t="shared" si="1"/>
        <v>0</v>
      </c>
      <c r="F12" s="31">
        <v>0</v>
      </c>
      <c r="G12" s="31">
        <v>0</v>
      </c>
      <c r="H12" s="31">
        <f t="shared" si="2"/>
        <v>3421</v>
      </c>
      <c r="I12" s="31">
        <v>3421</v>
      </c>
      <c r="J12" s="31">
        <v>0</v>
      </c>
      <c r="K12" s="31">
        <f t="shared" si="3"/>
        <v>6619</v>
      </c>
      <c r="L12" s="31">
        <v>0</v>
      </c>
      <c r="M12" s="31">
        <v>6619</v>
      </c>
      <c r="N12" s="31">
        <f t="shared" si="4"/>
        <v>10588</v>
      </c>
      <c r="O12" s="31">
        <f t="shared" si="5"/>
        <v>3421</v>
      </c>
      <c r="P12" s="31">
        <v>3421</v>
      </c>
      <c r="Q12" s="31">
        <v>0</v>
      </c>
      <c r="R12" s="31">
        <v>0</v>
      </c>
      <c r="S12" s="31">
        <v>0</v>
      </c>
      <c r="T12" s="31">
        <v>0</v>
      </c>
      <c r="U12" s="31">
        <f t="shared" si="6"/>
        <v>6619</v>
      </c>
      <c r="V12" s="31">
        <v>6619</v>
      </c>
      <c r="W12" s="31">
        <v>0</v>
      </c>
      <c r="X12" s="31">
        <v>0</v>
      </c>
      <c r="Y12" s="31">
        <v>0</v>
      </c>
      <c r="Z12" s="31">
        <v>0</v>
      </c>
      <c r="AA12" s="31">
        <f t="shared" si="7"/>
        <v>548</v>
      </c>
      <c r="AB12" s="31">
        <v>548</v>
      </c>
      <c r="AC12" s="31">
        <v>0</v>
      </c>
    </row>
    <row r="13" spans="1:29" ht="13.5">
      <c r="A13" s="54" t="s">
        <v>0</v>
      </c>
      <c r="B13" s="54" t="s">
        <v>13</v>
      </c>
      <c r="C13" s="55" t="s">
        <v>14</v>
      </c>
      <c r="D13" s="31">
        <f t="shared" si="0"/>
        <v>12866</v>
      </c>
      <c r="E13" s="31">
        <f t="shared" si="1"/>
        <v>0</v>
      </c>
      <c r="F13" s="31">
        <v>0</v>
      </c>
      <c r="G13" s="31">
        <v>0</v>
      </c>
      <c r="H13" s="31">
        <f t="shared" si="2"/>
        <v>2498</v>
      </c>
      <c r="I13" s="31">
        <v>2498</v>
      </c>
      <c r="J13" s="31">
        <v>0</v>
      </c>
      <c r="K13" s="31">
        <f t="shared" si="3"/>
        <v>10368</v>
      </c>
      <c r="L13" s="31">
        <v>0</v>
      </c>
      <c r="M13" s="31">
        <v>10368</v>
      </c>
      <c r="N13" s="31">
        <f t="shared" si="4"/>
        <v>12871</v>
      </c>
      <c r="O13" s="31">
        <f t="shared" si="5"/>
        <v>2498</v>
      </c>
      <c r="P13" s="31">
        <v>2498</v>
      </c>
      <c r="Q13" s="31">
        <v>0</v>
      </c>
      <c r="R13" s="31">
        <v>0</v>
      </c>
      <c r="S13" s="31">
        <v>0</v>
      </c>
      <c r="T13" s="31">
        <v>0</v>
      </c>
      <c r="U13" s="31">
        <f t="shared" si="6"/>
        <v>10368</v>
      </c>
      <c r="V13" s="31">
        <v>10368</v>
      </c>
      <c r="W13" s="31">
        <v>0</v>
      </c>
      <c r="X13" s="31">
        <v>0</v>
      </c>
      <c r="Y13" s="31">
        <v>0</v>
      </c>
      <c r="Z13" s="31">
        <v>0</v>
      </c>
      <c r="AA13" s="31">
        <f t="shared" si="7"/>
        <v>5</v>
      </c>
      <c r="AB13" s="31">
        <v>5</v>
      </c>
      <c r="AC13" s="31">
        <v>0</v>
      </c>
    </row>
    <row r="14" spans="1:29" ht="13.5">
      <c r="A14" s="54" t="s">
        <v>0</v>
      </c>
      <c r="B14" s="54" t="s">
        <v>15</v>
      </c>
      <c r="C14" s="55" t="s">
        <v>80</v>
      </c>
      <c r="D14" s="31">
        <f t="shared" si="0"/>
        <v>12871</v>
      </c>
      <c r="E14" s="31">
        <f t="shared" si="1"/>
        <v>0</v>
      </c>
      <c r="F14" s="31">
        <v>0</v>
      </c>
      <c r="G14" s="31">
        <v>0</v>
      </c>
      <c r="H14" s="31">
        <f t="shared" si="2"/>
        <v>0</v>
      </c>
      <c r="I14" s="31">
        <v>0</v>
      </c>
      <c r="J14" s="31">
        <v>0</v>
      </c>
      <c r="K14" s="31">
        <f t="shared" si="3"/>
        <v>12871</v>
      </c>
      <c r="L14" s="31">
        <v>4447</v>
      </c>
      <c r="M14" s="31">
        <v>8424</v>
      </c>
      <c r="N14" s="31">
        <f t="shared" si="4"/>
        <v>12871</v>
      </c>
      <c r="O14" s="31">
        <f t="shared" si="5"/>
        <v>4447</v>
      </c>
      <c r="P14" s="31">
        <v>4447</v>
      </c>
      <c r="Q14" s="31">
        <v>0</v>
      </c>
      <c r="R14" s="31">
        <v>0</v>
      </c>
      <c r="S14" s="31">
        <v>0</v>
      </c>
      <c r="T14" s="31">
        <v>0</v>
      </c>
      <c r="U14" s="31">
        <f t="shared" si="6"/>
        <v>8424</v>
      </c>
      <c r="V14" s="31">
        <v>8424</v>
      </c>
      <c r="W14" s="31">
        <v>0</v>
      </c>
      <c r="X14" s="31">
        <v>0</v>
      </c>
      <c r="Y14" s="31">
        <v>0</v>
      </c>
      <c r="Z14" s="31">
        <v>0</v>
      </c>
      <c r="AA14" s="31">
        <f t="shared" si="7"/>
        <v>0</v>
      </c>
      <c r="AB14" s="31">
        <v>0</v>
      </c>
      <c r="AC14" s="31">
        <v>0</v>
      </c>
    </row>
    <row r="15" spans="1:29" ht="13.5">
      <c r="A15" s="54" t="s">
        <v>0</v>
      </c>
      <c r="B15" s="54" t="s">
        <v>16</v>
      </c>
      <c r="C15" s="55" t="s">
        <v>17</v>
      </c>
      <c r="D15" s="31">
        <f t="shared" si="0"/>
        <v>7138</v>
      </c>
      <c r="E15" s="31">
        <f t="shared" si="1"/>
        <v>0</v>
      </c>
      <c r="F15" s="31">
        <v>0</v>
      </c>
      <c r="G15" s="31">
        <v>0</v>
      </c>
      <c r="H15" s="31">
        <f t="shared" si="2"/>
        <v>3960</v>
      </c>
      <c r="I15" s="31">
        <v>3960</v>
      </c>
      <c r="J15" s="31">
        <v>0</v>
      </c>
      <c r="K15" s="31">
        <f t="shared" si="3"/>
        <v>3178</v>
      </c>
      <c r="L15" s="31">
        <v>0</v>
      </c>
      <c r="M15" s="31">
        <v>3178</v>
      </c>
      <c r="N15" s="31">
        <f t="shared" si="4"/>
        <v>7310</v>
      </c>
      <c r="O15" s="31">
        <f t="shared" si="5"/>
        <v>3960</v>
      </c>
      <c r="P15" s="31">
        <v>3960</v>
      </c>
      <c r="Q15" s="31">
        <v>0</v>
      </c>
      <c r="R15" s="31">
        <v>0</v>
      </c>
      <c r="S15" s="31">
        <v>0</v>
      </c>
      <c r="T15" s="31">
        <v>0</v>
      </c>
      <c r="U15" s="31">
        <f t="shared" si="6"/>
        <v>3178</v>
      </c>
      <c r="V15" s="31">
        <v>3178</v>
      </c>
      <c r="W15" s="31">
        <v>0</v>
      </c>
      <c r="X15" s="31">
        <v>0</v>
      </c>
      <c r="Y15" s="31">
        <v>0</v>
      </c>
      <c r="Z15" s="31">
        <v>0</v>
      </c>
      <c r="AA15" s="31">
        <f t="shared" si="7"/>
        <v>172</v>
      </c>
      <c r="AB15" s="31">
        <v>172</v>
      </c>
      <c r="AC15" s="31">
        <v>0</v>
      </c>
    </row>
    <row r="16" spans="1:29" ht="13.5">
      <c r="A16" s="54" t="s">
        <v>0</v>
      </c>
      <c r="B16" s="54" t="s">
        <v>77</v>
      </c>
      <c r="C16" s="55" t="s">
        <v>78</v>
      </c>
      <c r="D16" s="31">
        <f t="shared" si="0"/>
        <v>8411</v>
      </c>
      <c r="E16" s="31">
        <f t="shared" si="1"/>
        <v>0</v>
      </c>
      <c r="F16" s="31">
        <v>0</v>
      </c>
      <c r="G16" s="31">
        <v>0</v>
      </c>
      <c r="H16" s="31">
        <f t="shared" si="2"/>
        <v>0</v>
      </c>
      <c r="I16" s="31">
        <v>0</v>
      </c>
      <c r="J16" s="31">
        <v>0</v>
      </c>
      <c r="K16" s="31">
        <f t="shared" si="3"/>
        <v>8411</v>
      </c>
      <c r="L16" s="31">
        <v>4420</v>
      </c>
      <c r="M16" s="31">
        <v>3991</v>
      </c>
      <c r="N16" s="31">
        <f t="shared" si="4"/>
        <v>8649</v>
      </c>
      <c r="O16" s="31">
        <f t="shared" si="5"/>
        <v>4420</v>
      </c>
      <c r="P16" s="31">
        <v>4420</v>
      </c>
      <c r="Q16" s="31">
        <v>0</v>
      </c>
      <c r="R16" s="31">
        <v>0</v>
      </c>
      <c r="S16" s="31">
        <v>0</v>
      </c>
      <c r="T16" s="31">
        <v>0</v>
      </c>
      <c r="U16" s="31">
        <f t="shared" si="6"/>
        <v>3991</v>
      </c>
      <c r="V16" s="31">
        <v>3991</v>
      </c>
      <c r="W16" s="31">
        <v>0</v>
      </c>
      <c r="X16" s="31">
        <v>0</v>
      </c>
      <c r="Y16" s="31">
        <v>0</v>
      </c>
      <c r="Z16" s="31">
        <v>0</v>
      </c>
      <c r="AA16" s="31">
        <f t="shared" si="7"/>
        <v>238</v>
      </c>
      <c r="AB16" s="31">
        <v>238</v>
      </c>
      <c r="AC16" s="31">
        <v>0</v>
      </c>
    </row>
    <row r="17" spans="1:29" ht="13.5">
      <c r="A17" s="54" t="s">
        <v>0</v>
      </c>
      <c r="B17" s="54" t="s">
        <v>18</v>
      </c>
      <c r="C17" s="55" t="s">
        <v>19</v>
      </c>
      <c r="D17" s="31">
        <f t="shared" si="0"/>
        <v>4072</v>
      </c>
      <c r="E17" s="31">
        <f t="shared" si="1"/>
        <v>0</v>
      </c>
      <c r="F17" s="31">
        <v>0</v>
      </c>
      <c r="G17" s="31">
        <v>0</v>
      </c>
      <c r="H17" s="31">
        <f t="shared" si="2"/>
        <v>0</v>
      </c>
      <c r="I17" s="31">
        <v>0</v>
      </c>
      <c r="J17" s="31">
        <v>0</v>
      </c>
      <c r="K17" s="31">
        <f t="shared" si="3"/>
        <v>4072</v>
      </c>
      <c r="L17" s="31">
        <v>1850</v>
      </c>
      <c r="M17" s="31">
        <v>2222</v>
      </c>
      <c r="N17" s="31">
        <f t="shared" si="4"/>
        <v>4087</v>
      </c>
      <c r="O17" s="31">
        <f t="shared" si="5"/>
        <v>1850</v>
      </c>
      <c r="P17" s="31">
        <v>1850</v>
      </c>
      <c r="Q17" s="31">
        <v>0</v>
      </c>
      <c r="R17" s="31">
        <v>0</v>
      </c>
      <c r="S17" s="31">
        <v>0</v>
      </c>
      <c r="T17" s="31">
        <v>0</v>
      </c>
      <c r="U17" s="31">
        <f t="shared" si="6"/>
        <v>2222</v>
      </c>
      <c r="V17" s="31">
        <v>2222</v>
      </c>
      <c r="W17" s="31">
        <v>0</v>
      </c>
      <c r="X17" s="31">
        <v>0</v>
      </c>
      <c r="Y17" s="31">
        <v>0</v>
      </c>
      <c r="Z17" s="31">
        <v>0</v>
      </c>
      <c r="AA17" s="31">
        <f t="shared" si="7"/>
        <v>15</v>
      </c>
      <c r="AB17" s="31">
        <v>15</v>
      </c>
      <c r="AC17" s="31">
        <v>0</v>
      </c>
    </row>
    <row r="18" spans="1:29" ht="13.5">
      <c r="A18" s="54" t="s">
        <v>0</v>
      </c>
      <c r="B18" s="54" t="s">
        <v>20</v>
      </c>
      <c r="C18" s="55" t="s">
        <v>21</v>
      </c>
      <c r="D18" s="31">
        <f t="shared" si="0"/>
        <v>1164</v>
      </c>
      <c r="E18" s="31">
        <f t="shared" si="1"/>
        <v>0</v>
      </c>
      <c r="F18" s="31">
        <v>0</v>
      </c>
      <c r="G18" s="31">
        <v>0</v>
      </c>
      <c r="H18" s="31">
        <f t="shared" si="2"/>
        <v>0</v>
      </c>
      <c r="I18" s="31">
        <v>0</v>
      </c>
      <c r="J18" s="31">
        <v>0</v>
      </c>
      <c r="K18" s="31">
        <f t="shared" si="3"/>
        <v>1164</v>
      </c>
      <c r="L18" s="31">
        <v>879</v>
      </c>
      <c r="M18" s="31">
        <v>285</v>
      </c>
      <c r="N18" s="31">
        <f t="shared" si="4"/>
        <v>1173</v>
      </c>
      <c r="O18" s="31">
        <f t="shared" si="5"/>
        <v>879</v>
      </c>
      <c r="P18" s="31">
        <v>879</v>
      </c>
      <c r="Q18" s="31">
        <v>0</v>
      </c>
      <c r="R18" s="31">
        <v>0</v>
      </c>
      <c r="S18" s="31">
        <v>0</v>
      </c>
      <c r="T18" s="31">
        <v>0</v>
      </c>
      <c r="U18" s="31">
        <f t="shared" si="6"/>
        <v>285</v>
      </c>
      <c r="V18" s="31">
        <v>285</v>
      </c>
      <c r="W18" s="31">
        <v>0</v>
      </c>
      <c r="X18" s="31">
        <v>0</v>
      </c>
      <c r="Y18" s="31">
        <v>0</v>
      </c>
      <c r="Z18" s="31">
        <v>0</v>
      </c>
      <c r="AA18" s="31">
        <f t="shared" si="7"/>
        <v>9</v>
      </c>
      <c r="AB18" s="31">
        <v>9</v>
      </c>
      <c r="AC18" s="31">
        <v>0</v>
      </c>
    </row>
    <row r="19" spans="1:29" ht="13.5">
      <c r="A19" s="54" t="s">
        <v>0</v>
      </c>
      <c r="B19" s="54" t="s">
        <v>22</v>
      </c>
      <c r="C19" s="55" t="s">
        <v>23</v>
      </c>
      <c r="D19" s="31">
        <f t="shared" si="0"/>
        <v>119</v>
      </c>
      <c r="E19" s="31">
        <f t="shared" si="1"/>
        <v>0</v>
      </c>
      <c r="F19" s="31">
        <v>0</v>
      </c>
      <c r="G19" s="31">
        <v>0</v>
      </c>
      <c r="H19" s="31">
        <f t="shared" si="2"/>
        <v>0</v>
      </c>
      <c r="I19" s="31">
        <v>0</v>
      </c>
      <c r="J19" s="31">
        <v>0</v>
      </c>
      <c r="K19" s="31">
        <f t="shared" si="3"/>
        <v>119</v>
      </c>
      <c r="L19" s="31">
        <v>107</v>
      </c>
      <c r="M19" s="31">
        <v>12</v>
      </c>
      <c r="N19" s="31">
        <f t="shared" si="4"/>
        <v>119</v>
      </c>
      <c r="O19" s="31">
        <f t="shared" si="5"/>
        <v>107</v>
      </c>
      <c r="P19" s="31">
        <v>107</v>
      </c>
      <c r="Q19" s="31">
        <v>0</v>
      </c>
      <c r="R19" s="31">
        <v>0</v>
      </c>
      <c r="S19" s="31">
        <v>0</v>
      </c>
      <c r="T19" s="31">
        <v>0</v>
      </c>
      <c r="U19" s="31">
        <f t="shared" si="6"/>
        <v>12</v>
      </c>
      <c r="V19" s="31">
        <v>12</v>
      </c>
      <c r="W19" s="31">
        <v>0</v>
      </c>
      <c r="X19" s="31">
        <v>0</v>
      </c>
      <c r="Y19" s="31">
        <v>0</v>
      </c>
      <c r="Z19" s="31">
        <v>0</v>
      </c>
      <c r="AA19" s="31">
        <f t="shared" si="7"/>
        <v>0</v>
      </c>
      <c r="AB19" s="31">
        <v>0</v>
      </c>
      <c r="AC19" s="31">
        <v>0</v>
      </c>
    </row>
    <row r="20" spans="1:29" ht="13.5">
      <c r="A20" s="54" t="s">
        <v>0</v>
      </c>
      <c r="B20" s="54" t="s">
        <v>24</v>
      </c>
      <c r="C20" s="55" t="s">
        <v>25</v>
      </c>
      <c r="D20" s="31">
        <f t="shared" si="0"/>
        <v>8514</v>
      </c>
      <c r="E20" s="31">
        <f t="shared" si="1"/>
        <v>0</v>
      </c>
      <c r="F20" s="31">
        <v>0</v>
      </c>
      <c r="G20" s="31">
        <v>0</v>
      </c>
      <c r="H20" s="31">
        <f t="shared" si="2"/>
        <v>0</v>
      </c>
      <c r="I20" s="31">
        <v>0</v>
      </c>
      <c r="J20" s="31">
        <v>0</v>
      </c>
      <c r="K20" s="31">
        <f t="shared" si="3"/>
        <v>8514</v>
      </c>
      <c r="L20" s="31">
        <v>5115</v>
      </c>
      <c r="M20" s="31">
        <v>3399</v>
      </c>
      <c r="N20" s="31">
        <f t="shared" si="4"/>
        <v>8514</v>
      </c>
      <c r="O20" s="31">
        <f t="shared" si="5"/>
        <v>5115</v>
      </c>
      <c r="P20" s="31">
        <v>5115</v>
      </c>
      <c r="Q20" s="31">
        <v>0</v>
      </c>
      <c r="R20" s="31">
        <v>0</v>
      </c>
      <c r="S20" s="31">
        <v>0</v>
      </c>
      <c r="T20" s="31">
        <v>0</v>
      </c>
      <c r="U20" s="31">
        <f t="shared" si="6"/>
        <v>3399</v>
      </c>
      <c r="V20" s="31">
        <v>3399</v>
      </c>
      <c r="W20" s="31">
        <v>0</v>
      </c>
      <c r="X20" s="31">
        <v>0</v>
      </c>
      <c r="Y20" s="31">
        <v>0</v>
      </c>
      <c r="Z20" s="31">
        <v>0</v>
      </c>
      <c r="AA20" s="31">
        <f t="shared" si="7"/>
        <v>0</v>
      </c>
      <c r="AB20" s="31">
        <v>0</v>
      </c>
      <c r="AC20" s="31">
        <v>0</v>
      </c>
    </row>
    <row r="21" spans="1:29" ht="13.5">
      <c r="A21" s="54" t="s">
        <v>0</v>
      </c>
      <c r="B21" s="54" t="s">
        <v>26</v>
      </c>
      <c r="C21" s="55" t="s">
        <v>27</v>
      </c>
      <c r="D21" s="31">
        <f t="shared" si="0"/>
        <v>9017</v>
      </c>
      <c r="E21" s="31">
        <f t="shared" si="1"/>
        <v>0</v>
      </c>
      <c r="F21" s="31">
        <v>0</v>
      </c>
      <c r="G21" s="31">
        <v>0</v>
      </c>
      <c r="H21" s="31">
        <f t="shared" si="2"/>
        <v>0</v>
      </c>
      <c r="I21" s="31">
        <v>0</v>
      </c>
      <c r="J21" s="31">
        <v>0</v>
      </c>
      <c r="K21" s="31">
        <f t="shared" si="3"/>
        <v>9017</v>
      </c>
      <c r="L21" s="31">
        <v>3541</v>
      </c>
      <c r="M21" s="31">
        <v>5476</v>
      </c>
      <c r="N21" s="31">
        <f t="shared" si="4"/>
        <v>9057</v>
      </c>
      <c r="O21" s="31">
        <f t="shared" si="5"/>
        <v>3541</v>
      </c>
      <c r="P21" s="31">
        <v>3541</v>
      </c>
      <c r="Q21" s="31">
        <v>0</v>
      </c>
      <c r="R21" s="31">
        <v>0</v>
      </c>
      <c r="S21" s="31">
        <v>0</v>
      </c>
      <c r="T21" s="31">
        <v>0</v>
      </c>
      <c r="U21" s="31">
        <f t="shared" si="6"/>
        <v>5476</v>
      </c>
      <c r="V21" s="31">
        <v>5476</v>
      </c>
      <c r="W21" s="31">
        <v>0</v>
      </c>
      <c r="X21" s="31">
        <v>0</v>
      </c>
      <c r="Y21" s="31">
        <v>0</v>
      </c>
      <c r="Z21" s="31">
        <v>0</v>
      </c>
      <c r="AA21" s="31">
        <f t="shared" si="7"/>
        <v>40</v>
      </c>
      <c r="AB21" s="31">
        <v>40</v>
      </c>
      <c r="AC21" s="31">
        <v>0</v>
      </c>
    </row>
    <row r="22" spans="1:29" ht="13.5">
      <c r="A22" s="54" t="s">
        <v>0</v>
      </c>
      <c r="B22" s="54" t="s">
        <v>28</v>
      </c>
      <c r="C22" s="55" t="s">
        <v>29</v>
      </c>
      <c r="D22" s="31">
        <f t="shared" si="0"/>
        <v>2264</v>
      </c>
      <c r="E22" s="31">
        <f t="shared" si="1"/>
        <v>0</v>
      </c>
      <c r="F22" s="31">
        <v>0</v>
      </c>
      <c r="G22" s="31">
        <v>0</v>
      </c>
      <c r="H22" s="31">
        <f t="shared" si="2"/>
        <v>243</v>
      </c>
      <c r="I22" s="31">
        <v>243</v>
      </c>
      <c r="J22" s="31">
        <v>0</v>
      </c>
      <c r="K22" s="31">
        <f t="shared" si="3"/>
        <v>2021</v>
      </c>
      <c r="L22" s="31">
        <v>0</v>
      </c>
      <c r="M22" s="31">
        <v>2021</v>
      </c>
      <c r="N22" s="31">
        <f t="shared" si="4"/>
        <v>2264</v>
      </c>
      <c r="O22" s="31">
        <f t="shared" si="5"/>
        <v>243</v>
      </c>
      <c r="P22" s="31">
        <v>243</v>
      </c>
      <c r="Q22" s="31">
        <v>0</v>
      </c>
      <c r="R22" s="31">
        <v>0</v>
      </c>
      <c r="S22" s="31">
        <v>0</v>
      </c>
      <c r="T22" s="31">
        <v>0</v>
      </c>
      <c r="U22" s="31">
        <f t="shared" si="6"/>
        <v>2021</v>
      </c>
      <c r="V22" s="31">
        <v>2021</v>
      </c>
      <c r="W22" s="31">
        <v>0</v>
      </c>
      <c r="X22" s="31">
        <v>0</v>
      </c>
      <c r="Y22" s="31">
        <v>0</v>
      </c>
      <c r="Z22" s="31">
        <v>0</v>
      </c>
      <c r="AA22" s="31">
        <f t="shared" si="7"/>
        <v>0</v>
      </c>
      <c r="AB22" s="31">
        <v>0</v>
      </c>
      <c r="AC22" s="31">
        <v>0</v>
      </c>
    </row>
    <row r="23" spans="1:29" ht="13.5">
      <c r="A23" s="54" t="s">
        <v>0</v>
      </c>
      <c r="B23" s="54" t="s">
        <v>30</v>
      </c>
      <c r="C23" s="55" t="s">
        <v>31</v>
      </c>
      <c r="D23" s="31">
        <f t="shared" si="0"/>
        <v>9758</v>
      </c>
      <c r="E23" s="31">
        <f t="shared" si="1"/>
        <v>0</v>
      </c>
      <c r="F23" s="31">
        <v>0</v>
      </c>
      <c r="G23" s="31">
        <v>0</v>
      </c>
      <c r="H23" s="31">
        <f t="shared" si="2"/>
        <v>9758</v>
      </c>
      <c r="I23" s="31">
        <v>3829</v>
      </c>
      <c r="J23" s="31">
        <v>5929</v>
      </c>
      <c r="K23" s="31">
        <f t="shared" si="3"/>
        <v>0</v>
      </c>
      <c r="L23" s="31">
        <v>0</v>
      </c>
      <c r="M23" s="31">
        <v>0</v>
      </c>
      <c r="N23" s="31">
        <f t="shared" si="4"/>
        <v>10002</v>
      </c>
      <c r="O23" s="31">
        <f t="shared" si="5"/>
        <v>3829</v>
      </c>
      <c r="P23" s="31">
        <v>3829</v>
      </c>
      <c r="Q23" s="31">
        <v>0</v>
      </c>
      <c r="R23" s="31">
        <v>0</v>
      </c>
      <c r="S23" s="31">
        <v>0</v>
      </c>
      <c r="T23" s="31">
        <v>0</v>
      </c>
      <c r="U23" s="31">
        <f t="shared" si="6"/>
        <v>5929</v>
      </c>
      <c r="V23" s="31">
        <v>5929</v>
      </c>
      <c r="W23" s="31">
        <v>0</v>
      </c>
      <c r="X23" s="31">
        <v>0</v>
      </c>
      <c r="Y23" s="31">
        <v>0</v>
      </c>
      <c r="Z23" s="31">
        <v>0</v>
      </c>
      <c r="AA23" s="31">
        <f t="shared" si="7"/>
        <v>244</v>
      </c>
      <c r="AB23" s="31">
        <v>244</v>
      </c>
      <c r="AC23" s="31">
        <v>0</v>
      </c>
    </row>
    <row r="24" spans="1:29" ht="13.5">
      <c r="A24" s="54" t="s">
        <v>0</v>
      </c>
      <c r="B24" s="54" t="s">
        <v>32</v>
      </c>
      <c r="C24" s="55" t="s">
        <v>137</v>
      </c>
      <c r="D24" s="31">
        <f t="shared" si="0"/>
        <v>6070</v>
      </c>
      <c r="E24" s="31">
        <f t="shared" si="1"/>
        <v>0</v>
      </c>
      <c r="F24" s="31">
        <v>0</v>
      </c>
      <c r="G24" s="31">
        <v>0</v>
      </c>
      <c r="H24" s="31">
        <f t="shared" si="2"/>
        <v>2881</v>
      </c>
      <c r="I24" s="31">
        <v>2881</v>
      </c>
      <c r="J24" s="31">
        <v>0</v>
      </c>
      <c r="K24" s="31">
        <f t="shared" si="3"/>
        <v>3189</v>
      </c>
      <c r="L24" s="31">
        <v>0</v>
      </c>
      <c r="M24" s="31">
        <v>3189</v>
      </c>
      <c r="N24" s="31">
        <f t="shared" si="4"/>
        <v>6070</v>
      </c>
      <c r="O24" s="31">
        <f t="shared" si="5"/>
        <v>2881</v>
      </c>
      <c r="P24" s="31">
        <v>2881</v>
      </c>
      <c r="Q24" s="31">
        <v>0</v>
      </c>
      <c r="R24" s="31">
        <v>0</v>
      </c>
      <c r="S24" s="31">
        <v>0</v>
      </c>
      <c r="T24" s="31">
        <v>0</v>
      </c>
      <c r="U24" s="31">
        <f t="shared" si="6"/>
        <v>3189</v>
      </c>
      <c r="V24" s="31">
        <v>3189</v>
      </c>
      <c r="W24" s="31">
        <v>0</v>
      </c>
      <c r="X24" s="31">
        <v>0</v>
      </c>
      <c r="Y24" s="31">
        <v>0</v>
      </c>
      <c r="Z24" s="31">
        <v>0</v>
      </c>
      <c r="AA24" s="31">
        <f t="shared" si="7"/>
        <v>0</v>
      </c>
      <c r="AB24" s="31">
        <v>0</v>
      </c>
      <c r="AC24" s="31">
        <v>0</v>
      </c>
    </row>
    <row r="25" spans="1:29" ht="13.5">
      <c r="A25" s="54" t="s">
        <v>0</v>
      </c>
      <c r="B25" s="54" t="s">
        <v>33</v>
      </c>
      <c r="C25" s="55" t="s">
        <v>34</v>
      </c>
      <c r="D25" s="31">
        <f t="shared" si="0"/>
        <v>7475</v>
      </c>
      <c r="E25" s="31">
        <f t="shared" si="1"/>
        <v>0</v>
      </c>
      <c r="F25" s="31">
        <v>0</v>
      </c>
      <c r="G25" s="31">
        <v>0</v>
      </c>
      <c r="H25" s="31">
        <f t="shared" si="2"/>
        <v>4239</v>
      </c>
      <c r="I25" s="31">
        <v>4239</v>
      </c>
      <c r="J25" s="31">
        <v>0</v>
      </c>
      <c r="K25" s="31">
        <f t="shared" si="3"/>
        <v>3236</v>
      </c>
      <c r="L25" s="31">
        <v>0</v>
      </c>
      <c r="M25" s="31">
        <v>3236</v>
      </c>
      <c r="N25" s="31">
        <f t="shared" si="4"/>
        <v>7498</v>
      </c>
      <c r="O25" s="31">
        <f t="shared" si="5"/>
        <v>4239</v>
      </c>
      <c r="P25" s="31">
        <v>4239</v>
      </c>
      <c r="Q25" s="31">
        <v>0</v>
      </c>
      <c r="R25" s="31">
        <v>0</v>
      </c>
      <c r="S25" s="31">
        <v>0</v>
      </c>
      <c r="T25" s="31">
        <v>0</v>
      </c>
      <c r="U25" s="31">
        <f t="shared" si="6"/>
        <v>3236</v>
      </c>
      <c r="V25" s="31">
        <v>3236</v>
      </c>
      <c r="W25" s="31">
        <v>0</v>
      </c>
      <c r="X25" s="31">
        <v>0</v>
      </c>
      <c r="Y25" s="31">
        <v>0</v>
      </c>
      <c r="Z25" s="31">
        <v>0</v>
      </c>
      <c r="AA25" s="31">
        <f t="shared" si="7"/>
        <v>23</v>
      </c>
      <c r="AB25" s="31">
        <v>23</v>
      </c>
      <c r="AC25" s="31">
        <v>0</v>
      </c>
    </row>
    <row r="26" spans="1:29" ht="13.5">
      <c r="A26" s="54" t="s">
        <v>0</v>
      </c>
      <c r="B26" s="54" t="s">
        <v>35</v>
      </c>
      <c r="C26" s="55" t="s">
        <v>36</v>
      </c>
      <c r="D26" s="31">
        <f t="shared" si="0"/>
        <v>12229</v>
      </c>
      <c r="E26" s="31">
        <f t="shared" si="1"/>
        <v>0</v>
      </c>
      <c r="F26" s="31">
        <v>0</v>
      </c>
      <c r="G26" s="31">
        <v>0</v>
      </c>
      <c r="H26" s="31">
        <f t="shared" si="2"/>
        <v>0</v>
      </c>
      <c r="I26" s="31">
        <v>0</v>
      </c>
      <c r="J26" s="31">
        <v>0</v>
      </c>
      <c r="K26" s="31">
        <f t="shared" si="3"/>
        <v>12229</v>
      </c>
      <c r="L26" s="31">
        <v>6002</v>
      </c>
      <c r="M26" s="31">
        <v>6227</v>
      </c>
      <c r="N26" s="31">
        <f t="shared" si="4"/>
        <v>12269</v>
      </c>
      <c r="O26" s="31">
        <f t="shared" si="5"/>
        <v>6002</v>
      </c>
      <c r="P26" s="31">
        <v>6002</v>
      </c>
      <c r="Q26" s="31">
        <v>0</v>
      </c>
      <c r="R26" s="31">
        <v>0</v>
      </c>
      <c r="S26" s="31">
        <v>0</v>
      </c>
      <c r="T26" s="31">
        <v>0</v>
      </c>
      <c r="U26" s="31">
        <f t="shared" si="6"/>
        <v>6267</v>
      </c>
      <c r="V26" s="31">
        <v>6267</v>
      </c>
      <c r="W26" s="31">
        <v>0</v>
      </c>
      <c r="X26" s="31">
        <v>0</v>
      </c>
      <c r="Y26" s="31">
        <v>0</v>
      </c>
      <c r="Z26" s="31">
        <v>0</v>
      </c>
      <c r="AA26" s="31">
        <f t="shared" si="7"/>
        <v>0</v>
      </c>
      <c r="AB26" s="31">
        <v>0</v>
      </c>
      <c r="AC26" s="31">
        <v>0</v>
      </c>
    </row>
    <row r="27" spans="1:29" ht="13.5">
      <c r="A27" s="54" t="s">
        <v>0</v>
      </c>
      <c r="B27" s="54" t="s">
        <v>37</v>
      </c>
      <c r="C27" s="55" t="s">
        <v>38</v>
      </c>
      <c r="D27" s="31">
        <f t="shared" si="0"/>
        <v>125</v>
      </c>
      <c r="E27" s="31">
        <f t="shared" si="1"/>
        <v>0</v>
      </c>
      <c r="F27" s="31">
        <v>0</v>
      </c>
      <c r="G27" s="31">
        <v>0</v>
      </c>
      <c r="H27" s="31">
        <f t="shared" si="2"/>
        <v>0</v>
      </c>
      <c r="I27" s="31">
        <v>0</v>
      </c>
      <c r="J27" s="31">
        <v>0</v>
      </c>
      <c r="K27" s="31">
        <f t="shared" si="3"/>
        <v>125</v>
      </c>
      <c r="L27" s="31">
        <v>18</v>
      </c>
      <c r="M27" s="31">
        <v>107</v>
      </c>
      <c r="N27" s="31">
        <f t="shared" si="4"/>
        <v>125</v>
      </c>
      <c r="O27" s="31">
        <f t="shared" si="5"/>
        <v>18</v>
      </c>
      <c r="P27" s="31">
        <v>18</v>
      </c>
      <c r="Q27" s="31">
        <v>0</v>
      </c>
      <c r="R27" s="31">
        <v>0</v>
      </c>
      <c r="S27" s="31">
        <v>0</v>
      </c>
      <c r="T27" s="31">
        <v>0</v>
      </c>
      <c r="U27" s="31">
        <f t="shared" si="6"/>
        <v>107</v>
      </c>
      <c r="V27" s="31">
        <v>107</v>
      </c>
      <c r="W27" s="31">
        <v>0</v>
      </c>
      <c r="X27" s="31">
        <v>0</v>
      </c>
      <c r="Y27" s="31">
        <v>0</v>
      </c>
      <c r="Z27" s="31">
        <v>0</v>
      </c>
      <c r="AA27" s="31">
        <f t="shared" si="7"/>
        <v>0</v>
      </c>
      <c r="AB27" s="31">
        <v>0</v>
      </c>
      <c r="AC27" s="31">
        <v>0</v>
      </c>
    </row>
    <row r="28" spans="1:29" ht="13.5">
      <c r="A28" s="54" t="s">
        <v>0</v>
      </c>
      <c r="B28" s="54" t="s">
        <v>39</v>
      </c>
      <c r="C28" s="55" t="s">
        <v>40</v>
      </c>
      <c r="D28" s="31">
        <f t="shared" si="0"/>
        <v>1359</v>
      </c>
      <c r="E28" s="31">
        <f t="shared" si="1"/>
        <v>0</v>
      </c>
      <c r="F28" s="31">
        <v>0</v>
      </c>
      <c r="G28" s="31">
        <v>0</v>
      </c>
      <c r="H28" s="31">
        <f t="shared" si="2"/>
        <v>0</v>
      </c>
      <c r="I28" s="31">
        <v>0</v>
      </c>
      <c r="J28" s="31">
        <v>0</v>
      </c>
      <c r="K28" s="31">
        <f t="shared" si="3"/>
        <v>1359</v>
      </c>
      <c r="L28" s="31">
        <v>632</v>
      </c>
      <c r="M28" s="31">
        <v>727</v>
      </c>
      <c r="N28" s="31">
        <f t="shared" si="4"/>
        <v>1359</v>
      </c>
      <c r="O28" s="31">
        <f t="shared" si="5"/>
        <v>632</v>
      </c>
      <c r="P28" s="31">
        <v>632</v>
      </c>
      <c r="Q28" s="31">
        <v>0</v>
      </c>
      <c r="R28" s="31">
        <v>0</v>
      </c>
      <c r="S28" s="31">
        <v>0</v>
      </c>
      <c r="T28" s="31">
        <v>0</v>
      </c>
      <c r="U28" s="31">
        <f t="shared" si="6"/>
        <v>727</v>
      </c>
      <c r="V28" s="31">
        <v>727</v>
      </c>
      <c r="W28" s="31">
        <v>0</v>
      </c>
      <c r="X28" s="31">
        <v>0</v>
      </c>
      <c r="Y28" s="31">
        <v>0</v>
      </c>
      <c r="Z28" s="31">
        <v>0</v>
      </c>
      <c r="AA28" s="31">
        <f t="shared" si="7"/>
        <v>0</v>
      </c>
      <c r="AB28" s="31">
        <v>0</v>
      </c>
      <c r="AC28" s="31">
        <v>0</v>
      </c>
    </row>
    <row r="29" spans="1:29" ht="13.5">
      <c r="A29" s="54" t="s">
        <v>0</v>
      </c>
      <c r="B29" s="54" t="s">
        <v>41</v>
      </c>
      <c r="C29" s="55" t="s">
        <v>42</v>
      </c>
      <c r="D29" s="31">
        <f t="shared" si="0"/>
        <v>7068</v>
      </c>
      <c r="E29" s="31">
        <f t="shared" si="1"/>
        <v>0</v>
      </c>
      <c r="F29" s="31">
        <v>0</v>
      </c>
      <c r="G29" s="31">
        <v>0</v>
      </c>
      <c r="H29" s="31">
        <f t="shared" si="2"/>
        <v>2463</v>
      </c>
      <c r="I29" s="31">
        <v>2463</v>
      </c>
      <c r="J29" s="31">
        <v>0</v>
      </c>
      <c r="K29" s="31">
        <f t="shared" si="3"/>
        <v>4605</v>
      </c>
      <c r="L29" s="31">
        <v>0</v>
      </c>
      <c r="M29" s="31">
        <v>4605</v>
      </c>
      <c r="N29" s="31">
        <f t="shared" si="4"/>
        <v>7382</v>
      </c>
      <c r="O29" s="31">
        <f t="shared" si="5"/>
        <v>2463</v>
      </c>
      <c r="P29" s="31">
        <v>2463</v>
      </c>
      <c r="Q29" s="31">
        <v>0</v>
      </c>
      <c r="R29" s="31">
        <v>0</v>
      </c>
      <c r="S29" s="31">
        <v>0</v>
      </c>
      <c r="T29" s="31">
        <v>0</v>
      </c>
      <c r="U29" s="31">
        <f t="shared" si="6"/>
        <v>4605</v>
      </c>
      <c r="V29" s="31">
        <v>4605</v>
      </c>
      <c r="W29" s="31">
        <v>0</v>
      </c>
      <c r="X29" s="31">
        <v>0</v>
      </c>
      <c r="Y29" s="31">
        <v>0</v>
      </c>
      <c r="Z29" s="31">
        <v>0</v>
      </c>
      <c r="AA29" s="31">
        <f t="shared" si="7"/>
        <v>314</v>
      </c>
      <c r="AB29" s="31">
        <v>109</v>
      </c>
      <c r="AC29" s="31">
        <v>205</v>
      </c>
    </row>
    <row r="30" spans="1:29" ht="13.5">
      <c r="A30" s="54" t="s">
        <v>0</v>
      </c>
      <c r="B30" s="54" t="s">
        <v>43</v>
      </c>
      <c r="C30" s="55" t="s">
        <v>44</v>
      </c>
      <c r="D30" s="31">
        <f t="shared" si="0"/>
        <v>2900</v>
      </c>
      <c r="E30" s="31">
        <f t="shared" si="1"/>
        <v>0</v>
      </c>
      <c r="F30" s="31">
        <v>0</v>
      </c>
      <c r="G30" s="31">
        <v>0</v>
      </c>
      <c r="H30" s="31">
        <f t="shared" si="2"/>
        <v>2900</v>
      </c>
      <c r="I30" s="31">
        <v>728</v>
      </c>
      <c r="J30" s="31">
        <v>2172</v>
      </c>
      <c r="K30" s="31">
        <f t="shared" si="3"/>
        <v>0</v>
      </c>
      <c r="L30" s="31">
        <v>0</v>
      </c>
      <c r="M30" s="31">
        <v>0</v>
      </c>
      <c r="N30" s="31">
        <f t="shared" si="4"/>
        <v>2900</v>
      </c>
      <c r="O30" s="31">
        <f t="shared" si="5"/>
        <v>728</v>
      </c>
      <c r="P30" s="31">
        <v>728</v>
      </c>
      <c r="Q30" s="31">
        <v>0</v>
      </c>
      <c r="R30" s="31">
        <v>0</v>
      </c>
      <c r="S30" s="31">
        <v>0</v>
      </c>
      <c r="T30" s="31">
        <v>0</v>
      </c>
      <c r="U30" s="31">
        <f t="shared" si="6"/>
        <v>2172</v>
      </c>
      <c r="V30" s="31">
        <v>2172</v>
      </c>
      <c r="W30" s="31">
        <v>0</v>
      </c>
      <c r="X30" s="31">
        <v>0</v>
      </c>
      <c r="Y30" s="31">
        <v>0</v>
      </c>
      <c r="Z30" s="31">
        <v>0</v>
      </c>
      <c r="AA30" s="31">
        <f t="shared" si="7"/>
        <v>0</v>
      </c>
      <c r="AB30" s="31">
        <v>0</v>
      </c>
      <c r="AC30" s="31">
        <v>0</v>
      </c>
    </row>
    <row r="31" spans="1:29" ht="13.5">
      <c r="A31" s="54" t="s">
        <v>0</v>
      </c>
      <c r="B31" s="54" t="s">
        <v>45</v>
      </c>
      <c r="C31" s="55" t="s">
        <v>46</v>
      </c>
      <c r="D31" s="31">
        <f t="shared" si="0"/>
        <v>373</v>
      </c>
      <c r="E31" s="31">
        <f t="shared" si="1"/>
        <v>0</v>
      </c>
      <c r="F31" s="31">
        <v>0</v>
      </c>
      <c r="G31" s="31">
        <v>0</v>
      </c>
      <c r="H31" s="31">
        <f t="shared" si="2"/>
        <v>373</v>
      </c>
      <c r="I31" s="31">
        <v>16</v>
      </c>
      <c r="J31" s="31">
        <v>357</v>
      </c>
      <c r="K31" s="31">
        <f t="shared" si="3"/>
        <v>0</v>
      </c>
      <c r="L31" s="31">
        <v>0</v>
      </c>
      <c r="M31" s="31">
        <v>0</v>
      </c>
      <c r="N31" s="31">
        <f t="shared" si="4"/>
        <v>373</v>
      </c>
      <c r="O31" s="31">
        <f t="shared" si="5"/>
        <v>16</v>
      </c>
      <c r="P31" s="31">
        <v>16</v>
      </c>
      <c r="Q31" s="31">
        <v>0</v>
      </c>
      <c r="R31" s="31">
        <v>0</v>
      </c>
      <c r="S31" s="31">
        <v>0</v>
      </c>
      <c r="T31" s="31">
        <v>0</v>
      </c>
      <c r="U31" s="31">
        <f t="shared" si="6"/>
        <v>357</v>
      </c>
      <c r="V31" s="31">
        <v>357</v>
      </c>
      <c r="W31" s="31">
        <v>0</v>
      </c>
      <c r="X31" s="31">
        <v>0</v>
      </c>
      <c r="Y31" s="31">
        <v>0</v>
      </c>
      <c r="Z31" s="31">
        <v>0</v>
      </c>
      <c r="AA31" s="31">
        <f t="shared" si="7"/>
        <v>0</v>
      </c>
      <c r="AB31" s="31">
        <v>0</v>
      </c>
      <c r="AC31" s="31">
        <v>0</v>
      </c>
    </row>
    <row r="32" spans="1:29" ht="13.5">
      <c r="A32" s="54" t="s">
        <v>0</v>
      </c>
      <c r="B32" s="54" t="s">
        <v>47</v>
      </c>
      <c r="C32" s="55" t="s">
        <v>138</v>
      </c>
      <c r="D32" s="31">
        <f t="shared" si="0"/>
        <v>3081</v>
      </c>
      <c r="E32" s="31">
        <f t="shared" si="1"/>
        <v>0</v>
      </c>
      <c r="F32" s="31">
        <v>0</v>
      </c>
      <c r="G32" s="31">
        <v>0</v>
      </c>
      <c r="H32" s="31">
        <f t="shared" si="2"/>
        <v>3081</v>
      </c>
      <c r="I32" s="31">
        <v>978</v>
      </c>
      <c r="J32" s="31">
        <v>2103</v>
      </c>
      <c r="K32" s="31">
        <f t="shared" si="3"/>
        <v>0</v>
      </c>
      <c r="L32" s="31">
        <v>0</v>
      </c>
      <c r="M32" s="31">
        <v>0</v>
      </c>
      <c r="N32" s="31">
        <f t="shared" si="4"/>
        <v>3081</v>
      </c>
      <c r="O32" s="31">
        <f t="shared" si="5"/>
        <v>978</v>
      </c>
      <c r="P32" s="31">
        <v>978</v>
      </c>
      <c r="Q32" s="31">
        <v>0</v>
      </c>
      <c r="R32" s="31">
        <v>0</v>
      </c>
      <c r="S32" s="31">
        <v>0</v>
      </c>
      <c r="T32" s="31">
        <v>0</v>
      </c>
      <c r="U32" s="31">
        <f t="shared" si="6"/>
        <v>2103</v>
      </c>
      <c r="V32" s="31">
        <v>2103</v>
      </c>
      <c r="W32" s="31">
        <v>0</v>
      </c>
      <c r="X32" s="31">
        <v>0</v>
      </c>
      <c r="Y32" s="31">
        <v>0</v>
      </c>
      <c r="Z32" s="31">
        <v>0</v>
      </c>
      <c r="AA32" s="31">
        <f t="shared" si="7"/>
        <v>0</v>
      </c>
      <c r="AB32" s="31">
        <v>0</v>
      </c>
      <c r="AC32" s="31">
        <v>0</v>
      </c>
    </row>
    <row r="33" spans="1:29" ht="13.5">
      <c r="A33" s="54" t="s">
        <v>0</v>
      </c>
      <c r="B33" s="54" t="s">
        <v>48</v>
      </c>
      <c r="C33" s="55" t="s">
        <v>49</v>
      </c>
      <c r="D33" s="31">
        <f t="shared" si="0"/>
        <v>4146</v>
      </c>
      <c r="E33" s="31">
        <f t="shared" si="1"/>
        <v>0</v>
      </c>
      <c r="F33" s="31">
        <v>0</v>
      </c>
      <c r="G33" s="31">
        <v>0</v>
      </c>
      <c r="H33" s="31">
        <f t="shared" si="2"/>
        <v>1411</v>
      </c>
      <c r="I33" s="31">
        <v>1411</v>
      </c>
      <c r="J33" s="31">
        <v>0</v>
      </c>
      <c r="K33" s="31">
        <f t="shared" si="3"/>
        <v>2735</v>
      </c>
      <c r="L33" s="31">
        <v>0</v>
      </c>
      <c r="M33" s="31">
        <v>2735</v>
      </c>
      <c r="N33" s="31">
        <f t="shared" si="4"/>
        <v>4146</v>
      </c>
      <c r="O33" s="31">
        <f t="shared" si="5"/>
        <v>1411</v>
      </c>
      <c r="P33" s="31">
        <v>1411</v>
      </c>
      <c r="Q33" s="31">
        <v>0</v>
      </c>
      <c r="R33" s="31">
        <v>0</v>
      </c>
      <c r="S33" s="31">
        <v>0</v>
      </c>
      <c r="T33" s="31">
        <v>0</v>
      </c>
      <c r="U33" s="31">
        <f t="shared" si="6"/>
        <v>2735</v>
      </c>
      <c r="V33" s="31">
        <v>2735</v>
      </c>
      <c r="W33" s="31">
        <v>0</v>
      </c>
      <c r="X33" s="31">
        <v>0</v>
      </c>
      <c r="Y33" s="31">
        <v>0</v>
      </c>
      <c r="Z33" s="31">
        <v>0</v>
      </c>
      <c r="AA33" s="31">
        <f t="shared" si="7"/>
        <v>0</v>
      </c>
      <c r="AB33" s="31">
        <v>0</v>
      </c>
      <c r="AC33" s="31">
        <v>0</v>
      </c>
    </row>
    <row r="34" spans="1:29" ht="13.5">
      <c r="A34" s="84" t="s">
        <v>81</v>
      </c>
      <c r="B34" s="85"/>
      <c r="C34" s="85"/>
      <c r="D34" s="31">
        <f aca="true" t="shared" si="8" ref="D34:AC34">SUM(D7:D33)</f>
        <v>231712</v>
      </c>
      <c r="E34" s="31">
        <f t="shared" si="8"/>
        <v>0</v>
      </c>
      <c r="F34" s="31">
        <f t="shared" si="8"/>
        <v>0</v>
      </c>
      <c r="G34" s="31">
        <f t="shared" si="8"/>
        <v>0</v>
      </c>
      <c r="H34" s="31">
        <f t="shared" si="8"/>
        <v>61896</v>
      </c>
      <c r="I34" s="31">
        <f t="shared" si="8"/>
        <v>51335</v>
      </c>
      <c r="J34" s="31">
        <f t="shared" si="8"/>
        <v>10561</v>
      </c>
      <c r="K34" s="31">
        <f t="shared" si="8"/>
        <v>169816</v>
      </c>
      <c r="L34" s="31">
        <f t="shared" si="8"/>
        <v>34525</v>
      </c>
      <c r="M34" s="31">
        <f t="shared" si="8"/>
        <v>135291</v>
      </c>
      <c r="N34" s="31">
        <f t="shared" si="8"/>
        <v>233402</v>
      </c>
      <c r="O34" s="31">
        <f t="shared" si="8"/>
        <v>85860</v>
      </c>
      <c r="P34" s="31">
        <f t="shared" si="8"/>
        <v>85860</v>
      </c>
      <c r="Q34" s="31">
        <f t="shared" si="8"/>
        <v>0</v>
      </c>
      <c r="R34" s="31">
        <f t="shared" si="8"/>
        <v>0</v>
      </c>
      <c r="S34" s="31">
        <f t="shared" si="8"/>
        <v>0</v>
      </c>
      <c r="T34" s="31">
        <f t="shared" si="8"/>
        <v>0</v>
      </c>
      <c r="U34" s="31">
        <f t="shared" si="8"/>
        <v>145892</v>
      </c>
      <c r="V34" s="31">
        <f t="shared" si="8"/>
        <v>127830</v>
      </c>
      <c r="W34" s="31">
        <f t="shared" si="8"/>
        <v>18062</v>
      </c>
      <c r="X34" s="31">
        <f t="shared" si="8"/>
        <v>0</v>
      </c>
      <c r="Y34" s="31">
        <f t="shared" si="8"/>
        <v>0</v>
      </c>
      <c r="Z34" s="31">
        <f t="shared" si="8"/>
        <v>0</v>
      </c>
      <c r="AA34" s="31">
        <f t="shared" si="8"/>
        <v>1650</v>
      </c>
      <c r="AB34" s="31">
        <f t="shared" si="8"/>
        <v>1445</v>
      </c>
      <c r="AC34" s="31">
        <f t="shared" si="8"/>
        <v>205</v>
      </c>
    </row>
  </sheetData>
  <mergeCells count="7">
    <mergeCell ref="A34:C34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23"/>
  <sheetViews>
    <sheetView workbookViewId="0" topLeftCell="A1">
      <selection activeCell="A1" sqref="A1:B1"/>
    </sheetView>
  </sheetViews>
  <sheetFormatPr defaultColWidth="9.00390625" defaultRowHeight="13.5"/>
  <cols>
    <col min="1" max="1" width="4.75390625" style="36" customWidth="1"/>
    <col min="2" max="2" width="4.875" style="36" customWidth="1"/>
    <col min="3" max="3" width="13.375" style="36" customWidth="1"/>
    <col min="4" max="4" width="13.75390625" style="36" customWidth="1"/>
    <col min="5" max="5" width="3.375" style="36" customWidth="1"/>
    <col min="6" max="6" width="3.875" style="36" customWidth="1"/>
    <col min="7" max="9" width="13.00390625" style="36" customWidth="1"/>
    <col min="10" max="10" width="12.875" style="36" customWidth="1"/>
    <col min="11" max="16384" width="8.00390625" style="36" customWidth="1"/>
  </cols>
  <sheetData>
    <row r="1" spans="1:3" s="35" customFormat="1" ht="21" customHeight="1">
      <c r="A1" s="103" t="s">
        <v>79</v>
      </c>
      <c r="B1" s="92"/>
      <c r="C1" s="34" t="s">
        <v>102</v>
      </c>
    </row>
    <row r="2" ht="18" customHeight="1">
      <c r="J2" s="37" t="s">
        <v>103</v>
      </c>
    </row>
    <row r="3" spans="6:11" s="38" customFormat="1" ht="19.5" customHeight="1">
      <c r="F3" s="91" t="s">
        <v>104</v>
      </c>
      <c r="G3" s="91"/>
      <c r="H3" s="39" t="s">
        <v>105</v>
      </c>
      <c r="I3" s="39" t="s">
        <v>106</v>
      </c>
      <c r="J3" s="39" t="s">
        <v>95</v>
      </c>
      <c r="K3" s="39" t="s">
        <v>107</v>
      </c>
    </row>
    <row r="4" spans="2:11" s="38" customFormat="1" ht="19.5" customHeight="1">
      <c r="B4" s="93" t="s">
        <v>108</v>
      </c>
      <c r="C4" s="40" t="s">
        <v>109</v>
      </c>
      <c r="D4" s="41">
        <f>SUMIF('水洗化人口等'!$A$7:$C$34,$A$1,'水洗化人口等'!$G$7:$G$34)</f>
        <v>108264</v>
      </c>
      <c r="F4" s="101" t="s">
        <v>110</v>
      </c>
      <c r="G4" s="40" t="s">
        <v>111</v>
      </c>
      <c r="H4" s="41">
        <f>SUMIF('し尿処理の状況'!$A$7:$C$34,$A$1,'し尿処理の状況'!$P$7:$P$34)</f>
        <v>85860</v>
      </c>
      <c r="I4" s="41">
        <f>SUMIF('し尿処理の状況'!$A$7:$C$34,$A$1,'し尿処理の状況'!$V$7:$V$34)</f>
        <v>127830</v>
      </c>
      <c r="J4" s="41">
        <f aca="true" t="shared" si="0" ref="J4:J11">H4+I4</f>
        <v>213690</v>
      </c>
      <c r="K4" s="42">
        <f aca="true" t="shared" si="1" ref="K4:K9">J4/$J$9</f>
        <v>0.9220632400151887</v>
      </c>
    </row>
    <row r="5" spans="2:11" s="38" customFormat="1" ht="19.5" customHeight="1">
      <c r="B5" s="94"/>
      <c r="C5" s="40" t="s">
        <v>112</v>
      </c>
      <c r="D5" s="41">
        <f>SUMIF('水洗化人口等'!$A$7:$C$34,$A$1,'水洗化人口等'!$H$7:$H$34)</f>
        <v>1592</v>
      </c>
      <c r="F5" s="102"/>
      <c r="G5" s="40" t="s">
        <v>113</v>
      </c>
      <c r="H5" s="41">
        <f>SUMIF('し尿処理の状況'!$A$7:$C$34,$A$1,'し尿処理の状況'!$Q$7:$Q$34)</f>
        <v>0</v>
      </c>
      <c r="I5" s="41">
        <f>SUMIF('し尿処理の状況'!$A$7:$C$34,$A$1,'し尿処理の状況'!$W$7:$W$34)</f>
        <v>18062</v>
      </c>
      <c r="J5" s="41">
        <f t="shared" si="0"/>
        <v>18062</v>
      </c>
      <c r="K5" s="42">
        <f t="shared" si="1"/>
        <v>0.07793675998481135</v>
      </c>
    </row>
    <row r="6" spans="2:11" s="38" customFormat="1" ht="19.5" customHeight="1">
      <c r="B6" s="95"/>
      <c r="C6" s="43" t="s">
        <v>114</v>
      </c>
      <c r="D6" s="44">
        <f>SUM(D4:D5)</f>
        <v>109856</v>
      </c>
      <c r="F6" s="102"/>
      <c r="G6" s="40" t="s">
        <v>115</v>
      </c>
      <c r="H6" s="41">
        <f>SUMIF('し尿処理の状況'!$A$7:$C$34,$A$1,'し尿処理の状況'!$R$7:$R$34)</f>
        <v>0</v>
      </c>
      <c r="I6" s="41">
        <f>SUMIF('し尿処理の状況'!$A$7:$C$34,$A$1,'し尿処理の状況'!$X$7:$X$34)</f>
        <v>0</v>
      </c>
      <c r="J6" s="41">
        <f t="shared" si="0"/>
        <v>0</v>
      </c>
      <c r="K6" s="42">
        <f t="shared" si="1"/>
        <v>0</v>
      </c>
    </row>
    <row r="7" spans="2:11" s="38" customFormat="1" ht="19.5" customHeight="1">
      <c r="B7" s="96" t="s">
        <v>116</v>
      </c>
      <c r="C7" s="45" t="s">
        <v>117</v>
      </c>
      <c r="D7" s="41">
        <f>SUMIF('水洗化人口等'!$A$7:$C$34,$A$1,'水洗化人口等'!$K$7:$K$34)</f>
        <v>652604</v>
      </c>
      <c r="F7" s="102"/>
      <c r="G7" s="40" t="s">
        <v>118</v>
      </c>
      <c r="H7" s="41">
        <f>SUMIF('し尿処理の状況'!$A$7:$C$34,$A$1,'し尿処理の状況'!$S$7:$S$34)</f>
        <v>0</v>
      </c>
      <c r="I7" s="41">
        <f>SUMIF('し尿処理の状況'!$A$7:$C$34,$A$1,'し尿処理の状況'!$Y$7:$Y$34)</f>
        <v>0</v>
      </c>
      <c r="J7" s="41">
        <f t="shared" si="0"/>
        <v>0</v>
      </c>
      <c r="K7" s="42">
        <f t="shared" si="1"/>
        <v>0</v>
      </c>
    </row>
    <row r="8" spans="2:11" s="38" customFormat="1" ht="19.5" customHeight="1">
      <c r="B8" s="97"/>
      <c r="C8" s="40" t="s">
        <v>119</v>
      </c>
      <c r="D8" s="41">
        <f>SUMIF('水洗化人口等'!$A$7:$C$34,$A$1,'水洗化人口等'!$M$7:$M$34)</f>
        <v>36635</v>
      </c>
      <c r="F8" s="102"/>
      <c r="G8" s="40" t="s">
        <v>120</v>
      </c>
      <c r="H8" s="41">
        <f>SUMIF('し尿処理の状況'!$A$7:$C$34,$A$1,'し尿処理の状況'!$T$7:$T$34)</f>
        <v>0</v>
      </c>
      <c r="I8" s="41">
        <f>SUMIF('し尿処理の状況'!$A$7:$C$34,$A$1,'し尿処理の状況'!$Z$7:$Z$34)</f>
        <v>0</v>
      </c>
      <c r="J8" s="41">
        <f t="shared" si="0"/>
        <v>0</v>
      </c>
      <c r="K8" s="42">
        <f t="shared" si="1"/>
        <v>0</v>
      </c>
    </row>
    <row r="9" spans="2:11" s="38" customFormat="1" ht="19.5" customHeight="1">
      <c r="B9" s="97"/>
      <c r="C9" s="40" t="s">
        <v>121</v>
      </c>
      <c r="D9" s="41">
        <f>SUMIF('水洗化人口等'!$A$7:$C$34,$A$1,'水洗化人口等'!$O$7:$O$34)</f>
        <v>321410</v>
      </c>
      <c r="F9" s="102"/>
      <c r="G9" s="40" t="s">
        <v>114</v>
      </c>
      <c r="H9" s="41">
        <f>SUM(H4:H8)</f>
        <v>85860</v>
      </c>
      <c r="I9" s="41">
        <f>SUM(I4:I8)</f>
        <v>145892</v>
      </c>
      <c r="J9" s="41">
        <f t="shared" si="0"/>
        <v>231752</v>
      </c>
      <c r="K9" s="42">
        <f t="shared" si="1"/>
        <v>1</v>
      </c>
    </row>
    <row r="10" spans="2:10" s="38" customFormat="1" ht="19.5" customHeight="1">
      <c r="B10" s="98"/>
      <c r="C10" s="43" t="s">
        <v>114</v>
      </c>
      <c r="D10" s="44">
        <f>SUM(D7:D9)</f>
        <v>1010649</v>
      </c>
      <c r="F10" s="91" t="s">
        <v>122</v>
      </c>
      <c r="G10" s="91"/>
      <c r="H10" s="41">
        <f>SUMIF('し尿処理の状況'!$A$7:$C$34,$A$1,'し尿処理の状況'!$AB$7:$AB$34)</f>
        <v>1445</v>
      </c>
      <c r="I10" s="41">
        <f>SUMIF('し尿処理の状況'!$A$7:$C$34,$A$1,'し尿処理の状況'!$AC$7:$AC$34)</f>
        <v>205</v>
      </c>
      <c r="J10" s="41">
        <f t="shared" si="0"/>
        <v>1650</v>
      </c>
    </row>
    <row r="11" spans="2:10" s="38" customFormat="1" ht="19.5" customHeight="1">
      <c r="B11" s="99" t="s">
        <v>123</v>
      </c>
      <c r="C11" s="100"/>
      <c r="D11" s="44">
        <f>D6+D10</f>
        <v>1120505</v>
      </c>
      <c r="F11" s="91" t="s">
        <v>95</v>
      </c>
      <c r="G11" s="91"/>
      <c r="H11" s="41">
        <f>H9+H10</f>
        <v>87305</v>
      </c>
      <c r="I11" s="41">
        <f>I9+I10</f>
        <v>146097</v>
      </c>
      <c r="J11" s="41">
        <f t="shared" si="0"/>
        <v>233402</v>
      </c>
    </row>
    <row r="12" spans="6:10" s="38" customFormat="1" ht="19.5" customHeight="1">
      <c r="F12" s="46"/>
      <c r="G12" s="46"/>
      <c r="H12" s="47"/>
      <c r="I12" s="47"/>
      <c r="J12" s="47"/>
    </row>
    <row r="13" spans="2:10" s="38" customFormat="1" ht="19.5" customHeight="1">
      <c r="B13" s="48" t="s">
        <v>124</v>
      </c>
      <c r="J13" s="37" t="s">
        <v>103</v>
      </c>
    </row>
    <row r="14" spans="3:10" s="38" customFormat="1" ht="19.5" customHeight="1">
      <c r="C14" s="41">
        <f>SUMIF('水洗化人口等'!$A$7:$C$34,$A$1,'水洗化人口等'!$P$7:$P$34)</f>
        <v>87049</v>
      </c>
      <c r="D14" s="38" t="s">
        <v>125</v>
      </c>
      <c r="F14" s="91" t="s">
        <v>126</v>
      </c>
      <c r="G14" s="91"/>
      <c r="H14" s="39" t="s">
        <v>105</v>
      </c>
      <c r="I14" s="39" t="s">
        <v>106</v>
      </c>
      <c r="J14" s="39" t="s">
        <v>95</v>
      </c>
    </row>
    <row r="15" spans="6:10" s="38" customFormat="1" ht="15.75" customHeight="1">
      <c r="F15" s="91" t="s">
        <v>127</v>
      </c>
      <c r="G15" s="91"/>
      <c r="H15" s="41">
        <f>SUMIF('し尿処理の状況'!$A$7:$C$34,$A$1,'し尿処理の状況'!$F$7:$F$34)</f>
        <v>0</v>
      </c>
      <c r="I15" s="41">
        <f>SUMIF('し尿処理の状況'!$A$7:$C$34,$A$1,'し尿処理の状況'!$G$7:$G$34)</f>
        <v>0</v>
      </c>
      <c r="J15" s="41">
        <f>H15+I15</f>
        <v>0</v>
      </c>
    </row>
    <row r="16" spans="3:10" s="38" customFormat="1" ht="15.75" customHeight="1">
      <c r="C16" s="38" t="s">
        <v>128</v>
      </c>
      <c r="D16" s="49">
        <f>D10/D11</f>
        <v>0.901958491929978</v>
      </c>
      <c r="F16" s="91" t="s">
        <v>129</v>
      </c>
      <c r="G16" s="91"/>
      <c r="H16" s="41">
        <f>SUMIF('し尿処理の状況'!$A$7:$C$34,$A$1,'し尿処理の状況'!$I$7:$I$34)</f>
        <v>51335</v>
      </c>
      <c r="I16" s="41">
        <f>SUMIF('し尿処理の状況'!$A$7:$C$34,$A$1,'し尿処理の状況'!$J$7:$J$34)</f>
        <v>10561</v>
      </c>
      <c r="J16" s="41">
        <f>H16+I16</f>
        <v>61896</v>
      </c>
    </row>
    <row r="17" spans="3:10" s="38" customFormat="1" ht="15.75" customHeight="1">
      <c r="C17" s="38" t="s">
        <v>130</v>
      </c>
      <c r="D17" s="49">
        <f>D6/D11</f>
        <v>0.098041508070022</v>
      </c>
      <c r="F17" s="91" t="s">
        <v>131</v>
      </c>
      <c r="G17" s="91"/>
      <c r="H17" s="41">
        <f>SUMIF('し尿処理の状況'!$A$7:$C$34,$A$1,'し尿処理の状況'!$L$7:$L$34)</f>
        <v>34525</v>
      </c>
      <c r="I17" s="41">
        <f>SUMIF('し尿処理の状況'!$A$7:$C$34,$A$1,'し尿処理の状況'!$M$7:$M$34)</f>
        <v>135291</v>
      </c>
      <c r="J17" s="41">
        <f>H17+I17</f>
        <v>169816</v>
      </c>
    </row>
    <row r="18" spans="3:10" s="38" customFormat="1" ht="15.75" customHeight="1">
      <c r="C18" s="50" t="s">
        <v>132</v>
      </c>
      <c r="D18" s="49">
        <f>D7/D11</f>
        <v>0.5824195340493795</v>
      </c>
      <c r="F18" s="91" t="s">
        <v>95</v>
      </c>
      <c r="G18" s="91"/>
      <c r="H18" s="41">
        <f>SUM(H15:H17)</f>
        <v>85860</v>
      </c>
      <c r="I18" s="41">
        <f>SUM(I15:I17)</f>
        <v>145852</v>
      </c>
      <c r="J18" s="41">
        <f>SUM(J15:J17)</f>
        <v>231712</v>
      </c>
    </row>
    <row r="19" spans="3:10" ht="15.75" customHeight="1">
      <c r="C19" s="36" t="s">
        <v>133</v>
      </c>
      <c r="D19" s="49">
        <f>(D8+D9)/D11</f>
        <v>0.3195389578805985</v>
      </c>
      <c r="J19" s="51"/>
    </row>
    <row r="20" spans="3:10" ht="15.75" customHeight="1">
      <c r="C20" s="36" t="s">
        <v>134</v>
      </c>
      <c r="D20" s="49">
        <f>C14/D11</f>
        <v>0.07768729278316473</v>
      </c>
      <c r="J20" s="52"/>
    </row>
    <row r="21" spans="3:10" ht="15.75" customHeight="1">
      <c r="C21" s="36" t="s">
        <v>135</v>
      </c>
      <c r="D21" s="49">
        <f>D4/D6</f>
        <v>0.9855083017768715</v>
      </c>
      <c r="F21" s="53"/>
      <c r="J21" s="52"/>
    </row>
    <row r="22" spans="3:10" ht="15.75" customHeight="1">
      <c r="C22" s="36" t="s">
        <v>136</v>
      </c>
      <c r="D22" s="49">
        <f>D5/D6</f>
        <v>0.01449169822312846</v>
      </c>
      <c r="F22" s="53"/>
      <c r="J22" s="52"/>
    </row>
    <row r="23" spans="6:10" ht="15" customHeight="1">
      <c r="F23" s="53"/>
      <c r="J23" s="52"/>
    </row>
    <row r="24" ht="15" customHeight="1"/>
    <row r="25" ht="15" customHeight="1"/>
  </sheetData>
  <mergeCells count="13">
    <mergeCell ref="B11:C11"/>
    <mergeCell ref="F10:G10"/>
    <mergeCell ref="F4:F9"/>
    <mergeCell ref="F11:G11"/>
    <mergeCell ref="A1:B1"/>
    <mergeCell ref="F3:G3"/>
    <mergeCell ref="B4:B6"/>
    <mergeCell ref="B7:B10"/>
    <mergeCell ref="F14:G14"/>
    <mergeCell ref="F17:G17"/>
    <mergeCell ref="F18:G18"/>
    <mergeCell ref="F15:G15"/>
    <mergeCell ref="F16:G16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2006-04-24T08:17:48Z</cp:lastPrinted>
  <dcterms:created xsi:type="dcterms:W3CDTF">2002-10-23T07:25:09Z</dcterms:created>
  <dcterms:modified xsi:type="dcterms:W3CDTF">2006-06-30T04:20:42Z</dcterms:modified>
  <cp:category/>
  <cp:version/>
  <cp:contentType/>
  <cp:contentStatus/>
</cp:coreProperties>
</file>