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'し尿処理の状況'!$A$2:$AC$47</definedName>
    <definedName name="_xlnm.Print_Area" localSheetId="0">'水洗化人口等'!$A$2:$U$47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<sst xmlns="http://schemas.openxmlformats.org/spreadsheetml/2006/main" count="429" uniqueCount="166">
  <si>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</si>
  <si>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</si>
  <si>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</si>
  <si>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</si>
  <si>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</si>
  <si>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</si>
  <si>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</si>
  <si>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</si>
  <si>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</si>
  <si>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</si>
  <si>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</si>
  <si>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</si>
  <si>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</si>
  <si>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</si>
  <si>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</si>
  <si>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</si>
  <si>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</si>
  <si>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</si>
  <si>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</si>
  <si>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</si>
  <si>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</si>
  <si>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</si>
  <si>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</si>
  <si>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</si>
  <si>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</si>
  <si>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</si>
  <si>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</si>
  <si>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東京都</t>
  </si>
  <si>
    <t>東京都23区分</t>
  </si>
  <si>
    <t>檜原村</t>
  </si>
  <si>
    <t>13229</t>
  </si>
  <si>
    <t>西東京市</t>
  </si>
  <si>
    <t>13100</t>
  </si>
  <si>
    <t>東京都合計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</si>
  <si>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</si>
  <si>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</si>
  <si>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</si>
  <si>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</si>
  <si>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</si>
  <si>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</si>
  <si>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</si>
  <si>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</si>
  <si>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</si>
  <si>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</si>
  <si>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</si>
  <si>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</si>
  <si>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</si>
  <si>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</si>
  <si>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</si>
  <si>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</si>
  <si>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</si>
  <si>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</si>
  <si>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</si>
  <si>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</si>
  <si>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</si>
  <si>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</si>
  <si>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</si>
  <si>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</si>
  <si>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</si>
  <si>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</si>
  <si>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</si>
  <si>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</si>
  <si>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</si>
  <si>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</si>
  <si>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</si>
  <si>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</si>
  <si>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</si>
  <si>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</si>
  <si>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</si>
  <si>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</si>
  <si>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</si>
  <si>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</si>
  <si>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</si>
  <si>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</si>
  <si>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</si>
  <si>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</si>
  <si>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</si>
  <si>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</si>
  <si>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</si>
  <si>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</si>
  <si>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</si>
  <si>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</si>
  <si>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</si>
  <si>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</si>
  <si>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</si>
  <si>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</si>
  <si>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</si>
  <si>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</si>
  <si>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</si>
  <si>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東京都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</si>
  <si>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</si>
  <si>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</si>
  <si>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</si>
  <si>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</si>
  <si>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</si>
  <si>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</si>
  <si>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</si>
  <si>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</si>
  <si>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</si>
  <si>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</si>
  <si>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</si>
  <si>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</si>
  <si>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</si>
  <si>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</si>
  <si>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</si>
  <si>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</si>
  <si>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</si>
  <si>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</si>
  <si>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</si>
  <si>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</si>
  <si>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</si>
  <si>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</si>
  <si>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</si>
  <si>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</si>
  <si>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</si>
  <si>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</si>
  <si>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</si>
  <si>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</si>
  <si>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</si>
  <si>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</si>
  <si>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</si>
  <si>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</si>
  <si>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</si>
  <si>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</si>
  <si>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</si>
  <si>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</si>
  <si>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</si>
  <si>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</si>
  <si>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</si>
  <si>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</si>
  <si>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</si>
  <si>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</si>
  <si>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</si>
  <si>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</si>
  <si>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</si>
  <si>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</si>
  <si>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</si>
  <si>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</si>
  <si>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</si>
  <si>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</si>
  <si>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13303</t>
  </si>
  <si>
    <t>瑞穂町</t>
  </si>
  <si>
    <t>13305</t>
  </si>
  <si>
    <t>日の出町</t>
  </si>
  <si>
    <t>13307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</si>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</sst>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43</v>
      </c>
      <c r="B2" s="65" t="s">
        <v>1</v>
      </c>
      <c r="C2" s="68" t="s">
        <v>2</v>
      </c>
      <c r="D2" s="5" t="s">
        <v>44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45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46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47</v>
      </c>
      <c r="F4" s="77" t="s">
        <v>4</v>
      </c>
      <c r="G4" s="77" t="s">
        <v>5</v>
      </c>
      <c r="H4" s="77" t="s">
        <v>6</v>
      </c>
      <c r="I4" s="6" t="s">
        <v>47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48</v>
      </c>
      <c r="S4" s="77" t="s">
        <v>49</v>
      </c>
      <c r="T4" s="79" t="s">
        <v>50</v>
      </c>
      <c r="U4" s="79" t="s">
        <v>51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52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53</v>
      </c>
      <c r="E6" s="10" t="s">
        <v>53</v>
      </c>
      <c r="F6" s="11" t="s">
        <v>14</v>
      </c>
      <c r="G6" s="10" t="s">
        <v>53</v>
      </c>
      <c r="H6" s="10" t="s">
        <v>53</v>
      </c>
      <c r="I6" s="10" t="s">
        <v>53</v>
      </c>
      <c r="J6" s="11" t="s">
        <v>14</v>
      </c>
      <c r="K6" s="10" t="s">
        <v>53</v>
      </c>
      <c r="L6" s="11" t="s">
        <v>14</v>
      </c>
      <c r="M6" s="10" t="s">
        <v>53</v>
      </c>
      <c r="N6" s="11" t="s">
        <v>14</v>
      </c>
      <c r="O6" s="10" t="s">
        <v>53</v>
      </c>
      <c r="P6" s="10" t="s">
        <v>53</v>
      </c>
      <c r="Q6" s="11" t="s">
        <v>14</v>
      </c>
      <c r="R6" s="83"/>
      <c r="S6" s="83"/>
      <c r="T6" s="83"/>
      <c r="U6" s="80"/>
    </row>
    <row r="7" spans="1:21" ht="13.5">
      <c r="A7" s="54" t="s">
        <v>89</v>
      </c>
      <c r="B7" s="54" t="s">
        <v>32</v>
      </c>
      <c r="C7" s="55" t="s">
        <v>28</v>
      </c>
      <c r="D7" s="31">
        <f aca="true" t="shared" si="0" ref="D7:D46">E7+I7</f>
        <v>8177388</v>
      </c>
      <c r="E7" s="32">
        <f aca="true" t="shared" si="1" ref="E7:E40">G7+H7</f>
        <v>7405</v>
      </c>
      <c r="F7" s="33">
        <f>E7/D7*100</f>
        <v>0.09055458784638812</v>
      </c>
      <c r="G7" s="31">
        <v>7405</v>
      </c>
      <c r="H7" s="31">
        <v>0</v>
      </c>
      <c r="I7" s="32">
        <f aca="true" t="shared" si="2" ref="I7:I40">K7+M7+O7</f>
        <v>8169983</v>
      </c>
      <c r="J7" s="33">
        <f>I7/D7*100</f>
        <v>99.9094454121536</v>
      </c>
      <c r="K7" s="31">
        <v>8151053</v>
      </c>
      <c r="L7" s="33">
        <f>K7/D7*100</f>
        <v>99.67795340027892</v>
      </c>
      <c r="M7" s="31">
        <v>0</v>
      </c>
      <c r="N7" s="33">
        <f>M7/D7*100</f>
        <v>0</v>
      </c>
      <c r="O7" s="31">
        <v>18930</v>
      </c>
      <c r="P7" s="31">
        <v>1885</v>
      </c>
      <c r="Q7" s="33">
        <f>O7/D7*100</f>
        <v>0.23149201187469642</v>
      </c>
      <c r="R7" s="31"/>
      <c r="S7" s="31"/>
      <c r="T7" s="31"/>
      <c r="U7" s="31"/>
    </row>
    <row r="8" spans="1:21" ht="13.5">
      <c r="A8" s="54" t="s">
        <v>89</v>
      </c>
      <c r="B8" s="54" t="s">
        <v>90</v>
      </c>
      <c r="C8" s="55" t="s">
        <v>91</v>
      </c>
      <c r="D8" s="31">
        <f t="shared" si="0"/>
        <v>533905</v>
      </c>
      <c r="E8" s="32">
        <f t="shared" si="1"/>
        <v>17992</v>
      </c>
      <c r="F8" s="33">
        <f>E8/D8*100</f>
        <v>3.3698879014056806</v>
      </c>
      <c r="G8" s="31">
        <v>17992</v>
      </c>
      <c r="H8" s="31">
        <v>0</v>
      </c>
      <c r="I8" s="32">
        <f t="shared" si="2"/>
        <v>515913</v>
      </c>
      <c r="J8" s="33">
        <f>I8/D8*100</f>
        <v>96.63011209859432</v>
      </c>
      <c r="K8" s="31">
        <v>420664</v>
      </c>
      <c r="L8" s="33">
        <f>K8/D8*100</f>
        <v>78.79004691845928</v>
      </c>
      <c r="M8" s="31">
        <v>0</v>
      </c>
      <c r="N8" s="33">
        <f>M8/D8*100</f>
        <v>0</v>
      </c>
      <c r="O8" s="31">
        <v>95249</v>
      </c>
      <c r="P8" s="31">
        <v>53818</v>
      </c>
      <c r="Q8" s="33">
        <f>O8/D8*100</f>
        <v>17.840065180135042</v>
      </c>
      <c r="R8" s="31"/>
      <c r="S8" s="31"/>
      <c r="T8" s="31" t="s">
        <v>165</v>
      </c>
      <c r="U8" s="31"/>
    </row>
    <row r="9" spans="1:21" ht="13.5">
      <c r="A9" s="54" t="s">
        <v>89</v>
      </c>
      <c r="B9" s="54" t="s">
        <v>92</v>
      </c>
      <c r="C9" s="55" t="s">
        <v>93</v>
      </c>
      <c r="D9" s="31">
        <f t="shared" si="0"/>
        <v>168793</v>
      </c>
      <c r="E9" s="32">
        <f t="shared" si="1"/>
        <v>857</v>
      </c>
      <c r="F9" s="33">
        <f>E9/D9*100</f>
        <v>0.5077224766429888</v>
      </c>
      <c r="G9" s="31">
        <v>857</v>
      </c>
      <c r="H9" s="31">
        <v>0</v>
      </c>
      <c r="I9" s="32">
        <f t="shared" si="2"/>
        <v>167936</v>
      </c>
      <c r="J9" s="33">
        <f>I9/D9*100</f>
        <v>99.492277523357</v>
      </c>
      <c r="K9" s="31">
        <v>167221</v>
      </c>
      <c r="L9" s="33">
        <f>K9/D9*100</f>
        <v>99.06868175812978</v>
      </c>
      <c r="M9" s="31">
        <v>0</v>
      </c>
      <c r="N9" s="33">
        <f>M9/D9*100</f>
        <v>0</v>
      </c>
      <c r="O9" s="31">
        <v>715</v>
      </c>
      <c r="P9" s="31">
        <v>0</v>
      </c>
      <c r="Q9" s="33">
        <f>O9/D9*100</f>
        <v>0.423595765227231</v>
      </c>
      <c r="R9" s="31" t="s">
        <v>165</v>
      </c>
      <c r="S9" s="31"/>
      <c r="T9" s="31"/>
      <c r="U9" s="31"/>
    </row>
    <row r="10" spans="1:21" ht="13.5">
      <c r="A10" s="54" t="s">
        <v>89</v>
      </c>
      <c r="B10" s="54" t="s">
        <v>94</v>
      </c>
      <c r="C10" s="55" t="s">
        <v>95</v>
      </c>
      <c r="D10" s="31">
        <f t="shared" si="0"/>
        <v>132199</v>
      </c>
      <c r="E10" s="32">
        <f t="shared" si="1"/>
        <v>38</v>
      </c>
      <c r="F10" s="33">
        <f>E10/D10*100</f>
        <v>0.028744544209865427</v>
      </c>
      <c r="G10" s="31">
        <v>38</v>
      </c>
      <c r="H10" s="31">
        <v>0</v>
      </c>
      <c r="I10" s="32">
        <f t="shared" si="2"/>
        <v>132161</v>
      </c>
      <c r="J10" s="33">
        <f>I10/D10*100</f>
        <v>99.97125545579013</v>
      </c>
      <c r="K10" s="31">
        <v>131986</v>
      </c>
      <c r="L10" s="33">
        <f>K10/D10*100</f>
        <v>99.83887926534997</v>
      </c>
      <c r="M10" s="31">
        <v>0</v>
      </c>
      <c r="N10" s="33">
        <f>M10/D10*100</f>
        <v>0</v>
      </c>
      <c r="O10" s="31">
        <v>175</v>
      </c>
      <c r="P10" s="31">
        <v>0</v>
      </c>
      <c r="Q10" s="33">
        <f>O10/D10*100</f>
        <v>0.13237619044016977</v>
      </c>
      <c r="R10" s="31" t="s">
        <v>165</v>
      </c>
      <c r="S10" s="31"/>
      <c r="T10" s="31"/>
      <c r="U10" s="31"/>
    </row>
    <row r="11" spans="1:21" ht="13.5">
      <c r="A11" s="54" t="s">
        <v>89</v>
      </c>
      <c r="B11" s="54" t="s">
        <v>96</v>
      </c>
      <c r="C11" s="55" t="s">
        <v>97</v>
      </c>
      <c r="D11" s="31">
        <f t="shared" si="0"/>
        <v>170370</v>
      </c>
      <c r="E11" s="32">
        <f t="shared" si="1"/>
        <v>10</v>
      </c>
      <c r="F11" s="33">
        <f>E11/D11*100</f>
        <v>0.005869577977343429</v>
      </c>
      <c r="G11" s="31">
        <v>10</v>
      </c>
      <c r="H11" s="31">
        <v>0</v>
      </c>
      <c r="I11" s="32">
        <f t="shared" si="2"/>
        <v>170360</v>
      </c>
      <c r="J11" s="33">
        <f>I11/D11*100</f>
        <v>99.99413042202265</v>
      </c>
      <c r="K11" s="31">
        <v>170333</v>
      </c>
      <c r="L11" s="33">
        <f>K11/D11*100</f>
        <v>99.97828256148384</v>
      </c>
      <c r="M11" s="31">
        <v>0</v>
      </c>
      <c r="N11" s="33">
        <f>M11/D11*100</f>
        <v>0</v>
      </c>
      <c r="O11" s="31">
        <v>27</v>
      </c>
      <c r="P11" s="31">
        <v>0</v>
      </c>
      <c r="Q11" s="33">
        <f>O11/D11*100</f>
        <v>0.01584786053882726</v>
      </c>
      <c r="R11" s="31" t="s">
        <v>165</v>
      </c>
      <c r="S11" s="31"/>
      <c r="T11" s="31"/>
      <c r="U11" s="31"/>
    </row>
    <row r="12" spans="1:21" ht="13.5">
      <c r="A12" s="54" t="s">
        <v>89</v>
      </c>
      <c r="B12" s="54" t="s">
        <v>98</v>
      </c>
      <c r="C12" s="55" t="s">
        <v>99</v>
      </c>
      <c r="D12" s="31">
        <f t="shared" si="0"/>
        <v>139493</v>
      </c>
      <c r="E12" s="32">
        <f t="shared" si="1"/>
        <v>3932</v>
      </c>
      <c r="F12" s="33">
        <f aca="true" t="shared" si="3" ref="F12:F47">E12/D12*100</f>
        <v>2.8187794369609946</v>
      </c>
      <c r="G12" s="31">
        <v>3932</v>
      </c>
      <c r="H12" s="31">
        <v>0</v>
      </c>
      <c r="I12" s="32">
        <f t="shared" si="2"/>
        <v>135561</v>
      </c>
      <c r="J12" s="33">
        <f aca="true" t="shared" si="4" ref="J12:J47">I12/D12*100</f>
        <v>97.181220563039</v>
      </c>
      <c r="K12" s="31">
        <v>131345</v>
      </c>
      <c r="L12" s="33">
        <f aca="true" t="shared" si="5" ref="L12:L47">K12/D12*100</f>
        <v>94.15884668047859</v>
      </c>
      <c r="M12" s="31">
        <v>0</v>
      </c>
      <c r="N12" s="33">
        <f aca="true" t="shared" si="6" ref="N12:N47">M12/D12*100</f>
        <v>0</v>
      </c>
      <c r="O12" s="31">
        <v>4216</v>
      </c>
      <c r="P12" s="31">
        <v>1238</v>
      </c>
      <c r="Q12" s="33">
        <f aca="true" t="shared" si="7" ref="Q12:Q47">O12/D12*100</f>
        <v>3.022373882560415</v>
      </c>
      <c r="R12" s="31"/>
      <c r="S12" s="31"/>
      <c r="T12" s="31" t="s">
        <v>165</v>
      </c>
      <c r="U12" s="31"/>
    </row>
    <row r="13" spans="1:21" ht="13.5">
      <c r="A13" s="54" t="s">
        <v>89</v>
      </c>
      <c r="B13" s="54" t="s">
        <v>100</v>
      </c>
      <c r="C13" s="55" t="s">
        <v>101</v>
      </c>
      <c r="D13" s="31">
        <f t="shared" si="0"/>
        <v>233266</v>
      </c>
      <c r="E13" s="32">
        <f t="shared" si="1"/>
        <v>182</v>
      </c>
      <c r="F13" s="33">
        <f t="shared" si="3"/>
        <v>0.0780225150686341</v>
      </c>
      <c r="G13" s="31">
        <v>182</v>
      </c>
      <c r="H13" s="31">
        <v>0</v>
      </c>
      <c r="I13" s="32">
        <f t="shared" si="2"/>
        <v>233084</v>
      </c>
      <c r="J13" s="33">
        <f t="shared" si="4"/>
        <v>99.92197748493138</v>
      </c>
      <c r="K13" s="31">
        <v>232828</v>
      </c>
      <c r="L13" s="33">
        <f t="shared" si="5"/>
        <v>99.81223152966999</v>
      </c>
      <c r="M13" s="31">
        <v>0</v>
      </c>
      <c r="N13" s="33">
        <f t="shared" si="6"/>
        <v>0</v>
      </c>
      <c r="O13" s="31">
        <v>256</v>
      </c>
      <c r="P13" s="31">
        <v>0</v>
      </c>
      <c r="Q13" s="33">
        <f t="shared" si="7"/>
        <v>0.10974595526137543</v>
      </c>
      <c r="R13" s="31"/>
      <c r="S13" s="31" t="s">
        <v>165</v>
      </c>
      <c r="T13" s="31"/>
      <c r="U13" s="31"/>
    </row>
    <row r="14" spans="1:21" ht="13.5">
      <c r="A14" s="54" t="s">
        <v>89</v>
      </c>
      <c r="B14" s="54" t="s">
        <v>102</v>
      </c>
      <c r="C14" s="55" t="s">
        <v>103</v>
      </c>
      <c r="D14" s="31">
        <f t="shared" si="0"/>
        <v>108712</v>
      </c>
      <c r="E14" s="32">
        <f t="shared" si="1"/>
        <v>1084</v>
      </c>
      <c r="F14" s="33">
        <f t="shared" si="3"/>
        <v>0.9971300316432409</v>
      </c>
      <c r="G14" s="31">
        <v>1084</v>
      </c>
      <c r="H14" s="31">
        <v>0</v>
      </c>
      <c r="I14" s="32">
        <f t="shared" si="2"/>
        <v>107628</v>
      </c>
      <c r="J14" s="33">
        <f t="shared" si="4"/>
        <v>99.00286996835675</v>
      </c>
      <c r="K14" s="31">
        <v>104793</v>
      </c>
      <c r="L14" s="33">
        <f t="shared" si="5"/>
        <v>96.39506218264773</v>
      </c>
      <c r="M14" s="31">
        <v>0</v>
      </c>
      <c r="N14" s="33">
        <f t="shared" si="6"/>
        <v>0</v>
      </c>
      <c r="O14" s="31">
        <v>2835</v>
      </c>
      <c r="P14" s="31">
        <v>2766</v>
      </c>
      <c r="Q14" s="33">
        <f t="shared" si="7"/>
        <v>2.607807785709029</v>
      </c>
      <c r="R14" s="31" t="s">
        <v>165</v>
      </c>
      <c r="S14" s="31"/>
      <c r="T14" s="31"/>
      <c r="U14" s="31"/>
    </row>
    <row r="15" spans="1:21" ht="13.5">
      <c r="A15" s="54" t="s">
        <v>89</v>
      </c>
      <c r="B15" s="54" t="s">
        <v>104</v>
      </c>
      <c r="C15" s="55" t="s">
        <v>105</v>
      </c>
      <c r="D15" s="31">
        <f t="shared" si="0"/>
        <v>207090</v>
      </c>
      <c r="E15" s="32">
        <f t="shared" si="1"/>
        <v>331</v>
      </c>
      <c r="F15" s="33">
        <f t="shared" si="3"/>
        <v>0.15983388864744796</v>
      </c>
      <c r="G15" s="31">
        <v>331</v>
      </c>
      <c r="H15" s="31">
        <v>0</v>
      </c>
      <c r="I15" s="32">
        <f t="shared" si="2"/>
        <v>206759</v>
      </c>
      <c r="J15" s="33">
        <f t="shared" si="4"/>
        <v>99.84016611135256</v>
      </c>
      <c r="K15" s="31">
        <v>206680</v>
      </c>
      <c r="L15" s="33">
        <f t="shared" si="5"/>
        <v>99.80201844608624</v>
      </c>
      <c r="M15" s="31">
        <v>0</v>
      </c>
      <c r="N15" s="33">
        <f t="shared" si="6"/>
        <v>0</v>
      </c>
      <c r="O15" s="31">
        <v>79</v>
      </c>
      <c r="P15" s="31">
        <v>79</v>
      </c>
      <c r="Q15" s="33">
        <f t="shared" si="7"/>
        <v>0.03814766526630933</v>
      </c>
      <c r="R15" s="31" t="s">
        <v>165</v>
      </c>
      <c r="S15" s="31"/>
      <c r="T15" s="31"/>
      <c r="U15" s="31"/>
    </row>
    <row r="16" spans="1:21" ht="13.5">
      <c r="A16" s="54" t="s">
        <v>89</v>
      </c>
      <c r="B16" s="54" t="s">
        <v>106</v>
      </c>
      <c r="C16" s="55" t="s">
        <v>107</v>
      </c>
      <c r="D16" s="31">
        <f t="shared" si="0"/>
        <v>400530</v>
      </c>
      <c r="E16" s="32">
        <f t="shared" si="1"/>
        <v>5779</v>
      </c>
      <c r="F16" s="33">
        <f t="shared" si="3"/>
        <v>1.442838239332884</v>
      </c>
      <c r="G16" s="31">
        <v>5779</v>
      </c>
      <c r="H16" s="31">
        <v>0</v>
      </c>
      <c r="I16" s="32">
        <f t="shared" si="2"/>
        <v>394751</v>
      </c>
      <c r="J16" s="33">
        <f t="shared" si="4"/>
        <v>98.55716176066711</v>
      </c>
      <c r="K16" s="31">
        <v>329256</v>
      </c>
      <c r="L16" s="33">
        <f t="shared" si="5"/>
        <v>82.20507827129055</v>
      </c>
      <c r="M16" s="31">
        <v>0</v>
      </c>
      <c r="N16" s="33">
        <f t="shared" si="6"/>
        <v>0</v>
      </c>
      <c r="O16" s="31">
        <v>65495</v>
      </c>
      <c r="P16" s="31">
        <v>39279</v>
      </c>
      <c r="Q16" s="33">
        <f t="shared" si="7"/>
        <v>16.352083489376575</v>
      </c>
      <c r="R16" s="31"/>
      <c r="S16" s="31"/>
      <c r="T16" s="31" t="s">
        <v>165</v>
      </c>
      <c r="U16" s="31"/>
    </row>
    <row r="17" spans="1:21" ht="13.5">
      <c r="A17" s="54" t="s">
        <v>89</v>
      </c>
      <c r="B17" s="54" t="s">
        <v>108</v>
      </c>
      <c r="C17" s="55" t="s">
        <v>109</v>
      </c>
      <c r="D17" s="31">
        <f t="shared" si="0"/>
        <v>109307</v>
      </c>
      <c r="E17" s="32">
        <f t="shared" si="1"/>
        <v>68</v>
      </c>
      <c r="F17" s="33">
        <f t="shared" si="3"/>
        <v>0.06221010548272297</v>
      </c>
      <c r="G17" s="31">
        <v>68</v>
      </c>
      <c r="H17" s="31">
        <v>0</v>
      </c>
      <c r="I17" s="32">
        <f t="shared" si="2"/>
        <v>109239</v>
      </c>
      <c r="J17" s="33">
        <f t="shared" si="4"/>
        <v>99.93778989451728</v>
      </c>
      <c r="K17" s="31">
        <v>109151</v>
      </c>
      <c r="L17" s="33">
        <f t="shared" si="5"/>
        <v>99.85728269918668</v>
      </c>
      <c r="M17" s="31">
        <v>0</v>
      </c>
      <c r="N17" s="33">
        <f t="shared" si="6"/>
        <v>0</v>
      </c>
      <c r="O17" s="31">
        <v>88</v>
      </c>
      <c r="P17" s="31">
        <v>0</v>
      </c>
      <c r="Q17" s="33">
        <f t="shared" si="7"/>
        <v>0.08050719533058268</v>
      </c>
      <c r="R17" s="31" t="s">
        <v>165</v>
      </c>
      <c r="S17" s="31"/>
      <c r="T17" s="31"/>
      <c r="U17" s="31"/>
    </row>
    <row r="18" spans="1:21" ht="13.5">
      <c r="A18" s="54" t="s">
        <v>89</v>
      </c>
      <c r="B18" s="54" t="s">
        <v>110</v>
      </c>
      <c r="C18" s="55" t="s">
        <v>111</v>
      </c>
      <c r="D18" s="31">
        <f t="shared" si="0"/>
        <v>176708</v>
      </c>
      <c r="E18" s="32">
        <f t="shared" si="1"/>
        <v>741</v>
      </c>
      <c r="F18" s="33">
        <f t="shared" si="3"/>
        <v>0.41933585349842684</v>
      </c>
      <c r="G18" s="31">
        <v>741</v>
      </c>
      <c r="H18" s="31">
        <v>0</v>
      </c>
      <c r="I18" s="32">
        <f t="shared" si="2"/>
        <v>175967</v>
      </c>
      <c r="J18" s="33">
        <f t="shared" si="4"/>
        <v>99.58066414650158</v>
      </c>
      <c r="K18" s="31">
        <v>170856</v>
      </c>
      <c r="L18" s="33">
        <f t="shared" si="5"/>
        <v>96.6883219774996</v>
      </c>
      <c r="M18" s="31">
        <v>0</v>
      </c>
      <c r="N18" s="33">
        <f t="shared" si="6"/>
        <v>0</v>
      </c>
      <c r="O18" s="31">
        <v>5111</v>
      </c>
      <c r="P18" s="31">
        <v>0</v>
      </c>
      <c r="Q18" s="33">
        <f t="shared" si="7"/>
        <v>2.892342169001969</v>
      </c>
      <c r="R18" s="31"/>
      <c r="S18" s="31" t="s">
        <v>165</v>
      </c>
      <c r="T18" s="31"/>
      <c r="U18" s="31"/>
    </row>
    <row r="19" spans="1:21" ht="13.5">
      <c r="A19" s="54" t="s">
        <v>89</v>
      </c>
      <c r="B19" s="54" t="s">
        <v>112</v>
      </c>
      <c r="C19" s="55" t="s">
        <v>113</v>
      </c>
      <c r="D19" s="31">
        <f t="shared" si="0"/>
        <v>168961</v>
      </c>
      <c r="E19" s="32">
        <f t="shared" si="1"/>
        <v>9040</v>
      </c>
      <c r="F19" s="33">
        <f t="shared" si="3"/>
        <v>5.350347121525085</v>
      </c>
      <c r="G19" s="31">
        <v>9040</v>
      </c>
      <c r="H19" s="31">
        <v>0</v>
      </c>
      <c r="I19" s="32">
        <f t="shared" si="2"/>
        <v>159921</v>
      </c>
      <c r="J19" s="33">
        <f t="shared" si="4"/>
        <v>94.64965287847491</v>
      </c>
      <c r="K19" s="31">
        <v>144270</v>
      </c>
      <c r="L19" s="33">
        <f t="shared" si="5"/>
        <v>85.38656849805577</v>
      </c>
      <c r="M19" s="31">
        <v>0</v>
      </c>
      <c r="N19" s="33">
        <f t="shared" si="6"/>
        <v>0</v>
      </c>
      <c r="O19" s="31">
        <v>15651</v>
      </c>
      <c r="P19" s="31">
        <v>2457</v>
      </c>
      <c r="Q19" s="33">
        <f t="shared" si="7"/>
        <v>9.26308438041915</v>
      </c>
      <c r="R19" s="31"/>
      <c r="S19" s="31"/>
      <c r="T19" s="31" t="s">
        <v>165</v>
      </c>
      <c r="U19" s="31"/>
    </row>
    <row r="20" spans="1:21" ht="13.5">
      <c r="A20" s="54" t="s">
        <v>89</v>
      </c>
      <c r="B20" s="54" t="s">
        <v>114</v>
      </c>
      <c r="C20" s="55" t="s">
        <v>115</v>
      </c>
      <c r="D20" s="31">
        <f t="shared" si="0"/>
        <v>144184</v>
      </c>
      <c r="E20" s="32">
        <f t="shared" si="1"/>
        <v>1042</v>
      </c>
      <c r="F20" s="33">
        <f t="shared" si="3"/>
        <v>0.7226876768573489</v>
      </c>
      <c r="G20" s="31">
        <v>1042</v>
      </c>
      <c r="H20" s="31">
        <v>0</v>
      </c>
      <c r="I20" s="32">
        <f t="shared" si="2"/>
        <v>143142</v>
      </c>
      <c r="J20" s="33">
        <f t="shared" si="4"/>
        <v>99.27731232314265</v>
      </c>
      <c r="K20" s="31">
        <v>139858</v>
      </c>
      <c r="L20" s="33">
        <f t="shared" si="5"/>
        <v>96.99966709204905</v>
      </c>
      <c r="M20" s="31">
        <v>0</v>
      </c>
      <c r="N20" s="33">
        <f t="shared" si="6"/>
        <v>0</v>
      </c>
      <c r="O20" s="31">
        <v>3284</v>
      </c>
      <c r="P20" s="31">
        <v>1175</v>
      </c>
      <c r="Q20" s="33">
        <f t="shared" si="7"/>
        <v>2.2776452310936026</v>
      </c>
      <c r="R20" s="31" t="s">
        <v>165</v>
      </c>
      <c r="S20" s="31"/>
      <c r="T20" s="31"/>
      <c r="U20" s="31"/>
    </row>
    <row r="21" spans="1:21" ht="13.5">
      <c r="A21" s="54" t="s">
        <v>89</v>
      </c>
      <c r="B21" s="54" t="s">
        <v>116</v>
      </c>
      <c r="C21" s="55" t="s">
        <v>117</v>
      </c>
      <c r="D21" s="31">
        <f t="shared" si="0"/>
        <v>111767</v>
      </c>
      <c r="E21" s="32">
        <f t="shared" si="1"/>
        <v>272</v>
      </c>
      <c r="F21" s="33">
        <f t="shared" si="3"/>
        <v>0.2433634256981041</v>
      </c>
      <c r="G21" s="31">
        <v>272</v>
      </c>
      <c r="H21" s="31">
        <v>0</v>
      </c>
      <c r="I21" s="32">
        <f t="shared" si="2"/>
        <v>111495</v>
      </c>
      <c r="J21" s="33">
        <f t="shared" si="4"/>
        <v>99.7566365743019</v>
      </c>
      <c r="K21" s="31">
        <v>109904</v>
      </c>
      <c r="L21" s="33">
        <f t="shared" si="5"/>
        <v>98.33313947766335</v>
      </c>
      <c r="M21" s="31">
        <v>0</v>
      </c>
      <c r="N21" s="33">
        <f t="shared" si="6"/>
        <v>0</v>
      </c>
      <c r="O21" s="31">
        <v>1591</v>
      </c>
      <c r="P21" s="31">
        <v>75</v>
      </c>
      <c r="Q21" s="33">
        <f t="shared" si="7"/>
        <v>1.4234970966385425</v>
      </c>
      <c r="R21" s="31" t="s">
        <v>165</v>
      </c>
      <c r="S21" s="31"/>
      <c r="T21" s="31"/>
      <c r="U21" s="31"/>
    </row>
    <row r="22" spans="1:21" ht="13.5">
      <c r="A22" s="54" t="s">
        <v>89</v>
      </c>
      <c r="B22" s="54" t="s">
        <v>118</v>
      </c>
      <c r="C22" s="55" t="s">
        <v>119</v>
      </c>
      <c r="D22" s="31">
        <f t="shared" si="0"/>
        <v>72168</v>
      </c>
      <c r="E22" s="32">
        <f t="shared" si="1"/>
        <v>532</v>
      </c>
      <c r="F22" s="33">
        <f t="shared" si="3"/>
        <v>0.7371688282895467</v>
      </c>
      <c r="G22" s="31">
        <v>532</v>
      </c>
      <c r="H22" s="31">
        <v>0</v>
      </c>
      <c r="I22" s="32">
        <f t="shared" si="2"/>
        <v>71636</v>
      </c>
      <c r="J22" s="33">
        <f t="shared" si="4"/>
        <v>99.26283117171046</v>
      </c>
      <c r="K22" s="31">
        <v>69902</v>
      </c>
      <c r="L22" s="33">
        <f t="shared" si="5"/>
        <v>96.86010420130806</v>
      </c>
      <c r="M22" s="31">
        <v>0</v>
      </c>
      <c r="N22" s="33">
        <f t="shared" si="6"/>
        <v>0</v>
      </c>
      <c r="O22" s="31">
        <v>1734</v>
      </c>
      <c r="P22" s="31">
        <v>0</v>
      </c>
      <c r="Q22" s="33">
        <f t="shared" si="7"/>
        <v>2.4027269704023944</v>
      </c>
      <c r="R22" s="31" t="s">
        <v>165</v>
      </c>
      <c r="S22" s="31"/>
      <c r="T22" s="31"/>
      <c r="U22" s="31"/>
    </row>
    <row r="23" spans="1:21" ht="13.5">
      <c r="A23" s="54" t="s">
        <v>89</v>
      </c>
      <c r="B23" s="54" t="s">
        <v>120</v>
      </c>
      <c r="C23" s="55" t="s">
        <v>121</v>
      </c>
      <c r="D23" s="31">
        <f t="shared" si="0"/>
        <v>59543</v>
      </c>
      <c r="E23" s="32">
        <f t="shared" si="1"/>
        <v>209</v>
      </c>
      <c r="F23" s="33">
        <f t="shared" si="3"/>
        <v>0.35100683539626826</v>
      </c>
      <c r="G23" s="31">
        <v>209</v>
      </c>
      <c r="H23" s="31">
        <v>0</v>
      </c>
      <c r="I23" s="32">
        <f t="shared" si="2"/>
        <v>59334</v>
      </c>
      <c r="J23" s="33">
        <f t="shared" si="4"/>
        <v>99.64899316460372</v>
      </c>
      <c r="K23" s="31">
        <v>59191</v>
      </c>
      <c r="L23" s="33">
        <f t="shared" si="5"/>
        <v>99.4088305930168</v>
      </c>
      <c r="M23" s="31">
        <v>0</v>
      </c>
      <c r="N23" s="33">
        <f t="shared" si="6"/>
        <v>0</v>
      </c>
      <c r="O23" s="31">
        <v>143</v>
      </c>
      <c r="P23" s="31">
        <v>0</v>
      </c>
      <c r="Q23" s="33">
        <f t="shared" si="7"/>
        <v>0.2401625715869204</v>
      </c>
      <c r="R23" s="31"/>
      <c r="S23" s="31" t="s">
        <v>165</v>
      </c>
      <c r="T23" s="31"/>
      <c r="U23" s="31"/>
    </row>
    <row r="24" spans="1:21" ht="13.5">
      <c r="A24" s="54" t="s">
        <v>89</v>
      </c>
      <c r="B24" s="54" t="s">
        <v>122</v>
      </c>
      <c r="C24" s="55" t="s">
        <v>123</v>
      </c>
      <c r="D24" s="31">
        <f t="shared" si="0"/>
        <v>75537</v>
      </c>
      <c r="E24" s="32">
        <f t="shared" si="1"/>
        <v>4</v>
      </c>
      <c r="F24" s="33">
        <f t="shared" si="3"/>
        <v>0.005295418139454837</v>
      </c>
      <c r="G24" s="31">
        <v>4</v>
      </c>
      <c r="H24" s="31">
        <v>0</v>
      </c>
      <c r="I24" s="32">
        <f t="shared" si="2"/>
        <v>75533</v>
      </c>
      <c r="J24" s="33">
        <f t="shared" si="4"/>
        <v>99.99470458186055</v>
      </c>
      <c r="K24" s="31">
        <v>75533</v>
      </c>
      <c r="L24" s="33">
        <f t="shared" si="5"/>
        <v>99.99470458186055</v>
      </c>
      <c r="M24" s="31">
        <v>0</v>
      </c>
      <c r="N24" s="33">
        <f t="shared" si="6"/>
        <v>0</v>
      </c>
      <c r="O24" s="31">
        <v>0</v>
      </c>
      <c r="P24" s="31">
        <v>0</v>
      </c>
      <c r="Q24" s="33">
        <f t="shared" si="7"/>
        <v>0</v>
      </c>
      <c r="R24" s="31" t="s">
        <v>165</v>
      </c>
      <c r="S24" s="31"/>
      <c r="T24" s="31"/>
      <c r="U24" s="31"/>
    </row>
    <row r="25" spans="1:21" ht="13.5">
      <c r="A25" s="54" t="s">
        <v>89</v>
      </c>
      <c r="B25" s="54" t="s">
        <v>124</v>
      </c>
      <c r="C25" s="55" t="s">
        <v>125</v>
      </c>
      <c r="D25" s="31">
        <f t="shared" si="0"/>
        <v>80209</v>
      </c>
      <c r="E25" s="32">
        <f t="shared" si="1"/>
        <v>467</v>
      </c>
      <c r="F25" s="33">
        <f t="shared" si="3"/>
        <v>0.5822289269283996</v>
      </c>
      <c r="G25" s="31">
        <v>467</v>
      </c>
      <c r="H25" s="31">
        <v>0</v>
      </c>
      <c r="I25" s="32">
        <f t="shared" si="2"/>
        <v>79742</v>
      </c>
      <c r="J25" s="33">
        <f t="shared" si="4"/>
        <v>99.4177710730716</v>
      </c>
      <c r="K25" s="31">
        <v>76766</v>
      </c>
      <c r="L25" s="33">
        <f t="shared" si="5"/>
        <v>95.7074642496478</v>
      </c>
      <c r="M25" s="31">
        <v>0</v>
      </c>
      <c r="N25" s="33">
        <f t="shared" si="6"/>
        <v>0</v>
      </c>
      <c r="O25" s="31">
        <v>2976</v>
      </c>
      <c r="P25" s="31">
        <v>0</v>
      </c>
      <c r="Q25" s="33">
        <f t="shared" si="7"/>
        <v>3.7103068234238057</v>
      </c>
      <c r="R25" s="31"/>
      <c r="S25" s="31" t="s">
        <v>165</v>
      </c>
      <c r="T25" s="31"/>
      <c r="U25" s="31"/>
    </row>
    <row r="26" spans="1:21" ht="13.5">
      <c r="A26" s="54" t="s">
        <v>89</v>
      </c>
      <c r="B26" s="54" t="s">
        <v>126</v>
      </c>
      <c r="C26" s="55" t="s">
        <v>127</v>
      </c>
      <c r="D26" s="31">
        <f t="shared" si="0"/>
        <v>71718</v>
      </c>
      <c r="E26" s="32">
        <f t="shared" si="1"/>
        <v>253</v>
      </c>
      <c r="F26" s="33">
        <f t="shared" si="3"/>
        <v>0.35277057363562847</v>
      </c>
      <c r="G26" s="31">
        <v>253</v>
      </c>
      <c r="H26" s="31">
        <v>0</v>
      </c>
      <c r="I26" s="32">
        <f t="shared" si="2"/>
        <v>71465</v>
      </c>
      <c r="J26" s="33">
        <f t="shared" si="4"/>
        <v>99.64722942636438</v>
      </c>
      <c r="K26" s="31">
        <v>70250</v>
      </c>
      <c r="L26" s="33">
        <f t="shared" si="5"/>
        <v>97.9530940628573</v>
      </c>
      <c r="M26" s="31">
        <v>0</v>
      </c>
      <c r="N26" s="33">
        <f t="shared" si="6"/>
        <v>0</v>
      </c>
      <c r="O26" s="31">
        <v>1215</v>
      </c>
      <c r="P26" s="31">
        <v>0</v>
      </c>
      <c r="Q26" s="33">
        <f t="shared" si="7"/>
        <v>1.6941353635070693</v>
      </c>
      <c r="R26" s="31" t="s">
        <v>165</v>
      </c>
      <c r="S26" s="31"/>
      <c r="T26" s="31"/>
      <c r="U26" s="31"/>
    </row>
    <row r="27" spans="1:21" ht="13.5">
      <c r="A27" s="54" t="s">
        <v>89</v>
      </c>
      <c r="B27" s="54" t="s">
        <v>128</v>
      </c>
      <c r="C27" s="55" t="s">
        <v>129</v>
      </c>
      <c r="D27" s="31">
        <f t="shared" si="0"/>
        <v>114330</v>
      </c>
      <c r="E27" s="32">
        <f t="shared" si="1"/>
        <v>600</v>
      </c>
      <c r="F27" s="33">
        <f t="shared" si="3"/>
        <v>0.5247966413014957</v>
      </c>
      <c r="G27" s="31">
        <v>600</v>
      </c>
      <c r="H27" s="31">
        <v>0</v>
      </c>
      <c r="I27" s="32">
        <f t="shared" si="2"/>
        <v>113730</v>
      </c>
      <c r="J27" s="33">
        <f t="shared" si="4"/>
        <v>99.47520335869851</v>
      </c>
      <c r="K27" s="31">
        <v>112229</v>
      </c>
      <c r="L27" s="33">
        <f t="shared" si="5"/>
        <v>98.16233709437593</v>
      </c>
      <c r="M27" s="31">
        <v>0</v>
      </c>
      <c r="N27" s="33">
        <f t="shared" si="6"/>
        <v>0</v>
      </c>
      <c r="O27" s="31">
        <v>1501</v>
      </c>
      <c r="P27" s="31">
        <v>0</v>
      </c>
      <c r="Q27" s="33">
        <f t="shared" si="7"/>
        <v>1.312866264322575</v>
      </c>
      <c r="R27" s="31" t="s">
        <v>165</v>
      </c>
      <c r="S27" s="31"/>
      <c r="T27" s="31"/>
      <c r="U27" s="31"/>
    </row>
    <row r="28" spans="1:21" ht="13.5">
      <c r="A28" s="54" t="s">
        <v>89</v>
      </c>
      <c r="B28" s="54" t="s">
        <v>130</v>
      </c>
      <c r="C28" s="55" t="s">
        <v>131</v>
      </c>
      <c r="D28" s="31">
        <f t="shared" si="0"/>
        <v>66131</v>
      </c>
      <c r="E28" s="32">
        <f t="shared" si="1"/>
        <v>1108</v>
      </c>
      <c r="F28" s="33">
        <f t="shared" si="3"/>
        <v>1.6754623399011053</v>
      </c>
      <c r="G28" s="31">
        <v>1108</v>
      </c>
      <c r="H28" s="31">
        <v>0</v>
      </c>
      <c r="I28" s="32">
        <f t="shared" si="2"/>
        <v>65023</v>
      </c>
      <c r="J28" s="33">
        <f t="shared" si="4"/>
        <v>98.3245376600989</v>
      </c>
      <c r="K28" s="31">
        <v>64108</v>
      </c>
      <c r="L28" s="33">
        <f t="shared" si="5"/>
        <v>96.94092029456685</v>
      </c>
      <c r="M28" s="31">
        <v>0</v>
      </c>
      <c r="N28" s="33">
        <f t="shared" si="6"/>
        <v>0</v>
      </c>
      <c r="O28" s="31">
        <v>915</v>
      </c>
      <c r="P28" s="31">
        <v>0</v>
      </c>
      <c r="Q28" s="33">
        <f t="shared" si="7"/>
        <v>1.38361736553205</v>
      </c>
      <c r="R28" s="31"/>
      <c r="S28" s="31"/>
      <c r="T28" s="31" t="s">
        <v>165</v>
      </c>
      <c r="U28" s="31"/>
    </row>
    <row r="29" spans="1:21" ht="13.5">
      <c r="A29" s="54" t="s">
        <v>89</v>
      </c>
      <c r="B29" s="54" t="s">
        <v>132</v>
      </c>
      <c r="C29" s="55" t="s">
        <v>133</v>
      </c>
      <c r="D29" s="31">
        <f t="shared" si="0"/>
        <v>141916</v>
      </c>
      <c r="E29" s="32">
        <f t="shared" si="1"/>
        <v>204</v>
      </c>
      <c r="F29" s="33">
        <f t="shared" si="3"/>
        <v>0.1437470052707235</v>
      </c>
      <c r="G29" s="31">
        <v>204</v>
      </c>
      <c r="H29" s="31">
        <v>0</v>
      </c>
      <c r="I29" s="32">
        <f t="shared" si="2"/>
        <v>141712</v>
      </c>
      <c r="J29" s="33">
        <f t="shared" si="4"/>
        <v>99.85625299472927</v>
      </c>
      <c r="K29" s="31">
        <v>141424</v>
      </c>
      <c r="L29" s="33">
        <f t="shared" si="5"/>
        <v>99.65331604611178</v>
      </c>
      <c r="M29" s="31">
        <v>0</v>
      </c>
      <c r="N29" s="33">
        <f t="shared" si="6"/>
        <v>0</v>
      </c>
      <c r="O29" s="31">
        <v>288</v>
      </c>
      <c r="P29" s="31">
        <v>2</v>
      </c>
      <c r="Q29" s="33">
        <f t="shared" si="7"/>
        <v>0.20293694861749204</v>
      </c>
      <c r="R29" s="31" t="s">
        <v>165</v>
      </c>
      <c r="S29" s="31"/>
      <c r="T29" s="31"/>
      <c r="U29" s="31"/>
    </row>
    <row r="30" spans="1:21" ht="13.5">
      <c r="A30" s="54" t="s">
        <v>89</v>
      </c>
      <c r="B30" s="54" t="s">
        <v>134</v>
      </c>
      <c r="C30" s="55" t="s">
        <v>135</v>
      </c>
      <c r="D30" s="31">
        <f t="shared" si="0"/>
        <v>74472</v>
      </c>
      <c r="E30" s="32">
        <f t="shared" si="1"/>
        <v>1234</v>
      </c>
      <c r="F30" s="33">
        <f t="shared" si="3"/>
        <v>1.6569986035019875</v>
      </c>
      <c r="G30" s="31">
        <v>1234</v>
      </c>
      <c r="H30" s="31">
        <v>0</v>
      </c>
      <c r="I30" s="32">
        <f t="shared" si="2"/>
        <v>73238</v>
      </c>
      <c r="J30" s="33">
        <f t="shared" si="4"/>
        <v>98.34300139649801</v>
      </c>
      <c r="K30" s="31">
        <v>66264</v>
      </c>
      <c r="L30" s="33">
        <f t="shared" si="5"/>
        <v>88.97840799226555</v>
      </c>
      <c r="M30" s="31">
        <v>0</v>
      </c>
      <c r="N30" s="33">
        <f t="shared" si="6"/>
        <v>0</v>
      </c>
      <c r="O30" s="31">
        <v>6974</v>
      </c>
      <c r="P30" s="31">
        <v>1185</v>
      </c>
      <c r="Q30" s="33">
        <f t="shared" si="7"/>
        <v>9.364593404232464</v>
      </c>
      <c r="R30" s="31" t="s">
        <v>165</v>
      </c>
      <c r="S30" s="31"/>
      <c r="T30" s="31"/>
      <c r="U30" s="31"/>
    </row>
    <row r="31" spans="1:21" ht="13.5">
      <c r="A31" s="54" t="s">
        <v>89</v>
      </c>
      <c r="B31" s="54" t="s">
        <v>136</v>
      </c>
      <c r="C31" s="55" t="s">
        <v>137</v>
      </c>
      <c r="D31" s="31">
        <f t="shared" si="0"/>
        <v>55299</v>
      </c>
      <c r="E31" s="32">
        <f t="shared" si="1"/>
        <v>126</v>
      </c>
      <c r="F31" s="33">
        <f t="shared" si="3"/>
        <v>0.2278522215591602</v>
      </c>
      <c r="G31" s="31">
        <v>126</v>
      </c>
      <c r="H31" s="31">
        <v>0</v>
      </c>
      <c r="I31" s="32">
        <f t="shared" si="2"/>
        <v>55173</v>
      </c>
      <c r="J31" s="33">
        <f t="shared" si="4"/>
        <v>99.77214777844084</v>
      </c>
      <c r="K31" s="31">
        <v>54445</v>
      </c>
      <c r="L31" s="33">
        <f t="shared" si="5"/>
        <v>98.45566827609903</v>
      </c>
      <c r="M31" s="31">
        <v>0</v>
      </c>
      <c r="N31" s="33">
        <f t="shared" si="6"/>
        <v>0</v>
      </c>
      <c r="O31" s="31">
        <v>728</v>
      </c>
      <c r="P31" s="31">
        <v>245</v>
      </c>
      <c r="Q31" s="33">
        <f t="shared" si="7"/>
        <v>1.3164795023418143</v>
      </c>
      <c r="R31" s="31" t="s">
        <v>165</v>
      </c>
      <c r="S31" s="31"/>
      <c r="T31" s="31"/>
      <c r="U31" s="31"/>
    </row>
    <row r="32" spans="1:21" ht="13.5">
      <c r="A32" s="54" t="s">
        <v>89</v>
      </c>
      <c r="B32" s="54" t="s">
        <v>138</v>
      </c>
      <c r="C32" s="55" t="s">
        <v>139</v>
      </c>
      <c r="D32" s="31">
        <f t="shared" si="0"/>
        <v>79879</v>
      </c>
      <c r="E32" s="32">
        <f t="shared" si="1"/>
        <v>4030</v>
      </c>
      <c r="F32" s="33">
        <f t="shared" si="3"/>
        <v>5.045130760274915</v>
      </c>
      <c r="G32" s="31">
        <v>4013</v>
      </c>
      <c r="H32" s="31">
        <v>17</v>
      </c>
      <c r="I32" s="32">
        <f t="shared" si="2"/>
        <v>75849</v>
      </c>
      <c r="J32" s="33">
        <f t="shared" si="4"/>
        <v>94.95486923972508</v>
      </c>
      <c r="K32" s="31">
        <v>62135</v>
      </c>
      <c r="L32" s="33">
        <f t="shared" si="5"/>
        <v>77.78640193292354</v>
      </c>
      <c r="M32" s="31">
        <v>0</v>
      </c>
      <c r="N32" s="33">
        <f t="shared" si="6"/>
        <v>0</v>
      </c>
      <c r="O32" s="31">
        <v>13714</v>
      </c>
      <c r="P32" s="31">
        <v>3332</v>
      </c>
      <c r="Q32" s="33">
        <f t="shared" si="7"/>
        <v>17.16846730680154</v>
      </c>
      <c r="R32" s="31" t="s">
        <v>165</v>
      </c>
      <c r="S32" s="31"/>
      <c r="T32" s="31"/>
      <c r="U32" s="31"/>
    </row>
    <row r="33" spans="1:21" ht="13.5">
      <c r="A33" s="54" t="s">
        <v>89</v>
      </c>
      <c r="B33" s="54" t="s">
        <v>30</v>
      </c>
      <c r="C33" s="55" t="s">
        <v>31</v>
      </c>
      <c r="D33" s="31">
        <f t="shared" si="0"/>
        <v>184217</v>
      </c>
      <c r="E33" s="32">
        <f t="shared" si="1"/>
        <v>448</v>
      </c>
      <c r="F33" s="33">
        <f t="shared" si="3"/>
        <v>0.24319145355748925</v>
      </c>
      <c r="G33" s="31">
        <v>448</v>
      </c>
      <c r="H33" s="31">
        <v>0</v>
      </c>
      <c r="I33" s="32">
        <f t="shared" si="2"/>
        <v>183769</v>
      </c>
      <c r="J33" s="33">
        <f t="shared" si="4"/>
        <v>99.75680854644251</v>
      </c>
      <c r="K33" s="31">
        <v>179854</v>
      </c>
      <c r="L33" s="33">
        <f t="shared" si="5"/>
        <v>97.63159751814436</v>
      </c>
      <c r="M33" s="31">
        <v>0</v>
      </c>
      <c r="N33" s="33">
        <f t="shared" si="6"/>
        <v>0</v>
      </c>
      <c r="O33" s="31">
        <v>3915</v>
      </c>
      <c r="P33" s="31">
        <v>0</v>
      </c>
      <c r="Q33" s="33">
        <f t="shared" si="7"/>
        <v>2.1252110282981485</v>
      </c>
      <c r="R33" s="31" t="s">
        <v>165</v>
      </c>
      <c r="S33" s="31"/>
      <c r="T33" s="31"/>
      <c r="U33" s="31"/>
    </row>
    <row r="34" spans="1:21" ht="13.5">
      <c r="A34" s="54" t="s">
        <v>89</v>
      </c>
      <c r="B34" s="54" t="s">
        <v>140</v>
      </c>
      <c r="C34" s="55" t="s">
        <v>141</v>
      </c>
      <c r="D34" s="31">
        <f t="shared" si="0"/>
        <v>33962</v>
      </c>
      <c r="E34" s="32">
        <f t="shared" si="1"/>
        <v>781</v>
      </c>
      <c r="F34" s="33">
        <f t="shared" si="3"/>
        <v>2.299628997114422</v>
      </c>
      <c r="G34" s="31">
        <v>781</v>
      </c>
      <c r="H34" s="31">
        <v>0</v>
      </c>
      <c r="I34" s="32">
        <f t="shared" si="2"/>
        <v>33181</v>
      </c>
      <c r="J34" s="33">
        <f t="shared" si="4"/>
        <v>97.70037100288557</v>
      </c>
      <c r="K34" s="31">
        <v>31095</v>
      </c>
      <c r="L34" s="33">
        <f t="shared" si="5"/>
        <v>91.5582121194276</v>
      </c>
      <c r="M34" s="31">
        <v>0</v>
      </c>
      <c r="N34" s="33">
        <f t="shared" si="6"/>
        <v>0</v>
      </c>
      <c r="O34" s="31">
        <v>2086</v>
      </c>
      <c r="P34" s="31">
        <v>536</v>
      </c>
      <c r="Q34" s="33">
        <f t="shared" si="7"/>
        <v>6.1421588834579826</v>
      </c>
      <c r="R34" s="31"/>
      <c r="S34" s="31" t="s">
        <v>165</v>
      </c>
      <c r="T34" s="31"/>
      <c r="U34" s="31"/>
    </row>
    <row r="35" spans="1:21" ht="13.5">
      <c r="A35" s="54" t="s">
        <v>89</v>
      </c>
      <c r="B35" s="54" t="s">
        <v>142</v>
      </c>
      <c r="C35" s="55" t="s">
        <v>143</v>
      </c>
      <c r="D35" s="31">
        <f t="shared" si="0"/>
        <v>15979</v>
      </c>
      <c r="E35" s="32">
        <f t="shared" si="1"/>
        <v>825</v>
      </c>
      <c r="F35" s="33">
        <f t="shared" si="3"/>
        <v>5.163026472244821</v>
      </c>
      <c r="G35" s="31">
        <v>820</v>
      </c>
      <c r="H35" s="31">
        <v>5</v>
      </c>
      <c r="I35" s="32">
        <f t="shared" si="2"/>
        <v>15154</v>
      </c>
      <c r="J35" s="33">
        <f t="shared" si="4"/>
        <v>94.83697352775518</v>
      </c>
      <c r="K35" s="31">
        <v>12651</v>
      </c>
      <c r="L35" s="33">
        <f t="shared" si="5"/>
        <v>79.17266412165968</v>
      </c>
      <c r="M35" s="31">
        <v>0</v>
      </c>
      <c r="N35" s="33">
        <f t="shared" si="6"/>
        <v>0</v>
      </c>
      <c r="O35" s="31">
        <v>2503</v>
      </c>
      <c r="P35" s="31">
        <v>625</v>
      </c>
      <c r="Q35" s="33">
        <f t="shared" si="7"/>
        <v>15.6643094060955</v>
      </c>
      <c r="R35" s="31"/>
      <c r="S35" s="31"/>
      <c r="T35" s="31" t="s">
        <v>165</v>
      </c>
      <c r="U35" s="31"/>
    </row>
    <row r="36" spans="1:21" ht="13.5">
      <c r="A36" s="54" t="s">
        <v>89</v>
      </c>
      <c r="B36" s="54" t="s">
        <v>144</v>
      </c>
      <c r="C36" s="55" t="s">
        <v>29</v>
      </c>
      <c r="D36" s="31">
        <f t="shared" si="0"/>
        <v>3135</v>
      </c>
      <c r="E36" s="32">
        <f t="shared" si="1"/>
        <v>1413</v>
      </c>
      <c r="F36" s="33">
        <f t="shared" si="3"/>
        <v>45.07177033492823</v>
      </c>
      <c r="G36" s="31">
        <v>1271</v>
      </c>
      <c r="H36" s="31">
        <v>142</v>
      </c>
      <c r="I36" s="32">
        <f t="shared" si="2"/>
        <v>1722</v>
      </c>
      <c r="J36" s="33">
        <f t="shared" si="4"/>
        <v>54.92822966507177</v>
      </c>
      <c r="K36" s="31">
        <v>0</v>
      </c>
      <c r="L36" s="33">
        <f t="shared" si="5"/>
        <v>0</v>
      </c>
      <c r="M36" s="31">
        <v>0</v>
      </c>
      <c r="N36" s="33">
        <f t="shared" si="6"/>
        <v>0</v>
      </c>
      <c r="O36" s="31">
        <v>1722</v>
      </c>
      <c r="P36" s="31">
        <v>1226</v>
      </c>
      <c r="Q36" s="33">
        <f t="shared" si="7"/>
        <v>54.92822966507177</v>
      </c>
      <c r="R36" s="31"/>
      <c r="S36" s="31"/>
      <c r="T36" s="31" t="s">
        <v>165</v>
      </c>
      <c r="U36" s="31"/>
    </row>
    <row r="37" spans="1:21" ht="13.5">
      <c r="A37" s="54" t="s">
        <v>89</v>
      </c>
      <c r="B37" s="54" t="s">
        <v>145</v>
      </c>
      <c r="C37" s="55" t="s">
        <v>146</v>
      </c>
      <c r="D37" s="31">
        <f t="shared" si="0"/>
        <v>7148</v>
      </c>
      <c r="E37" s="32">
        <f t="shared" si="1"/>
        <v>2476</v>
      </c>
      <c r="F37" s="33">
        <f t="shared" si="3"/>
        <v>34.63905987688864</v>
      </c>
      <c r="G37" s="31">
        <v>2318</v>
      </c>
      <c r="H37" s="31">
        <v>158</v>
      </c>
      <c r="I37" s="32">
        <f t="shared" si="2"/>
        <v>4672</v>
      </c>
      <c r="J37" s="33">
        <f t="shared" si="4"/>
        <v>65.36094012311136</v>
      </c>
      <c r="K37" s="31">
        <v>369</v>
      </c>
      <c r="L37" s="33">
        <f t="shared" si="5"/>
        <v>5.162283156127588</v>
      </c>
      <c r="M37" s="31">
        <v>0</v>
      </c>
      <c r="N37" s="33">
        <f t="shared" si="6"/>
        <v>0</v>
      </c>
      <c r="O37" s="31">
        <v>4303</v>
      </c>
      <c r="P37" s="31">
        <v>2856</v>
      </c>
      <c r="Q37" s="33">
        <f t="shared" si="7"/>
        <v>60.198656966983776</v>
      </c>
      <c r="R37" s="31"/>
      <c r="S37" s="31"/>
      <c r="T37" s="31" t="s">
        <v>165</v>
      </c>
      <c r="U37" s="31"/>
    </row>
    <row r="38" spans="1:21" ht="13.5">
      <c r="A38" s="54" t="s">
        <v>89</v>
      </c>
      <c r="B38" s="54" t="s">
        <v>147</v>
      </c>
      <c r="C38" s="55" t="s">
        <v>148</v>
      </c>
      <c r="D38" s="31">
        <f t="shared" si="0"/>
        <v>9192</v>
      </c>
      <c r="E38" s="32">
        <f t="shared" si="1"/>
        <v>3856</v>
      </c>
      <c r="F38" s="33">
        <f t="shared" si="3"/>
        <v>41.949521322889474</v>
      </c>
      <c r="G38" s="31">
        <v>3856</v>
      </c>
      <c r="H38" s="31">
        <v>0</v>
      </c>
      <c r="I38" s="32">
        <f t="shared" si="2"/>
        <v>5336</v>
      </c>
      <c r="J38" s="33">
        <f t="shared" si="4"/>
        <v>58.050478677110526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5336</v>
      </c>
      <c r="P38" s="31">
        <v>2160</v>
      </c>
      <c r="Q38" s="33">
        <f t="shared" si="7"/>
        <v>58.050478677110526</v>
      </c>
      <c r="R38" s="31" t="s">
        <v>165</v>
      </c>
      <c r="S38" s="31"/>
      <c r="T38" s="31"/>
      <c r="U38" s="31"/>
    </row>
    <row r="39" spans="1:21" ht="13.5">
      <c r="A39" s="54" t="s">
        <v>89</v>
      </c>
      <c r="B39" s="54" t="s">
        <v>149</v>
      </c>
      <c r="C39" s="55" t="s">
        <v>150</v>
      </c>
      <c r="D39" s="31">
        <f t="shared" si="0"/>
        <v>304</v>
      </c>
      <c r="E39" s="32">
        <f t="shared" si="1"/>
        <v>0</v>
      </c>
      <c r="F39" s="33">
        <f t="shared" si="3"/>
        <v>0</v>
      </c>
      <c r="G39" s="31">
        <v>0</v>
      </c>
      <c r="H39" s="31">
        <v>0</v>
      </c>
      <c r="I39" s="32">
        <f t="shared" si="2"/>
        <v>304</v>
      </c>
      <c r="J39" s="33">
        <f t="shared" si="4"/>
        <v>100</v>
      </c>
      <c r="K39" s="31">
        <v>0</v>
      </c>
      <c r="L39" s="33">
        <f t="shared" si="5"/>
        <v>0</v>
      </c>
      <c r="M39" s="31">
        <v>0</v>
      </c>
      <c r="N39" s="33">
        <f t="shared" si="6"/>
        <v>0</v>
      </c>
      <c r="O39" s="31">
        <v>304</v>
      </c>
      <c r="P39" s="31">
        <v>296</v>
      </c>
      <c r="Q39" s="33">
        <f t="shared" si="7"/>
        <v>100</v>
      </c>
      <c r="R39" s="31"/>
      <c r="S39" s="31" t="s">
        <v>165</v>
      </c>
      <c r="T39" s="31"/>
      <c r="U39" s="31"/>
    </row>
    <row r="40" spans="1:21" ht="13.5">
      <c r="A40" s="54" t="s">
        <v>89</v>
      </c>
      <c r="B40" s="54" t="s">
        <v>151</v>
      </c>
      <c r="C40" s="55" t="s">
        <v>152</v>
      </c>
      <c r="D40" s="31">
        <f t="shared" si="0"/>
        <v>3169</v>
      </c>
      <c r="E40" s="32">
        <f t="shared" si="1"/>
        <v>175</v>
      </c>
      <c r="F40" s="33">
        <f t="shared" si="3"/>
        <v>5.52224676554118</v>
      </c>
      <c r="G40" s="31">
        <v>175</v>
      </c>
      <c r="H40" s="31">
        <v>0</v>
      </c>
      <c r="I40" s="32">
        <f t="shared" si="2"/>
        <v>2994</v>
      </c>
      <c r="J40" s="33">
        <f t="shared" si="4"/>
        <v>94.47775323445882</v>
      </c>
      <c r="K40" s="31">
        <v>0</v>
      </c>
      <c r="L40" s="33">
        <f t="shared" si="5"/>
        <v>0</v>
      </c>
      <c r="M40" s="31">
        <v>0</v>
      </c>
      <c r="N40" s="33">
        <f t="shared" si="6"/>
        <v>0</v>
      </c>
      <c r="O40" s="31">
        <v>2994</v>
      </c>
      <c r="P40" s="31">
        <v>1024</v>
      </c>
      <c r="Q40" s="33">
        <f t="shared" si="7"/>
        <v>94.47775323445882</v>
      </c>
      <c r="R40" s="31" t="s">
        <v>165</v>
      </c>
      <c r="S40" s="31"/>
      <c r="T40" s="31"/>
      <c r="U40" s="31"/>
    </row>
    <row r="41" spans="1:21" ht="13.5">
      <c r="A41" s="54" t="s">
        <v>89</v>
      </c>
      <c r="B41" s="54" t="s">
        <v>153</v>
      </c>
      <c r="C41" s="55" t="s">
        <v>154</v>
      </c>
      <c r="D41" s="31">
        <f t="shared" si="0"/>
        <v>2176</v>
      </c>
      <c r="E41" s="32">
        <f aca="true" t="shared" si="8" ref="E41:E46">G41+H41</f>
        <v>1029</v>
      </c>
      <c r="F41" s="33">
        <f t="shared" si="3"/>
        <v>47.28860294117647</v>
      </c>
      <c r="G41" s="31">
        <v>1029</v>
      </c>
      <c r="H41" s="31">
        <v>0</v>
      </c>
      <c r="I41" s="32">
        <f aca="true" t="shared" si="9" ref="I41:I46">K41+M41+O41</f>
        <v>1147</v>
      </c>
      <c r="J41" s="33">
        <f t="shared" si="4"/>
        <v>52.71139705882353</v>
      </c>
      <c r="K41" s="31">
        <v>0</v>
      </c>
      <c r="L41" s="33">
        <f t="shared" si="5"/>
        <v>0</v>
      </c>
      <c r="M41" s="31">
        <v>0</v>
      </c>
      <c r="N41" s="33">
        <f t="shared" si="6"/>
        <v>0</v>
      </c>
      <c r="O41" s="31">
        <v>1147</v>
      </c>
      <c r="P41" s="31">
        <v>1072</v>
      </c>
      <c r="Q41" s="33">
        <f t="shared" si="7"/>
        <v>52.71139705882353</v>
      </c>
      <c r="R41" s="31" t="s">
        <v>165</v>
      </c>
      <c r="S41" s="31"/>
      <c r="T41" s="31"/>
      <c r="U41" s="31"/>
    </row>
    <row r="42" spans="1:21" ht="13.5">
      <c r="A42" s="54" t="s">
        <v>89</v>
      </c>
      <c r="B42" s="54" t="s">
        <v>155</v>
      </c>
      <c r="C42" s="55" t="s">
        <v>156</v>
      </c>
      <c r="D42" s="31">
        <f t="shared" si="0"/>
        <v>3214</v>
      </c>
      <c r="E42" s="32">
        <f t="shared" si="8"/>
        <v>1302</v>
      </c>
      <c r="F42" s="33">
        <f t="shared" si="3"/>
        <v>40.510267579340386</v>
      </c>
      <c r="G42" s="31">
        <v>1302</v>
      </c>
      <c r="H42" s="31">
        <v>0</v>
      </c>
      <c r="I42" s="32">
        <f t="shared" si="9"/>
        <v>1912</v>
      </c>
      <c r="J42" s="33">
        <f t="shared" si="4"/>
        <v>59.489732420659614</v>
      </c>
      <c r="K42" s="31">
        <v>0</v>
      </c>
      <c r="L42" s="33">
        <f t="shared" si="5"/>
        <v>0</v>
      </c>
      <c r="M42" s="31">
        <v>0</v>
      </c>
      <c r="N42" s="33">
        <f t="shared" si="6"/>
        <v>0</v>
      </c>
      <c r="O42" s="31">
        <v>1912</v>
      </c>
      <c r="P42" s="31">
        <v>1190</v>
      </c>
      <c r="Q42" s="33">
        <f t="shared" si="7"/>
        <v>59.489732420659614</v>
      </c>
      <c r="R42" s="31"/>
      <c r="S42" s="31"/>
      <c r="T42" s="31" t="s">
        <v>165</v>
      </c>
      <c r="U42" s="31"/>
    </row>
    <row r="43" spans="1:21" ht="13.5">
      <c r="A43" s="54" t="s">
        <v>89</v>
      </c>
      <c r="B43" s="54" t="s">
        <v>157</v>
      </c>
      <c r="C43" s="55" t="s">
        <v>158</v>
      </c>
      <c r="D43" s="31">
        <f t="shared" si="0"/>
        <v>276</v>
      </c>
      <c r="E43" s="32">
        <f t="shared" si="8"/>
        <v>16</v>
      </c>
      <c r="F43" s="33">
        <f t="shared" si="3"/>
        <v>5.797101449275362</v>
      </c>
      <c r="G43" s="31">
        <v>16</v>
      </c>
      <c r="H43" s="31">
        <v>0</v>
      </c>
      <c r="I43" s="32">
        <f t="shared" si="9"/>
        <v>260</v>
      </c>
      <c r="J43" s="33">
        <f t="shared" si="4"/>
        <v>94.20289855072464</v>
      </c>
      <c r="K43" s="31">
        <v>0</v>
      </c>
      <c r="L43" s="33">
        <f t="shared" si="5"/>
        <v>0</v>
      </c>
      <c r="M43" s="31">
        <v>0</v>
      </c>
      <c r="N43" s="33">
        <f t="shared" si="6"/>
        <v>0</v>
      </c>
      <c r="O43" s="31">
        <v>260</v>
      </c>
      <c r="P43" s="31">
        <v>94</v>
      </c>
      <c r="Q43" s="33">
        <f t="shared" si="7"/>
        <v>94.20289855072464</v>
      </c>
      <c r="R43" s="31"/>
      <c r="S43" s="31"/>
      <c r="T43" s="31" t="s">
        <v>165</v>
      </c>
      <c r="U43" s="31"/>
    </row>
    <row r="44" spans="1:21" ht="13.5">
      <c r="A44" s="54" t="s">
        <v>89</v>
      </c>
      <c r="B44" s="54" t="s">
        <v>159</v>
      </c>
      <c r="C44" s="55" t="s">
        <v>160</v>
      </c>
      <c r="D44" s="31">
        <f t="shared" si="0"/>
        <v>8988</v>
      </c>
      <c r="E44" s="32">
        <f t="shared" si="8"/>
        <v>3749</v>
      </c>
      <c r="F44" s="33">
        <f t="shared" si="3"/>
        <v>41.71117044948821</v>
      </c>
      <c r="G44" s="31">
        <v>3749</v>
      </c>
      <c r="H44" s="31">
        <v>0</v>
      </c>
      <c r="I44" s="32">
        <f t="shared" si="9"/>
        <v>5239</v>
      </c>
      <c r="J44" s="33">
        <f t="shared" si="4"/>
        <v>58.28882955051179</v>
      </c>
      <c r="K44" s="31">
        <v>0</v>
      </c>
      <c r="L44" s="33">
        <f t="shared" si="5"/>
        <v>0</v>
      </c>
      <c r="M44" s="31">
        <v>0</v>
      </c>
      <c r="N44" s="33">
        <f t="shared" si="6"/>
        <v>0</v>
      </c>
      <c r="O44" s="31">
        <v>5239</v>
      </c>
      <c r="P44" s="31">
        <v>2043</v>
      </c>
      <c r="Q44" s="33">
        <f t="shared" si="7"/>
        <v>58.28882955051179</v>
      </c>
      <c r="R44" s="31"/>
      <c r="S44" s="31"/>
      <c r="T44" s="31" t="s">
        <v>165</v>
      </c>
      <c r="U44" s="31"/>
    </row>
    <row r="45" spans="1:21" ht="13.5">
      <c r="A45" s="54" t="s">
        <v>89</v>
      </c>
      <c r="B45" s="54" t="s">
        <v>161</v>
      </c>
      <c r="C45" s="55" t="s">
        <v>162</v>
      </c>
      <c r="D45" s="31">
        <f t="shared" si="0"/>
        <v>196</v>
      </c>
      <c r="E45" s="32">
        <f t="shared" si="8"/>
        <v>7</v>
      </c>
      <c r="F45" s="33">
        <f t="shared" si="3"/>
        <v>3.571428571428571</v>
      </c>
      <c r="G45" s="31">
        <v>7</v>
      </c>
      <c r="H45" s="31">
        <v>0</v>
      </c>
      <c r="I45" s="32">
        <f t="shared" si="9"/>
        <v>189</v>
      </c>
      <c r="J45" s="33">
        <f t="shared" si="4"/>
        <v>96.42857142857143</v>
      </c>
      <c r="K45" s="31">
        <v>0</v>
      </c>
      <c r="L45" s="33">
        <f t="shared" si="5"/>
        <v>0</v>
      </c>
      <c r="M45" s="31">
        <v>0</v>
      </c>
      <c r="N45" s="33">
        <f t="shared" si="6"/>
        <v>0</v>
      </c>
      <c r="O45" s="31">
        <v>189</v>
      </c>
      <c r="P45" s="31">
        <v>137</v>
      </c>
      <c r="Q45" s="33">
        <f t="shared" si="7"/>
        <v>96.42857142857143</v>
      </c>
      <c r="R45" s="31" t="s">
        <v>165</v>
      </c>
      <c r="S45" s="31"/>
      <c r="T45" s="31"/>
      <c r="U45" s="31"/>
    </row>
    <row r="46" spans="1:21" ht="13.5">
      <c r="A46" s="54" t="s">
        <v>89</v>
      </c>
      <c r="B46" s="54" t="s">
        <v>163</v>
      </c>
      <c r="C46" s="55" t="s">
        <v>164</v>
      </c>
      <c r="D46" s="31">
        <f t="shared" si="0"/>
        <v>2372</v>
      </c>
      <c r="E46" s="32">
        <f t="shared" si="8"/>
        <v>0</v>
      </c>
      <c r="F46" s="33">
        <f t="shared" si="3"/>
        <v>0</v>
      </c>
      <c r="G46" s="31">
        <v>0</v>
      </c>
      <c r="H46" s="31">
        <v>0</v>
      </c>
      <c r="I46" s="32">
        <f t="shared" si="9"/>
        <v>2372</v>
      </c>
      <c r="J46" s="33">
        <f t="shared" si="4"/>
        <v>100</v>
      </c>
      <c r="K46" s="31">
        <v>0</v>
      </c>
      <c r="L46" s="33">
        <f t="shared" si="5"/>
        <v>0</v>
      </c>
      <c r="M46" s="31">
        <v>2240</v>
      </c>
      <c r="N46" s="33">
        <f t="shared" si="6"/>
        <v>94.43507588532883</v>
      </c>
      <c r="O46" s="31">
        <v>132</v>
      </c>
      <c r="P46" s="31">
        <v>32</v>
      </c>
      <c r="Q46" s="33">
        <f t="shared" si="7"/>
        <v>5.564924114671164</v>
      </c>
      <c r="R46" s="31" t="s">
        <v>165</v>
      </c>
      <c r="S46" s="31"/>
      <c r="T46" s="31"/>
      <c r="U46" s="31"/>
    </row>
    <row r="47" spans="1:21" ht="13.5">
      <c r="A47" s="84" t="s">
        <v>33</v>
      </c>
      <c r="B47" s="85"/>
      <c r="C47" s="85"/>
      <c r="D47" s="31">
        <f>D7+SUM(D8:D46)</f>
        <v>12148203</v>
      </c>
      <c r="E47" s="31">
        <f aca="true" t="shared" si="10" ref="E47:P47">SUM(E7:E46)</f>
        <v>73617</v>
      </c>
      <c r="F47" s="33">
        <f t="shared" si="3"/>
        <v>0.6059908613644338</v>
      </c>
      <c r="G47" s="31">
        <f t="shared" si="10"/>
        <v>73295</v>
      </c>
      <c r="H47" s="31">
        <f t="shared" si="10"/>
        <v>322</v>
      </c>
      <c r="I47" s="31">
        <f t="shared" si="10"/>
        <v>12074586</v>
      </c>
      <c r="J47" s="33">
        <f t="shared" si="4"/>
        <v>99.39400913863557</v>
      </c>
      <c r="K47" s="31">
        <f t="shared" si="10"/>
        <v>11796414</v>
      </c>
      <c r="L47" s="33">
        <f t="shared" si="5"/>
        <v>97.10418898992715</v>
      </c>
      <c r="M47" s="31">
        <f t="shared" si="10"/>
        <v>2240</v>
      </c>
      <c r="N47" s="33">
        <f t="shared" si="6"/>
        <v>0.01843894113392738</v>
      </c>
      <c r="O47" s="31">
        <f t="shared" si="10"/>
        <v>275932</v>
      </c>
      <c r="P47" s="31">
        <f t="shared" si="10"/>
        <v>120827</v>
      </c>
      <c r="Q47" s="33">
        <f t="shared" si="7"/>
        <v>2.2713812075744864</v>
      </c>
      <c r="R47" s="31">
        <f>COUNTIF(R7:R46,"○")</f>
        <v>22</v>
      </c>
      <c r="S47" s="31">
        <f>COUNTIF(S7:S46,"○")</f>
        <v>6</v>
      </c>
      <c r="T47" s="31">
        <f>COUNTIF(T7:T46,"○")</f>
        <v>11</v>
      </c>
      <c r="U47" s="31">
        <f>COUNTIF(U7:U46,"○")</f>
        <v>0</v>
      </c>
    </row>
  </sheetData>
  <mergeCells count="19">
    <mergeCell ref="A47:C4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34</v>
      </c>
      <c r="B2" s="65" t="s">
        <v>16</v>
      </c>
      <c r="C2" s="68" t="s">
        <v>17</v>
      </c>
      <c r="D2" s="14" t="s">
        <v>35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36</v>
      </c>
      <c r="E3" s="59" t="s">
        <v>37</v>
      </c>
      <c r="F3" s="89"/>
      <c r="G3" s="90"/>
      <c r="H3" s="86" t="s">
        <v>38</v>
      </c>
      <c r="I3" s="57"/>
      <c r="J3" s="58"/>
      <c r="K3" s="59" t="s">
        <v>39</v>
      </c>
      <c r="L3" s="57"/>
      <c r="M3" s="58"/>
      <c r="N3" s="26" t="s">
        <v>36</v>
      </c>
      <c r="O3" s="17" t="s">
        <v>40</v>
      </c>
      <c r="P3" s="24"/>
      <c r="Q3" s="24"/>
      <c r="R3" s="24"/>
      <c r="S3" s="24"/>
      <c r="T3" s="25"/>
      <c r="U3" s="17" t="s">
        <v>41</v>
      </c>
      <c r="V3" s="24"/>
      <c r="W3" s="24"/>
      <c r="X3" s="24"/>
      <c r="Y3" s="24"/>
      <c r="Z3" s="25"/>
      <c r="AA3" s="17" t="s">
        <v>42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36</v>
      </c>
      <c r="F4" s="18" t="s">
        <v>19</v>
      </c>
      <c r="G4" s="18" t="s">
        <v>20</v>
      </c>
      <c r="H4" s="26" t="s">
        <v>36</v>
      </c>
      <c r="I4" s="18" t="s">
        <v>19</v>
      </c>
      <c r="J4" s="18" t="s">
        <v>20</v>
      </c>
      <c r="K4" s="26" t="s">
        <v>36</v>
      </c>
      <c r="L4" s="18" t="s">
        <v>19</v>
      </c>
      <c r="M4" s="18" t="s">
        <v>20</v>
      </c>
      <c r="N4" s="27"/>
      <c r="O4" s="26" t="s">
        <v>36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36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36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89</v>
      </c>
      <c r="B7" s="54" t="s">
        <v>32</v>
      </c>
      <c r="C7" s="55" t="s">
        <v>28</v>
      </c>
      <c r="D7" s="31">
        <f aca="true" t="shared" si="0" ref="D7:D46">E7+H7+K7</f>
        <v>28786</v>
      </c>
      <c r="E7" s="31">
        <f aca="true" t="shared" si="1" ref="E7:E46">F7+G7</f>
        <v>15729</v>
      </c>
      <c r="F7" s="31">
        <v>7106</v>
      </c>
      <c r="G7" s="31">
        <v>8623</v>
      </c>
      <c r="H7" s="31">
        <f aca="true" t="shared" si="2" ref="H7:H46">I7+J7</f>
        <v>0</v>
      </c>
      <c r="I7" s="31">
        <v>0</v>
      </c>
      <c r="J7" s="31">
        <v>0</v>
      </c>
      <c r="K7" s="31">
        <f aca="true" t="shared" si="3" ref="K7:K46">L7+M7</f>
        <v>13057</v>
      </c>
      <c r="L7" s="31">
        <v>0</v>
      </c>
      <c r="M7" s="31">
        <v>13057</v>
      </c>
      <c r="N7" s="31">
        <f aca="true" t="shared" si="4" ref="N7:N46">O7+U7+AA7</f>
        <v>28786</v>
      </c>
      <c r="O7" s="31">
        <f aca="true" t="shared" si="5" ref="O7:O46">SUM(P7:T7)</f>
        <v>28786</v>
      </c>
      <c r="P7" s="31">
        <v>0</v>
      </c>
      <c r="Q7" s="31">
        <v>27977</v>
      </c>
      <c r="R7" s="31">
        <v>0</v>
      </c>
      <c r="S7" s="31">
        <v>0</v>
      </c>
      <c r="T7" s="31">
        <v>809</v>
      </c>
      <c r="U7" s="31">
        <f aca="true" t="shared" si="6" ref="U7:U46">SUM(V7:Z7)</f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46">AB7+AC7</f>
        <v>0</v>
      </c>
      <c r="AB7" s="31">
        <v>0</v>
      </c>
      <c r="AC7" s="31">
        <v>0</v>
      </c>
    </row>
    <row r="8" spans="1:29" ht="13.5">
      <c r="A8" s="54" t="s">
        <v>89</v>
      </c>
      <c r="B8" s="54" t="s">
        <v>90</v>
      </c>
      <c r="C8" s="55" t="s">
        <v>91</v>
      </c>
      <c r="D8" s="31">
        <f t="shared" si="0"/>
        <v>56335</v>
      </c>
      <c r="E8" s="31">
        <f t="shared" si="1"/>
        <v>12248</v>
      </c>
      <c r="F8" s="31">
        <v>12248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44087</v>
      </c>
      <c r="L8" s="31">
        <v>0</v>
      </c>
      <c r="M8" s="31">
        <v>44087</v>
      </c>
      <c r="N8" s="31">
        <f t="shared" si="4"/>
        <v>56335</v>
      </c>
      <c r="O8" s="31">
        <f t="shared" si="5"/>
        <v>12248</v>
      </c>
      <c r="P8" s="31">
        <v>12248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44087</v>
      </c>
      <c r="V8" s="31">
        <v>44087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89</v>
      </c>
      <c r="B9" s="54" t="s">
        <v>92</v>
      </c>
      <c r="C9" s="55" t="s">
        <v>93</v>
      </c>
      <c r="D9" s="31">
        <f t="shared" si="0"/>
        <v>1124</v>
      </c>
      <c r="E9" s="31">
        <f t="shared" si="1"/>
        <v>0</v>
      </c>
      <c r="F9" s="31">
        <v>0</v>
      </c>
      <c r="G9" s="31">
        <v>0</v>
      </c>
      <c r="H9" s="31">
        <f t="shared" si="2"/>
        <v>838</v>
      </c>
      <c r="I9" s="31">
        <v>838</v>
      </c>
      <c r="J9" s="31">
        <v>0</v>
      </c>
      <c r="K9" s="31">
        <f t="shared" si="3"/>
        <v>286</v>
      </c>
      <c r="L9" s="31">
        <v>0</v>
      </c>
      <c r="M9" s="31">
        <v>286</v>
      </c>
      <c r="N9" s="31">
        <f t="shared" si="4"/>
        <v>1124</v>
      </c>
      <c r="O9" s="31">
        <f t="shared" si="5"/>
        <v>838</v>
      </c>
      <c r="P9" s="31">
        <v>838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286</v>
      </c>
      <c r="V9" s="31">
        <v>286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89</v>
      </c>
      <c r="B10" s="54" t="s">
        <v>94</v>
      </c>
      <c r="C10" s="55" t="s">
        <v>95</v>
      </c>
      <c r="D10" s="31">
        <f t="shared" si="0"/>
        <v>330</v>
      </c>
      <c r="E10" s="31">
        <f t="shared" si="1"/>
        <v>0</v>
      </c>
      <c r="F10" s="31">
        <v>0</v>
      </c>
      <c r="G10" s="31">
        <v>0</v>
      </c>
      <c r="H10" s="31">
        <f t="shared" si="2"/>
        <v>330</v>
      </c>
      <c r="I10" s="31">
        <v>153</v>
      </c>
      <c r="J10" s="31">
        <v>177</v>
      </c>
      <c r="K10" s="31">
        <f t="shared" si="3"/>
        <v>0</v>
      </c>
      <c r="L10" s="31">
        <v>0</v>
      </c>
      <c r="M10" s="31">
        <v>0</v>
      </c>
      <c r="N10" s="31">
        <f t="shared" si="4"/>
        <v>330</v>
      </c>
      <c r="O10" s="31">
        <f t="shared" si="5"/>
        <v>153</v>
      </c>
      <c r="P10" s="31">
        <v>153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177</v>
      </c>
      <c r="V10" s="31">
        <v>177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89</v>
      </c>
      <c r="B11" s="54" t="s">
        <v>96</v>
      </c>
      <c r="C11" s="55" t="s">
        <v>97</v>
      </c>
      <c r="D11" s="31">
        <f t="shared" si="0"/>
        <v>206</v>
      </c>
      <c r="E11" s="31">
        <f t="shared" si="1"/>
        <v>0</v>
      </c>
      <c r="F11" s="31">
        <v>0</v>
      </c>
      <c r="G11" s="31">
        <v>0</v>
      </c>
      <c r="H11" s="31">
        <f t="shared" si="2"/>
        <v>108</v>
      </c>
      <c r="I11" s="31">
        <v>108</v>
      </c>
      <c r="J11" s="31">
        <v>0</v>
      </c>
      <c r="K11" s="31">
        <f t="shared" si="3"/>
        <v>98</v>
      </c>
      <c r="L11" s="31">
        <v>0</v>
      </c>
      <c r="M11" s="31">
        <v>98</v>
      </c>
      <c r="N11" s="31">
        <f t="shared" si="4"/>
        <v>206</v>
      </c>
      <c r="O11" s="31">
        <f t="shared" si="5"/>
        <v>108</v>
      </c>
      <c r="P11" s="31">
        <v>0</v>
      </c>
      <c r="Q11" s="31">
        <v>108</v>
      </c>
      <c r="R11" s="31">
        <v>0</v>
      </c>
      <c r="S11" s="31">
        <v>0</v>
      </c>
      <c r="T11" s="31">
        <v>0</v>
      </c>
      <c r="U11" s="31">
        <f t="shared" si="6"/>
        <v>98</v>
      </c>
      <c r="V11" s="31">
        <v>0</v>
      </c>
      <c r="W11" s="31">
        <v>98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89</v>
      </c>
      <c r="B12" s="54" t="s">
        <v>98</v>
      </c>
      <c r="C12" s="55" t="s">
        <v>99</v>
      </c>
      <c r="D12" s="31">
        <f t="shared" si="0"/>
        <v>8032</v>
      </c>
      <c r="E12" s="31">
        <f t="shared" si="1"/>
        <v>0</v>
      </c>
      <c r="F12" s="31">
        <v>0</v>
      </c>
      <c r="G12" s="31">
        <v>0</v>
      </c>
      <c r="H12" s="31">
        <f t="shared" si="2"/>
        <v>8032</v>
      </c>
      <c r="I12" s="31">
        <v>3477</v>
      </c>
      <c r="J12" s="31">
        <v>4555</v>
      </c>
      <c r="K12" s="31">
        <f t="shared" si="3"/>
        <v>0</v>
      </c>
      <c r="L12" s="31">
        <v>0</v>
      </c>
      <c r="M12" s="31">
        <v>0</v>
      </c>
      <c r="N12" s="31">
        <f t="shared" si="4"/>
        <v>8032</v>
      </c>
      <c r="O12" s="31">
        <f t="shared" si="5"/>
        <v>3477</v>
      </c>
      <c r="P12" s="31">
        <v>3477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4555</v>
      </c>
      <c r="V12" s="31">
        <v>4555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89</v>
      </c>
      <c r="B13" s="54" t="s">
        <v>100</v>
      </c>
      <c r="C13" s="55" t="s">
        <v>101</v>
      </c>
      <c r="D13" s="31">
        <f t="shared" si="0"/>
        <v>540</v>
      </c>
      <c r="E13" s="31">
        <f t="shared" si="1"/>
        <v>0</v>
      </c>
      <c r="F13" s="31">
        <v>0</v>
      </c>
      <c r="G13" s="31">
        <v>0</v>
      </c>
      <c r="H13" s="31">
        <f t="shared" si="2"/>
        <v>540</v>
      </c>
      <c r="I13" s="31">
        <v>504</v>
      </c>
      <c r="J13" s="31">
        <v>36</v>
      </c>
      <c r="K13" s="31">
        <f t="shared" si="3"/>
        <v>0</v>
      </c>
      <c r="L13" s="31">
        <v>0</v>
      </c>
      <c r="M13" s="31">
        <v>0</v>
      </c>
      <c r="N13" s="31">
        <f t="shared" si="4"/>
        <v>540</v>
      </c>
      <c r="O13" s="31">
        <f t="shared" si="5"/>
        <v>504</v>
      </c>
      <c r="P13" s="31">
        <v>0</v>
      </c>
      <c r="Q13" s="31">
        <v>504</v>
      </c>
      <c r="R13" s="31">
        <v>0</v>
      </c>
      <c r="S13" s="31">
        <v>0</v>
      </c>
      <c r="T13" s="31">
        <v>0</v>
      </c>
      <c r="U13" s="31">
        <f t="shared" si="6"/>
        <v>36</v>
      </c>
      <c r="V13" s="31">
        <v>0</v>
      </c>
      <c r="W13" s="31">
        <v>36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89</v>
      </c>
      <c r="B14" s="54" t="s">
        <v>102</v>
      </c>
      <c r="C14" s="55" t="s">
        <v>103</v>
      </c>
      <c r="D14" s="31">
        <f t="shared" si="0"/>
        <v>2199</v>
      </c>
      <c r="E14" s="31">
        <f t="shared" si="1"/>
        <v>0</v>
      </c>
      <c r="F14" s="31">
        <v>0</v>
      </c>
      <c r="G14" s="31">
        <v>0</v>
      </c>
      <c r="H14" s="31">
        <f t="shared" si="2"/>
        <v>2199</v>
      </c>
      <c r="I14" s="31">
        <v>922</v>
      </c>
      <c r="J14" s="31">
        <v>1277</v>
      </c>
      <c r="K14" s="31">
        <f t="shared" si="3"/>
        <v>0</v>
      </c>
      <c r="L14" s="31">
        <v>0</v>
      </c>
      <c r="M14" s="31">
        <v>0</v>
      </c>
      <c r="N14" s="31">
        <f t="shared" si="4"/>
        <v>2199</v>
      </c>
      <c r="O14" s="31">
        <f t="shared" si="5"/>
        <v>922</v>
      </c>
      <c r="P14" s="31">
        <v>922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1277</v>
      </c>
      <c r="V14" s="31">
        <v>1277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89</v>
      </c>
      <c r="B15" s="54" t="s">
        <v>104</v>
      </c>
      <c r="C15" s="55" t="s">
        <v>105</v>
      </c>
      <c r="D15" s="31">
        <f t="shared" si="0"/>
        <v>659</v>
      </c>
      <c r="E15" s="31">
        <f t="shared" si="1"/>
        <v>0</v>
      </c>
      <c r="F15" s="31">
        <v>0</v>
      </c>
      <c r="G15" s="31">
        <v>0</v>
      </c>
      <c r="H15" s="31">
        <f t="shared" si="2"/>
        <v>476</v>
      </c>
      <c r="I15" s="31">
        <v>476</v>
      </c>
      <c r="J15" s="31">
        <v>0</v>
      </c>
      <c r="K15" s="31">
        <f t="shared" si="3"/>
        <v>183</v>
      </c>
      <c r="L15" s="31">
        <v>0</v>
      </c>
      <c r="M15" s="31">
        <v>183</v>
      </c>
      <c r="N15" s="31">
        <f t="shared" si="4"/>
        <v>659</v>
      </c>
      <c r="O15" s="31">
        <f t="shared" si="5"/>
        <v>476</v>
      </c>
      <c r="P15" s="31">
        <v>0</v>
      </c>
      <c r="Q15" s="31">
        <v>476</v>
      </c>
      <c r="R15" s="31">
        <v>0</v>
      </c>
      <c r="S15" s="31">
        <v>0</v>
      </c>
      <c r="T15" s="31">
        <v>0</v>
      </c>
      <c r="U15" s="31">
        <f t="shared" si="6"/>
        <v>183</v>
      </c>
      <c r="V15" s="31">
        <v>0</v>
      </c>
      <c r="W15" s="31">
        <v>183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89</v>
      </c>
      <c r="B16" s="54" t="s">
        <v>106</v>
      </c>
      <c r="C16" s="55" t="s">
        <v>107</v>
      </c>
      <c r="D16" s="31">
        <f t="shared" si="0"/>
        <v>34795</v>
      </c>
      <c r="E16" s="31">
        <f t="shared" si="1"/>
        <v>0</v>
      </c>
      <c r="F16" s="31">
        <v>0</v>
      </c>
      <c r="G16" s="31">
        <v>0</v>
      </c>
      <c r="H16" s="31">
        <f t="shared" si="2"/>
        <v>5868</v>
      </c>
      <c r="I16" s="31">
        <v>5868</v>
      </c>
      <c r="J16" s="31">
        <v>0</v>
      </c>
      <c r="K16" s="31">
        <f t="shared" si="3"/>
        <v>28927</v>
      </c>
      <c r="L16" s="31">
        <v>0</v>
      </c>
      <c r="M16" s="31">
        <v>28927</v>
      </c>
      <c r="N16" s="31">
        <f t="shared" si="4"/>
        <v>34795</v>
      </c>
      <c r="O16" s="31">
        <f t="shared" si="5"/>
        <v>5868</v>
      </c>
      <c r="P16" s="31">
        <v>0</v>
      </c>
      <c r="Q16" s="31">
        <v>5868</v>
      </c>
      <c r="R16" s="31">
        <v>0</v>
      </c>
      <c r="S16" s="31">
        <v>0</v>
      </c>
      <c r="T16" s="31">
        <v>0</v>
      </c>
      <c r="U16" s="31">
        <f t="shared" si="6"/>
        <v>28927</v>
      </c>
      <c r="V16" s="31">
        <v>0</v>
      </c>
      <c r="W16" s="31">
        <v>28927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89</v>
      </c>
      <c r="B17" s="54" t="s">
        <v>108</v>
      </c>
      <c r="C17" s="55" t="s">
        <v>109</v>
      </c>
      <c r="D17" s="31">
        <f t="shared" si="0"/>
        <v>124</v>
      </c>
      <c r="E17" s="31">
        <f t="shared" si="1"/>
        <v>0</v>
      </c>
      <c r="F17" s="31">
        <v>0</v>
      </c>
      <c r="G17" s="31">
        <v>0</v>
      </c>
      <c r="H17" s="31">
        <f t="shared" si="2"/>
        <v>124</v>
      </c>
      <c r="I17" s="31">
        <v>113</v>
      </c>
      <c r="J17" s="31">
        <v>11</v>
      </c>
      <c r="K17" s="31">
        <f t="shared" si="3"/>
        <v>0</v>
      </c>
      <c r="L17" s="31">
        <v>0</v>
      </c>
      <c r="M17" s="31">
        <v>0</v>
      </c>
      <c r="N17" s="31">
        <f t="shared" si="4"/>
        <v>124</v>
      </c>
      <c r="O17" s="31">
        <f t="shared" si="5"/>
        <v>113</v>
      </c>
      <c r="P17" s="31">
        <v>113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11</v>
      </c>
      <c r="V17" s="31">
        <v>11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89</v>
      </c>
      <c r="B18" s="54" t="s">
        <v>110</v>
      </c>
      <c r="C18" s="55" t="s">
        <v>111</v>
      </c>
      <c r="D18" s="31">
        <f t="shared" si="0"/>
        <v>828</v>
      </c>
      <c r="E18" s="31">
        <f t="shared" si="1"/>
        <v>0</v>
      </c>
      <c r="F18" s="31">
        <v>0</v>
      </c>
      <c r="G18" s="31">
        <v>0</v>
      </c>
      <c r="H18" s="31">
        <f t="shared" si="2"/>
        <v>828</v>
      </c>
      <c r="I18" s="31">
        <v>472</v>
      </c>
      <c r="J18" s="31">
        <v>356</v>
      </c>
      <c r="K18" s="31">
        <f t="shared" si="3"/>
        <v>0</v>
      </c>
      <c r="L18" s="31">
        <v>0</v>
      </c>
      <c r="M18" s="31">
        <v>0</v>
      </c>
      <c r="N18" s="31">
        <f t="shared" si="4"/>
        <v>828</v>
      </c>
      <c r="O18" s="31">
        <f t="shared" si="5"/>
        <v>472</v>
      </c>
      <c r="P18" s="31">
        <v>472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356</v>
      </c>
      <c r="V18" s="31">
        <v>356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89</v>
      </c>
      <c r="B19" s="54" t="s">
        <v>112</v>
      </c>
      <c r="C19" s="55" t="s">
        <v>113</v>
      </c>
      <c r="D19" s="31">
        <f t="shared" si="0"/>
        <v>16059</v>
      </c>
      <c r="E19" s="31">
        <f t="shared" si="1"/>
        <v>0</v>
      </c>
      <c r="F19" s="31">
        <v>0</v>
      </c>
      <c r="G19" s="31">
        <v>0</v>
      </c>
      <c r="H19" s="31">
        <f t="shared" si="2"/>
        <v>3459</v>
      </c>
      <c r="I19" s="31">
        <v>3459</v>
      </c>
      <c r="J19" s="31">
        <v>0</v>
      </c>
      <c r="K19" s="31">
        <f t="shared" si="3"/>
        <v>12600</v>
      </c>
      <c r="L19" s="31">
        <v>0</v>
      </c>
      <c r="M19" s="31">
        <v>12600</v>
      </c>
      <c r="N19" s="31">
        <f t="shared" si="4"/>
        <v>16059</v>
      </c>
      <c r="O19" s="31">
        <f t="shared" si="5"/>
        <v>3459</v>
      </c>
      <c r="P19" s="31">
        <v>3459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12600</v>
      </c>
      <c r="V19" s="31">
        <v>12600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89</v>
      </c>
      <c r="B20" s="54" t="s">
        <v>114</v>
      </c>
      <c r="C20" s="55" t="s">
        <v>115</v>
      </c>
      <c r="D20" s="31">
        <f t="shared" si="0"/>
        <v>1074</v>
      </c>
      <c r="E20" s="31">
        <f t="shared" si="1"/>
        <v>0</v>
      </c>
      <c r="F20" s="31">
        <v>0</v>
      </c>
      <c r="G20" s="31">
        <v>0</v>
      </c>
      <c r="H20" s="31">
        <f t="shared" si="2"/>
        <v>660</v>
      </c>
      <c r="I20" s="31">
        <v>660</v>
      </c>
      <c r="J20" s="31">
        <v>0</v>
      </c>
      <c r="K20" s="31">
        <f t="shared" si="3"/>
        <v>414</v>
      </c>
      <c r="L20" s="31">
        <v>0</v>
      </c>
      <c r="M20" s="31">
        <v>414</v>
      </c>
      <c r="N20" s="31">
        <f t="shared" si="4"/>
        <v>1074</v>
      </c>
      <c r="O20" s="31">
        <f t="shared" si="5"/>
        <v>660</v>
      </c>
      <c r="P20" s="31">
        <v>660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414</v>
      </c>
      <c r="V20" s="31">
        <v>414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89</v>
      </c>
      <c r="B21" s="54" t="s">
        <v>116</v>
      </c>
      <c r="C21" s="55" t="s">
        <v>117</v>
      </c>
      <c r="D21" s="31">
        <f t="shared" si="0"/>
        <v>585</v>
      </c>
      <c r="E21" s="31">
        <f t="shared" si="1"/>
        <v>280</v>
      </c>
      <c r="F21" s="31">
        <v>280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305</v>
      </c>
      <c r="L21" s="31">
        <v>0</v>
      </c>
      <c r="M21" s="31">
        <v>305</v>
      </c>
      <c r="N21" s="31">
        <f t="shared" si="4"/>
        <v>585</v>
      </c>
      <c r="O21" s="31">
        <f t="shared" si="5"/>
        <v>280</v>
      </c>
      <c r="P21" s="31">
        <v>0</v>
      </c>
      <c r="Q21" s="31">
        <v>280</v>
      </c>
      <c r="R21" s="31">
        <v>0</v>
      </c>
      <c r="S21" s="31">
        <v>0</v>
      </c>
      <c r="T21" s="31">
        <v>0</v>
      </c>
      <c r="U21" s="31">
        <f t="shared" si="6"/>
        <v>305</v>
      </c>
      <c r="V21" s="31">
        <v>0</v>
      </c>
      <c r="W21" s="31">
        <v>305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89</v>
      </c>
      <c r="B22" s="54" t="s">
        <v>118</v>
      </c>
      <c r="C22" s="55" t="s">
        <v>119</v>
      </c>
      <c r="D22" s="31">
        <f t="shared" si="0"/>
        <v>708</v>
      </c>
      <c r="E22" s="31">
        <f t="shared" si="1"/>
        <v>0</v>
      </c>
      <c r="F22" s="31">
        <v>0</v>
      </c>
      <c r="G22" s="31">
        <v>0</v>
      </c>
      <c r="H22" s="31">
        <f t="shared" si="2"/>
        <v>708</v>
      </c>
      <c r="I22" s="31">
        <v>551</v>
      </c>
      <c r="J22" s="31">
        <v>157</v>
      </c>
      <c r="K22" s="31">
        <f t="shared" si="3"/>
        <v>0</v>
      </c>
      <c r="L22" s="31">
        <v>0</v>
      </c>
      <c r="M22" s="31">
        <v>0</v>
      </c>
      <c r="N22" s="31">
        <f t="shared" si="4"/>
        <v>708</v>
      </c>
      <c r="O22" s="31">
        <f t="shared" si="5"/>
        <v>551</v>
      </c>
      <c r="P22" s="31">
        <v>0</v>
      </c>
      <c r="Q22" s="31">
        <v>551</v>
      </c>
      <c r="R22" s="31">
        <v>0</v>
      </c>
      <c r="S22" s="31">
        <v>0</v>
      </c>
      <c r="T22" s="31">
        <v>0</v>
      </c>
      <c r="U22" s="31">
        <f t="shared" si="6"/>
        <v>157</v>
      </c>
      <c r="V22" s="31">
        <v>0</v>
      </c>
      <c r="W22" s="31">
        <v>157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89</v>
      </c>
      <c r="B23" s="54" t="s">
        <v>120</v>
      </c>
      <c r="C23" s="55" t="s">
        <v>121</v>
      </c>
      <c r="D23" s="31">
        <f t="shared" si="0"/>
        <v>249</v>
      </c>
      <c r="E23" s="31">
        <f t="shared" si="1"/>
        <v>0</v>
      </c>
      <c r="F23" s="31">
        <v>0</v>
      </c>
      <c r="G23" s="31">
        <v>0</v>
      </c>
      <c r="H23" s="31">
        <f t="shared" si="2"/>
        <v>160</v>
      </c>
      <c r="I23" s="31">
        <v>160</v>
      </c>
      <c r="J23" s="31">
        <v>0</v>
      </c>
      <c r="K23" s="31">
        <f t="shared" si="3"/>
        <v>89</v>
      </c>
      <c r="L23" s="31">
        <v>0</v>
      </c>
      <c r="M23" s="31">
        <v>89</v>
      </c>
      <c r="N23" s="31">
        <f t="shared" si="4"/>
        <v>249</v>
      </c>
      <c r="O23" s="31">
        <f t="shared" si="5"/>
        <v>160</v>
      </c>
      <c r="P23" s="31">
        <v>160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89</v>
      </c>
      <c r="V23" s="31">
        <v>89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89</v>
      </c>
      <c r="B24" s="54" t="s">
        <v>122</v>
      </c>
      <c r="C24" s="55" t="s">
        <v>123</v>
      </c>
      <c r="D24" s="31">
        <f t="shared" si="0"/>
        <v>68</v>
      </c>
      <c r="E24" s="31">
        <f t="shared" si="1"/>
        <v>0</v>
      </c>
      <c r="F24" s="31">
        <v>0</v>
      </c>
      <c r="G24" s="31">
        <v>0</v>
      </c>
      <c r="H24" s="31">
        <f t="shared" si="2"/>
        <v>4</v>
      </c>
      <c r="I24" s="31">
        <v>4</v>
      </c>
      <c r="J24" s="31">
        <v>0</v>
      </c>
      <c r="K24" s="31">
        <f t="shared" si="3"/>
        <v>64</v>
      </c>
      <c r="L24" s="31">
        <v>64</v>
      </c>
      <c r="M24" s="31">
        <v>0</v>
      </c>
      <c r="N24" s="31">
        <f t="shared" si="4"/>
        <v>68</v>
      </c>
      <c r="O24" s="31">
        <f t="shared" si="5"/>
        <v>68</v>
      </c>
      <c r="P24" s="31">
        <v>68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89</v>
      </c>
      <c r="B25" s="54" t="s">
        <v>124</v>
      </c>
      <c r="C25" s="55" t="s">
        <v>125</v>
      </c>
      <c r="D25" s="31">
        <f t="shared" si="0"/>
        <v>1051</v>
      </c>
      <c r="E25" s="31">
        <f t="shared" si="1"/>
        <v>0</v>
      </c>
      <c r="F25" s="31">
        <v>0</v>
      </c>
      <c r="G25" s="31">
        <v>0</v>
      </c>
      <c r="H25" s="31">
        <f t="shared" si="2"/>
        <v>372</v>
      </c>
      <c r="I25" s="31">
        <v>372</v>
      </c>
      <c r="J25" s="31">
        <v>0</v>
      </c>
      <c r="K25" s="31">
        <f t="shared" si="3"/>
        <v>679</v>
      </c>
      <c r="L25" s="31">
        <v>0</v>
      </c>
      <c r="M25" s="31">
        <v>679</v>
      </c>
      <c r="N25" s="31">
        <f t="shared" si="4"/>
        <v>1051</v>
      </c>
      <c r="O25" s="31">
        <f t="shared" si="5"/>
        <v>372</v>
      </c>
      <c r="P25" s="31">
        <v>372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679</v>
      </c>
      <c r="V25" s="31">
        <v>679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89</v>
      </c>
      <c r="B26" s="54" t="s">
        <v>126</v>
      </c>
      <c r="C26" s="55" t="s">
        <v>127</v>
      </c>
      <c r="D26" s="31">
        <f t="shared" si="0"/>
        <v>457</v>
      </c>
      <c r="E26" s="31">
        <f t="shared" si="1"/>
        <v>0</v>
      </c>
      <c r="F26" s="31">
        <v>0</v>
      </c>
      <c r="G26" s="31">
        <v>0</v>
      </c>
      <c r="H26" s="31">
        <f t="shared" si="2"/>
        <v>457</v>
      </c>
      <c r="I26" s="31">
        <v>260</v>
      </c>
      <c r="J26" s="31">
        <v>197</v>
      </c>
      <c r="K26" s="31">
        <f t="shared" si="3"/>
        <v>0</v>
      </c>
      <c r="L26" s="31">
        <v>0</v>
      </c>
      <c r="M26" s="31">
        <v>0</v>
      </c>
      <c r="N26" s="31">
        <f t="shared" si="4"/>
        <v>457</v>
      </c>
      <c r="O26" s="31">
        <f t="shared" si="5"/>
        <v>260</v>
      </c>
      <c r="P26" s="31">
        <v>260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197</v>
      </c>
      <c r="V26" s="31">
        <v>197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89</v>
      </c>
      <c r="B27" s="54" t="s">
        <v>128</v>
      </c>
      <c r="C27" s="55" t="s">
        <v>129</v>
      </c>
      <c r="D27" s="31">
        <f t="shared" si="0"/>
        <v>1181</v>
      </c>
      <c r="E27" s="31">
        <f t="shared" si="1"/>
        <v>0</v>
      </c>
      <c r="F27" s="31">
        <v>0</v>
      </c>
      <c r="G27" s="31">
        <v>0</v>
      </c>
      <c r="H27" s="31">
        <f t="shared" si="2"/>
        <v>1181</v>
      </c>
      <c r="I27" s="31">
        <v>622</v>
      </c>
      <c r="J27" s="31">
        <v>559</v>
      </c>
      <c r="K27" s="31">
        <f t="shared" si="3"/>
        <v>0</v>
      </c>
      <c r="L27" s="31">
        <v>0</v>
      </c>
      <c r="M27" s="31">
        <v>0</v>
      </c>
      <c r="N27" s="31">
        <f t="shared" si="4"/>
        <v>1181</v>
      </c>
      <c r="O27" s="31">
        <f t="shared" si="5"/>
        <v>622</v>
      </c>
      <c r="P27" s="31">
        <v>622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559</v>
      </c>
      <c r="V27" s="31">
        <v>559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89</v>
      </c>
      <c r="B28" s="54" t="s">
        <v>130</v>
      </c>
      <c r="C28" s="55" t="s">
        <v>131</v>
      </c>
      <c r="D28" s="31">
        <f t="shared" si="0"/>
        <v>661</v>
      </c>
      <c r="E28" s="31">
        <f t="shared" si="1"/>
        <v>0</v>
      </c>
      <c r="F28" s="31">
        <v>0</v>
      </c>
      <c r="G28" s="31">
        <v>0</v>
      </c>
      <c r="H28" s="31">
        <f t="shared" si="2"/>
        <v>661</v>
      </c>
      <c r="I28" s="31">
        <v>567</v>
      </c>
      <c r="J28" s="31">
        <v>94</v>
      </c>
      <c r="K28" s="31">
        <f t="shared" si="3"/>
        <v>0</v>
      </c>
      <c r="L28" s="31">
        <v>0</v>
      </c>
      <c r="M28" s="31">
        <v>0</v>
      </c>
      <c r="N28" s="31">
        <f t="shared" si="4"/>
        <v>661</v>
      </c>
      <c r="O28" s="31">
        <f t="shared" si="5"/>
        <v>567</v>
      </c>
      <c r="P28" s="31">
        <v>567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94</v>
      </c>
      <c r="V28" s="31">
        <v>94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89</v>
      </c>
      <c r="B29" s="54" t="s">
        <v>132</v>
      </c>
      <c r="C29" s="55" t="s">
        <v>133</v>
      </c>
      <c r="D29" s="31">
        <f t="shared" si="0"/>
        <v>753</v>
      </c>
      <c r="E29" s="31">
        <f t="shared" si="1"/>
        <v>0</v>
      </c>
      <c r="F29" s="31">
        <v>0</v>
      </c>
      <c r="G29" s="31">
        <v>0</v>
      </c>
      <c r="H29" s="31">
        <f t="shared" si="2"/>
        <v>318</v>
      </c>
      <c r="I29" s="31">
        <v>318</v>
      </c>
      <c r="J29" s="31">
        <v>0</v>
      </c>
      <c r="K29" s="31">
        <f t="shared" si="3"/>
        <v>435</v>
      </c>
      <c r="L29" s="31">
        <v>221</v>
      </c>
      <c r="M29" s="31">
        <v>214</v>
      </c>
      <c r="N29" s="31">
        <f t="shared" si="4"/>
        <v>753</v>
      </c>
      <c r="O29" s="31">
        <f t="shared" si="5"/>
        <v>539</v>
      </c>
      <c r="P29" s="31">
        <v>539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214</v>
      </c>
      <c r="V29" s="31">
        <v>214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89</v>
      </c>
      <c r="B30" s="54" t="s">
        <v>134</v>
      </c>
      <c r="C30" s="55" t="s">
        <v>135</v>
      </c>
      <c r="D30" s="31">
        <f t="shared" si="0"/>
        <v>6067</v>
      </c>
      <c r="E30" s="31">
        <f t="shared" si="1"/>
        <v>0</v>
      </c>
      <c r="F30" s="31">
        <v>0</v>
      </c>
      <c r="G30" s="31">
        <v>0</v>
      </c>
      <c r="H30" s="31">
        <f t="shared" si="2"/>
        <v>4177</v>
      </c>
      <c r="I30" s="31">
        <v>1403</v>
      </c>
      <c r="J30" s="31">
        <v>2774</v>
      </c>
      <c r="K30" s="31">
        <f t="shared" si="3"/>
        <v>1890</v>
      </c>
      <c r="L30" s="31">
        <v>0</v>
      </c>
      <c r="M30" s="31">
        <v>1890</v>
      </c>
      <c r="N30" s="31">
        <f t="shared" si="4"/>
        <v>6067</v>
      </c>
      <c r="O30" s="31">
        <f t="shared" si="5"/>
        <v>1403</v>
      </c>
      <c r="P30" s="31">
        <v>1403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4664</v>
      </c>
      <c r="V30" s="31">
        <v>4664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89</v>
      </c>
      <c r="B31" s="54" t="s">
        <v>136</v>
      </c>
      <c r="C31" s="55" t="s">
        <v>137</v>
      </c>
      <c r="D31" s="31">
        <f t="shared" si="0"/>
        <v>1067</v>
      </c>
      <c r="E31" s="31">
        <f t="shared" si="1"/>
        <v>0</v>
      </c>
      <c r="F31" s="31">
        <v>0</v>
      </c>
      <c r="G31" s="31">
        <v>0</v>
      </c>
      <c r="H31" s="31">
        <f t="shared" si="2"/>
        <v>141</v>
      </c>
      <c r="I31" s="31">
        <v>141</v>
      </c>
      <c r="J31" s="31">
        <v>0</v>
      </c>
      <c r="K31" s="31">
        <f t="shared" si="3"/>
        <v>926</v>
      </c>
      <c r="L31" s="31">
        <v>0</v>
      </c>
      <c r="M31" s="31">
        <v>926</v>
      </c>
      <c r="N31" s="31">
        <f t="shared" si="4"/>
        <v>1067</v>
      </c>
      <c r="O31" s="31">
        <f t="shared" si="5"/>
        <v>141</v>
      </c>
      <c r="P31" s="31">
        <v>141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926</v>
      </c>
      <c r="V31" s="31">
        <v>926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89</v>
      </c>
      <c r="B32" s="54" t="s">
        <v>138</v>
      </c>
      <c r="C32" s="55" t="s">
        <v>139</v>
      </c>
      <c r="D32" s="31">
        <f t="shared" si="0"/>
        <v>13661</v>
      </c>
      <c r="E32" s="31">
        <f t="shared" si="1"/>
        <v>0</v>
      </c>
      <c r="F32" s="31">
        <v>0</v>
      </c>
      <c r="G32" s="31">
        <v>0</v>
      </c>
      <c r="H32" s="31">
        <f t="shared" si="2"/>
        <v>6332</v>
      </c>
      <c r="I32" s="31">
        <v>6332</v>
      </c>
      <c r="J32" s="31">
        <v>0</v>
      </c>
      <c r="K32" s="31">
        <f t="shared" si="3"/>
        <v>7329</v>
      </c>
      <c r="L32" s="31">
        <v>0</v>
      </c>
      <c r="M32" s="31">
        <v>7329</v>
      </c>
      <c r="N32" s="31">
        <f t="shared" si="4"/>
        <v>13674</v>
      </c>
      <c r="O32" s="31">
        <f t="shared" si="5"/>
        <v>6332</v>
      </c>
      <c r="P32" s="31">
        <v>6332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7329</v>
      </c>
      <c r="V32" s="31">
        <v>7329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13</v>
      </c>
      <c r="AB32" s="31">
        <v>13</v>
      </c>
      <c r="AC32" s="31">
        <v>0</v>
      </c>
    </row>
    <row r="33" spans="1:29" ht="13.5">
      <c r="A33" s="54" t="s">
        <v>89</v>
      </c>
      <c r="B33" s="54" t="s">
        <v>30</v>
      </c>
      <c r="C33" s="55" t="s">
        <v>31</v>
      </c>
      <c r="D33" s="31">
        <f t="shared" si="0"/>
        <v>1249</v>
      </c>
      <c r="E33" s="31">
        <f t="shared" si="1"/>
        <v>0</v>
      </c>
      <c r="F33" s="31">
        <v>0</v>
      </c>
      <c r="G33" s="31">
        <v>0</v>
      </c>
      <c r="H33" s="31">
        <f t="shared" si="2"/>
        <v>462</v>
      </c>
      <c r="I33" s="31">
        <v>462</v>
      </c>
      <c r="J33" s="31">
        <v>0</v>
      </c>
      <c r="K33" s="31">
        <f t="shared" si="3"/>
        <v>787</v>
      </c>
      <c r="L33" s="31">
        <v>0</v>
      </c>
      <c r="M33" s="31">
        <v>787</v>
      </c>
      <c r="N33" s="31">
        <f t="shared" si="4"/>
        <v>1249</v>
      </c>
      <c r="O33" s="31">
        <f t="shared" si="5"/>
        <v>462</v>
      </c>
      <c r="P33" s="31">
        <v>462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787</v>
      </c>
      <c r="V33" s="31">
        <v>787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89</v>
      </c>
      <c r="B34" s="54" t="s">
        <v>140</v>
      </c>
      <c r="C34" s="55" t="s">
        <v>141</v>
      </c>
      <c r="D34" s="31">
        <f t="shared" si="0"/>
        <v>1118</v>
      </c>
      <c r="E34" s="31">
        <f t="shared" si="1"/>
        <v>0</v>
      </c>
      <c r="F34" s="31">
        <v>0</v>
      </c>
      <c r="G34" s="31">
        <v>0</v>
      </c>
      <c r="H34" s="31">
        <f t="shared" si="2"/>
        <v>522</v>
      </c>
      <c r="I34" s="31">
        <v>522</v>
      </c>
      <c r="J34" s="31">
        <v>0</v>
      </c>
      <c r="K34" s="31">
        <f t="shared" si="3"/>
        <v>596</v>
      </c>
      <c r="L34" s="31">
        <v>0</v>
      </c>
      <c r="M34" s="31">
        <v>596</v>
      </c>
      <c r="N34" s="31">
        <f t="shared" si="4"/>
        <v>1118</v>
      </c>
      <c r="O34" s="31">
        <f t="shared" si="5"/>
        <v>522</v>
      </c>
      <c r="P34" s="31">
        <v>522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596</v>
      </c>
      <c r="V34" s="31">
        <v>0</v>
      </c>
      <c r="W34" s="31">
        <v>596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89</v>
      </c>
      <c r="B35" s="54" t="s">
        <v>142</v>
      </c>
      <c r="C35" s="55" t="s">
        <v>143</v>
      </c>
      <c r="D35" s="31">
        <f t="shared" si="0"/>
        <v>2756</v>
      </c>
      <c r="E35" s="31">
        <f t="shared" si="1"/>
        <v>0</v>
      </c>
      <c r="F35" s="31">
        <v>0</v>
      </c>
      <c r="G35" s="31">
        <v>0</v>
      </c>
      <c r="H35" s="31">
        <f t="shared" si="2"/>
        <v>1401</v>
      </c>
      <c r="I35" s="31">
        <v>1401</v>
      </c>
      <c r="J35" s="31">
        <v>0</v>
      </c>
      <c r="K35" s="31">
        <f t="shared" si="3"/>
        <v>1355</v>
      </c>
      <c r="L35" s="31">
        <v>0</v>
      </c>
      <c r="M35" s="31">
        <v>1355</v>
      </c>
      <c r="N35" s="31">
        <f t="shared" si="4"/>
        <v>2765</v>
      </c>
      <c r="O35" s="31">
        <f t="shared" si="5"/>
        <v>1401</v>
      </c>
      <c r="P35" s="31">
        <v>1401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1355</v>
      </c>
      <c r="V35" s="31">
        <v>1355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9</v>
      </c>
      <c r="AB35" s="31">
        <v>9</v>
      </c>
      <c r="AC35" s="31">
        <v>0</v>
      </c>
    </row>
    <row r="36" spans="1:29" ht="13.5">
      <c r="A36" s="54" t="s">
        <v>89</v>
      </c>
      <c r="B36" s="54" t="s">
        <v>144</v>
      </c>
      <c r="C36" s="55" t="s">
        <v>29</v>
      </c>
      <c r="D36" s="31">
        <f t="shared" si="0"/>
        <v>1892</v>
      </c>
      <c r="E36" s="31">
        <f t="shared" si="1"/>
        <v>0</v>
      </c>
      <c r="F36" s="31">
        <v>0</v>
      </c>
      <c r="G36" s="31">
        <v>0</v>
      </c>
      <c r="H36" s="31">
        <f t="shared" si="2"/>
        <v>829</v>
      </c>
      <c r="I36" s="31">
        <v>829</v>
      </c>
      <c r="J36" s="31">
        <v>0</v>
      </c>
      <c r="K36" s="31">
        <f t="shared" si="3"/>
        <v>1063</v>
      </c>
      <c r="L36" s="31">
        <v>0</v>
      </c>
      <c r="M36" s="31">
        <v>1063</v>
      </c>
      <c r="N36" s="31">
        <f t="shared" si="4"/>
        <v>1984</v>
      </c>
      <c r="O36" s="31">
        <f t="shared" si="5"/>
        <v>829</v>
      </c>
      <c r="P36" s="31">
        <v>829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1063</v>
      </c>
      <c r="V36" s="31">
        <v>1063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92</v>
      </c>
      <c r="AB36" s="31">
        <v>92</v>
      </c>
      <c r="AC36" s="31">
        <v>0</v>
      </c>
    </row>
    <row r="37" spans="1:29" ht="13.5">
      <c r="A37" s="54" t="s">
        <v>89</v>
      </c>
      <c r="B37" s="54" t="s">
        <v>145</v>
      </c>
      <c r="C37" s="55" t="s">
        <v>146</v>
      </c>
      <c r="D37" s="31">
        <f t="shared" si="0"/>
        <v>4389</v>
      </c>
      <c r="E37" s="31">
        <f t="shared" si="1"/>
        <v>0</v>
      </c>
      <c r="F37" s="31">
        <v>0</v>
      </c>
      <c r="G37" s="31">
        <v>0</v>
      </c>
      <c r="H37" s="31">
        <f t="shared" si="2"/>
        <v>4389</v>
      </c>
      <c r="I37" s="31">
        <v>3024</v>
      </c>
      <c r="J37" s="31">
        <v>1365</v>
      </c>
      <c r="K37" s="31">
        <f t="shared" si="3"/>
        <v>0</v>
      </c>
      <c r="L37" s="31">
        <v>0</v>
      </c>
      <c r="M37" s="31">
        <v>0</v>
      </c>
      <c r="N37" s="31">
        <f t="shared" si="4"/>
        <v>4612</v>
      </c>
      <c r="O37" s="31">
        <f t="shared" si="5"/>
        <v>3024</v>
      </c>
      <c r="P37" s="31">
        <v>3024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1365</v>
      </c>
      <c r="V37" s="31">
        <v>1365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223</v>
      </c>
      <c r="AB37" s="31">
        <v>206</v>
      </c>
      <c r="AC37" s="31">
        <v>17</v>
      </c>
    </row>
    <row r="38" spans="1:29" ht="13.5">
      <c r="A38" s="54" t="s">
        <v>89</v>
      </c>
      <c r="B38" s="54" t="s">
        <v>147</v>
      </c>
      <c r="C38" s="55" t="s">
        <v>148</v>
      </c>
      <c r="D38" s="31">
        <f t="shared" si="0"/>
        <v>13069</v>
      </c>
      <c r="E38" s="31">
        <f t="shared" si="1"/>
        <v>0</v>
      </c>
      <c r="F38" s="31">
        <v>0</v>
      </c>
      <c r="G38" s="31">
        <v>0</v>
      </c>
      <c r="H38" s="31">
        <f t="shared" si="2"/>
        <v>13069</v>
      </c>
      <c r="I38" s="31">
        <v>3595</v>
      </c>
      <c r="J38" s="31">
        <v>9474</v>
      </c>
      <c r="K38" s="31">
        <f t="shared" si="3"/>
        <v>0</v>
      </c>
      <c r="L38" s="31">
        <v>0</v>
      </c>
      <c r="M38" s="31">
        <v>0</v>
      </c>
      <c r="N38" s="31">
        <f t="shared" si="4"/>
        <v>13069</v>
      </c>
      <c r="O38" s="31">
        <f t="shared" si="5"/>
        <v>3595</v>
      </c>
      <c r="P38" s="31">
        <v>0</v>
      </c>
      <c r="Q38" s="31">
        <v>0</v>
      </c>
      <c r="R38" s="31">
        <v>0</v>
      </c>
      <c r="S38" s="31">
        <v>0</v>
      </c>
      <c r="T38" s="31">
        <v>3595</v>
      </c>
      <c r="U38" s="31">
        <f t="shared" si="6"/>
        <v>9474</v>
      </c>
      <c r="V38" s="31">
        <v>0</v>
      </c>
      <c r="W38" s="31">
        <v>0</v>
      </c>
      <c r="X38" s="31">
        <v>0</v>
      </c>
      <c r="Y38" s="31">
        <v>0</v>
      </c>
      <c r="Z38" s="31">
        <v>9474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89</v>
      </c>
      <c r="B39" s="54" t="s">
        <v>149</v>
      </c>
      <c r="C39" s="55" t="s">
        <v>150</v>
      </c>
      <c r="D39" s="31">
        <f t="shared" si="0"/>
        <v>926</v>
      </c>
      <c r="E39" s="31">
        <f t="shared" si="1"/>
        <v>0</v>
      </c>
      <c r="F39" s="31">
        <v>0</v>
      </c>
      <c r="G39" s="31">
        <v>0</v>
      </c>
      <c r="H39" s="31">
        <f t="shared" si="2"/>
        <v>926</v>
      </c>
      <c r="I39" s="31">
        <v>0</v>
      </c>
      <c r="J39" s="31">
        <v>926</v>
      </c>
      <c r="K39" s="31">
        <f t="shared" si="3"/>
        <v>0</v>
      </c>
      <c r="L39" s="31">
        <v>0</v>
      </c>
      <c r="M39" s="31">
        <v>0</v>
      </c>
      <c r="N39" s="31">
        <f t="shared" si="4"/>
        <v>926</v>
      </c>
      <c r="O39" s="31">
        <f t="shared" si="5"/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926</v>
      </c>
      <c r="V39" s="31">
        <v>0</v>
      </c>
      <c r="W39" s="31">
        <v>0</v>
      </c>
      <c r="X39" s="31">
        <v>0</v>
      </c>
      <c r="Y39" s="31">
        <v>0</v>
      </c>
      <c r="Z39" s="31">
        <v>926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89</v>
      </c>
      <c r="B40" s="54" t="s">
        <v>151</v>
      </c>
      <c r="C40" s="55" t="s">
        <v>152</v>
      </c>
      <c r="D40" s="31">
        <f t="shared" si="0"/>
        <v>2363</v>
      </c>
      <c r="E40" s="31">
        <f t="shared" si="1"/>
        <v>0</v>
      </c>
      <c r="F40" s="31">
        <v>0</v>
      </c>
      <c r="G40" s="31">
        <v>0</v>
      </c>
      <c r="H40" s="31">
        <f t="shared" si="2"/>
        <v>2363</v>
      </c>
      <c r="I40" s="31">
        <v>183</v>
      </c>
      <c r="J40" s="31">
        <v>2180</v>
      </c>
      <c r="K40" s="31">
        <f t="shared" si="3"/>
        <v>0</v>
      </c>
      <c r="L40" s="31">
        <v>0</v>
      </c>
      <c r="M40" s="31">
        <v>0</v>
      </c>
      <c r="N40" s="31">
        <f t="shared" si="4"/>
        <v>2363</v>
      </c>
      <c r="O40" s="31">
        <f t="shared" si="5"/>
        <v>183</v>
      </c>
      <c r="P40" s="31">
        <v>0</v>
      </c>
      <c r="Q40" s="31">
        <v>0</v>
      </c>
      <c r="R40" s="31">
        <v>0</v>
      </c>
      <c r="S40" s="31">
        <v>0</v>
      </c>
      <c r="T40" s="31">
        <v>183</v>
      </c>
      <c r="U40" s="31">
        <f t="shared" si="6"/>
        <v>2180</v>
      </c>
      <c r="V40" s="31">
        <v>0</v>
      </c>
      <c r="W40" s="31">
        <v>0</v>
      </c>
      <c r="X40" s="31">
        <v>0</v>
      </c>
      <c r="Y40" s="31">
        <v>0</v>
      </c>
      <c r="Z40" s="31">
        <v>2180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89</v>
      </c>
      <c r="B41" s="54" t="s">
        <v>153</v>
      </c>
      <c r="C41" s="55" t="s">
        <v>154</v>
      </c>
      <c r="D41" s="31">
        <f t="shared" si="0"/>
        <v>2863</v>
      </c>
      <c r="E41" s="31">
        <f t="shared" si="1"/>
        <v>0</v>
      </c>
      <c r="F41" s="31">
        <v>0</v>
      </c>
      <c r="G41" s="31">
        <v>0</v>
      </c>
      <c r="H41" s="31">
        <f t="shared" si="2"/>
        <v>2863</v>
      </c>
      <c r="I41" s="31">
        <v>2469</v>
      </c>
      <c r="J41" s="31">
        <v>394</v>
      </c>
      <c r="K41" s="31">
        <f t="shared" si="3"/>
        <v>0</v>
      </c>
      <c r="L41" s="31">
        <v>0</v>
      </c>
      <c r="M41" s="31">
        <v>0</v>
      </c>
      <c r="N41" s="31">
        <f t="shared" si="4"/>
        <v>2863</v>
      </c>
      <c r="O41" s="31">
        <f t="shared" si="5"/>
        <v>2469</v>
      </c>
      <c r="P41" s="31">
        <v>2469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394</v>
      </c>
      <c r="V41" s="31">
        <v>394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89</v>
      </c>
      <c r="B42" s="54" t="s">
        <v>155</v>
      </c>
      <c r="C42" s="55" t="s">
        <v>156</v>
      </c>
      <c r="D42" s="31">
        <f t="shared" si="0"/>
        <v>608</v>
      </c>
      <c r="E42" s="31">
        <f t="shared" si="1"/>
        <v>0</v>
      </c>
      <c r="F42" s="31">
        <v>0</v>
      </c>
      <c r="G42" s="31">
        <v>0</v>
      </c>
      <c r="H42" s="31">
        <f t="shared" si="2"/>
        <v>115</v>
      </c>
      <c r="I42" s="31">
        <v>115</v>
      </c>
      <c r="J42" s="31">
        <v>0</v>
      </c>
      <c r="K42" s="31">
        <f t="shared" si="3"/>
        <v>493</v>
      </c>
      <c r="L42" s="31">
        <v>0</v>
      </c>
      <c r="M42" s="31">
        <v>493</v>
      </c>
      <c r="N42" s="31">
        <f t="shared" si="4"/>
        <v>608</v>
      </c>
      <c r="O42" s="31">
        <f t="shared" si="5"/>
        <v>608</v>
      </c>
      <c r="P42" s="31">
        <v>0</v>
      </c>
      <c r="Q42" s="31">
        <v>0</v>
      </c>
      <c r="R42" s="31">
        <v>0</v>
      </c>
      <c r="S42" s="31">
        <v>0</v>
      </c>
      <c r="T42" s="31">
        <v>608</v>
      </c>
      <c r="U42" s="31">
        <f t="shared" si="6"/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89</v>
      </c>
      <c r="B43" s="54" t="s">
        <v>157</v>
      </c>
      <c r="C43" s="55" t="s">
        <v>158</v>
      </c>
      <c r="D43" s="31">
        <f t="shared" si="0"/>
        <v>79</v>
      </c>
      <c r="E43" s="31">
        <f t="shared" si="1"/>
        <v>79</v>
      </c>
      <c r="F43" s="31">
        <v>14</v>
      </c>
      <c r="G43" s="31">
        <v>65</v>
      </c>
      <c r="H43" s="31">
        <f t="shared" si="2"/>
        <v>0</v>
      </c>
      <c r="I43" s="31">
        <v>0</v>
      </c>
      <c r="J43" s="31">
        <v>0</v>
      </c>
      <c r="K43" s="31">
        <f t="shared" si="3"/>
        <v>0</v>
      </c>
      <c r="L43" s="31">
        <v>0</v>
      </c>
      <c r="M43" s="31">
        <v>0</v>
      </c>
      <c r="N43" s="31">
        <f t="shared" si="4"/>
        <v>79</v>
      </c>
      <c r="O43" s="31">
        <f t="shared" si="5"/>
        <v>14</v>
      </c>
      <c r="P43" s="31">
        <v>0</v>
      </c>
      <c r="Q43" s="31">
        <v>0</v>
      </c>
      <c r="R43" s="31">
        <v>0</v>
      </c>
      <c r="S43" s="31">
        <v>0</v>
      </c>
      <c r="T43" s="31">
        <v>14</v>
      </c>
      <c r="U43" s="31">
        <f t="shared" si="6"/>
        <v>65</v>
      </c>
      <c r="V43" s="31">
        <v>0</v>
      </c>
      <c r="W43" s="31">
        <v>0</v>
      </c>
      <c r="X43" s="31">
        <v>0</v>
      </c>
      <c r="Y43" s="31">
        <v>0</v>
      </c>
      <c r="Z43" s="31">
        <v>65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89</v>
      </c>
      <c r="B44" s="54" t="s">
        <v>159</v>
      </c>
      <c r="C44" s="55" t="s">
        <v>160</v>
      </c>
      <c r="D44" s="31">
        <f t="shared" si="0"/>
        <v>11745</v>
      </c>
      <c r="E44" s="31">
        <f t="shared" si="1"/>
        <v>0</v>
      </c>
      <c r="F44" s="31">
        <v>0</v>
      </c>
      <c r="G44" s="31">
        <v>0</v>
      </c>
      <c r="H44" s="31">
        <f t="shared" si="2"/>
        <v>9630</v>
      </c>
      <c r="I44" s="31">
        <v>9630</v>
      </c>
      <c r="J44" s="31">
        <v>0</v>
      </c>
      <c r="K44" s="31">
        <f t="shared" si="3"/>
        <v>2115</v>
      </c>
      <c r="L44" s="31">
        <v>0</v>
      </c>
      <c r="M44" s="31">
        <v>2115</v>
      </c>
      <c r="N44" s="31">
        <f t="shared" si="4"/>
        <v>11745</v>
      </c>
      <c r="O44" s="31">
        <f t="shared" si="5"/>
        <v>9630</v>
      </c>
      <c r="P44" s="31">
        <v>0</v>
      </c>
      <c r="Q44" s="31">
        <v>0</v>
      </c>
      <c r="R44" s="31">
        <v>0</v>
      </c>
      <c r="S44" s="31">
        <v>0</v>
      </c>
      <c r="T44" s="31">
        <v>9630</v>
      </c>
      <c r="U44" s="31">
        <f t="shared" si="6"/>
        <v>2115</v>
      </c>
      <c r="V44" s="31">
        <v>0</v>
      </c>
      <c r="W44" s="31">
        <v>0</v>
      </c>
      <c r="X44" s="31">
        <v>0</v>
      </c>
      <c r="Y44" s="31">
        <v>0</v>
      </c>
      <c r="Z44" s="31">
        <v>2115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89</v>
      </c>
      <c r="B45" s="54" t="s">
        <v>161</v>
      </c>
      <c r="C45" s="55" t="s">
        <v>162</v>
      </c>
      <c r="D45" s="31">
        <f t="shared" si="0"/>
        <v>3</v>
      </c>
      <c r="E45" s="31">
        <f t="shared" si="1"/>
        <v>3</v>
      </c>
      <c r="F45" s="31">
        <v>3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0</v>
      </c>
      <c r="L45" s="31">
        <v>0</v>
      </c>
      <c r="M45" s="31">
        <v>0</v>
      </c>
      <c r="N45" s="31">
        <f t="shared" si="4"/>
        <v>3</v>
      </c>
      <c r="O45" s="31">
        <f t="shared" si="5"/>
        <v>3</v>
      </c>
      <c r="P45" s="31">
        <v>0</v>
      </c>
      <c r="Q45" s="31">
        <v>0</v>
      </c>
      <c r="R45" s="31">
        <v>0</v>
      </c>
      <c r="S45" s="31">
        <v>0</v>
      </c>
      <c r="T45" s="31">
        <v>3</v>
      </c>
      <c r="U45" s="31">
        <f t="shared" si="6"/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89</v>
      </c>
      <c r="B46" s="54" t="s">
        <v>163</v>
      </c>
      <c r="C46" s="55" t="s">
        <v>164</v>
      </c>
      <c r="D46" s="31">
        <f t="shared" si="0"/>
        <v>108</v>
      </c>
      <c r="E46" s="31">
        <f t="shared" si="1"/>
        <v>0</v>
      </c>
      <c r="F46" s="31">
        <v>0</v>
      </c>
      <c r="G46" s="31">
        <v>0</v>
      </c>
      <c r="H46" s="31">
        <f t="shared" si="2"/>
        <v>108</v>
      </c>
      <c r="I46" s="31">
        <v>92</v>
      </c>
      <c r="J46" s="31">
        <v>16</v>
      </c>
      <c r="K46" s="31">
        <f t="shared" si="3"/>
        <v>0</v>
      </c>
      <c r="L46" s="31">
        <v>0</v>
      </c>
      <c r="M46" s="31">
        <v>0</v>
      </c>
      <c r="N46" s="31">
        <f t="shared" si="4"/>
        <v>108</v>
      </c>
      <c r="O46" s="31">
        <f t="shared" si="5"/>
        <v>92</v>
      </c>
      <c r="P46" s="31">
        <v>92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16</v>
      </c>
      <c r="V46" s="31">
        <v>16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84" t="s">
        <v>33</v>
      </c>
      <c r="B47" s="85"/>
      <c r="C47" s="85"/>
      <c r="D47" s="31">
        <f>SUM(D7:D46)</f>
        <v>220767</v>
      </c>
      <c r="E47" s="31">
        <f aca="true" t="shared" si="8" ref="E47:AC47">SUM(E7:E46)</f>
        <v>28339</v>
      </c>
      <c r="F47" s="31">
        <f t="shared" si="8"/>
        <v>19651</v>
      </c>
      <c r="G47" s="31">
        <f t="shared" si="8"/>
        <v>8688</v>
      </c>
      <c r="H47" s="31">
        <f t="shared" si="8"/>
        <v>74650</v>
      </c>
      <c r="I47" s="31">
        <f t="shared" si="8"/>
        <v>50102</v>
      </c>
      <c r="J47" s="31">
        <f t="shared" si="8"/>
        <v>24548</v>
      </c>
      <c r="K47" s="31">
        <f t="shared" si="8"/>
        <v>117778</v>
      </c>
      <c r="L47" s="31">
        <f t="shared" si="8"/>
        <v>285</v>
      </c>
      <c r="M47" s="31">
        <f t="shared" si="8"/>
        <v>117493</v>
      </c>
      <c r="N47" s="31">
        <f t="shared" si="8"/>
        <v>221104</v>
      </c>
      <c r="O47" s="31">
        <f t="shared" si="8"/>
        <v>92211</v>
      </c>
      <c r="P47" s="31">
        <f t="shared" si="8"/>
        <v>41605</v>
      </c>
      <c r="Q47" s="31">
        <f t="shared" si="8"/>
        <v>35764</v>
      </c>
      <c r="R47" s="31">
        <f t="shared" si="8"/>
        <v>0</v>
      </c>
      <c r="S47" s="31">
        <f t="shared" si="8"/>
        <v>0</v>
      </c>
      <c r="T47" s="31">
        <f t="shared" si="8"/>
        <v>14842</v>
      </c>
      <c r="U47" s="31">
        <f t="shared" si="8"/>
        <v>128556</v>
      </c>
      <c r="V47" s="31">
        <f t="shared" si="8"/>
        <v>83494</v>
      </c>
      <c r="W47" s="31">
        <f t="shared" si="8"/>
        <v>30302</v>
      </c>
      <c r="X47" s="31">
        <f t="shared" si="8"/>
        <v>0</v>
      </c>
      <c r="Y47" s="31">
        <f t="shared" si="8"/>
        <v>0</v>
      </c>
      <c r="Z47" s="31">
        <f t="shared" si="8"/>
        <v>14760</v>
      </c>
      <c r="AA47" s="31">
        <f t="shared" si="8"/>
        <v>337</v>
      </c>
      <c r="AB47" s="31">
        <f t="shared" si="8"/>
        <v>320</v>
      </c>
      <c r="AC47" s="31">
        <f t="shared" si="8"/>
        <v>17</v>
      </c>
    </row>
  </sheetData>
  <mergeCells count="7">
    <mergeCell ref="A47:C4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54</v>
      </c>
    </row>
    <row r="2" ht="18" customHeight="1">
      <c r="J2" s="37" t="s">
        <v>55</v>
      </c>
    </row>
    <row r="3" spans="6:11" s="38" customFormat="1" ht="19.5" customHeight="1">
      <c r="F3" s="91" t="s">
        <v>56</v>
      </c>
      <c r="G3" s="91"/>
      <c r="H3" s="39" t="s">
        <v>57</v>
      </c>
      <c r="I3" s="39" t="s">
        <v>58</v>
      </c>
      <c r="J3" s="39" t="s">
        <v>47</v>
      </c>
      <c r="K3" s="39" t="s">
        <v>59</v>
      </c>
    </row>
    <row r="4" spans="2:11" s="38" customFormat="1" ht="19.5" customHeight="1">
      <c r="B4" s="93" t="s">
        <v>60</v>
      </c>
      <c r="C4" s="40" t="s">
        <v>61</v>
      </c>
      <c r="D4" s="41">
        <f>SUMIF('水洗化人口等'!$A$7:$C$47,$A$1,'水洗化人口等'!$G$7:$G$47)</f>
        <v>73295</v>
      </c>
      <c r="F4" s="101" t="s">
        <v>62</v>
      </c>
      <c r="G4" s="40" t="s">
        <v>63</v>
      </c>
      <c r="H4" s="41">
        <f>SUMIF('し尿処理の状況'!$A$7:$C$47,$A$1,'し尿処理の状況'!$P$7:$P$47)</f>
        <v>41605</v>
      </c>
      <c r="I4" s="41">
        <f>SUMIF('し尿処理の状況'!$A$7:$C$47,$A$1,'し尿処理の状況'!$V$7:$V$47)</f>
        <v>83494</v>
      </c>
      <c r="J4" s="41">
        <f aca="true" t="shared" si="0" ref="J4:J11">H4+I4</f>
        <v>125099</v>
      </c>
      <c r="K4" s="42">
        <f aca="true" t="shared" si="1" ref="K4:K9">J4/$J$9</f>
        <v>0.5666562484429285</v>
      </c>
    </row>
    <row r="5" spans="2:11" s="38" customFormat="1" ht="19.5" customHeight="1">
      <c r="B5" s="94"/>
      <c r="C5" s="40" t="s">
        <v>64</v>
      </c>
      <c r="D5" s="41">
        <f>SUMIF('水洗化人口等'!$A$7:$C$47,$A$1,'水洗化人口等'!$H$7:$H$47)</f>
        <v>322</v>
      </c>
      <c r="F5" s="102"/>
      <c r="G5" s="40" t="s">
        <v>65</v>
      </c>
      <c r="H5" s="41">
        <f>SUMIF('し尿処理の状況'!$A$7:$C$47,$A$1,'し尿処理の状況'!$Q$7:$Q$47)</f>
        <v>35764</v>
      </c>
      <c r="I5" s="41">
        <f>SUMIF('し尿処理の状況'!$A$7:$C$47,$A$1,'し尿処理の状況'!$W$7:$W$47)</f>
        <v>30302</v>
      </c>
      <c r="J5" s="41">
        <f t="shared" si="0"/>
        <v>66066</v>
      </c>
      <c r="K5" s="42">
        <f t="shared" si="1"/>
        <v>0.2992566823845955</v>
      </c>
    </row>
    <row r="6" spans="2:11" s="38" customFormat="1" ht="19.5" customHeight="1">
      <c r="B6" s="95"/>
      <c r="C6" s="43" t="s">
        <v>66</v>
      </c>
      <c r="D6" s="44">
        <f>SUM(D4:D5)</f>
        <v>73617</v>
      </c>
      <c r="F6" s="102"/>
      <c r="G6" s="40" t="s">
        <v>67</v>
      </c>
      <c r="H6" s="41">
        <f>SUMIF('し尿処理の状況'!$A$7:$C$47,$A$1,'し尿処理の状況'!$R$7:$R$47)</f>
        <v>0</v>
      </c>
      <c r="I6" s="41">
        <f>SUMIF('し尿処理の状況'!$A$7:$C$47,$A$1,'し尿処理の状況'!$X$7:$X$47)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68</v>
      </c>
      <c r="C7" s="45" t="s">
        <v>69</v>
      </c>
      <c r="D7" s="41">
        <f>SUMIF('水洗化人口等'!$A$7:$C$47,$A$1,'水洗化人口等'!$K$7:$K$47)</f>
        <v>11796414</v>
      </c>
      <c r="F7" s="102"/>
      <c r="G7" s="40" t="s">
        <v>70</v>
      </c>
      <c r="H7" s="41">
        <f>SUMIF('し尿処理の状況'!$A$7:$C$47,$A$1,'し尿処理の状況'!$S$7:$S$47)</f>
        <v>0</v>
      </c>
      <c r="I7" s="41">
        <f>SUMIF('し尿処理の状況'!$A$7:$C$47,$A$1,'し尿処理の状況'!$Y$7:$Y$47)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71</v>
      </c>
      <c r="D8" s="41">
        <f>SUMIF('水洗化人口等'!$A$7:$C$47,$A$1,'水洗化人口等'!$M$7:$M$47)</f>
        <v>2240</v>
      </c>
      <c r="F8" s="102"/>
      <c r="G8" s="40" t="s">
        <v>72</v>
      </c>
      <c r="H8" s="41">
        <f>SUMIF('し尿処理の状況'!$A$7:$C$47,$A$1,'し尿処理の状況'!$T$7:$T$47)</f>
        <v>14842</v>
      </c>
      <c r="I8" s="41">
        <f>SUMIF('し尿処理の状況'!$A$7:$C$47,$A$1,'し尿処理の状況'!$Z$7:$Z$47)</f>
        <v>14760</v>
      </c>
      <c r="J8" s="41">
        <f t="shared" si="0"/>
        <v>29602</v>
      </c>
      <c r="K8" s="42">
        <f t="shared" si="1"/>
        <v>0.13408706917247595</v>
      </c>
    </row>
    <row r="9" spans="2:11" s="38" customFormat="1" ht="19.5" customHeight="1">
      <c r="B9" s="97"/>
      <c r="C9" s="40" t="s">
        <v>73</v>
      </c>
      <c r="D9" s="41">
        <f>SUMIF('水洗化人口等'!$A$7:$C$47,$A$1,'水洗化人口等'!$O$7:$O$47)</f>
        <v>275932</v>
      </c>
      <c r="F9" s="102"/>
      <c r="G9" s="40" t="s">
        <v>66</v>
      </c>
      <c r="H9" s="41">
        <f>SUM(H4:H8)</f>
        <v>92211</v>
      </c>
      <c r="I9" s="41">
        <f>SUM(I4:I8)</f>
        <v>128556</v>
      </c>
      <c r="J9" s="41">
        <f t="shared" si="0"/>
        <v>220767</v>
      </c>
      <c r="K9" s="42">
        <f t="shared" si="1"/>
        <v>1</v>
      </c>
    </row>
    <row r="10" spans="2:10" s="38" customFormat="1" ht="19.5" customHeight="1">
      <c r="B10" s="98"/>
      <c r="C10" s="43" t="s">
        <v>66</v>
      </c>
      <c r="D10" s="44">
        <f>SUM(D7:D9)</f>
        <v>12074586</v>
      </c>
      <c r="F10" s="91" t="s">
        <v>74</v>
      </c>
      <c r="G10" s="91"/>
      <c r="H10" s="41">
        <f>SUMIF('し尿処理の状況'!$A$7:$C$47,$A$1,'し尿処理の状況'!$AB$7:$AB$47)</f>
        <v>320</v>
      </c>
      <c r="I10" s="41">
        <f>SUMIF('し尿処理の状況'!$A$7:$C$47,$A$1,'し尿処理の状況'!$AC$7:$AC$47)</f>
        <v>17</v>
      </c>
      <c r="J10" s="41">
        <f t="shared" si="0"/>
        <v>337</v>
      </c>
    </row>
    <row r="11" spans="2:10" s="38" customFormat="1" ht="19.5" customHeight="1">
      <c r="B11" s="99" t="s">
        <v>75</v>
      </c>
      <c r="C11" s="100"/>
      <c r="D11" s="44">
        <f>D6+D10</f>
        <v>12148203</v>
      </c>
      <c r="F11" s="91" t="s">
        <v>47</v>
      </c>
      <c r="G11" s="91"/>
      <c r="H11" s="41">
        <f>H9+H10</f>
        <v>92531</v>
      </c>
      <c r="I11" s="41">
        <f>I9+I10</f>
        <v>128573</v>
      </c>
      <c r="J11" s="41">
        <f t="shared" si="0"/>
        <v>221104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76</v>
      </c>
      <c r="J13" s="37" t="s">
        <v>55</v>
      </c>
    </row>
    <row r="14" spans="3:10" s="38" customFormat="1" ht="19.5" customHeight="1">
      <c r="C14" s="41">
        <f>SUMIF('水洗化人口等'!$A$7:$C$47,$A$1,'水洗化人口等'!$P$7:$P$47)</f>
        <v>120827</v>
      </c>
      <c r="D14" s="38" t="s">
        <v>77</v>
      </c>
      <c r="F14" s="91" t="s">
        <v>78</v>
      </c>
      <c r="G14" s="91"/>
      <c r="H14" s="39" t="s">
        <v>57</v>
      </c>
      <c r="I14" s="39" t="s">
        <v>58</v>
      </c>
      <c r="J14" s="39" t="s">
        <v>47</v>
      </c>
    </row>
    <row r="15" spans="6:10" s="38" customFormat="1" ht="15.75" customHeight="1">
      <c r="F15" s="91" t="s">
        <v>79</v>
      </c>
      <c r="G15" s="91"/>
      <c r="H15" s="41">
        <f>SUMIF('し尿処理の状況'!$A$7:$C$47,$A$1,'し尿処理の状況'!$F$7:$F$47)</f>
        <v>19651</v>
      </c>
      <c r="I15" s="41">
        <f>SUMIF('し尿処理の状況'!$A$7:$C$47,$A$1,'し尿処理の状況'!$G$7:$G$47)</f>
        <v>8688</v>
      </c>
      <c r="J15" s="41">
        <f>H15+I15</f>
        <v>28339</v>
      </c>
    </row>
    <row r="16" spans="3:10" s="38" customFormat="1" ht="15.75" customHeight="1">
      <c r="C16" s="38" t="s">
        <v>80</v>
      </c>
      <c r="D16" s="49">
        <f>D10/D11</f>
        <v>0.9939400913863556</v>
      </c>
      <c r="F16" s="91" t="s">
        <v>81</v>
      </c>
      <c r="G16" s="91"/>
      <c r="H16" s="41">
        <f>SUMIF('し尿処理の状況'!$A$7:$C$47,$A$1,'し尿処理の状況'!$I$7:$I$47)</f>
        <v>50102</v>
      </c>
      <c r="I16" s="41">
        <f>SUMIF('し尿処理の状況'!$A$7:$C$47,$A$1,'し尿処理の状況'!$J$7:$J$47)</f>
        <v>24548</v>
      </c>
      <c r="J16" s="41">
        <f>H16+I16</f>
        <v>74650</v>
      </c>
    </row>
    <row r="17" spans="3:10" s="38" customFormat="1" ht="15.75" customHeight="1">
      <c r="C17" s="38" t="s">
        <v>82</v>
      </c>
      <c r="D17" s="49">
        <f>D6/D11</f>
        <v>0.006059908613644339</v>
      </c>
      <c r="F17" s="91" t="s">
        <v>83</v>
      </c>
      <c r="G17" s="91"/>
      <c r="H17" s="41">
        <f>SUMIF('し尿処理の状況'!$A$7:$C$47,$A$1,'し尿処理の状況'!$L$7:$L$47)</f>
        <v>285</v>
      </c>
      <c r="I17" s="41">
        <f>SUMIF('し尿処理の状況'!$A$7:$C$47,$A$1,'し尿処理の状況'!$M$7:$M$47)</f>
        <v>117493</v>
      </c>
      <c r="J17" s="41">
        <f>H17+I17</f>
        <v>117778</v>
      </c>
    </row>
    <row r="18" spans="3:10" s="38" customFormat="1" ht="15.75" customHeight="1">
      <c r="C18" s="50" t="s">
        <v>84</v>
      </c>
      <c r="D18" s="49">
        <f>D7/D11</f>
        <v>0.9710418898992715</v>
      </c>
      <c r="F18" s="91" t="s">
        <v>47</v>
      </c>
      <c r="G18" s="91"/>
      <c r="H18" s="41">
        <f>SUM(H15:H17)</f>
        <v>70038</v>
      </c>
      <c r="I18" s="41">
        <f>SUM(I15:I17)</f>
        <v>150729</v>
      </c>
      <c r="J18" s="41">
        <f>SUM(J15:J17)</f>
        <v>220767</v>
      </c>
    </row>
    <row r="19" spans="3:10" ht="15.75" customHeight="1">
      <c r="C19" s="36" t="s">
        <v>85</v>
      </c>
      <c r="D19" s="49">
        <f>(D8+D9)/D11</f>
        <v>0.02289820148708414</v>
      </c>
      <c r="J19" s="51"/>
    </row>
    <row r="20" spans="3:10" ht="15.75" customHeight="1">
      <c r="C20" s="36" t="s">
        <v>86</v>
      </c>
      <c r="D20" s="49">
        <f>C14/D11</f>
        <v>0.009946080091022515</v>
      </c>
      <c r="J20" s="52"/>
    </row>
    <row r="21" spans="3:10" ht="15.75" customHeight="1">
      <c r="C21" s="36" t="s">
        <v>87</v>
      </c>
      <c r="D21" s="49">
        <f>D4/D6</f>
        <v>0.9956260102965347</v>
      </c>
      <c r="F21" s="53"/>
      <c r="J21" s="52"/>
    </row>
    <row r="22" spans="3:10" ht="15.75" customHeight="1">
      <c r="C22" s="36" t="s">
        <v>88</v>
      </c>
      <c r="D22" s="49">
        <f>D5/D6</f>
        <v>0.004373989703465232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2006-06-30T04:18:50Z</dcterms:modified>
  <cp:category/>
  <cp:version/>
  <cp:contentType/>
  <cp:contentStatus/>
</cp:coreProperties>
</file>