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<sst xmlns="http://schemas.openxmlformats.org/spreadsheetml/2006/main" count="458" uniqueCount="174">
  <si>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</si>
  <si>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</si>
  <si>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</si>
  <si>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</si>
  <si>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</si>
  <si>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</si>
  <si>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</si>
  <si>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</si>
  <si>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</si>
  <si>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</si>
  <si>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</si>
  <si>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</si>
  <si>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</si>
  <si>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</si>
  <si>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</si>
  <si>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</si>
  <si>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</si>
  <si>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</si>
  <si>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</si>
  <si>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</si>
  <si>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</si>
  <si>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</si>
  <si>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</si>
  <si>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</si>
  <si>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</si>
  <si>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</si>
  <si>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</si>
  <si>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09213</t>
  </si>
  <si>
    <t>那須塩原市</t>
  </si>
  <si>
    <t>09214</t>
  </si>
  <si>
    <t>さくら市</t>
  </si>
  <si>
    <t>栃木県</t>
  </si>
  <si>
    <t>栃木県合計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</si>
  <si>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</si>
  <si>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</si>
  <si>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</si>
  <si>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</si>
  <si>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</si>
  <si>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</si>
  <si>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</si>
  <si>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</si>
  <si>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</si>
  <si>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</si>
  <si>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</si>
  <si>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</si>
  <si>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</si>
  <si>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</si>
  <si>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</si>
  <si>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</si>
  <si>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</si>
  <si>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</si>
  <si>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</si>
  <si>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</si>
  <si>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</si>
  <si>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</si>
  <si>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</si>
  <si>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</si>
  <si>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</si>
  <si>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</si>
  <si>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</si>
  <si>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</si>
  <si>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</si>
  <si>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</si>
  <si>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</si>
  <si>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</si>
  <si>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</si>
  <si>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</si>
  <si>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</si>
  <si>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</si>
  <si>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</si>
  <si>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</si>
  <si>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</si>
  <si>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</si>
  <si>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</si>
  <si>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</si>
  <si>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</si>
  <si>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</si>
  <si>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</si>
  <si>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</si>
  <si>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</si>
  <si>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</si>
  <si>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</si>
  <si>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</si>
  <si>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</si>
  <si>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</si>
  <si>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</si>
  <si>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</si>
  <si>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</si>
  <si>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小川町</t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</si>
  <si>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</si>
  <si>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</si>
  <si>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</si>
  <si>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</si>
  <si>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</si>
  <si>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</si>
  <si>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</si>
  <si>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</si>
  <si>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</si>
  <si>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</si>
  <si>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</si>
  <si>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</si>
  <si>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</si>
  <si>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</si>
  <si>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</si>
  <si>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</si>
  <si>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</si>
  <si>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</si>
  <si>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</si>
  <si>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</si>
  <si>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</si>
  <si>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</si>
  <si>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</si>
  <si>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</si>
  <si>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09301</t>
  </si>
  <si>
    <t>上三川町</t>
  </si>
  <si>
    <t>09302</t>
  </si>
  <si>
    <t>南河内町</t>
  </si>
  <si>
    <t>09303</t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</si>
  <si>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</si>
  <si>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</si>
  <si>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</si>
  <si>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</si>
  <si>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</si>
  <si>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</si>
  <si>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</si>
  <si>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</si>
  <si>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</si>
  <si>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</si>
  <si>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</si>
  <si>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</si>
  <si>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</si>
  <si>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</si>
  <si>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</si>
  <si>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</si>
  <si>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</si>
  <si>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</si>
  <si>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</si>
  <si>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</si>
  <si>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</si>
  <si>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</si>
  <si>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</si>
  <si>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</si>
  <si>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</si>
  <si>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</si>
  <si>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</si>
  <si>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</si>
  <si>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</si>
  <si>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</si>
  <si>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</si>
  <si>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</si>
  <si>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</si>
  <si>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</si>
  <si>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</si>
  <si>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</si>
  <si>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</si>
  <si>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</si>
  <si>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</si>
  <si>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</si>
  <si>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09386</t>
  </si>
  <si>
    <t>高根沢町</t>
  </si>
  <si>
    <t>09401</t>
  </si>
  <si>
    <t>南那須町</t>
  </si>
  <si>
    <t>09402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</si>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</sst>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42</v>
      </c>
      <c r="B2" s="65" t="s">
        <v>1</v>
      </c>
      <c r="C2" s="68" t="s">
        <v>2</v>
      </c>
      <c r="D2" s="5" t="s">
        <v>43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44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45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46</v>
      </c>
      <c r="F4" s="77" t="s">
        <v>4</v>
      </c>
      <c r="G4" s="77" t="s">
        <v>5</v>
      </c>
      <c r="H4" s="77" t="s">
        <v>6</v>
      </c>
      <c r="I4" s="6" t="s">
        <v>46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47</v>
      </c>
      <c r="S4" s="77" t="s">
        <v>48</v>
      </c>
      <c r="T4" s="79" t="s">
        <v>49</v>
      </c>
      <c r="U4" s="79" t="s">
        <v>50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51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52</v>
      </c>
      <c r="E6" s="10" t="s">
        <v>52</v>
      </c>
      <c r="F6" s="11" t="s">
        <v>14</v>
      </c>
      <c r="G6" s="10" t="s">
        <v>52</v>
      </c>
      <c r="H6" s="10" t="s">
        <v>52</v>
      </c>
      <c r="I6" s="10" t="s">
        <v>52</v>
      </c>
      <c r="J6" s="11" t="s">
        <v>14</v>
      </c>
      <c r="K6" s="10" t="s">
        <v>52</v>
      </c>
      <c r="L6" s="11" t="s">
        <v>14</v>
      </c>
      <c r="M6" s="10" t="s">
        <v>52</v>
      </c>
      <c r="N6" s="11" t="s">
        <v>14</v>
      </c>
      <c r="O6" s="10" t="s">
        <v>52</v>
      </c>
      <c r="P6" s="10" t="s">
        <v>52</v>
      </c>
      <c r="Q6" s="11" t="s">
        <v>14</v>
      </c>
      <c r="R6" s="83"/>
      <c r="S6" s="83"/>
      <c r="T6" s="83"/>
      <c r="U6" s="80"/>
    </row>
    <row r="7" spans="1:21" ht="13.5">
      <c r="A7" s="54" t="s">
        <v>90</v>
      </c>
      <c r="B7" s="54" t="s">
        <v>91</v>
      </c>
      <c r="C7" s="55" t="s">
        <v>92</v>
      </c>
      <c r="D7" s="31">
        <f aca="true" t="shared" si="0" ref="D7:D50">E7+I7</f>
        <v>450964</v>
      </c>
      <c r="E7" s="32">
        <f>G7+H7</f>
        <v>14167</v>
      </c>
      <c r="F7" s="33">
        <f>E7/D7*100</f>
        <v>3.1414924472906924</v>
      </c>
      <c r="G7" s="31">
        <v>14167</v>
      </c>
      <c r="H7" s="31">
        <v>0</v>
      </c>
      <c r="I7" s="32">
        <f>K7+M7+O7</f>
        <v>436797</v>
      </c>
      <c r="J7" s="33">
        <f>I7/D7*100</f>
        <v>96.85850755270931</v>
      </c>
      <c r="K7" s="31">
        <v>345600</v>
      </c>
      <c r="L7" s="33">
        <f>K7/D7*100</f>
        <v>76.63582902404626</v>
      </c>
      <c r="M7" s="31">
        <v>0</v>
      </c>
      <c r="N7" s="33">
        <f>M7/D7*100</f>
        <v>0</v>
      </c>
      <c r="O7" s="31">
        <v>91197</v>
      </c>
      <c r="P7" s="31">
        <v>12000</v>
      </c>
      <c r="Q7" s="33">
        <f>O7/D7*100</f>
        <v>20.22267852866304</v>
      </c>
      <c r="R7" s="31"/>
      <c r="S7" s="31" t="s">
        <v>173</v>
      </c>
      <c r="T7" s="31"/>
      <c r="U7" s="31"/>
    </row>
    <row r="8" spans="1:21" ht="13.5">
      <c r="A8" s="54" t="s">
        <v>90</v>
      </c>
      <c r="B8" s="54" t="s">
        <v>93</v>
      </c>
      <c r="C8" s="55" t="s">
        <v>94</v>
      </c>
      <c r="D8" s="31">
        <f t="shared" si="0"/>
        <v>160330</v>
      </c>
      <c r="E8" s="32">
        <f>G8+H8</f>
        <v>26110</v>
      </c>
      <c r="F8" s="33">
        <f aca="true" t="shared" si="1" ref="F8:F51">E8/D8*100</f>
        <v>16.28516185367679</v>
      </c>
      <c r="G8" s="31">
        <v>26110</v>
      </c>
      <c r="H8" s="31">
        <v>0</v>
      </c>
      <c r="I8" s="32">
        <f>K8+M8+O8</f>
        <v>134220</v>
      </c>
      <c r="J8" s="33">
        <f aca="true" t="shared" si="2" ref="J8:J51">I8/D8*100</f>
        <v>83.71483814632322</v>
      </c>
      <c r="K8" s="31">
        <v>71916</v>
      </c>
      <c r="L8" s="33">
        <f aca="true" t="shared" si="3" ref="L8:L51">K8/D8*100</f>
        <v>44.8549865901578</v>
      </c>
      <c r="M8" s="31">
        <v>2664</v>
      </c>
      <c r="N8" s="33">
        <f aca="true" t="shared" si="4" ref="N8:N51">M8/D8*100</f>
        <v>1.6615730056757938</v>
      </c>
      <c r="O8" s="31">
        <v>59640</v>
      </c>
      <c r="P8" s="31">
        <v>8861</v>
      </c>
      <c r="Q8" s="33">
        <f aca="true" t="shared" si="5" ref="Q8:Q51">O8/D8*100</f>
        <v>37.19827855048962</v>
      </c>
      <c r="R8" s="31" t="s">
        <v>173</v>
      </c>
      <c r="S8" s="31"/>
      <c r="T8" s="31"/>
      <c r="U8" s="31"/>
    </row>
    <row r="9" spans="1:21" ht="13.5">
      <c r="A9" s="54" t="s">
        <v>90</v>
      </c>
      <c r="B9" s="54" t="s">
        <v>95</v>
      </c>
      <c r="C9" s="55" t="s">
        <v>96</v>
      </c>
      <c r="D9" s="31">
        <f t="shared" si="0"/>
        <v>82805</v>
      </c>
      <c r="E9" s="32">
        <f aca="true" t="shared" si="6" ref="E9:E50">G9+H9</f>
        <v>19406</v>
      </c>
      <c r="F9" s="33">
        <f t="shared" si="1"/>
        <v>23.435782863353662</v>
      </c>
      <c r="G9" s="31">
        <v>19406</v>
      </c>
      <c r="H9" s="31">
        <v>0</v>
      </c>
      <c r="I9" s="32">
        <f aca="true" t="shared" si="7" ref="I9:I50">K9+M9+O9</f>
        <v>63399</v>
      </c>
      <c r="J9" s="33">
        <f t="shared" si="2"/>
        <v>76.56421713664633</v>
      </c>
      <c r="K9" s="31">
        <v>33591</v>
      </c>
      <c r="L9" s="33">
        <f t="shared" si="3"/>
        <v>40.5663909184228</v>
      </c>
      <c r="M9" s="31">
        <v>0</v>
      </c>
      <c r="N9" s="33">
        <f t="shared" si="4"/>
        <v>0</v>
      </c>
      <c r="O9" s="31">
        <v>29808</v>
      </c>
      <c r="P9" s="31">
        <v>6127</v>
      </c>
      <c r="Q9" s="33">
        <f t="shared" si="5"/>
        <v>35.99782621822354</v>
      </c>
      <c r="R9" s="31"/>
      <c r="S9" s="31" t="s">
        <v>173</v>
      </c>
      <c r="T9" s="31"/>
      <c r="U9" s="31"/>
    </row>
    <row r="10" spans="1:21" ht="13.5">
      <c r="A10" s="54" t="s">
        <v>90</v>
      </c>
      <c r="B10" s="54" t="s">
        <v>97</v>
      </c>
      <c r="C10" s="55" t="s">
        <v>98</v>
      </c>
      <c r="D10" s="31">
        <f t="shared" si="0"/>
        <v>125670</v>
      </c>
      <c r="E10" s="32">
        <f t="shared" si="6"/>
        <v>30040</v>
      </c>
      <c r="F10" s="33">
        <f t="shared" si="1"/>
        <v>23.90387522877377</v>
      </c>
      <c r="G10" s="31">
        <v>30040</v>
      </c>
      <c r="H10" s="31">
        <v>0</v>
      </c>
      <c r="I10" s="32">
        <f t="shared" si="7"/>
        <v>95630</v>
      </c>
      <c r="J10" s="33">
        <f t="shared" si="2"/>
        <v>76.09612477122623</v>
      </c>
      <c r="K10" s="31">
        <v>48919</v>
      </c>
      <c r="L10" s="33">
        <f t="shared" si="3"/>
        <v>38.92655367231638</v>
      </c>
      <c r="M10" s="31">
        <v>1601</v>
      </c>
      <c r="N10" s="33">
        <f t="shared" si="4"/>
        <v>1.273971512691971</v>
      </c>
      <c r="O10" s="31">
        <v>45110</v>
      </c>
      <c r="P10" s="31">
        <v>6222</v>
      </c>
      <c r="Q10" s="33">
        <f t="shared" si="5"/>
        <v>35.89559958621788</v>
      </c>
      <c r="R10" s="31"/>
      <c r="S10" s="31" t="s">
        <v>173</v>
      </c>
      <c r="T10" s="31"/>
      <c r="U10" s="31"/>
    </row>
    <row r="11" spans="1:21" ht="13.5">
      <c r="A11" s="54" t="s">
        <v>90</v>
      </c>
      <c r="B11" s="54" t="s">
        <v>99</v>
      </c>
      <c r="C11" s="55" t="s">
        <v>100</v>
      </c>
      <c r="D11" s="31">
        <f t="shared" si="0"/>
        <v>94365</v>
      </c>
      <c r="E11" s="32">
        <f t="shared" si="6"/>
        <v>16800</v>
      </c>
      <c r="F11" s="33">
        <f t="shared" si="1"/>
        <v>17.803210936258147</v>
      </c>
      <c r="G11" s="31">
        <v>16800</v>
      </c>
      <c r="H11" s="31">
        <v>0</v>
      </c>
      <c r="I11" s="32">
        <f t="shared" si="7"/>
        <v>77565</v>
      </c>
      <c r="J11" s="33">
        <f t="shared" si="2"/>
        <v>82.19678906374185</v>
      </c>
      <c r="K11" s="31">
        <v>45819</v>
      </c>
      <c r="L11" s="33">
        <f t="shared" si="3"/>
        <v>48.55507868383405</v>
      </c>
      <c r="M11" s="31">
        <v>565</v>
      </c>
      <c r="N11" s="33">
        <f t="shared" si="4"/>
        <v>0.5987389392253484</v>
      </c>
      <c r="O11" s="31">
        <v>31181</v>
      </c>
      <c r="P11" s="31">
        <v>8217</v>
      </c>
      <c r="Q11" s="33">
        <f t="shared" si="5"/>
        <v>33.04297144068246</v>
      </c>
      <c r="R11" s="31" t="s">
        <v>173</v>
      </c>
      <c r="S11" s="31"/>
      <c r="T11" s="31"/>
      <c r="U11" s="31"/>
    </row>
    <row r="12" spans="1:21" ht="13.5">
      <c r="A12" s="54" t="s">
        <v>90</v>
      </c>
      <c r="B12" s="54" t="s">
        <v>101</v>
      </c>
      <c r="C12" s="55" t="s">
        <v>102</v>
      </c>
      <c r="D12" s="31">
        <f t="shared" si="0"/>
        <v>17069</v>
      </c>
      <c r="E12" s="32">
        <f t="shared" si="6"/>
        <v>3600</v>
      </c>
      <c r="F12" s="33">
        <f t="shared" si="1"/>
        <v>21.090866483098015</v>
      </c>
      <c r="G12" s="31">
        <v>3600</v>
      </c>
      <c r="H12" s="31">
        <v>0</v>
      </c>
      <c r="I12" s="32">
        <f t="shared" si="7"/>
        <v>13469</v>
      </c>
      <c r="J12" s="33">
        <f t="shared" si="2"/>
        <v>78.90913351690199</v>
      </c>
      <c r="K12" s="31">
        <v>8493</v>
      </c>
      <c r="L12" s="33">
        <f t="shared" si="3"/>
        <v>49.75686917804206</v>
      </c>
      <c r="M12" s="31">
        <v>0</v>
      </c>
      <c r="N12" s="33">
        <f t="shared" si="4"/>
        <v>0</v>
      </c>
      <c r="O12" s="31">
        <v>4976</v>
      </c>
      <c r="P12" s="31">
        <v>1160</v>
      </c>
      <c r="Q12" s="33">
        <f t="shared" si="5"/>
        <v>29.152264338859922</v>
      </c>
      <c r="R12" s="31" t="s">
        <v>173</v>
      </c>
      <c r="S12" s="31"/>
      <c r="T12" s="31"/>
      <c r="U12" s="31"/>
    </row>
    <row r="13" spans="1:21" ht="13.5">
      <c r="A13" s="54" t="s">
        <v>90</v>
      </c>
      <c r="B13" s="54" t="s">
        <v>103</v>
      </c>
      <c r="C13" s="55" t="s">
        <v>104</v>
      </c>
      <c r="D13" s="31">
        <f t="shared" si="0"/>
        <v>63396</v>
      </c>
      <c r="E13" s="32">
        <f t="shared" si="6"/>
        <v>8832</v>
      </c>
      <c r="F13" s="33">
        <f t="shared" si="1"/>
        <v>13.93147832670831</v>
      </c>
      <c r="G13" s="31">
        <v>8832</v>
      </c>
      <c r="H13" s="31">
        <v>0</v>
      </c>
      <c r="I13" s="32">
        <f t="shared" si="7"/>
        <v>54564</v>
      </c>
      <c r="J13" s="33">
        <f t="shared" si="2"/>
        <v>86.06852167329168</v>
      </c>
      <c r="K13" s="31">
        <v>32017</v>
      </c>
      <c r="L13" s="33">
        <f t="shared" si="3"/>
        <v>50.503186320903524</v>
      </c>
      <c r="M13" s="31">
        <v>0</v>
      </c>
      <c r="N13" s="33">
        <f t="shared" si="4"/>
        <v>0</v>
      </c>
      <c r="O13" s="31">
        <v>22547</v>
      </c>
      <c r="P13" s="31">
        <v>7646</v>
      </c>
      <c r="Q13" s="33">
        <f t="shared" si="5"/>
        <v>35.56533535238816</v>
      </c>
      <c r="R13" s="31" t="s">
        <v>173</v>
      </c>
      <c r="S13" s="31"/>
      <c r="T13" s="31"/>
      <c r="U13" s="31"/>
    </row>
    <row r="14" spans="1:21" ht="13.5">
      <c r="A14" s="54" t="s">
        <v>90</v>
      </c>
      <c r="B14" s="54" t="s">
        <v>105</v>
      </c>
      <c r="C14" s="55" t="s">
        <v>106</v>
      </c>
      <c r="D14" s="31">
        <f t="shared" si="0"/>
        <v>155193</v>
      </c>
      <c r="E14" s="32">
        <f t="shared" si="6"/>
        <v>11778</v>
      </c>
      <c r="F14" s="33">
        <f t="shared" si="1"/>
        <v>7.589259824863234</v>
      </c>
      <c r="G14" s="31">
        <v>11778</v>
      </c>
      <c r="H14" s="31">
        <v>0</v>
      </c>
      <c r="I14" s="32">
        <f t="shared" si="7"/>
        <v>143415</v>
      </c>
      <c r="J14" s="33">
        <f t="shared" si="2"/>
        <v>92.41074017513677</v>
      </c>
      <c r="K14" s="31">
        <v>77198</v>
      </c>
      <c r="L14" s="33">
        <f t="shared" si="3"/>
        <v>49.74322295464357</v>
      </c>
      <c r="M14" s="31">
        <v>0</v>
      </c>
      <c r="N14" s="33">
        <f t="shared" si="4"/>
        <v>0</v>
      </c>
      <c r="O14" s="31">
        <v>66217</v>
      </c>
      <c r="P14" s="31">
        <v>21894</v>
      </c>
      <c r="Q14" s="33">
        <f t="shared" si="5"/>
        <v>42.66751722049319</v>
      </c>
      <c r="R14" s="31" t="s">
        <v>173</v>
      </c>
      <c r="S14" s="31"/>
      <c r="T14" s="31"/>
      <c r="U14" s="31"/>
    </row>
    <row r="15" spans="1:21" ht="13.5">
      <c r="A15" s="54" t="s">
        <v>90</v>
      </c>
      <c r="B15" s="54" t="s">
        <v>107</v>
      </c>
      <c r="C15" s="55" t="s">
        <v>108</v>
      </c>
      <c r="D15" s="31">
        <f t="shared" si="0"/>
        <v>62748</v>
      </c>
      <c r="E15" s="32">
        <f t="shared" si="6"/>
        <v>9264</v>
      </c>
      <c r="F15" s="33">
        <f t="shared" si="1"/>
        <v>14.76381717345573</v>
      </c>
      <c r="G15" s="31">
        <v>9264</v>
      </c>
      <c r="H15" s="31">
        <v>0</v>
      </c>
      <c r="I15" s="32">
        <f t="shared" si="7"/>
        <v>53484</v>
      </c>
      <c r="J15" s="33">
        <f t="shared" si="2"/>
        <v>85.23618282654427</v>
      </c>
      <c r="K15" s="31">
        <v>31492</v>
      </c>
      <c r="L15" s="33">
        <f t="shared" si="3"/>
        <v>50.18805380251163</v>
      </c>
      <c r="M15" s="31">
        <v>0</v>
      </c>
      <c r="N15" s="33">
        <f t="shared" si="4"/>
        <v>0</v>
      </c>
      <c r="O15" s="31">
        <v>21992</v>
      </c>
      <c r="P15" s="31">
        <v>10175</v>
      </c>
      <c r="Q15" s="33">
        <f t="shared" si="5"/>
        <v>35.04812902403264</v>
      </c>
      <c r="R15" s="31" t="s">
        <v>173</v>
      </c>
      <c r="S15" s="31"/>
      <c r="T15" s="31"/>
      <c r="U15" s="31"/>
    </row>
    <row r="16" spans="1:21" ht="13.5">
      <c r="A16" s="54" t="s">
        <v>90</v>
      </c>
      <c r="B16" s="54" t="s">
        <v>109</v>
      </c>
      <c r="C16" s="55" t="s">
        <v>110</v>
      </c>
      <c r="D16" s="31">
        <f t="shared" si="0"/>
        <v>55218</v>
      </c>
      <c r="E16" s="32">
        <f t="shared" si="6"/>
        <v>12331</v>
      </c>
      <c r="F16" s="33">
        <f t="shared" si="1"/>
        <v>22.331486109601943</v>
      </c>
      <c r="G16" s="31">
        <v>12331</v>
      </c>
      <c r="H16" s="31">
        <v>0</v>
      </c>
      <c r="I16" s="32">
        <f t="shared" si="7"/>
        <v>42887</v>
      </c>
      <c r="J16" s="33">
        <f t="shared" si="2"/>
        <v>77.66851389039806</v>
      </c>
      <c r="K16" s="31">
        <v>29962</v>
      </c>
      <c r="L16" s="33">
        <f t="shared" si="3"/>
        <v>54.26129160780905</v>
      </c>
      <c r="M16" s="31">
        <v>0</v>
      </c>
      <c r="N16" s="33">
        <f t="shared" si="4"/>
        <v>0</v>
      </c>
      <c r="O16" s="31">
        <v>12925</v>
      </c>
      <c r="P16" s="31">
        <v>7137</v>
      </c>
      <c r="Q16" s="33">
        <f t="shared" si="5"/>
        <v>23.40722228258901</v>
      </c>
      <c r="R16" s="31" t="s">
        <v>173</v>
      </c>
      <c r="S16" s="31"/>
      <c r="T16" s="31"/>
      <c r="U16" s="31"/>
    </row>
    <row r="17" spans="1:21" ht="13.5">
      <c r="A17" s="54" t="s">
        <v>90</v>
      </c>
      <c r="B17" s="54" t="s">
        <v>111</v>
      </c>
      <c r="C17" s="55" t="s">
        <v>112</v>
      </c>
      <c r="D17" s="31">
        <f t="shared" si="0"/>
        <v>36418</v>
      </c>
      <c r="E17" s="32">
        <f t="shared" si="6"/>
        <v>8281</v>
      </c>
      <c r="F17" s="33">
        <f t="shared" si="1"/>
        <v>22.738755560437145</v>
      </c>
      <c r="G17" s="31">
        <v>8281</v>
      </c>
      <c r="H17" s="31">
        <v>0</v>
      </c>
      <c r="I17" s="32">
        <f t="shared" si="7"/>
        <v>28137</v>
      </c>
      <c r="J17" s="33">
        <f t="shared" si="2"/>
        <v>77.26124443956284</v>
      </c>
      <c r="K17" s="31">
        <v>6945</v>
      </c>
      <c r="L17" s="33">
        <f t="shared" si="3"/>
        <v>19.070239991213136</v>
      </c>
      <c r="M17" s="31">
        <v>0</v>
      </c>
      <c r="N17" s="33">
        <f t="shared" si="4"/>
        <v>0</v>
      </c>
      <c r="O17" s="31">
        <v>21192</v>
      </c>
      <c r="P17" s="31">
        <v>8005</v>
      </c>
      <c r="Q17" s="33">
        <f t="shared" si="5"/>
        <v>58.191004448349716</v>
      </c>
      <c r="R17" s="31" t="s">
        <v>173</v>
      </c>
      <c r="S17" s="31"/>
      <c r="T17" s="31"/>
      <c r="U17" s="31"/>
    </row>
    <row r="18" spans="1:21" ht="13.5">
      <c r="A18" s="54" t="s">
        <v>90</v>
      </c>
      <c r="B18" s="54" t="s">
        <v>27</v>
      </c>
      <c r="C18" s="55" t="s">
        <v>28</v>
      </c>
      <c r="D18" s="31">
        <f t="shared" si="0"/>
        <v>113877</v>
      </c>
      <c r="E18" s="32">
        <f t="shared" si="6"/>
        <v>32481</v>
      </c>
      <c r="F18" s="33">
        <f t="shared" si="1"/>
        <v>28.52287994941911</v>
      </c>
      <c r="G18" s="31">
        <v>32481</v>
      </c>
      <c r="H18" s="31">
        <v>0</v>
      </c>
      <c r="I18" s="32">
        <f t="shared" si="7"/>
        <v>81396</v>
      </c>
      <c r="J18" s="33">
        <f t="shared" si="2"/>
        <v>71.4771200505809</v>
      </c>
      <c r="K18" s="31">
        <v>50819</v>
      </c>
      <c r="L18" s="33">
        <f t="shared" si="3"/>
        <v>44.626219517549636</v>
      </c>
      <c r="M18" s="31">
        <v>0</v>
      </c>
      <c r="N18" s="33">
        <f t="shared" si="4"/>
        <v>0</v>
      </c>
      <c r="O18" s="31">
        <v>30577</v>
      </c>
      <c r="P18" s="31">
        <v>13433</v>
      </c>
      <c r="Q18" s="33">
        <f t="shared" si="5"/>
        <v>26.85090053303125</v>
      </c>
      <c r="R18" s="31" t="s">
        <v>173</v>
      </c>
      <c r="S18" s="31"/>
      <c r="T18" s="31"/>
      <c r="U18" s="31"/>
    </row>
    <row r="19" spans="1:21" ht="13.5">
      <c r="A19" s="54" t="s">
        <v>90</v>
      </c>
      <c r="B19" s="54" t="s">
        <v>29</v>
      </c>
      <c r="C19" s="55" t="s">
        <v>30</v>
      </c>
      <c r="D19" s="31">
        <f t="shared" si="0"/>
        <v>41640</v>
      </c>
      <c r="E19" s="32">
        <f t="shared" si="6"/>
        <v>11090</v>
      </c>
      <c r="F19" s="33">
        <f t="shared" si="1"/>
        <v>26.633045148895295</v>
      </c>
      <c r="G19" s="31">
        <v>11090</v>
      </c>
      <c r="H19" s="31">
        <v>0</v>
      </c>
      <c r="I19" s="32">
        <f t="shared" si="7"/>
        <v>30550</v>
      </c>
      <c r="J19" s="33">
        <f t="shared" si="2"/>
        <v>73.36695485110471</v>
      </c>
      <c r="K19" s="31">
        <v>8021</v>
      </c>
      <c r="L19" s="33">
        <f t="shared" si="3"/>
        <v>19.26272814601345</v>
      </c>
      <c r="M19" s="31">
        <v>0</v>
      </c>
      <c r="N19" s="33">
        <f t="shared" si="4"/>
        <v>0</v>
      </c>
      <c r="O19" s="31">
        <v>22529</v>
      </c>
      <c r="P19" s="31">
        <v>14122</v>
      </c>
      <c r="Q19" s="33">
        <f t="shared" si="5"/>
        <v>54.104226705091264</v>
      </c>
      <c r="R19" s="31" t="s">
        <v>173</v>
      </c>
      <c r="S19" s="31"/>
      <c r="T19" s="31"/>
      <c r="U19" s="31"/>
    </row>
    <row r="20" spans="1:21" ht="13.5">
      <c r="A20" s="54" t="s">
        <v>90</v>
      </c>
      <c r="B20" s="54" t="s">
        <v>113</v>
      </c>
      <c r="C20" s="55" t="s">
        <v>114</v>
      </c>
      <c r="D20" s="31">
        <f t="shared" si="0"/>
        <v>31066</v>
      </c>
      <c r="E20" s="32">
        <f t="shared" si="6"/>
        <v>6074</v>
      </c>
      <c r="F20" s="33">
        <f t="shared" si="1"/>
        <v>19.551921715058263</v>
      </c>
      <c r="G20" s="31">
        <v>6074</v>
      </c>
      <c r="H20" s="31">
        <v>0</v>
      </c>
      <c r="I20" s="32">
        <f t="shared" si="7"/>
        <v>24992</v>
      </c>
      <c r="J20" s="33">
        <f t="shared" si="2"/>
        <v>80.44807828494174</v>
      </c>
      <c r="K20" s="31">
        <v>12926</v>
      </c>
      <c r="L20" s="33">
        <f t="shared" si="3"/>
        <v>41.608189016931696</v>
      </c>
      <c r="M20" s="31">
        <v>0</v>
      </c>
      <c r="N20" s="33">
        <f t="shared" si="4"/>
        <v>0</v>
      </c>
      <c r="O20" s="31">
        <v>12066</v>
      </c>
      <c r="P20" s="31">
        <v>2553</v>
      </c>
      <c r="Q20" s="33">
        <f t="shared" si="5"/>
        <v>38.83988926801004</v>
      </c>
      <c r="R20" s="31"/>
      <c r="S20" s="31" t="s">
        <v>173</v>
      </c>
      <c r="T20" s="31"/>
      <c r="U20" s="31"/>
    </row>
    <row r="21" spans="1:21" ht="13.5">
      <c r="A21" s="54" t="s">
        <v>90</v>
      </c>
      <c r="B21" s="54" t="s">
        <v>115</v>
      </c>
      <c r="C21" s="55" t="s">
        <v>116</v>
      </c>
      <c r="D21" s="31">
        <f t="shared" si="0"/>
        <v>21320</v>
      </c>
      <c r="E21" s="32">
        <f t="shared" si="6"/>
        <v>2582</v>
      </c>
      <c r="F21" s="33">
        <f t="shared" si="1"/>
        <v>12.110694183864917</v>
      </c>
      <c r="G21" s="31">
        <v>2582</v>
      </c>
      <c r="H21" s="31">
        <v>0</v>
      </c>
      <c r="I21" s="32">
        <f t="shared" si="7"/>
        <v>18738</v>
      </c>
      <c r="J21" s="33">
        <f t="shared" si="2"/>
        <v>87.88930581613509</v>
      </c>
      <c r="K21" s="31">
        <v>12922</v>
      </c>
      <c r="L21" s="33">
        <f t="shared" si="3"/>
        <v>60.609756097560975</v>
      </c>
      <c r="M21" s="31">
        <v>0</v>
      </c>
      <c r="N21" s="33">
        <f t="shared" si="4"/>
        <v>0</v>
      </c>
      <c r="O21" s="31">
        <v>5816</v>
      </c>
      <c r="P21" s="31">
        <v>3332</v>
      </c>
      <c r="Q21" s="33">
        <f t="shared" si="5"/>
        <v>27.27954971857411</v>
      </c>
      <c r="R21" s="31"/>
      <c r="S21" s="31" t="s">
        <v>173</v>
      </c>
      <c r="T21" s="31"/>
      <c r="U21" s="31"/>
    </row>
    <row r="22" spans="1:21" ht="13.5">
      <c r="A22" s="54" t="s">
        <v>90</v>
      </c>
      <c r="B22" s="54" t="s">
        <v>117</v>
      </c>
      <c r="C22" s="55" t="s">
        <v>118</v>
      </c>
      <c r="D22" s="31">
        <f t="shared" si="0"/>
        <v>9836</v>
      </c>
      <c r="E22" s="32">
        <f t="shared" si="6"/>
        <v>5484</v>
      </c>
      <c r="F22" s="33">
        <f t="shared" si="1"/>
        <v>55.7543716958113</v>
      </c>
      <c r="G22" s="31">
        <v>5484</v>
      </c>
      <c r="H22" s="31">
        <v>0</v>
      </c>
      <c r="I22" s="32">
        <f t="shared" si="7"/>
        <v>4352</v>
      </c>
      <c r="J22" s="33">
        <f t="shared" si="2"/>
        <v>44.24562830418869</v>
      </c>
      <c r="K22" s="31">
        <v>0</v>
      </c>
      <c r="L22" s="33">
        <f t="shared" si="3"/>
        <v>0</v>
      </c>
      <c r="M22" s="31">
        <v>0</v>
      </c>
      <c r="N22" s="33">
        <f t="shared" si="4"/>
        <v>0</v>
      </c>
      <c r="O22" s="31">
        <v>4352</v>
      </c>
      <c r="P22" s="31">
        <v>2582</v>
      </c>
      <c r="Q22" s="33">
        <f t="shared" si="5"/>
        <v>44.24562830418869</v>
      </c>
      <c r="R22" s="31"/>
      <c r="S22" s="31" t="s">
        <v>173</v>
      </c>
      <c r="T22" s="31"/>
      <c r="U22" s="31"/>
    </row>
    <row r="23" spans="1:21" ht="13.5">
      <c r="A23" s="54" t="s">
        <v>90</v>
      </c>
      <c r="B23" s="54" t="s">
        <v>119</v>
      </c>
      <c r="C23" s="55" t="s">
        <v>89</v>
      </c>
      <c r="D23" s="31">
        <f t="shared" si="0"/>
        <v>35315</v>
      </c>
      <c r="E23" s="32">
        <f t="shared" si="6"/>
        <v>3521</v>
      </c>
      <c r="F23" s="33">
        <f t="shared" si="1"/>
        <v>9.970267591674926</v>
      </c>
      <c r="G23" s="31">
        <v>3521</v>
      </c>
      <c r="H23" s="31">
        <v>0</v>
      </c>
      <c r="I23" s="32">
        <f t="shared" si="7"/>
        <v>31794</v>
      </c>
      <c r="J23" s="33">
        <f t="shared" si="2"/>
        <v>90.02973240832507</v>
      </c>
      <c r="K23" s="31">
        <v>10463</v>
      </c>
      <c r="L23" s="33">
        <f t="shared" si="3"/>
        <v>29.627636981452643</v>
      </c>
      <c r="M23" s="31">
        <v>0</v>
      </c>
      <c r="N23" s="33">
        <f t="shared" si="4"/>
        <v>0</v>
      </c>
      <c r="O23" s="31">
        <v>21331</v>
      </c>
      <c r="P23" s="31">
        <v>14692</v>
      </c>
      <c r="Q23" s="33">
        <f t="shared" si="5"/>
        <v>60.402095426872435</v>
      </c>
      <c r="R23" s="31" t="s">
        <v>173</v>
      </c>
      <c r="S23" s="31"/>
      <c r="T23" s="31"/>
      <c r="U23" s="31"/>
    </row>
    <row r="24" spans="1:21" ht="13.5">
      <c r="A24" s="54" t="s">
        <v>90</v>
      </c>
      <c r="B24" s="54" t="s">
        <v>120</v>
      </c>
      <c r="C24" s="55" t="s">
        <v>121</v>
      </c>
      <c r="D24" s="31">
        <f t="shared" si="0"/>
        <v>7124</v>
      </c>
      <c r="E24" s="32">
        <f t="shared" si="6"/>
        <v>648</v>
      </c>
      <c r="F24" s="33">
        <f t="shared" si="1"/>
        <v>9.09601347557552</v>
      </c>
      <c r="G24" s="31">
        <v>648</v>
      </c>
      <c r="H24" s="31">
        <v>0</v>
      </c>
      <c r="I24" s="32">
        <f t="shared" si="7"/>
        <v>6476</v>
      </c>
      <c r="J24" s="33">
        <f t="shared" si="2"/>
        <v>90.90398652442448</v>
      </c>
      <c r="K24" s="31">
        <v>2116</v>
      </c>
      <c r="L24" s="33">
        <f t="shared" si="3"/>
        <v>29.70241437394722</v>
      </c>
      <c r="M24" s="31">
        <v>0</v>
      </c>
      <c r="N24" s="33">
        <f t="shared" si="4"/>
        <v>0</v>
      </c>
      <c r="O24" s="31">
        <v>4360</v>
      </c>
      <c r="P24" s="31">
        <v>699</v>
      </c>
      <c r="Q24" s="33">
        <f t="shared" si="5"/>
        <v>61.201572150477254</v>
      </c>
      <c r="R24" s="31" t="s">
        <v>173</v>
      </c>
      <c r="S24" s="31"/>
      <c r="T24" s="31"/>
      <c r="U24" s="31"/>
    </row>
    <row r="25" spans="1:21" ht="13.5">
      <c r="A25" s="54" t="s">
        <v>90</v>
      </c>
      <c r="B25" s="54" t="s">
        <v>122</v>
      </c>
      <c r="C25" s="55" t="s">
        <v>123</v>
      </c>
      <c r="D25" s="31">
        <f t="shared" si="0"/>
        <v>10507</v>
      </c>
      <c r="E25" s="32">
        <f t="shared" si="6"/>
        <v>1821</v>
      </c>
      <c r="F25" s="33">
        <f t="shared" si="1"/>
        <v>17.331302940896546</v>
      </c>
      <c r="G25" s="31">
        <v>1594</v>
      </c>
      <c r="H25" s="31">
        <v>227</v>
      </c>
      <c r="I25" s="32">
        <f t="shared" si="7"/>
        <v>8686</v>
      </c>
      <c r="J25" s="33">
        <f t="shared" si="2"/>
        <v>82.66869705910345</v>
      </c>
      <c r="K25" s="31">
        <v>2057</v>
      </c>
      <c r="L25" s="33">
        <f t="shared" si="3"/>
        <v>19.57742457409346</v>
      </c>
      <c r="M25" s="31">
        <v>0</v>
      </c>
      <c r="N25" s="33">
        <f t="shared" si="4"/>
        <v>0</v>
      </c>
      <c r="O25" s="31">
        <v>6629</v>
      </c>
      <c r="P25" s="31">
        <v>2420</v>
      </c>
      <c r="Q25" s="33">
        <f t="shared" si="5"/>
        <v>63.091272485009995</v>
      </c>
      <c r="R25" s="31" t="s">
        <v>173</v>
      </c>
      <c r="S25" s="31"/>
      <c r="T25" s="31"/>
      <c r="U25" s="31"/>
    </row>
    <row r="26" spans="1:21" ht="13.5">
      <c r="A26" s="54" t="s">
        <v>90</v>
      </c>
      <c r="B26" s="54" t="s">
        <v>124</v>
      </c>
      <c r="C26" s="55" t="s">
        <v>125</v>
      </c>
      <c r="D26" s="31">
        <f t="shared" si="0"/>
        <v>3342</v>
      </c>
      <c r="E26" s="32">
        <f t="shared" si="6"/>
        <v>1292</v>
      </c>
      <c r="F26" s="33">
        <f t="shared" si="1"/>
        <v>38.65948533812089</v>
      </c>
      <c r="G26" s="31">
        <v>1281</v>
      </c>
      <c r="H26" s="31">
        <v>11</v>
      </c>
      <c r="I26" s="32">
        <f t="shared" si="7"/>
        <v>2050</v>
      </c>
      <c r="J26" s="33">
        <f t="shared" si="2"/>
        <v>61.34051466187912</v>
      </c>
      <c r="K26" s="31">
        <v>0</v>
      </c>
      <c r="L26" s="33">
        <f t="shared" si="3"/>
        <v>0</v>
      </c>
      <c r="M26" s="31">
        <v>0</v>
      </c>
      <c r="N26" s="33">
        <f t="shared" si="4"/>
        <v>0</v>
      </c>
      <c r="O26" s="31">
        <v>2050</v>
      </c>
      <c r="P26" s="31">
        <v>1010</v>
      </c>
      <c r="Q26" s="33">
        <f t="shared" si="5"/>
        <v>61.34051466187912</v>
      </c>
      <c r="R26" s="31"/>
      <c r="S26" s="31" t="s">
        <v>173</v>
      </c>
      <c r="T26" s="31"/>
      <c r="U26" s="31"/>
    </row>
    <row r="27" spans="1:21" ht="13.5">
      <c r="A27" s="54" t="s">
        <v>90</v>
      </c>
      <c r="B27" s="54" t="s">
        <v>126</v>
      </c>
      <c r="C27" s="55" t="s">
        <v>127</v>
      </c>
      <c r="D27" s="31">
        <f t="shared" si="0"/>
        <v>16790</v>
      </c>
      <c r="E27" s="32">
        <f t="shared" si="6"/>
        <v>3019</v>
      </c>
      <c r="F27" s="33">
        <f t="shared" si="1"/>
        <v>17.98094103633115</v>
      </c>
      <c r="G27" s="31">
        <v>3019</v>
      </c>
      <c r="H27" s="31">
        <v>0</v>
      </c>
      <c r="I27" s="32">
        <f t="shared" si="7"/>
        <v>13771</v>
      </c>
      <c r="J27" s="33">
        <f t="shared" si="2"/>
        <v>82.01905896366884</v>
      </c>
      <c r="K27" s="31">
        <v>4343</v>
      </c>
      <c r="L27" s="33">
        <f t="shared" si="3"/>
        <v>25.866587254318045</v>
      </c>
      <c r="M27" s="31">
        <v>0</v>
      </c>
      <c r="N27" s="33">
        <f t="shared" si="4"/>
        <v>0</v>
      </c>
      <c r="O27" s="31">
        <v>9428</v>
      </c>
      <c r="P27" s="31">
        <v>3493</v>
      </c>
      <c r="Q27" s="33">
        <f t="shared" si="5"/>
        <v>56.152471709350806</v>
      </c>
      <c r="R27" s="31" t="s">
        <v>173</v>
      </c>
      <c r="S27" s="31"/>
      <c r="T27" s="31"/>
      <c r="U27" s="31"/>
    </row>
    <row r="28" spans="1:21" ht="13.5">
      <c r="A28" s="54" t="s">
        <v>90</v>
      </c>
      <c r="B28" s="54" t="s">
        <v>128</v>
      </c>
      <c r="C28" s="55" t="s">
        <v>129</v>
      </c>
      <c r="D28" s="31">
        <f t="shared" si="0"/>
        <v>25620</v>
      </c>
      <c r="E28" s="32">
        <f t="shared" si="6"/>
        <v>7231</v>
      </c>
      <c r="F28" s="33">
        <f t="shared" si="1"/>
        <v>28.224043715846996</v>
      </c>
      <c r="G28" s="31">
        <v>7231</v>
      </c>
      <c r="H28" s="31">
        <v>0</v>
      </c>
      <c r="I28" s="32">
        <f t="shared" si="7"/>
        <v>18389</v>
      </c>
      <c r="J28" s="33">
        <f t="shared" si="2"/>
        <v>71.77595628415301</v>
      </c>
      <c r="K28" s="31">
        <v>2131</v>
      </c>
      <c r="L28" s="33">
        <f t="shared" si="3"/>
        <v>8.317720530835285</v>
      </c>
      <c r="M28" s="31">
        <v>0</v>
      </c>
      <c r="N28" s="33">
        <f t="shared" si="4"/>
        <v>0</v>
      </c>
      <c r="O28" s="31">
        <v>16258</v>
      </c>
      <c r="P28" s="31">
        <v>9911</v>
      </c>
      <c r="Q28" s="33">
        <f t="shared" si="5"/>
        <v>63.458235753317716</v>
      </c>
      <c r="R28" s="31" t="s">
        <v>173</v>
      </c>
      <c r="S28" s="31"/>
      <c r="T28" s="31"/>
      <c r="U28" s="31"/>
    </row>
    <row r="29" spans="1:21" ht="13.5">
      <c r="A29" s="54" t="s">
        <v>90</v>
      </c>
      <c r="B29" s="54" t="s">
        <v>130</v>
      </c>
      <c r="C29" s="55" t="s">
        <v>131</v>
      </c>
      <c r="D29" s="31">
        <f t="shared" si="0"/>
        <v>17194</v>
      </c>
      <c r="E29" s="32">
        <f t="shared" si="6"/>
        <v>2196</v>
      </c>
      <c r="F29" s="33">
        <f t="shared" si="1"/>
        <v>12.771897173432592</v>
      </c>
      <c r="G29" s="31">
        <v>2196</v>
      </c>
      <c r="H29" s="31">
        <v>0</v>
      </c>
      <c r="I29" s="32">
        <f t="shared" si="7"/>
        <v>14998</v>
      </c>
      <c r="J29" s="33">
        <f t="shared" si="2"/>
        <v>87.22810282656741</v>
      </c>
      <c r="K29" s="31">
        <v>315</v>
      </c>
      <c r="L29" s="33">
        <f t="shared" si="3"/>
        <v>1.8320344306153309</v>
      </c>
      <c r="M29" s="31">
        <v>0</v>
      </c>
      <c r="N29" s="33">
        <f t="shared" si="4"/>
        <v>0</v>
      </c>
      <c r="O29" s="31">
        <v>14683</v>
      </c>
      <c r="P29" s="31">
        <v>7299</v>
      </c>
      <c r="Q29" s="33">
        <f t="shared" si="5"/>
        <v>85.39606839595207</v>
      </c>
      <c r="R29" s="31" t="s">
        <v>173</v>
      </c>
      <c r="S29" s="31"/>
      <c r="T29" s="31"/>
      <c r="U29" s="31"/>
    </row>
    <row r="30" spans="1:21" ht="13.5">
      <c r="A30" s="54" t="s">
        <v>90</v>
      </c>
      <c r="B30" s="54" t="s">
        <v>132</v>
      </c>
      <c r="C30" s="55" t="s">
        <v>133</v>
      </c>
      <c r="D30" s="31">
        <f t="shared" si="0"/>
        <v>12763</v>
      </c>
      <c r="E30" s="32">
        <f t="shared" si="6"/>
        <v>2838</v>
      </c>
      <c r="F30" s="33">
        <f t="shared" si="1"/>
        <v>22.23615137506856</v>
      </c>
      <c r="G30" s="31">
        <v>2838</v>
      </c>
      <c r="H30" s="31">
        <v>0</v>
      </c>
      <c r="I30" s="32">
        <f t="shared" si="7"/>
        <v>9925</v>
      </c>
      <c r="J30" s="33">
        <f t="shared" si="2"/>
        <v>77.76384862493144</v>
      </c>
      <c r="K30" s="31">
        <v>0</v>
      </c>
      <c r="L30" s="33">
        <f t="shared" si="3"/>
        <v>0</v>
      </c>
      <c r="M30" s="31">
        <v>0</v>
      </c>
      <c r="N30" s="33">
        <f t="shared" si="4"/>
        <v>0</v>
      </c>
      <c r="O30" s="31">
        <v>9925</v>
      </c>
      <c r="P30" s="31">
        <v>7038</v>
      </c>
      <c r="Q30" s="33">
        <f t="shared" si="5"/>
        <v>77.76384862493144</v>
      </c>
      <c r="R30" s="31" t="s">
        <v>173</v>
      </c>
      <c r="S30" s="31"/>
      <c r="T30" s="31"/>
      <c r="U30" s="31"/>
    </row>
    <row r="31" spans="1:21" ht="13.5">
      <c r="A31" s="54" t="s">
        <v>90</v>
      </c>
      <c r="B31" s="54" t="s">
        <v>134</v>
      </c>
      <c r="C31" s="55" t="s">
        <v>135</v>
      </c>
      <c r="D31" s="31">
        <f t="shared" si="0"/>
        <v>16956</v>
      </c>
      <c r="E31" s="32">
        <f t="shared" si="6"/>
        <v>3141</v>
      </c>
      <c r="F31" s="33">
        <f t="shared" si="1"/>
        <v>18.524416135881104</v>
      </c>
      <c r="G31" s="31">
        <v>3141</v>
      </c>
      <c r="H31" s="31">
        <v>0</v>
      </c>
      <c r="I31" s="32">
        <f t="shared" si="7"/>
        <v>13815</v>
      </c>
      <c r="J31" s="33">
        <f t="shared" si="2"/>
        <v>81.47558386411889</v>
      </c>
      <c r="K31" s="31">
        <v>0</v>
      </c>
      <c r="L31" s="33">
        <f t="shared" si="3"/>
        <v>0</v>
      </c>
      <c r="M31" s="31">
        <v>0</v>
      </c>
      <c r="N31" s="33">
        <f t="shared" si="4"/>
        <v>0</v>
      </c>
      <c r="O31" s="31">
        <v>13815</v>
      </c>
      <c r="P31" s="31">
        <v>9636</v>
      </c>
      <c r="Q31" s="33">
        <f t="shared" si="5"/>
        <v>81.47558386411889</v>
      </c>
      <c r="R31" s="31" t="s">
        <v>173</v>
      </c>
      <c r="S31" s="31"/>
      <c r="T31" s="31"/>
      <c r="U31" s="31"/>
    </row>
    <row r="32" spans="1:21" ht="13.5">
      <c r="A32" s="54" t="s">
        <v>90</v>
      </c>
      <c r="B32" s="54" t="s">
        <v>136</v>
      </c>
      <c r="C32" s="55" t="s">
        <v>137</v>
      </c>
      <c r="D32" s="31">
        <f t="shared" si="0"/>
        <v>39900</v>
      </c>
      <c r="E32" s="32">
        <f t="shared" si="6"/>
        <v>6083</v>
      </c>
      <c r="F32" s="33">
        <f t="shared" si="1"/>
        <v>15.245614035087721</v>
      </c>
      <c r="G32" s="31">
        <v>6083</v>
      </c>
      <c r="H32" s="31">
        <v>0</v>
      </c>
      <c r="I32" s="32">
        <f t="shared" si="7"/>
        <v>33817</v>
      </c>
      <c r="J32" s="33">
        <f t="shared" si="2"/>
        <v>84.75438596491229</v>
      </c>
      <c r="K32" s="31">
        <v>25929</v>
      </c>
      <c r="L32" s="33">
        <f t="shared" si="3"/>
        <v>64.98496240601503</v>
      </c>
      <c r="M32" s="31">
        <v>0</v>
      </c>
      <c r="N32" s="33">
        <f t="shared" si="4"/>
        <v>0</v>
      </c>
      <c r="O32" s="31">
        <v>7888</v>
      </c>
      <c r="P32" s="31">
        <v>5372</v>
      </c>
      <c r="Q32" s="33">
        <f t="shared" si="5"/>
        <v>19.76942355889724</v>
      </c>
      <c r="R32" s="31" t="s">
        <v>173</v>
      </c>
      <c r="S32" s="31"/>
      <c r="T32" s="31"/>
      <c r="U32" s="31"/>
    </row>
    <row r="33" spans="1:21" ht="13.5">
      <c r="A33" s="54" t="s">
        <v>90</v>
      </c>
      <c r="B33" s="54" t="s">
        <v>138</v>
      </c>
      <c r="C33" s="55" t="s">
        <v>139</v>
      </c>
      <c r="D33" s="31">
        <f t="shared" si="0"/>
        <v>20589</v>
      </c>
      <c r="E33" s="32">
        <f t="shared" si="6"/>
        <v>2007</v>
      </c>
      <c r="F33" s="33">
        <f t="shared" si="1"/>
        <v>9.747923648550197</v>
      </c>
      <c r="G33" s="31">
        <v>2007</v>
      </c>
      <c r="H33" s="31">
        <v>0</v>
      </c>
      <c r="I33" s="32">
        <f t="shared" si="7"/>
        <v>18582</v>
      </c>
      <c r="J33" s="33">
        <f t="shared" si="2"/>
        <v>90.2520763514498</v>
      </c>
      <c r="K33" s="31">
        <v>13405</v>
      </c>
      <c r="L33" s="33">
        <f t="shared" si="3"/>
        <v>65.10758171839332</v>
      </c>
      <c r="M33" s="31">
        <v>0</v>
      </c>
      <c r="N33" s="33">
        <f t="shared" si="4"/>
        <v>0</v>
      </c>
      <c r="O33" s="31">
        <v>5177</v>
      </c>
      <c r="P33" s="31">
        <v>1421</v>
      </c>
      <c r="Q33" s="33">
        <f t="shared" si="5"/>
        <v>25.144494633056485</v>
      </c>
      <c r="R33" s="31"/>
      <c r="S33" s="31" t="s">
        <v>173</v>
      </c>
      <c r="T33" s="31"/>
      <c r="U33" s="31"/>
    </row>
    <row r="34" spans="1:21" ht="13.5">
      <c r="A34" s="54" t="s">
        <v>90</v>
      </c>
      <c r="B34" s="54" t="s">
        <v>140</v>
      </c>
      <c r="C34" s="55" t="s">
        <v>141</v>
      </c>
      <c r="D34" s="31">
        <f t="shared" si="0"/>
        <v>17342</v>
      </c>
      <c r="E34" s="32">
        <f t="shared" si="6"/>
        <v>2299</v>
      </c>
      <c r="F34" s="33">
        <f t="shared" si="1"/>
        <v>13.256833121900588</v>
      </c>
      <c r="G34" s="31">
        <v>2299</v>
      </c>
      <c r="H34" s="31">
        <v>0</v>
      </c>
      <c r="I34" s="32">
        <f t="shared" si="7"/>
        <v>15043</v>
      </c>
      <c r="J34" s="33">
        <f t="shared" si="2"/>
        <v>86.74316687809942</v>
      </c>
      <c r="K34" s="31">
        <v>11652</v>
      </c>
      <c r="L34" s="33">
        <f t="shared" si="3"/>
        <v>67.18948218198592</v>
      </c>
      <c r="M34" s="31">
        <v>0</v>
      </c>
      <c r="N34" s="33">
        <f t="shared" si="4"/>
        <v>0</v>
      </c>
      <c r="O34" s="31">
        <v>3391</v>
      </c>
      <c r="P34" s="31">
        <v>526</v>
      </c>
      <c r="Q34" s="33">
        <f t="shared" si="5"/>
        <v>19.553684696113482</v>
      </c>
      <c r="R34" s="31"/>
      <c r="S34" s="31" t="s">
        <v>173</v>
      </c>
      <c r="T34" s="31"/>
      <c r="U34" s="31"/>
    </row>
    <row r="35" spans="1:21" ht="13.5">
      <c r="A35" s="54" t="s">
        <v>90</v>
      </c>
      <c r="B35" s="54" t="s">
        <v>142</v>
      </c>
      <c r="C35" s="55" t="s">
        <v>143</v>
      </c>
      <c r="D35" s="31">
        <f t="shared" si="0"/>
        <v>26290</v>
      </c>
      <c r="E35" s="32">
        <f t="shared" si="6"/>
        <v>1724</v>
      </c>
      <c r="F35" s="33">
        <f t="shared" si="1"/>
        <v>6.557626473944465</v>
      </c>
      <c r="G35" s="31">
        <v>1724</v>
      </c>
      <c r="H35" s="31">
        <v>0</v>
      </c>
      <c r="I35" s="32">
        <f t="shared" si="7"/>
        <v>24566</v>
      </c>
      <c r="J35" s="33">
        <f t="shared" si="2"/>
        <v>93.44237352605553</v>
      </c>
      <c r="K35" s="31">
        <v>10630</v>
      </c>
      <c r="L35" s="33">
        <f t="shared" si="3"/>
        <v>40.43362495245341</v>
      </c>
      <c r="M35" s="31">
        <v>0</v>
      </c>
      <c r="N35" s="33">
        <f t="shared" si="4"/>
        <v>0</v>
      </c>
      <c r="O35" s="31">
        <v>13936</v>
      </c>
      <c r="P35" s="31">
        <v>4181</v>
      </c>
      <c r="Q35" s="33">
        <f t="shared" si="5"/>
        <v>53.008748573602126</v>
      </c>
      <c r="R35" s="31" t="s">
        <v>173</v>
      </c>
      <c r="S35" s="31"/>
      <c r="T35" s="31"/>
      <c r="U35" s="31"/>
    </row>
    <row r="36" spans="1:21" ht="13.5">
      <c r="A36" s="54" t="s">
        <v>90</v>
      </c>
      <c r="B36" s="54" t="s">
        <v>144</v>
      </c>
      <c r="C36" s="55" t="s">
        <v>145</v>
      </c>
      <c r="D36" s="31">
        <f t="shared" si="0"/>
        <v>28712</v>
      </c>
      <c r="E36" s="32">
        <f t="shared" si="6"/>
        <v>10820</v>
      </c>
      <c r="F36" s="33">
        <f t="shared" si="1"/>
        <v>37.684591808303146</v>
      </c>
      <c r="G36" s="31">
        <v>10820</v>
      </c>
      <c r="H36" s="31">
        <v>0</v>
      </c>
      <c r="I36" s="32">
        <f t="shared" si="7"/>
        <v>17892</v>
      </c>
      <c r="J36" s="33">
        <f t="shared" si="2"/>
        <v>62.315408191696854</v>
      </c>
      <c r="K36" s="31">
        <v>5051</v>
      </c>
      <c r="L36" s="33">
        <f t="shared" si="3"/>
        <v>17.591947617720813</v>
      </c>
      <c r="M36" s="31">
        <v>0</v>
      </c>
      <c r="N36" s="33">
        <f t="shared" si="4"/>
        <v>0</v>
      </c>
      <c r="O36" s="31">
        <v>12841</v>
      </c>
      <c r="P36" s="31">
        <v>4872</v>
      </c>
      <c r="Q36" s="33">
        <f t="shared" si="5"/>
        <v>44.723460573976034</v>
      </c>
      <c r="R36" s="31"/>
      <c r="S36" s="31" t="s">
        <v>173</v>
      </c>
      <c r="T36" s="31"/>
      <c r="U36" s="31"/>
    </row>
    <row r="37" spans="1:21" ht="13.5">
      <c r="A37" s="54" t="s">
        <v>90</v>
      </c>
      <c r="B37" s="54" t="s">
        <v>146</v>
      </c>
      <c r="C37" s="55" t="s">
        <v>147</v>
      </c>
      <c r="D37" s="31">
        <f t="shared" si="0"/>
        <v>18746</v>
      </c>
      <c r="E37" s="32">
        <f t="shared" si="6"/>
        <v>14245</v>
      </c>
      <c r="F37" s="33">
        <f t="shared" si="1"/>
        <v>75.98954443614639</v>
      </c>
      <c r="G37" s="31">
        <v>14245</v>
      </c>
      <c r="H37" s="31">
        <v>0</v>
      </c>
      <c r="I37" s="32">
        <f t="shared" si="7"/>
        <v>4501</v>
      </c>
      <c r="J37" s="33">
        <f t="shared" si="2"/>
        <v>24.010455563853622</v>
      </c>
      <c r="K37" s="31">
        <v>3488</v>
      </c>
      <c r="L37" s="33">
        <f t="shared" si="3"/>
        <v>18.60663608236424</v>
      </c>
      <c r="M37" s="31">
        <v>0</v>
      </c>
      <c r="N37" s="33">
        <f t="shared" si="4"/>
        <v>0</v>
      </c>
      <c r="O37" s="31">
        <v>1013</v>
      </c>
      <c r="P37" s="31">
        <v>308</v>
      </c>
      <c r="Q37" s="33">
        <f t="shared" si="5"/>
        <v>5.403819481489385</v>
      </c>
      <c r="R37" s="31"/>
      <c r="S37" s="31" t="s">
        <v>173</v>
      </c>
      <c r="T37" s="31"/>
      <c r="U37" s="31"/>
    </row>
    <row r="38" spans="1:21" ht="13.5">
      <c r="A38" s="54" t="s">
        <v>90</v>
      </c>
      <c r="B38" s="54" t="s">
        <v>148</v>
      </c>
      <c r="C38" s="55" t="s">
        <v>149</v>
      </c>
      <c r="D38" s="31">
        <f t="shared" si="0"/>
        <v>19252</v>
      </c>
      <c r="E38" s="32">
        <f t="shared" si="6"/>
        <v>7646</v>
      </c>
      <c r="F38" s="33">
        <f t="shared" si="1"/>
        <v>39.7153542489092</v>
      </c>
      <c r="G38" s="31">
        <v>7646</v>
      </c>
      <c r="H38" s="31">
        <v>0</v>
      </c>
      <c r="I38" s="32">
        <f t="shared" si="7"/>
        <v>11606</v>
      </c>
      <c r="J38" s="33">
        <f t="shared" si="2"/>
        <v>60.28464575109079</v>
      </c>
      <c r="K38" s="31">
        <v>4556</v>
      </c>
      <c r="L38" s="33">
        <f t="shared" si="3"/>
        <v>23.665073758570536</v>
      </c>
      <c r="M38" s="31">
        <v>0</v>
      </c>
      <c r="N38" s="33">
        <f t="shared" si="4"/>
        <v>0</v>
      </c>
      <c r="O38" s="31">
        <v>7050</v>
      </c>
      <c r="P38" s="31">
        <v>1841</v>
      </c>
      <c r="Q38" s="33">
        <f t="shared" si="5"/>
        <v>36.61957199252026</v>
      </c>
      <c r="R38" s="31" t="s">
        <v>173</v>
      </c>
      <c r="S38" s="31"/>
      <c r="T38" s="31"/>
      <c r="U38" s="31"/>
    </row>
    <row r="39" spans="1:21" ht="13.5">
      <c r="A39" s="54" t="s">
        <v>90</v>
      </c>
      <c r="B39" s="54" t="s">
        <v>150</v>
      </c>
      <c r="C39" s="55" t="s">
        <v>151</v>
      </c>
      <c r="D39" s="31">
        <f t="shared" si="0"/>
        <v>13782</v>
      </c>
      <c r="E39" s="32">
        <f t="shared" si="6"/>
        <v>5419</v>
      </c>
      <c r="F39" s="33">
        <f t="shared" si="1"/>
        <v>39.31940211870556</v>
      </c>
      <c r="G39" s="31">
        <v>5419</v>
      </c>
      <c r="H39" s="31">
        <v>0</v>
      </c>
      <c r="I39" s="32">
        <f t="shared" si="7"/>
        <v>8363</v>
      </c>
      <c r="J39" s="33">
        <f t="shared" si="2"/>
        <v>60.68059788129444</v>
      </c>
      <c r="K39" s="31">
        <v>4401</v>
      </c>
      <c r="L39" s="33">
        <f t="shared" si="3"/>
        <v>31.932956029603833</v>
      </c>
      <c r="M39" s="31">
        <v>0</v>
      </c>
      <c r="N39" s="33">
        <f t="shared" si="4"/>
        <v>0</v>
      </c>
      <c r="O39" s="31">
        <v>3962</v>
      </c>
      <c r="P39" s="31">
        <v>983</v>
      </c>
      <c r="Q39" s="33">
        <f t="shared" si="5"/>
        <v>28.74764185169061</v>
      </c>
      <c r="R39" s="31"/>
      <c r="S39" s="31" t="s">
        <v>173</v>
      </c>
      <c r="T39" s="31"/>
      <c r="U39" s="31"/>
    </row>
    <row r="40" spans="1:21" ht="13.5">
      <c r="A40" s="54" t="s">
        <v>90</v>
      </c>
      <c r="B40" s="54" t="s">
        <v>152</v>
      </c>
      <c r="C40" s="55" t="s">
        <v>153</v>
      </c>
      <c r="D40" s="31">
        <f t="shared" si="0"/>
        <v>2114</v>
      </c>
      <c r="E40" s="32">
        <f t="shared" si="6"/>
        <v>603</v>
      </c>
      <c r="F40" s="33">
        <f t="shared" si="1"/>
        <v>28.524124881740775</v>
      </c>
      <c r="G40" s="31">
        <v>603</v>
      </c>
      <c r="H40" s="31">
        <v>0</v>
      </c>
      <c r="I40" s="32">
        <f t="shared" si="7"/>
        <v>1511</v>
      </c>
      <c r="J40" s="33">
        <f t="shared" si="2"/>
        <v>71.47587511825922</v>
      </c>
      <c r="K40" s="31">
        <v>368</v>
      </c>
      <c r="L40" s="33">
        <f t="shared" si="3"/>
        <v>17.407757805108798</v>
      </c>
      <c r="M40" s="31">
        <v>0</v>
      </c>
      <c r="N40" s="33">
        <f t="shared" si="4"/>
        <v>0</v>
      </c>
      <c r="O40" s="31">
        <v>1143</v>
      </c>
      <c r="P40" s="31">
        <v>367</v>
      </c>
      <c r="Q40" s="33">
        <f t="shared" si="5"/>
        <v>54.068117313150424</v>
      </c>
      <c r="R40" s="31" t="s">
        <v>173</v>
      </c>
      <c r="S40" s="31"/>
      <c r="T40" s="31"/>
      <c r="U40" s="31"/>
    </row>
    <row r="41" spans="1:21" ht="13.5">
      <c r="A41" s="54" t="s">
        <v>90</v>
      </c>
      <c r="B41" s="54" t="s">
        <v>154</v>
      </c>
      <c r="C41" s="55" t="s">
        <v>155</v>
      </c>
      <c r="D41" s="31">
        <f t="shared" si="0"/>
        <v>11301</v>
      </c>
      <c r="E41" s="32">
        <f t="shared" si="6"/>
        <v>1683</v>
      </c>
      <c r="F41" s="33">
        <f t="shared" si="1"/>
        <v>14.892487390496417</v>
      </c>
      <c r="G41" s="31">
        <v>1683</v>
      </c>
      <c r="H41" s="31">
        <v>0</v>
      </c>
      <c r="I41" s="32">
        <f t="shared" si="7"/>
        <v>9618</v>
      </c>
      <c r="J41" s="33">
        <f t="shared" si="2"/>
        <v>85.10751260950359</v>
      </c>
      <c r="K41" s="31">
        <v>4763</v>
      </c>
      <c r="L41" s="33">
        <f t="shared" si="3"/>
        <v>42.14671268029378</v>
      </c>
      <c r="M41" s="31">
        <v>0</v>
      </c>
      <c r="N41" s="33">
        <f t="shared" si="4"/>
        <v>0</v>
      </c>
      <c r="O41" s="31">
        <v>4855</v>
      </c>
      <c r="P41" s="31">
        <v>696</v>
      </c>
      <c r="Q41" s="33">
        <f t="shared" si="5"/>
        <v>42.960799929209806</v>
      </c>
      <c r="R41" s="31" t="s">
        <v>173</v>
      </c>
      <c r="S41" s="31"/>
      <c r="T41" s="31"/>
      <c r="U41" s="31"/>
    </row>
    <row r="42" spans="1:21" ht="13.5">
      <c r="A42" s="54" t="s">
        <v>90</v>
      </c>
      <c r="B42" s="54" t="s">
        <v>156</v>
      </c>
      <c r="C42" s="55" t="s">
        <v>157</v>
      </c>
      <c r="D42" s="31">
        <f t="shared" si="0"/>
        <v>14193</v>
      </c>
      <c r="E42" s="32">
        <f t="shared" si="6"/>
        <v>7102</v>
      </c>
      <c r="F42" s="33">
        <f t="shared" si="1"/>
        <v>50.038751497216936</v>
      </c>
      <c r="G42" s="31">
        <v>7102</v>
      </c>
      <c r="H42" s="31">
        <v>0</v>
      </c>
      <c r="I42" s="32">
        <f t="shared" si="7"/>
        <v>7091</v>
      </c>
      <c r="J42" s="33">
        <f t="shared" si="2"/>
        <v>49.961248502783064</v>
      </c>
      <c r="K42" s="31">
        <v>0</v>
      </c>
      <c r="L42" s="33">
        <f t="shared" si="3"/>
        <v>0</v>
      </c>
      <c r="M42" s="31">
        <v>0</v>
      </c>
      <c r="N42" s="33">
        <f t="shared" si="4"/>
        <v>0</v>
      </c>
      <c r="O42" s="31">
        <v>7091</v>
      </c>
      <c r="P42" s="31">
        <v>1768</v>
      </c>
      <c r="Q42" s="33">
        <f t="shared" si="5"/>
        <v>49.961248502783064</v>
      </c>
      <c r="R42" s="31" t="s">
        <v>173</v>
      </c>
      <c r="S42" s="31"/>
      <c r="T42" s="31"/>
      <c r="U42" s="31"/>
    </row>
    <row r="43" spans="1:21" ht="13.5">
      <c r="A43" s="54" t="s">
        <v>90</v>
      </c>
      <c r="B43" s="54" t="s">
        <v>158</v>
      </c>
      <c r="C43" s="55" t="s">
        <v>159</v>
      </c>
      <c r="D43" s="31">
        <f t="shared" si="0"/>
        <v>30746</v>
      </c>
      <c r="E43" s="32">
        <f t="shared" si="6"/>
        <v>7232</v>
      </c>
      <c r="F43" s="33">
        <f t="shared" si="1"/>
        <v>23.521758927990632</v>
      </c>
      <c r="G43" s="31">
        <v>7232</v>
      </c>
      <c r="H43" s="31">
        <v>0</v>
      </c>
      <c r="I43" s="32">
        <f t="shared" si="7"/>
        <v>23514</v>
      </c>
      <c r="J43" s="33">
        <f t="shared" si="2"/>
        <v>76.47824107200937</v>
      </c>
      <c r="K43" s="31">
        <v>6136</v>
      </c>
      <c r="L43" s="33">
        <f t="shared" si="3"/>
        <v>19.95706758602745</v>
      </c>
      <c r="M43" s="31">
        <v>0</v>
      </c>
      <c r="N43" s="33">
        <f t="shared" si="4"/>
        <v>0</v>
      </c>
      <c r="O43" s="31">
        <v>17378</v>
      </c>
      <c r="P43" s="31">
        <v>1992</v>
      </c>
      <c r="Q43" s="33">
        <f t="shared" si="5"/>
        <v>56.52117348598191</v>
      </c>
      <c r="R43" s="31" t="s">
        <v>173</v>
      </c>
      <c r="S43" s="31"/>
      <c r="T43" s="31"/>
      <c r="U43" s="31"/>
    </row>
    <row r="44" spans="1:21" ht="13.5">
      <c r="A44" s="54" t="s">
        <v>90</v>
      </c>
      <c r="B44" s="54" t="s">
        <v>160</v>
      </c>
      <c r="C44" s="55" t="s">
        <v>161</v>
      </c>
      <c r="D44" s="31">
        <f t="shared" si="0"/>
        <v>13201</v>
      </c>
      <c r="E44" s="32">
        <f t="shared" si="6"/>
        <v>6397</v>
      </c>
      <c r="F44" s="33">
        <f t="shared" si="1"/>
        <v>48.458450117415346</v>
      </c>
      <c r="G44" s="31">
        <v>6397</v>
      </c>
      <c r="H44" s="31">
        <v>0</v>
      </c>
      <c r="I44" s="32">
        <f t="shared" si="7"/>
        <v>6804</v>
      </c>
      <c r="J44" s="33">
        <f t="shared" si="2"/>
        <v>51.54154988258465</v>
      </c>
      <c r="K44" s="31">
        <v>1787</v>
      </c>
      <c r="L44" s="33">
        <f t="shared" si="3"/>
        <v>13.536853268691765</v>
      </c>
      <c r="M44" s="31">
        <v>0</v>
      </c>
      <c r="N44" s="33">
        <f t="shared" si="4"/>
        <v>0</v>
      </c>
      <c r="O44" s="31">
        <v>5017</v>
      </c>
      <c r="P44" s="31">
        <v>1848</v>
      </c>
      <c r="Q44" s="33">
        <f t="shared" si="5"/>
        <v>38.00469661389288</v>
      </c>
      <c r="R44" s="31" t="s">
        <v>173</v>
      </c>
      <c r="S44" s="31"/>
      <c r="T44" s="31"/>
      <c r="U44" s="31"/>
    </row>
    <row r="45" spans="1:21" ht="13.5">
      <c r="A45" s="54" t="s">
        <v>90</v>
      </c>
      <c r="B45" s="54" t="s">
        <v>162</v>
      </c>
      <c r="C45" s="55" t="s">
        <v>163</v>
      </c>
      <c r="D45" s="31">
        <f t="shared" si="0"/>
        <v>19045</v>
      </c>
      <c r="E45" s="32">
        <f t="shared" si="6"/>
        <v>8346</v>
      </c>
      <c r="F45" s="33">
        <f t="shared" si="1"/>
        <v>43.822525597269625</v>
      </c>
      <c r="G45" s="31">
        <v>8346</v>
      </c>
      <c r="H45" s="31">
        <v>0</v>
      </c>
      <c r="I45" s="32">
        <f t="shared" si="7"/>
        <v>10699</v>
      </c>
      <c r="J45" s="33">
        <f t="shared" si="2"/>
        <v>56.177474402730375</v>
      </c>
      <c r="K45" s="31">
        <v>1947</v>
      </c>
      <c r="L45" s="33">
        <f t="shared" si="3"/>
        <v>10.223155683906537</v>
      </c>
      <c r="M45" s="31">
        <v>0</v>
      </c>
      <c r="N45" s="33">
        <f t="shared" si="4"/>
        <v>0</v>
      </c>
      <c r="O45" s="31">
        <v>8752</v>
      </c>
      <c r="P45" s="31">
        <v>3682</v>
      </c>
      <c r="Q45" s="33">
        <f t="shared" si="5"/>
        <v>45.95431871882384</v>
      </c>
      <c r="R45" s="31" t="s">
        <v>173</v>
      </c>
      <c r="S45" s="31"/>
      <c r="T45" s="31"/>
      <c r="U45" s="31"/>
    </row>
    <row r="46" spans="1:21" ht="13.5">
      <c r="A46" s="54" t="s">
        <v>90</v>
      </c>
      <c r="B46" s="54" t="s">
        <v>164</v>
      </c>
      <c r="C46" s="55" t="s">
        <v>165</v>
      </c>
      <c r="D46" s="31">
        <f t="shared" si="0"/>
        <v>13561</v>
      </c>
      <c r="E46" s="32">
        <f t="shared" si="6"/>
        <v>5649</v>
      </c>
      <c r="F46" s="33">
        <f t="shared" si="1"/>
        <v>41.65622004276971</v>
      </c>
      <c r="G46" s="31">
        <v>5649</v>
      </c>
      <c r="H46" s="31">
        <v>0</v>
      </c>
      <c r="I46" s="32">
        <f t="shared" si="7"/>
        <v>7912</v>
      </c>
      <c r="J46" s="33">
        <f t="shared" si="2"/>
        <v>58.34377995723029</v>
      </c>
      <c r="K46" s="31">
        <v>0</v>
      </c>
      <c r="L46" s="33">
        <f t="shared" si="3"/>
        <v>0</v>
      </c>
      <c r="M46" s="31">
        <v>0</v>
      </c>
      <c r="N46" s="33">
        <f t="shared" si="4"/>
        <v>0</v>
      </c>
      <c r="O46" s="31">
        <v>7912</v>
      </c>
      <c r="P46" s="31">
        <v>4122</v>
      </c>
      <c r="Q46" s="33">
        <f t="shared" si="5"/>
        <v>58.34377995723029</v>
      </c>
      <c r="R46" s="31" t="s">
        <v>173</v>
      </c>
      <c r="S46" s="31"/>
      <c r="T46" s="31"/>
      <c r="U46" s="31"/>
    </row>
    <row r="47" spans="1:21" ht="13.5">
      <c r="A47" s="54" t="s">
        <v>90</v>
      </c>
      <c r="B47" s="54" t="s">
        <v>166</v>
      </c>
      <c r="C47" s="55" t="s">
        <v>88</v>
      </c>
      <c r="D47" s="31">
        <f t="shared" si="0"/>
        <v>7149</v>
      </c>
      <c r="E47" s="32">
        <f t="shared" si="6"/>
        <v>2085</v>
      </c>
      <c r="F47" s="33">
        <f t="shared" si="1"/>
        <v>29.164918170373475</v>
      </c>
      <c r="G47" s="31">
        <v>2085</v>
      </c>
      <c r="H47" s="31">
        <v>0</v>
      </c>
      <c r="I47" s="32">
        <f t="shared" si="7"/>
        <v>5064</v>
      </c>
      <c r="J47" s="33">
        <f t="shared" si="2"/>
        <v>70.83508182962652</v>
      </c>
      <c r="K47" s="31">
        <v>2690</v>
      </c>
      <c r="L47" s="33">
        <f t="shared" si="3"/>
        <v>37.627640229402715</v>
      </c>
      <c r="M47" s="31">
        <v>0</v>
      </c>
      <c r="N47" s="33">
        <f t="shared" si="4"/>
        <v>0</v>
      </c>
      <c r="O47" s="31">
        <v>2374</v>
      </c>
      <c r="P47" s="31">
        <v>1745</v>
      </c>
      <c r="Q47" s="33">
        <f t="shared" si="5"/>
        <v>33.20744160022381</v>
      </c>
      <c r="R47" s="31" t="s">
        <v>173</v>
      </c>
      <c r="S47" s="31"/>
      <c r="T47" s="31"/>
      <c r="U47" s="31"/>
    </row>
    <row r="48" spans="1:21" ht="13.5">
      <c r="A48" s="54" t="s">
        <v>90</v>
      </c>
      <c r="B48" s="54" t="s">
        <v>167</v>
      </c>
      <c r="C48" s="55" t="s">
        <v>168</v>
      </c>
      <c r="D48" s="31">
        <f t="shared" si="0"/>
        <v>5372</v>
      </c>
      <c r="E48" s="32">
        <f t="shared" si="6"/>
        <v>2492</v>
      </c>
      <c r="F48" s="33">
        <f t="shared" si="1"/>
        <v>46.388682055100524</v>
      </c>
      <c r="G48" s="31">
        <v>2492</v>
      </c>
      <c r="H48" s="31">
        <v>0</v>
      </c>
      <c r="I48" s="32">
        <f t="shared" si="7"/>
        <v>2880</v>
      </c>
      <c r="J48" s="33">
        <f t="shared" si="2"/>
        <v>53.61131794489948</v>
      </c>
      <c r="K48" s="31">
        <v>0</v>
      </c>
      <c r="L48" s="33">
        <f t="shared" si="3"/>
        <v>0</v>
      </c>
      <c r="M48" s="31">
        <v>0</v>
      </c>
      <c r="N48" s="33">
        <f t="shared" si="4"/>
        <v>0</v>
      </c>
      <c r="O48" s="31">
        <v>2880</v>
      </c>
      <c r="P48" s="31">
        <v>1547</v>
      </c>
      <c r="Q48" s="33">
        <f t="shared" si="5"/>
        <v>53.61131794489948</v>
      </c>
      <c r="R48" s="31" t="s">
        <v>173</v>
      </c>
      <c r="S48" s="31"/>
      <c r="T48" s="31"/>
      <c r="U48" s="31"/>
    </row>
    <row r="49" spans="1:21" ht="13.5">
      <c r="A49" s="54" t="s">
        <v>90</v>
      </c>
      <c r="B49" s="54" t="s">
        <v>169</v>
      </c>
      <c r="C49" s="55" t="s">
        <v>170</v>
      </c>
      <c r="D49" s="31">
        <f t="shared" si="0"/>
        <v>15363</v>
      </c>
      <c r="E49" s="32">
        <f t="shared" si="6"/>
        <v>4933</v>
      </c>
      <c r="F49" s="33">
        <f t="shared" si="1"/>
        <v>32.10961400768079</v>
      </c>
      <c r="G49" s="31">
        <v>4933</v>
      </c>
      <c r="H49" s="31">
        <v>0</v>
      </c>
      <c r="I49" s="32">
        <f t="shared" si="7"/>
        <v>10430</v>
      </c>
      <c r="J49" s="33">
        <f t="shared" si="2"/>
        <v>67.89038599231921</v>
      </c>
      <c r="K49" s="31">
        <v>1593</v>
      </c>
      <c r="L49" s="33">
        <f t="shared" si="3"/>
        <v>10.369068541300527</v>
      </c>
      <c r="M49" s="31">
        <v>0</v>
      </c>
      <c r="N49" s="33">
        <f t="shared" si="4"/>
        <v>0</v>
      </c>
      <c r="O49" s="31">
        <v>8837</v>
      </c>
      <c r="P49" s="31">
        <v>5987</v>
      </c>
      <c r="Q49" s="33">
        <f t="shared" si="5"/>
        <v>57.52131745101868</v>
      </c>
      <c r="R49" s="31" t="s">
        <v>173</v>
      </c>
      <c r="S49" s="31"/>
      <c r="T49" s="31"/>
      <c r="U49" s="31"/>
    </row>
    <row r="50" spans="1:21" ht="13.5">
      <c r="A50" s="54" t="s">
        <v>90</v>
      </c>
      <c r="B50" s="54" t="s">
        <v>171</v>
      </c>
      <c r="C50" s="55" t="s">
        <v>172</v>
      </c>
      <c r="D50" s="31">
        <f t="shared" si="0"/>
        <v>27848</v>
      </c>
      <c r="E50" s="32">
        <f t="shared" si="6"/>
        <v>8063</v>
      </c>
      <c r="F50" s="33">
        <f t="shared" si="1"/>
        <v>28.9536052858374</v>
      </c>
      <c r="G50" s="31">
        <v>8063</v>
      </c>
      <c r="H50" s="31">
        <v>0</v>
      </c>
      <c r="I50" s="32">
        <f t="shared" si="7"/>
        <v>19785</v>
      </c>
      <c r="J50" s="33">
        <f t="shared" si="2"/>
        <v>71.0463947141626</v>
      </c>
      <c r="K50" s="31">
        <v>2226</v>
      </c>
      <c r="L50" s="33">
        <f t="shared" si="3"/>
        <v>7.993392703246194</v>
      </c>
      <c r="M50" s="31">
        <v>0</v>
      </c>
      <c r="N50" s="33">
        <f t="shared" si="4"/>
        <v>0</v>
      </c>
      <c r="O50" s="31">
        <v>17559</v>
      </c>
      <c r="P50" s="31">
        <v>7464</v>
      </c>
      <c r="Q50" s="33">
        <f t="shared" si="5"/>
        <v>63.0530020109164</v>
      </c>
      <c r="R50" s="31" t="s">
        <v>173</v>
      </c>
      <c r="S50" s="31"/>
      <c r="T50" s="31"/>
      <c r="U50" s="31"/>
    </row>
    <row r="51" spans="1:21" ht="13.5">
      <c r="A51" s="84" t="s">
        <v>32</v>
      </c>
      <c r="B51" s="85"/>
      <c r="C51" s="85"/>
      <c r="D51" s="31">
        <f>SUM(D7:D50)</f>
        <v>2012032</v>
      </c>
      <c r="E51" s="31">
        <f>SUM(E7:E50)</f>
        <v>348855</v>
      </c>
      <c r="F51" s="33">
        <f t="shared" si="1"/>
        <v>17.338441933329094</v>
      </c>
      <c r="G51" s="31">
        <f>SUM(G7:G50)</f>
        <v>348617</v>
      </c>
      <c r="H51" s="31">
        <f>SUM(H7:H50)</f>
        <v>238</v>
      </c>
      <c r="I51" s="31">
        <f>SUM(I7:I50)</f>
        <v>1663177</v>
      </c>
      <c r="J51" s="33">
        <f t="shared" si="2"/>
        <v>82.6615580666709</v>
      </c>
      <c r="K51" s="31">
        <f>SUM(K7:K50)</f>
        <v>938687</v>
      </c>
      <c r="L51" s="33">
        <f t="shared" si="3"/>
        <v>46.653681452382465</v>
      </c>
      <c r="M51" s="31">
        <f>SUM(M7:M50)</f>
        <v>4830</v>
      </c>
      <c r="N51" s="33">
        <f t="shared" si="4"/>
        <v>0.24005582416184237</v>
      </c>
      <c r="O51" s="31">
        <f>SUM(O7:O50)</f>
        <v>719660</v>
      </c>
      <c r="P51" s="31">
        <f>SUM(P7:P50)</f>
        <v>240386</v>
      </c>
      <c r="Q51" s="33">
        <f t="shared" si="5"/>
        <v>35.7678207901266</v>
      </c>
      <c r="R51" s="31">
        <f>COUNTIF(R7:R50,"○")</f>
        <v>32</v>
      </c>
      <c r="S51" s="31">
        <f>COUNTIF(S7:S50,"○")</f>
        <v>12</v>
      </c>
      <c r="T51" s="31">
        <f>COUNTIF(T7:T50,"○")</f>
        <v>0</v>
      </c>
      <c r="U51" s="31">
        <f>COUNTIF(U7:U50,"○")</f>
        <v>0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33</v>
      </c>
      <c r="B2" s="65" t="s">
        <v>16</v>
      </c>
      <c r="C2" s="68" t="s">
        <v>17</v>
      </c>
      <c r="D2" s="14" t="s">
        <v>34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35</v>
      </c>
      <c r="E3" s="59" t="s">
        <v>36</v>
      </c>
      <c r="F3" s="89"/>
      <c r="G3" s="90"/>
      <c r="H3" s="86" t="s">
        <v>37</v>
      </c>
      <c r="I3" s="57"/>
      <c r="J3" s="58"/>
      <c r="K3" s="59" t="s">
        <v>38</v>
      </c>
      <c r="L3" s="57"/>
      <c r="M3" s="58"/>
      <c r="N3" s="26" t="s">
        <v>35</v>
      </c>
      <c r="O3" s="17" t="s">
        <v>39</v>
      </c>
      <c r="P3" s="24"/>
      <c r="Q3" s="24"/>
      <c r="R3" s="24"/>
      <c r="S3" s="24"/>
      <c r="T3" s="25"/>
      <c r="U3" s="17" t="s">
        <v>40</v>
      </c>
      <c r="V3" s="24"/>
      <c r="W3" s="24"/>
      <c r="X3" s="24"/>
      <c r="Y3" s="24"/>
      <c r="Z3" s="25"/>
      <c r="AA3" s="17" t="s">
        <v>41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35</v>
      </c>
      <c r="F4" s="18" t="s">
        <v>19</v>
      </c>
      <c r="G4" s="18" t="s">
        <v>20</v>
      </c>
      <c r="H4" s="26" t="s">
        <v>35</v>
      </c>
      <c r="I4" s="18" t="s">
        <v>19</v>
      </c>
      <c r="J4" s="18" t="s">
        <v>20</v>
      </c>
      <c r="K4" s="26" t="s">
        <v>35</v>
      </c>
      <c r="L4" s="18" t="s">
        <v>19</v>
      </c>
      <c r="M4" s="18" t="s">
        <v>20</v>
      </c>
      <c r="N4" s="27"/>
      <c r="O4" s="26" t="s">
        <v>35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35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35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90</v>
      </c>
      <c r="B7" s="54" t="s">
        <v>91</v>
      </c>
      <c r="C7" s="55" t="s">
        <v>92</v>
      </c>
      <c r="D7" s="31">
        <f aca="true" t="shared" si="0" ref="D7:D50">E7+H7+K7</f>
        <v>39948</v>
      </c>
      <c r="E7" s="31">
        <f aca="true" t="shared" si="1" ref="E7:E50">F7+G7</f>
        <v>0</v>
      </c>
      <c r="F7" s="31">
        <v>0</v>
      </c>
      <c r="G7" s="31">
        <v>0</v>
      </c>
      <c r="H7" s="31">
        <f aca="true" t="shared" si="2" ref="H7:H50">I7+J7</f>
        <v>14180</v>
      </c>
      <c r="I7" s="31">
        <v>14180</v>
      </c>
      <c r="J7" s="31">
        <v>0</v>
      </c>
      <c r="K7" s="31">
        <f aca="true" t="shared" si="3" ref="K7:K50">L7+M7</f>
        <v>25768</v>
      </c>
      <c r="L7" s="31">
        <v>0</v>
      </c>
      <c r="M7" s="31">
        <v>25768</v>
      </c>
      <c r="N7" s="31">
        <f aca="true" t="shared" si="4" ref="N7:N50">O7+U7+AA7</f>
        <v>39948</v>
      </c>
      <c r="O7" s="31">
        <f aca="true" t="shared" si="5" ref="O7:O50">SUM(P7:T7)</f>
        <v>14180</v>
      </c>
      <c r="P7" s="31">
        <v>14180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50">SUM(V7:Z7)</f>
        <v>25768</v>
      </c>
      <c r="V7" s="31">
        <v>25768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50">AB7+AC7</f>
        <v>0</v>
      </c>
      <c r="AB7" s="31">
        <v>0</v>
      </c>
      <c r="AC7" s="31">
        <v>0</v>
      </c>
    </row>
    <row r="8" spans="1:29" ht="13.5">
      <c r="A8" s="54" t="s">
        <v>90</v>
      </c>
      <c r="B8" s="54" t="s">
        <v>93</v>
      </c>
      <c r="C8" s="55" t="s">
        <v>94</v>
      </c>
      <c r="D8" s="31">
        <f t="shared" si="0"/>
        <v>41608</v>
      </c>
      <c r="E8" s="31">
        <f t="shared" si="1"/>
        <v>12527</v>
      </c>
      <c r="F8" s="31">
        <v>12527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29081</v>
      </c>
      <c r="L8" s="31">
        <v>0</v>
      </c>
      <c r="M8" s="31">
        <v>29081</v>
      </c>
      <c r="N8" s="31">
        <f t="shared" si="4"/>
        <v>41608</v>
      </c>
      <c r="O8" s="31">
        <f t="shared" si="5"/>
        <v>12527</v>
      </c>
      <c r="P8" s="31">
        <v>12527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29081</v>
      </c>
      <c r="V8" s="31">
        <v>29081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90</v>
      </c>
      <c r="B9" s="54" t="s">
        <v>95</v>
      </c>
      <c r="C9" s="55" t="s">
        <v>96</v>
      </c>
      <c r="D9" s="31">
        <f t="shared" si="0"/>
        <v>20538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20538</v>
      </c>
      <c r="L9" s="31">
        <v>11531</v>
      </c>
      <c r="M9" s="31">
        <v>9007</v>
      </c>
      <c r="N9" s="31">
        <f t="shared" si="4"/>
        <v>20538</v>
      </c>
      <c r="O9" s="31">
        <f t="shared" si="5"/>
        <v>11531</v>
      </c>
      <c r="P9" s="31">
        <v>11531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9007</v>
      </c>
      <c r="V9" s="31">
        <v>9007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90</v>
      </c>
      <c r="B10" s="54" t="s">
        <v>97</v>
      </c>
      <c r="C10" s="55" t="s">
        <v>98</v>
      </c>
      <c r="D10" s="31">
        <f t="shared" si="0"/>
        <v>38490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38490</v>
      </c>
      <c r="L10" s="31">
        <v>16512</v>
      </c>
      <c r="M10" s="31">
        <v>21978</v>
      </c>
      <c r="N10" s="31">
        <f t="shared" si="4"/>
        <v>38490</v>
      </c>
      <c r="O10" s="31">
        <f t="shared" si="5"/>
        <v>16512</v>
      </c>
      <c r="P10" s="31">
        <v>16512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21978</v>
      </c>
      <c r="V10" s="31">
        <v>21978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90</v>
      </c>
      <c r="B11" s="54" t="s">
        <v>99</v>
      </c>
      <c r="C11" s="55" t="s">
        <v>100</v>
      </c>
      <c r="D11" s="31">
        <f t="shared" si="0"/>
        <v>18980</v>
      </c>
      <c r="E11" s="31">
        <f t="shared" si="1"/>
        <v>8610</v>
      </c>
      <c r="F11" s="31">
        <v>7578</v>
      </c>
      <c r="G11" s="31">
        <v>1032</v>
      </c>
      <c r="H11" s="31">
        <f t="shared" si="2"/>
        <v>0</v>
      </c>
      <c r="I11" s="31">
        <v>0</v>
      </c>
      <c r="J11" s="31">
        <v>0</v>
      </c>
      <c r="K11" s="31">
        <f t="shared" si="3"/>
        <v>10370</v>
      </c>
      <c r="L11" s="31">
        <v>0</v>
      </c>
      <c r="M11" s="31">
        <v>10370</v>
      </c>
      <c r="N11" s="31">
        <f t="shared" si="4"/>
        <v>18980</v>
      </c>
      <c r="O11" s="31">
        <f t="shared" si="5"/>
        <v>7578</v>
      </c>
      <c r="P11" s="31">
        <v>7578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11402</v>
      </c>
      <c r="V11" s="31">
        <v>11402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90</v>
      </c>
      <c r="B12" s="54" t="s">
        <v>101</v>
      </c>
      <c r="C12" s="55" t="s">
        <v>102</v>
      </c>
      <c r="D12" s="31">
        <f t="shared" si="0"/>
        <v>5191</v>
      </c>
      <c r="E12" s="31">
        <f t="shared" si="1"/>
        <v>0</v>
      </c>
      <c r="F12" s="31">
        <v>0</v>
      </c>
      <c r="G12" s="31">
        <v>0</v>
      </c>
      <c r="H12" s="31">
        <f t="shared" si="2"/>
        <v>1635</v>
      </c>
      <c r="I12" s="31">
        <v>1635</v>
      </c>
      <c r="J12" s="31">
        <v>0</v>
      </c>
      <c r="K12" s="31">
        <f t="shared" si="3"/>
        <v>3556</v>
      </c>
      <c r="L12" s="31">
        <v>0</v>
      </c>
      <c r="M12" s="31">
        <v>3556</v>
      </c>
      <c r="N12" s="31">
        <f t="shared" si="4"/>
        <v>5191</v>
      </c>
      <c r="O12" s="31">
        <f t="shared" si="5"/>
        <v>1635</v>
      </c>
      <c r="P12" s="31">
        <v>1635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3556</v>
      </c>
      <c r="V12" s="31">
        <v>3556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90</v>
      </c>
      <c r="B13" s="54" t="s">
        <v>103</v>
      </c>
      <c r="C13" s="55" t="s">
        <v>104</v>
      </c>
      <c r="D13" s="31">
        <f t="shared" si="0"/>
        <v>12094</v>
      </c>
      <c r="E13" s="31">
        <f t="shared" si="1"/>
        <v>0</v>
      </c>
      <c r="F13" s="31">
        <v>0</v>
      </c>
      <c r="G13" s="31">
        <v>0</v>
      </c>
      <c r="H13" s="31">
        <f t="shared" si="2"/>
        <v>4606</v>
      </c>
      <c r="I13" s="31">
        <v>4606</v>
      </c>
      <c r="J13" s="31">
        <v>0</v>
      </c>
      <c r="K13" s="31">
        <f t="shared" si="3"/>
        <v>7488</v>
      </c>
      <c r="L13" s="31">
        <v>0</v>
      </c>
      <c r="M13" s="31">
        <v>7488</v>
      </c>
      <c r="N13" s="31">
        <f t="shared" si="4"/>
        <v>12094</v>
      </c>
      <c r="O13" s="31">
        <f t="shared" si="5"/>
        <v>4606</v>
      </c>
      <c r="P13" s="31">
        <v>4606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7488</v>
      </c>
      <c r="V13" s="31">
        <v>7488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90</v>
      </c>
      <c r="B14" s="54" t="s">
        <v>105</v>
      </c>
      <c r="C14" s="55" t="s">
        <v>106</v>
      </c>
      <c r="D14" s="31">
        <f t="shared" si="0"/>
        <v>28794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28794</v>
      </c>
      <c r="L14" s="31">
        <v>8949</v>
      </c>
      <c r="M14" s="31">
        <v>19845</v>
      </c>
      <c r="N14" s="31">
        <f t="shared" si="4"/>
        <v>28794</v>
      </c>
      <c r="O14" s="31">
        <f t="shared" si="5"/>
        <v>8949</v>
      </c>
      <c r="P14" s="31">
        <v>8949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19845</v>
      </c>
      <c r="V14" s="31">
        <v>19845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90</v>
      </c>
      <c r="B15" s="54" t="s">
        <v>107</v>
      </c>
      <c r="C15" s="55" t="s">
        <v>108</v>
      </c>
      <c r="D15" s="31">
        <f t="shared" si="0"/>
        <v>10590</v>
      </c>
      <c r="E15" s="31">
        <f t="shared" si="1"/>
        <v>9579</v>
      </c>
      <c r="F15" s="31">
        <v>4734</v>
      </c>
      <c r="G15" s="31">
        <v>4845</v>
      </c>
      <c r="H15" s="31">
        <f t="shared" si="2"/>
        <v>1011</v>
      </c>
      <c r="I15" s="31">
        <v>0</v>
      </c>
      <c r="J15" s="31">
        <v>1011</v>
      </c>
      <c r="K15" s="31">
        <f t="shared" si="3"/>
        <v>0</v>
      </c>
      <c r="L15" s="31">
        <v>0</v>
      </c>
      <c r="M15" s="31">
        <v>0</v>
      </c>
      <c r="N15" s="31">
        <f t="shared" si="4"/>
        <v>10590</v>
      </c>
      <c r="O15" s="31">
        <f t="shared" si="5"/>
        <v>4734</v>
      </c>
      <c r="P15" s="31">
        <v>4734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5856</v>
      </c>
      <c r="V15" s="31">
        <v>5856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90</v>
      </c>
      <c r="B16" s="54" t="s">
        <v>109</v>
      </c>
      <c r="C16" s="55" t="s">
        <v>110</v>
      </c>
      <c r="D16" s="31">
        <f t="shared" si="0"/>
        <v>13318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13318</v>
      </c>
      <c r="L16" s="31">
        <v>6404</v>
      </c>
      <c r="M16" s="31">
        <v>6914</v>
      </c>
      <c r="N16" s="31">
        <f t="shared" si="4"/>
        <v>13318</v>
      </c>
      <c r="O16" s="31">
        <f t="shared" si="5"/>
        <v>6404</v>
      </c>
      <c r="P16" s="31">
        <v>6404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6914</v>
      </c>
      <c r="V16" s="31">
        <v>6914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90</v>
      </c>
      <c r="B17" s="54" t="s">
        <v>111</v>
      </c>
      <c r="C17" s="55" t="s">
        <v>112</v>
      </c>
      <c r="D17" s="31">
        <f t="shared" si="0"/>
        <v>9350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9350</v>
      </c>
      <c r="L17" s="31">
        <v>3217</v>
      </c>
      <c r="M17" s="31">
        <v>6133</v>
      </c>
      <c r="N17" s="31">
        <f t="shared" si="4"/>
        <v>9350</v>
      </c>
      <c r="O17" s="31">
        <f t="shared" si="5"/>
        <v>3217</v>
      </c>
      <c r="P17" s="31">
        <v>3217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6133</v>
      </c>
      <c r="V17" s="31">
        <v>6133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90</v>
      </c>
      <c r="B18" s="54" t="s">
        <v>27</v>
      </c>
      <c r="C18" s="55" t="s">
        <v>28</v>
      </c>
      <c r="D18" s="31">
        <f t="shared" si="0"/>
        <v>30832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30832</v>
      </c>
      <c r="L18" s="31">
        <v>13978</v>
      </c>
      <c r="M18" s="31">
        <v>16854</v>
      </c>
      <c r="N18" s="31">
        <f t="shared" si="4"/>
        <v>30832</v>
      </c>
      <c r="O18" s="31">
        <f t="shared" si="5"/>
        <v>13978</v>
      </c>
      <c r="P18" s="31">
        <v>13978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16854</v>
      </c>
      <c r="V18" s="31">
        <v>16854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0</v>
      </c>
      <c r="AB18" s="31">
        <v>0</v>
      </c>
      <c r="AC18" s="31">
        <v>0</v>
      </c>
    </row>
    <row r="19" spans="1:29" ht="13.5">
      <c r="A19" s="54" t="s">
        <v>90</v>
      </c>
      <c r="B19" s="54" t="s">
        <v>29</v>
      </c>
      <c r="C19" s="55" t="s">
        <v>30</v>
      </c>
      <c r="D19" s="31">
        <f t="shared" si="0"/>
        <v>12740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12740</v>
      </c>
      <c r="L19" s="31">
        <v>3360</v>
      </c>
      <c r="M19" s="31">
        <v>9380</v>
      </c>
      <c r="N19" s="31">
        <f t="shared" si="4"/>
        <v>12740</v>
      </c>
      <c r="O19" s="31">
        <f t="shared" si="5"/>
        <v>3360</v>
      </c>
      <c r="P19" s="31">
        <v>3360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9380</v>
      </c>
      <c r="V19" s="31">
        <v>9380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90</v>
      </c>
      <c r="B20" s="54" t="s">
        <v>113</v>
      </c>
      <c r="C20" s="55" t="s">
        <v>114</v>
      </c>
      <c r="D20" s="31">
        <f t="shared" si="0"/>
        <v>8481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8481</v>
      </c>
      <c r="L20" s="31">
        <v>1837</v>
      </c>
      <c r="M20" s="31">
        <v>6644</v>
      </c>
      <c r="N20" s="31">
        <f t="shared" si="4"/>
        <v>8481</v>
      </c>
      <c r="O20" s="31">
        <f t="shared" si="5"/>
        <v>1837</v>
      </c>
      <c r="P20" s="31">
        <v>1837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6644</v>
      </c>
      <c r="V20" s="31">
        <v>6644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90</v>
      </c>
      <c r="B21" s="54" t="s">
        <v>115</v>
      </c>
      <c r="C21" s="55" t="s">
        <v>116</v>
      </c>
      <c r="D21" s="31">
        <f t="shared" si="0"/>
        <v>3149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3149</v>
      </c>
      <c r="L21" s="31">
        <v>796</v>
      </c>
      <c r="M21" s="31">
        <v>2353</v>
      </c>
      <c r="N21" s="31">
        <f t="shared" si="4"/>
        <v>3149</v>
      </c>
      <c r="O21" s="31">
        <f t="shared" si="5"/>
        <v>796</v>
      </c>
      <c r="P21" s="31">
        <v>796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2353</v>
      </c>
      <c r="V21" s="31">
        <v>2353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90</v>
      </c>
      <c r="B22" s="54" t="s">
        <v>117</v>
      </c>
      <c r="C22" s="55" t="s">
        <v>118</v>
      </c>
      <c r="D22" s="31">
        <f t="shared" si="0"/>
        <v>3140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3140</v>
      </c>
      <c r="L22" s="31">
        <v>1482</v>
      </c>
      <c r="M22" s="31">
        <v>1658</v>
      </c>
      <c r="N22" s="31">
        <f t="shared" si="4"/>
        <v>3140</v>
      </c>
      <c r="O22" s="31">
        <f t="shared" si="5"/>
        <v>1482</v>
      </c>
      <c r="P22" s="31">
        <v>1482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1658</v>
      </c>
      <c r="V22" s="31">
        <v>1658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90</v>
      </c>
      <c r="B23" s="54" t="s">
        <v>119</v>
      </c>
      <c r="C23" s="55" t="s">
        <v>89</v>
      </c>
      <c r="D23" s="31">
        <f t="shared" si="0"/>
        <v>12642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12642</v>
      </c>
      <c r="L23" s="31">
        <v>5601</v>
      </c>
      <c r="M23" s="31">
        <v>7041</v>
      </c>
      <c r="N23" s="31">
        <f t="shared" si="4"/>
        <v>12642</v>
      </c>
      <c r="O23" s="31">
        <f t="shared" si="5"/>
        <v>5601</v>
      </c>
      <c r="P23" s="31">
        <v>5601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7041</v>
      </c>
      <c r="V23" s="31">
        <v>7041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90</v>
      </c>
      <c r="B24" s="54" t="s">
        <v>120</v>
      </c>
      <c r="C24" s="55" t="s">
        <v>121</v>
      </c>
      <c r="D24" s="31">
        <f t="shared" si="0"/>
        <v>1342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1342</v>
      </c>
      <c r="L24" s="31">
        <v>681</v>
      </c>
      <c r="M24" s="31">
        <v>661</v>
      </c>
      <c r="N24" s="31">
        <f t="shared" si="4"/>
        <v>1342</v>
      </c>
      <c r="O24" s="31">
        <f t="shared" si="5"/>
        <v>681</v>
      </c>
      <c r="P24" s="31">
        <v>681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661</v>
      </c>
      <c r="V24" s="31">
        <v>661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90</v>
      </c>
      <c r="B25" s="54" t="s">
        <v>122</v>
      </c>
      <c r="C25" s="55" t="s">
        <v>123</v>
      </c>
      <c r="D25" s="31">
        <f t="shared" si="0"/>
        <v>2617</v>
      </c>
      <c r="E25" s="31">
        <f t="shared" si="1"/>
        <v>2617</v>
      </c>
      <c r="F25" s="31">
        <v>957</v>
      </c>
      <c r="G25" s="31">
        <v>1660</v>
      </c>
      <c r="H25" s="31">
        <f t="shared" si="2"/>
        <v>0</v>
      </c>
      <c r="I25" s="31">
        <v>0</v>
      </c>
      <c r="J25" s="31">
        <v>0</v>
      </c>
      <c r="K25" s="31">
        <f t="shared" si="3"/>
        <v>0</v>
      </c>
      <c r="L25" s="31">
        <v>0</v>
      </c>
      <c r="M25" s="31">
        <v>0</v>
      </c>
      <c r="N25" s="31">
        <f t="shared" si="4"/>
        <v>2622</v>
      </c>
      <c r="O25" s="31">
        <f t="shared" si="5"/>
        <v>957</v>
      </c>
      <c r="P25" s="31">
        <v>957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1660</v>
      </c>
      <c r="V25" s="31">
        <v>1660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</v>
      </c>
      <c r="AB25" s="31">
        <v>5</v>
      </c>
      <c r="AC25" s="31">
        <v>0</v>
      </c>
    </row>
    <row r="26" spans="1:29" ht="13.5">
      <c r="A26" s="54" t="s">
        <v>90</v>
      </c>
      <c r="B26" s="54" t="s">
        <v>124</v>
      </c>
      <c r="C26" s="55" t="s">
        <v>125</v>
      </c>
      <c r="D26" s="31">
        <f t="shared" si="0"/>
        <v>2943</v>
      </c>
      <c r="E26" s="31">
        <f t="shared" si="1"/>
        <v>2141</v>
      </c>
      <c r="F26" s="31">
        <v>2141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802</v>
      </c>
      <c r="L26" s="31">
        <v>0</v>
      </c>
      <c r="M26" s="31">
        <v>802</v>
      </c>
      <c r="N26" s="31">
        <f t="shared" si="4"/>
        <v>2961</v>
      </c>
      <c r="O26" s="31">
        <f t="shared" si="5"/>
        <v>2141</v>
      </c>
      <c r="P26" s="31">
        <v>2141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802</v>
      </c>
      <c r="V26" s="31">
        <v>802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18</v>
      </c>
      <c r="AB26" s="31">
        <v>18</v>
      </c>
      <c r="AC26" s="31">
        <v>0</v>
      </c>
    </row>
    <row r="27" spans="1:29" ht="13.5">
      <c r="A27" s="54" t="s">
        <v>90</v>
      </c>
      <c r="B27" s="54" t="s">
        <v>126</v>
      </c>
      <c r="C27" s="55" t="s">
        <v>127</v>
      </c>
      <c r="D27" s="31">
        <f t="shared" si="0"/>
        <v>3447</v>
      </c>
      <c r="E27" s="31">
        <f t="shared" si="1"/>
        <v>3257</v>
      </c>
      <c r="F27" s="31">
        <v>1543</v>
      </c>
      <c r="G27" s="31">
        <v>1714</v>
      </c>
      <c r="H27" s="31">
        <f t="shared" si="2"/>
        <v>190</v>
      </c>
      <c r="I27" s="31">
        <v>0</v>
      </c>
      <c r="J27" s="31">
        <v>190</v>
      </c>
      <c r="K27" s="31">
        <f t="shared" si="3"/>
        <v>0</v>
      </c>
      <c r="L27" s="31">
        <v>0</v>
      </c>
      <c r="M27" s="31">
        <v>0</v>
      </c>
      <c r="N27" s="31">
        <f t="shared" si="4"/>
        <v>3447</v>
      </c>
      <c r="O27" s="31">
        <f t="shared" si="5"/>
        <v>1543</v>
      </c>
      <c r="P27" s="31">
        <v>1543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1904</v>
      </c>
      <c r="V27" s="31">
        <v>1904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0</v>
      </c>
      <c r="AB27" s="31">
        <v>0</v>
      </c>
      <c r="AC27" s="31">
        <v>0</v>
      </c>
    </row>
    <row r="28" spans="1:29" ht="13.5">
      <c r="A28" s="54" t="s">
        <v>90</v>
      </c>
      <c r="B28" s="54" t="s">
        <v>128</v>
      </c>
      <c r="C28" s="55" t="s">
        <v>129</v>
      </c>
      <c r="D28" s="31">
        <f t="shared" si="0"/>
        <v>6778</v>
      </c>
      <c r="E28" s="31">
        <f t="shared" si="1"/>
        <v>6564</v>
      </c>
      <c r="F28" s="31">
        <v>3695</v>
      </c>
      <c r="G28" s="31">
        <v>2869</v>
      </c>
      <c r="H28" s="31">
        <f t="shared" si="2"/>
        <v>214</v>
      </c>
      <c r="I28" s="31">
        <v>0</v>
      </c>
      <c r="J28" s="31">
        <v>214</v>
      </c>
      <c r="K28" s="31">
        <f t="shared" si="3"/>
        <v>0</v>
      </c>
      <c r="L28" s="31">
        <v>0</v>
      </c>
      <c r="M28" s="31">
        <v>0</v>
      </c>
      <c r="N28" s="31">
        <f t="shared" si="4"/>
        <v>6778</v>
      </c>
      <c r="O28" s="31">
        <f t="shared" si="5"/>
        <v>3695</v>
      </c>
      <c r="P28" s="31">
        <v>3695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3083</v>
      </c>
      <c r="V28" s="31">
        <v>3083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90</v>
      </c>
      <c r="B29" s="54" t="s">
        <v>130</v>
      </c>
      <c r="C29" s="55" t="s">
        <v>131</v>
      </c>
      <c r="D29" s="31">
        <f t="shared" si="0"/>
        <v>4833</v>
      </c>
      <c r="E29" s="31">
        <f t="shared" si="1"/>
        <v>4595</v>
      </c>
      <c r="F29" s="31">
        <v>1122</v>
      </c>
      <c r="G29" s="31">
        <v>3473</v>
      </c>
      <c r="H29" s="31">
        <f t="shared" si="2"/>
        <v>238</v>
      </c>
      <c r="I29" s="31">
        <v>0</v>
      </c>
      <c r="J29" s="31">
        <v>238</v>
      </c>
      <c r="K29" s="31">
        <f t="shared" si="3"/>
        <v>0</v>
      </c>
      <c r="L29" s="31">
        <v>0</v>
      </c>
      <c r="M29" s="31">
        <v>0</v>
      </c>
      <c r="N29" s="31">
        <f t="shared" si="4"/>
        <v>4833</v>
      </c>
      <c r="O29" s="31">
        <f t="shared" si="5"/>
        <v>1122</v>
      </c>
      <c r="P29" s="31">
        <v>1122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3711</v>
      </c>
      <c r="V29" s="31">
        <v>3711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90</v>
      </c>
      <c r="B30" s="54" t="s">
        <v>132</v>
      </c>
      <c r="C30" s="55" t="s">
        <v>133</v>
      </c>
      <c r="D30" s="31">
        <f t="shared" si="0"/>
        <v>3553</v>
      </c>
      <c r="E30" s="31">
        <f t="shared" si="1"/>
        <v>3044</v>
      </c>
      <c r="F30" s="31">
        <v>1450</v>
      </c>
      <c r="G30" s="31">
        <v>1594</v>
      </c>
      <c r="H30" s="31">
        <f t="shared" si="2"/>
        <v>509</v>
      </c>
      <c r="I30" s="31">
        <v>0</v>
      </c>
      <c r="J30" s="31">
        <v>509</v>
      </c>
      <c r="K30" s="31">
        <f t="shared" si="3"/>
        <v>0</v>
      </c>
      <c r="L30" s="31">
        <v>0</v>
      </c>
      <c r="M30" s="31">
        <v>0</v>
      </c>
      <c r="N30" s="31">
        <f t="shared" si="4"/>
        <v>3553</v>
      </c>
      <c r="O30" s="31">
        <f t="shared" si="5"/>
        <v>1450</v>
      </c>
      <c r="P30" s="31">
        <v>1450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2103</v>
      </c>
      <c r="V30" s="31">
        <v>2103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90</v>
      </c>
      <c r="B31" s="54" t="s">
        <v>134</v>
      </c>
      <c r="C31" s="55" t="s">
        <v>135</v>
      </c>
      <c r="D31" s="31">
        <f t="shared" si="0"/>
        <v>5000</v>
      </c>
      <c r="E31" s="31">
        <f t="shared" si="1"/>
        <v>4253</v>
      </c>
      <c r="F31" s="31">
        <v>1605</v>
      </c>
      <c r="G31" s="31">
        <v>2648</v>
      </c>
      <c r="H31" s="31">
        <f t="shared" si="2"/>
        <v>747</v>
      </c>
      <c r="I31" s="31">
        <v>0</v>
      </c>
      <c r="J31" s="31">
        <v>747</v>
      </c>
      <c r="K31" s="31">
        <f t="shared" si="3"/>
        <v>0</v>
      </c>
      <c r="L31" s="31">
        <v>0</v>
      </c>
      <c r="M31" s="31">
        <v>0</v>
      </c>
      <c r="N31" s="31">
        <f t="shared" si="4"/>
        <v>5000</v>
      </c>
      <c r="O31" s="31">
        <f t="shared" si="5"/>
        <v>1605</v>
      </c>
      <c r="P31" s="31">
        <v>1605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3395</v>
      </c>
      <c r="V31" s="31">
        <v>3395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90</v>
      </c>
      <c r="B32" s="54" t="s">
        <v>136</v>
      </c>
      <c r="C32" s="55" t="s">
        <v>137</v>
      </c>
      <c r="D32" s="31">
        <f t="shared" si="0"/>
        <v>6340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6340</v>
      </c>
      <c r="L32" s="31">
        <v>1589</v>
      </c>
      <c r="M32" s="31">
        <v>4751</v>
      </c>
      <c r="N32" s="31">
        <f t="shared" si="4"/>
        <v>6340</v>
      </c>
      <c r="O32" s="31">
        <f t="shared" si="5"/>
        <v>1589</v>
      </c>
      <c r="P32" s="31">
        <v>1589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4751</v>
      </c>
      <c r="V32" s="31">
        <v>4751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90</v>
      </c>
      <c r="B33" s="54" t="s">
        <v>138</v>
      </c>
      <c r="C33" s="55" t="s">
        <v>139</v>
      </c>
      <c r="D33" s="31">
        <f t="shared" si="0"/>
        <v>3071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3071</v>
      </c>
      <c r="L33" s="31">
        <v>1204</v>
      </c>
      <c r="M33" s="31">
        <v>1867</v>
      </c>
      <c r="N33" s="31">
        <f t="shared" si="4"/>
        <v>3071</v>
      </c>
      <c r="O33" s="31">
        <f t="shared" si="5"/>
        <v>1204</v>
      </c>
      <c r="P33" s="31">
        <v>1204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1867</v>
      </c>
      <c r="V33" s="31">
        <v>1867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0</v>
      </c>
      <c r="AB33" s="31">
        <v>0</v>
      </c>
      <c r="AC33" s="31">
        <v>0</v>
      </c>
    </row>
    <row r="34" spans="1:29" ht="13.5">
      <c r="A34" s="54" t="s">
        <v>90</v>
      </c>
      <c r="B34" s="54" t="s">
        <v>140</v>
      </c>
      <c r="C34" s="55" t="s">
        <v>141</v>
      </c>
      <c r="D34" s="31">
        <f t="shared" si="0"/>
        <v>2888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2888</v>
      </c>
      <c r="L34" s="31">
        <v>580</v>
      </c>
      <c r="M34" s="31">
        <v>2308</v>
      </c>
      <c r="N34" s="31">
        <f t="shared" si="4"/>
        <v>2888</v>
      </c>
      <c r="O34" s="31">
        <f t="shared" si="5"/>
        <v>580</v>
      </c>
      <c r="P34" s="31">
        <v>580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2308</v>
      </c>
      <c r="V34" s="31">
        <v>2308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90</v>
      </c>
      <c r="B35" s="54" t="s">
        <v>142</v>
      </c>
      <c r="C35" s="55" t="s">
        <v>143</v>
      </c>
      <c r="D35" s="31">
        <f t="shared" si="0"/>
        <v>5705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5705</v>
      </c>
      <c r="L35" s="31">
        <v>1361</v>
      </c>
      <c r="M35" s="31">
        <v>4344</v>
      </c>
      <c r="N35" s="31">
        <f t="shared" si="4"/>
        <v>5705</v>
      </c>
      <c r="O35" s="31">
        <f t="shared" si="5"/>
        <v>1361</v>
      </c>
      <c r="P35" s="31">
        <v>1361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4344</v>
      </c>
      <c r="V35" s="31">
        <v>4344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90</v>
      </c>
      <c r="B36" s="54" t="s">
        <v>144</v>
      </c>
      <c r="C36" s="55" t="s">
        <v>145</v>
      </c>
      <c r="D36" s="31">
        <f t="shared" si="0"/>
        <v>9760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9760</v>
      </c>
      <c r="L36" s="31">
        <v>3865</v>
      </c>
      <c r="M36" s="31">
        <v>5895</v>
      </c>
      <c r="N36" s="31">
        <f t="shared" si="4"/>
        <v>9760</v>
      </c>
      <c r="O36" s="31">
        <f t="shared" si="5"/>
        <v>3865</v>
      </c>
      <c r="P36" s="31">
        <v>3865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5895</v>
      </c>
      <c r="V36" s="31">
        <v>5895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0</v>
      </c>
      <c r="AB36" s="31">
        <v>0</v>
      </c>
      <c r="AC36" s="31">
        <v>0</v>
      </c>
    </row>
    <row r="37" spans="1:29" ht="13.5">
      <c r="A37" s="54" t="s">
        <v>90</v>
      </c>
      <c r="B37" s="54" t="s">
        <v>146</v>
      </c>
      <c r="C37" s="55" t="s">
        <v>147</v>
      </c>
      <c r="D37" s="31">
        <f t="shared" si="0"/>
        <v>4340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4340</v>
      </c>
      <c r="L37" s="31">
        <v>1837</v>
      </c>
      <c r="M37" s="31">
        <v>2503</v>
      </c>
      <c r="N37" s="31">
        <f t="shared" si="4"/>
        <v>4340</v>
      </c>
      <c r="O37" s="31">
        <f t="shared" si="5"/>
        <v>1837</v>
      </c>
      <c r="P37" s="31">
        <v>1837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2503</v>
      </c>
      <c r="V37" s="31">
        <v>2503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90</v>
      </c>
      <c r="B38" s="54" t="s">
        <v>148</v>
      </c>
      <c r="C38" s="55" t="s">
        <v>149</v>
      </c>
      <c r="D38" s="31">
        <f t="shared" si="0"/>
        <v>5791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5791</v>
      </c>
      <c r="L38" s="31">
        <v>3001</v>
      </c>
      <c r="M38" s="31">
        <v>2790</v>
      </c>
      <c r="N38" s="31">
        <f t="shared" si="4"/>
        <v>5791</v>
      </c>
      <c r="O38" s="31">
        <f t="shared" si="5"/>
        <v>3001</v>
      </c>
      <c r="P38" s="31">
        <v>3001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2790</v>
      </c>
      <c r="V38" s="31">
        <v>2790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90</v>
      </c>
      <c r="B39" s="54" t="s">
        <v>150</v>
      </c>
      <c r="C39" s="55" t="s">
        <v>151</v>
      </c>
      <c r="D39" s="31">
        <f t="shared" si="0"/>
        <v>2106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2106</v>
      </c>
      <c r="L39" s="31">
        <v>1089</v>
      </c>
      <c r="M39" s="31">
        <v>1017</v>
      </c>
      <c r="N39" s="31">
        <f t="shared" si="4"/>
        <v>2106</v>
      </c>
      <c r="O39" s="31">
        <f t="shared" si="5"/>
        <v>1089</v>
      </c>
      <c r="P39" s="31">
        <v>1089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1017</v>
      </c>
      <c r="V39" s="31">
        <v>1017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0</v>
      </c>
      <c r="AB39" s="31">
        <v>0</v>
      </c>
      <c r="AC39" s="31">
        <v>0</v>
      </c>
    </row>
    <row r="40" spans="1:29" ht="13.5">
      <c r="A40" s="54" t="s">
        <v>90</v>
      </c>
      <c r="B40" s="54" t="s">
        <v>152</v>
      </c>
      <c r="C40" s="55" t="s">
        <v>153</v>
      </c>
      <c r="D40" s="31">
        <f t="shared" si="0"/>
        <v>917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917</v>
      </c>
      <c r="L40" s="31">
        <v>238</v>
      </c>
      <c r="M40" s="31">
        <v>679</v>
      </c>
      <c r="N40" s="31">
        <f t="shared" si="4"/>
        <v>917</v>
      </c>
      <c r="O40" s="31">
        <f t="shared" si="5"/>
        <v>238</v>
      </c>
      <c r="P40" s="31">
        <v>238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679</v>
      </c>
      <c r="V40" s="31">
        <v>679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0</v>
      </c>
      <c r="AB40" s="31">
        <v>0</v>
      </c>
      <c r="AC40" s="31">
        <v>0</v>
      </c>
    </row>
    <row r="41" spans="1:29" ht="13.5">
      <c r="A41" s="54" t="s">
        <v>90</v>
      </c>
      <c r="B41" s="54" t="s">
        <v>154</v>
      </c>
      <c r="C41" s="55" t="s">
        <v>155</v>
      </c>
      <c r="D41" s="31">
        <f t="shared" si="0"/>
        <v>4125</v>
      </c>
      <c r="E41" s="31">
        <f t="shared" si="1"/>
        <v>0</v>
      </c>
      <c r="F41" s="31">
        <v>0</v>
      </c>
      <c r="G41" s="31">
        <v>0</v>
      </c>
      <c r="H41" s="31">
        <f t="shared" si="2"/>
        <v>1404</v>
      </c>
      <c r="I41" s="31">
        <v>1404</v>
      </c>
      <c r="J41" s="31">
        <v>0</v>
      </c>
      <c r="K41" s="31">
        <f t="shared" si="3"/>
        <v>2721</v>
      </c>
      <c r="L41" s="31">
        <v>0</v>
      </c>
      <c r="M41" s="31">
        <v>2721</v>
      </c>
      <c r="N41" s="31">
        <f t="shared" si="4"/>
        <v>4125</v>
      </c>
      <c r="O41" s="31">
        <f t="shared" si="5"/>
        <v>1404</v>
      </c>
      <c r="P41" s="31">
        <v>1404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2721</v>
      </c>
      <c r="V41" s="31">
        <v>2721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0</v>
      </c>
      <c r="AB41" s="31">
        <v>0</v>
      </c>
      <c r="AC41" s="31">
        <v>0</v>
      </c>
    </row>
    <row r="42" spans="1:29" ht="13.5">
      <c r="A42" s="54" t="s">
        <v>90</v>
      </c>
      <c r="B42" s="54" t="s">
        <v>156</v>
      </c>
      <c r="C42" s="55" t="s">
        <v>157</v>
      </c>
      <c r="D42" s="31">
        <f t="shared" si="0"/>
        <v>5684</v>
      </c>
      <c r="E42" s="31">
        <f t="shared" si="1"/>
        <v>0</v>
      </c>
      <c r="F42" s="31">
        <v>0</v>
      </c>
      <c r="G42" s="31">
        <v>0</v>
      </c>
      <c r="H42" s="31">
        <f t="shared" si="2"/>
        <v>0</v>
      </c>
      <c r="I42" s="31">
        <v>0</v>
      </c>
      <c r="J42" s="31">
        <v>0</v>
      </c>
      <c r="K42" s="31">
        <f t="shared" si="3"/>
        <v>5684</v>
      </c>
      <c r="L42" s="31">
        <v>1846</v>
      </c>
      <c r="M42" s="31">
        <v>3838</v>
      </c>
      <c r="N42" s="31">
        <f t="shared" si="4"/>
        <v>5684</v>
      </c>
      <c r="O42" s="31">
        <f t="shared" si="5"/>
        <v>1846</v>
      </c>
      <c r="P42" s="31">
        <v>1846</v>
      </c>
      <c r="Q42" s="31">
        <v>0</v>
      </c>
      <c r="R42" s="31">
        <v>0</v>
      </c>
      <c r="S42" s="31">
        <v>0</v>
      </c>
      <c r="T42" s="31">
        <v>0</v>
      </c>
      <c r="U42" s="31">
        <f t="shared" si="6"/>
        <v>3838</v>
      </c>
      <c r="V42" s="31">
        <v>3838</v>
      </c>
      <c r="W42" s="31">
        <v>0</v>
      </c>
      <c r="X42" s="31">
        <v>0</v>
      </c>
      <c r="Y42" s="31">
        <v>0</v>
      </c>
      <c r="Z42" s="31">
        <v>0</v>
      </c>
      <c r="AA42" s="31">
        <f t="shared" si="7"/>
        <v>0</v>
      </c>
      <c r="AB42" s="31">
        <v>0</v>
      </c>
      <c r="AC42" s="31">
        <v>0</v>
      </c>
    </row>
    <row r="43" spans="1:29" ht="13.5">
      <c r="A43" s="54" t="s">
        <v>90</v>
      </c>
      <c r="B43" s="54" t="s">
        <v>158</v>
      </c>
      <c r="C43" s="55" t="s">
        <v>159</v>
      </c>
      <c r="D43" s="31">
        <f t="shared" si="0"/>
        <v>9201</v>
      </c>
      <c r="E43" s="31">
        <f t="shared" si="1"/>
        <v>0</v>
      </c>
      <c r="F43" s="31">
        <v>0</v>
      </c>
      <c r="G43" s="31">
        <v>0</v>
      </c>
      <c r="H43" s="31">
        <f t="shared" si="2"/>
        <v>0</v>
      </c>
      <c r="I43" s="31">
        <v>0</v>
      </c>
      <c r="J43" s="31">
        <v>0</v>
      </c>
      <c r="K43" s="31">
        <f t="shared" si="3"/>
        <v>9201</v>
      </c>
      <c r="L43" s="31">
        <v>2143</v>
      </c>
      <c r="M43" s="31">
        <v>7058</v>
      </c>
      <c r="N43" s="31">
        <f t="shared" si="4"/>
        <v>9201</v>
      </c>
      <c r="O43" s="31">
        <f t="shared" si="5"/>
        <v>2143</v>
      </c>
      <c r="P43" s="31">
        <v>2143</v>
      </c>
      <c r="Q43" s="31">
        <v>0</v>
      </c>
      <c r="R43" s="31">
        <v>0</v>
      </c>
      <c r="S43" s="31">
        <v>0</v>
      </c>
      <c r="T43" s="31">
        <v>0</v>
      </c>
      <c r="U43" s="31">
        <f t="shared" si="6"/>
        <v>7058</v>
      </c>
      <c r="V43" s="31">
        <v>7058</v>
      </c>
      <c r="W43" s="31">
        <v>0</v>
      </c>
      <c r="X43" s="31">
        <v>0</v>
      </c>
      <c r="Y43" s="31">
        <v>0</v>
      </c>
      <c r="Z43" s="31">
        <v>0</v>
      </c>
      <c r="AA43" s="31">
        <f t="shared" si="7"/>
        <v>0</v>
      </c>
      <c r="AB43" s="31">
        <v>0</v>
      </c>
      <c r="AC43" s="31">
        <v>0</v>
      </c>
    </row>
    <row r="44" spans="1:29" ht="13.5">
      <c r="A44" s="54" t="s">
        <v>90</v>
      </c>
      <c r="B44" s="54" t="s">
        <v>160</v>
      </c>
      <c r="C44" s="55" t="s">
        <v>161</v>
      </c>
      <c r="D44" s="31">
        <f t="shared" si="0"/>
        <v>3895</v>
      </c>
      <c r="E44" s="31">
        <f t="shared" si="1"/>
        <v>0</v>
      </c>
      <c r="F44" s="31">
        <v>0</v>
      </c>
      <c r="G44" s="31">
        <v>0</v>
      </c>
      <c r="H44" s="31">
        <f t="shared" si="2"/>
        <v>0</v>
      </c>
      <c r="I44" s="31">
        <v>0</v>
      </c>
      <c r="J44" s="31">
        <v>0</v>
      </c>
      <c r="K44" s="31">
        <f t="shared" si="3"/>
        <v>3895</v>
      </c>
      <c r="L44" s="31">
        <v>941</v>
      </c>
      <c r="M44" s="31">
        <v>2954</v>
      </c>
      <c r="N44" s="31">
        <f t="shared" si="4"/>
        <v>3895</v>
      </c>
      <c r="O44" s="31">
        <f t="shared" si="5"/>
        <v>941</v>
      </c>
      <c r="P44" s="31">
        <v>941</v>
      </c>
      <c r="Q44" s="31">
        <v>0</v>
      </c>
      <c r="R44" s="31">
        <v>0</v>
      </c>
      <c r="S44" s="31">
        <v>0</v>
      </c>
      <c r="T44" s="31">
        <v>0</v>
      </c>
      <c r="U44" s="31">
        <f t="shared" si="6"/>
        <v>2954</v>
      </c>
      <c r="V44" s="31">
        <v>2954</v>
      </c>
      <c r="W44" s="31">
        <v>0</v>
      </c>
      <c r="X44" s="31">
        <v>0</v>
      </c>
      <c r="Y44" s="31">
        <v>0</v>
      </c>
      <c r="Z44" s="31">
        <v>0</v>
      </c>
      <c r="AA44" s="31">
        <f t="shared" si="7"/>
        <v>0</v>
      </c>
      <c r="AB44" s="31">
        <v>0</v>
      </c>
      <c r="AC44" s="31">
        <v>0</v>
      </c>
    </row>
    <row r="45" spans="1:29" ht="13.5">
      <c r="A45" s="54" t="s">
        <v>90</v>
      </c>
      <c r="B45" s="54" t="s">
        <v>162</v>
      </c>
      <c r="C45" s="55" t="s">
        <v>163</v>
      </c>
      <c r="D45" s="31">
        <f t="shared" si="0"/>
        <v>7720</v>
      </c>
      <c r="E45" s="31">
        <f t="shared" si="1"/>
        <v>0</v>
      </c>
      <c r="F45" s="31">
        <v>0</v>
      </c>
      <c r="G45" s="31">
        <v>0</v>
      </c>
      <c r="H45" s="31">
        <f t="shared" si="2"/>
        <v>0</v>
      </c>
      <c r="I45" s="31">
        <v>0</v>
      </c>
      <c r="J45" s="31">
        <v>0</v>
      </c>
      <c r="K45" s="31">
        <f t="shared" si="3"/>
        <v>7720</v>
      </c>
      <c r="L45" s="31">
        <v>2376</v>
      </c>
      <c r="M45" s="31">
        <v>5344</v>
      </c>
      <c r="N45" s="31">
        <f t="shared" si="4"/>
        <v>7720</v>
      </c>
      <c r="O45" s="31">
        <f t="shared" si="5"/>
        <v>2376</v>
      </c>
      <c r="P45" s="31">
        <v>2376</v>
      </c>
      <c r="Q45" s="31">
        <v>0</v>
      </c>
      <c r="R45" s="31">
        <v>0</v>
      </c>
      <c r="S45" s="31">
        <v>0</v>
      </c>
      <c r="T45" s="31">
        <v>0</v>
      </c>
      <c r="U45" s="31">
        <f t="shared" si="6"/>
        <v>5344</v>
      </c>
      <c r="V45" s="31">
        <v>5344</v>
      </c>
      <c r="W45" s="31">
        <v>0</v>
      </c>
      <c r="X45" s="31">
        <v>0</v>
      </c>
      <c r="Y45" s="31">
        <v>0</v>
      </c>
      <c r="Z45" s="31">
        <v>0</v>
      </c>
      <c r="AA45" s="31">
        <f t="shared" si="7"/>
        <v>0</v>
      </c>
      <c r="AB45" s="31">
        <v>0</v>
      </c>
      <c r="AC45" s="31">
        <v>0</v>
      </c>
    </row>
    <row r="46" spans="1:29" ht="13.5">
      <c r="A46" s="54" t="s">
        <v>90</v>
      </c>
      <c r="B46" s="54" t="s">
        <v>164</v>
      </c>
      <c r="C46" s="55" t="s">
        <v>165</v>
      </c>
      <c r="D46" s="31">
        <f t="shared" si="0"/>
        <v>5555</v>
      </c>
      <c r="E46" s="31">
        <f t="shared" si="1"/>
        <v>0</v>
      </c>
      <c r="F46" s="31">
        <v>0</v>
      </c>
      <c r="G46" s="31">
        <v>0</v>
      </c>
      <c r="H46" s="31">
        <f t="shared" si="2"/>
        <v>0</v>
      </c>
      <c r="I46" s="31">
        <v>0</v>
      </c>
      <c r="J46" s="31">
        <v>0</v>
      </c>
      <c r="K46" s="31">
        <f t="shared" si="3"/>
        <v>5555</v>
      </c>
      <c r="L46" s="31">
        <v>1926</v>
      </c>
      <c r="M46" s="31">
        <v>3629</v>
      </c>
      <c r="N46" s="31">
        <f t="shared" si="4"/>
        <v>5555</v>
      </c>
      <c r="O46" s="31">
        <f t="shared" si="5"/>
        <v>1926</v>
      </c>
      <c r="P46" s="31">
        <v>1926</v>
      </c>
      <c r="Q46" s="31">
        <v>0</v>
      </c>
      <c r="R46" s="31">
        <v>0</v>
      </c>
      <c r="S46" s="31">
        <v>0</v>
      </c>
      <c r="T46" s="31">
        <v>0</v>
      </c>
      <c r="U46" s="31">
        <f t="shared" si="6"/>
        <v>3629</v>
      </c>
      <c r="V46" s="31">
        <v>3629</v>
      </c>
      <c r="W46" s="31">
        <v>0</v>
      </c>
      <c r="X46" s="31">
        <v>0</v>
      </c>
      <c r="Y46" s="31">
        <v>0</v>
      </c>
      <c r="Z46" s="31">
        <v>0</v>
      </c>
      <c r="AA46" s="31">
        <f t="shared" si="7"/>
        <v>0</v>
      </c>
      <c r="AB46" s="31">
        <v>0</v>
      </c>
      <c r="AC46" s="31">
        <v>0</v>
      </c>
    </row>
    <row r="47" spans="1:29" ht="13.5">
      <c r="A47" s="54" t="s">
        <v>90</v>
      </c>
      <c r="B47" s="54" t="s">
        <v>166</v>
      </c>
      <c r="C47" s="55" t="s">
        <v>88</v>
      </c>
      <c r="D47" s="31">
        <f t="shared" si="0"/>
        <v>2546</v>
      </c>
      <c r="E47" s="31">
        <f t="shared" si="1"/>
        <v>0</v>
      </c>
      <c r="F47" s="31">
        <v>0</v>
      </c>
      <c r="G47" s="31">
        <v>0</v>
      </c>
      <c r="H47" s="31">
        <f t="shared" si="2"/>
        <v>0</v>
      </c>
      <c r="I47" s="31">
        <v>0</v>
      </c>
      <c r="J47" s="31">
        <v>0</v>
      </c>
      <c r="K47" s="31">
        <f t="shared" si="3"/>
        <v>2546</v>
      </c>
      <c r="L47" s="31">
        <v>904</v>
      </c>
      <c r="M47" s="31">
        <v>1642</v>
      </c>
      <c r="N47" s="31">
        <f t="shared" si="4"/>
        <v>2546</v>
      </c>
      <c r="O47" s="31">
        <f t="shared" si="5"/>
        <v>904</v>
      </c>
      <c r="P47" s="31">
        <v>904</v>
      </c>
      <c r="Q47" s="31">
        <v>0</v>
      </c>
      <c r="R47" s="31">
        <v>0</v>
      </c>
      <c r="S47" s="31">
        <v>0</v>
      </c>
      <c r="T47" s="31">
        <v>0</v>
      </c>
      <c r="U47" s="31">
        <f t="shared" si="6"/>
        <v>1642</v>
      </c>
      <c r="V47" s="31">
        <v>1642</v>
      </c>
      <c r="W47" s="31">
        <v>0</v>
      </c>
      <c r="X47" s="31">
        <v>0</v>
      </c>
      <c r="Y47" s="31">
        <v>0</v>
      </c>
      <c r="Z47" s="31">
        <v>0</v>
      </c>
      <c r="AA47" s="31">
        <f t="shared" si="7"/>
        <v>0</v>
      </c>
      <c r="AB47" s="31">
        <v>0</v>
      </c>
      <c r="AC47" s="31">
        <v>0</v>
      </c>
    </row>
    <row r="48" spans="1:29" ht="13.5">
      <c r="A48" s="54" t="s">
        <v>90</v>
      </c>
      <c r="B48" s="54" t="s">
        <v>167</v>
      </c>
      <c r="C48" s="55" t="s">
        <v>168</v>
      </c>
      <c r="D48" s="31">
        <f t="shared" si="0"/>
        <v>1684</v>
      </c>
      <c r="E48" s="31">
        <f t="shared" si="1"/>
        <v>0</v>
      </c>
      <c r="F48" s="31">
        <v>0</v>
      </c>
      <c r="G48" s="31">
        <v>0</v>
      </c>
      <c r="H48" s="31">
        <f t="shared" si="2"/>
        <v>0</v>
      </c>
      <c r="I48" s="31">
        <v>0</v>
      </c>
      <c r="J48" s="31">
        <v>0</v>
      </c>
      <c r="K48" s="31">
        <f t="shared" si="3"/>
        <v>1684</v>
      </c>
      <c r="L48" s="31">
        <v>854</v>
      </c>
      <c r="M48" s="31">
        <v>830</v>
      </c>
      <c r="N48" s="31">
        <f t="shared" si="4"/>
        <v>1684</v>
      </c>
      <c r="O48" s="31">
        <f t="shared" si="5"/>
        <v>854</v>
      </c>
      <c r="P48" s="31">
        <v>854</v>
      </c>
      <c r="Q48" s="31">
        <v>0</v>
      </c>
      <c r="R48" s="31">
        <v>0</v>
      </c>
      <c r="S48" s="31">
        <v>0</v>
      </c>
      <c r="T48" s="31">
        <v>0</v>
      </c>
      <c r="U48" s="31">
        <f t="shared" si="6"/>
        <v>830</v>
      </c>
      <c r="V48" s="31">
        <v>830</v>
      </c>
      <c r="W48" s="31">
        <v>0</v>
      </c>
      <c r="X48" s="31">
        <v>0</v>
      </c>
      <c r="Y48" s="31">
        <v>0</v>
      </c>
      <c r="Z48" s="31">
        <v>0</v>
      </c>
      <c r="AA48" s="31">
        <f t="shared" si="7"/>
        <v>0</v>
      </c>
      <c r="AB48" s="31">
        <v>0</v>
      </c>
      <c r="AC48" s="31">
        <v>0</v>
      </c>
    </row>
    <row r="49" spans="1:29" ht="13.5">
      <c r="A49" s="54" t="s">
        <v>90</v>
      </c>
      <c r="B49" s="54" t="s">
        <v>169</v>
      </c>
      <c r="C49" s="55" t="s">
        <v>170</v>
      </c>
      <c r="D49" s="31">
        <f t="shared" si="0"/>
        <v>6618</v>
      </c>
      <c r="E49" s="31">
        <f t="shared" si="1"/>
        <v>0</v>
      </c>
      <c r="F49" s="31">
        <v>0</v>
      </c>
      <c r="G49" s="31">
        <v>0</v>
      </c>
      <c r="H49" s="31">
        <f t="shared" si="2"/>
        <v>0</v>
      </c>
      <c r="I49" s="31">
        <v>0</v>
      </c>
      <c r="J49" s="31">
        <v>0</v>
      </c>
      <c r="K49" s="31">
        <f t="shared" si="3"/>
        <v>6618</v>
      </c>
      <c r="L49" s="31">
        <v>2808</v>
      </c>
      <c r="M49" s="31">
        <v>3810</v>
      </c>
      <c r="N49" s="31">
        <f t="shared" si="4"/>
        <v>6618</v>
      </c>
      <c r="O49" s="31">
        <f t="shared" si="5"/>
        <v>2808</v>
      </c>
      <c r="P49" s="31">
        <v>2808</v>
      </c>
      <c r="Q49" s="31">
        <v>0</v>
      </c>
      <c r="R49" s="31">
        <v>0</v>
      </c>
      <c r="S49" s="31">
        <v>0</v>
      </c>
      <c r="T49" s="31">
        <v>0</v>
      </c>
      <c r="U49" s="31">
        <f t="shared" si="6"/>
        <v>3810</v>
      </c>
      <c r="V49" s="31">
        <v>3810</v>
      </c>
      <c r="W49" s="31">
        <v>0</v>
      </c>
      <c r="X49" s="31">
        <v>0</v>
      </c>
      <c r="Y49" s="31">
        <v>0</v>
      </c>
      <c r="Z49" s="31">
        <v>0</v>
      </c>
      <c r="AA49" s="31">
        <f t="shared" si="7"/>
        <v>0</v>
      </c>
      <c r="AB49" s="31">
        <v>0</v>
      </c>
      <c r="AC49" s="31">
        <v>0</v>
      </c>
    </row>
    <row r="50" spans="1:29" ht="13.5">
      <c r="A50" s="54" t="s">
        <v>90</v>
      </c>
      <c r="B50" s="54" t="s">
        <v>171</v>
      </c>
      <c r="C50" s="55" t="s">
        <v>172</v>
      </c>
      <c r="D50" s="31">
        <f t="shared" si="0"/>
        <v>14244</v>
      </c>
      <c r="E50" s="31">
        <f t="shared" si="1"/>
        <v>0</v>
      </c>
      <c r="F50" s="31">
        <v>0</v>
      </c>
      <c r="G50" s="31">
        <v>0</v>
      </c>
      <c r="H50" s="31">
        <f t="shared" si="2"/>
        <v>0</v>
      </c>
      <c r="I50" s="31">
        <v>0</v>
      </c>
      <c r="J50" s="31">
        <v>0</v>
      </c>
      <c r="K50" s="31">
        <f t="shared" si="3"/>
        <v>14244</v>
      </c>
      <c r="L50" s="31">
        <v>4104</v>
      </c>
      <c r="M50" s="31">
        <v>10140</v>
      </c>
      <c r="N50" s="31">
        <f t="shared" si="4"/>
        <v>14244</v>
      </c>
      <c r="O50" s="31">
        <f t="shared" si="5"/>
        <v>4104</v>
      </c>
      <c r="P50" s="31">
        <v>4104</v>
      </c>
      <c r="Q50" s="31">
        <v>0</v>
      </c>
      <c r="R50" s="31">
        <v>0</v>
      </c>
      <c r="S50" s="31">
        <v>0</v>
      </c>
      <c r="T50" s="31">
        <v>0</v>
      </c>
      <c r="U50" s="31">
        <f t="shared" si="6"/>
        <v>10140</v>
      </c>
      <c r="V50" s="31">
        <v>10140</v>
      </c>
      <c r="W50" s="31">
        <v>0</v>
      </c>
      <c r="X50" s="31">
        <v>0</v>
      </c>
      <c r="Y50" s="31">
        <v>0</v>
      </c>
      <c r="Z50" s="31">
        <v>0</v>
      </c>
      <c r="AA50" s="31">
        <f t="shared" si="7"/>
        <v>0</v>
      </c>
      <c r="AB50" s="31">
        <v>0</v>
      </c>
      <c r="AC50" s="31">
        <v>0</v>
      </c>
    </row>
    <row r="51" spans="1:29" ht="13.5">
      <c r="A51" s="84" t="s">
        <v>32</v>
      </c>
      <c r="B51" s="85"/>
      <c r="C51" s="85"/>
      <c r="D51" s="31">
        <f aca="true" t="shared" si="8" ref="D51:AC51">SUM(D7:D50)</f>
        <v>442588</v>
      </c>
      <c r="E51" s="31">
        <f t="shared" si="8"/>
        <v>57187</v>
      </c>
      <c r="F51" s="31">
        <f t="shared" si="8"/>
        <v>37352</v>
      </c>
      <c r="G51" s="31">
        <f t="shared" si="8"/>
        <v>19835</v>
      </c>
      <c r="H51" s="31">
        <f t="shared" si="8"/>
        <v>24734</v>
      </c>
      <c r="I51" s="31">
        <f t="shared" si="8"/>
        <v>21825</v>
      </c>
      <c r="J51" s="31">
        <f t="shared" si="8"/>
        <v>2909</v>
      </c>
      <c r="K51" s="31">
        <f t="shared" si="8"/>
        <v>360667</v>
      </c>
      <c r="L51" s="31">
        <f t="shared" si="8"/>
        <v>107014</v>
      </c>
      <c r="M51" s="31">
        <f t="shared" si="8"/>
        <v>253653</v>
      </c>
      <c r="N51" s="31">
        <f t="shared" si="8"/>
        <v>442611</v>
      </c>
      <c r="O51" s="31">
        <f t="shared" si="8"/>
        <v>166191</v>
      </c>
      <c r="P51" s="31">
        <f t="shared" si="8"/>
        <v>166191</v>
      </c>
      <c r="Q51" s="31">
        <f t="shared" si="8"/>
        <v>0</v>
      </c>
      <c r="R51" s="31">
        <f t="shared" si="8"/>
        <v>0</v>
      </c>
      <c r="S51" s="31">
        <f t="shared" si="8"/>
        <v>0</v>
      </c>
      <c r="T51" s="31">
        <f t="shared" si="8"/>
        <v>0</v>
      </c>
      <c r="U51" s="31">
        <f t="shared" si="8"/>
        <v>276397</v>
      </c>
      <c r="V51" s="31">
        <f t="shared" si="8"/>
        <v>276397</v>
      </c>
      <c r="W51" s="31">
        <f t="shared" si="8"/>
        <v>0</v>
      </c>
      <c r="X51" s="31">
        <f t="shared" si="8"/>
        <v>0</v>
      </c>
      <c r="Y51" s="31">
        <f t="shared" si="8"/>
        <v>0</v>
      </c>
      <c r="Z51" s="31">
        <f t="shared" si="8"/>
        <v>0</v>
      </c>
      <c r="AA51" s="31">
        <f t="shared" si="8"/>
        <v>23</v>
      </c>
      <c r="AB51" s="31">
        <f t="shared" si="8"/>
        <v>23</v>
      </c>
      <c r="AC51" s="31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31</v>
      </c>
      <c r="B1" s="92"/>
      <c r="C1" s="34" t="s">
        <v>53</v>
      </c>
    </row>
    <row r="2" ht="18" customHeight="1">
      <c r="J2" s="37" t="s">
        <v>54</v>
      </c>
    </row>
    <row r="3" spans="6:11" s="38" customFormat="1" ht="19.5" customHeight="1">
      <c r="F3" s="91" t="s">
        <v>55</v>
      </c>
      <c r="G3" s="91"/>
      <c r="H3" s="39" t="s">
        <v>56</v>
      </c>
      <c r="I3" s="39" t="s">
        <v>57</v>
      </c>
      <c r="J3" s="39" t="s">
        <v>46</v>
      </c>
      <c r="K3" s="39" t="s">
        <v>58</v>
      </c>
    </row>
    <row r="4" spans="2:11" s="38" customFormat="1" ht="19.5" customHeight="1">
      <c r="B4" s="93" t="s">
        <v>59</v>
      </c>
      <c r="C4" s="40" t="s">
        <v>60</v>
      </c>
      <c r="D4" s="41">
        <f>SUMIF('水洗化人口等'!$A$7:$C$51,$A$1,'水洗化人口等'!$G$7:$G$51)</f>
        <v>348617</v>
      </c>
      <c r="F4" s="101" t="s">
        <v>61</v>
      </c>
      <c r="G4" s="40" t="s">
        <v>62</v>
      </c>
      <c r="H4" s="41">
        <f>SUMIF('し尿処理の状況'!$A$7:$C$51,$A$1,'し尿処理の状況'!$P$7:$P$51)</f>
        <v>166191</v>
      </c>
      <c r="I4" s="41">
        <f>SUMIF('し尿処理の状況'!$A$7:$C$51,$A$1,'し尿処理の状況'!$V$7:$V$51)</f>
        <v>276397</v>
      </c>
      <c r="J4" s="41">
        <f aca="true" t="shared" si="0" ref="J4:J11">H4+I4</f>
        <v>442588</v>
      </c>
      <c r="K4" s="42">
        <f aca="true" t="shared" si="1" ref="K4:K9">J4/$J$9</f>
        <v>1</v>
      </c>
    </row>
    <row r="5" spans="2:11" s="38" customFormat="1" ht="19.5" customHeight="1">
      <c r="B5" s="94"/>
      <c r="C5" s="40" t="s">
        <v>63</v>
      </c>
      <c r="D5" s="41">
        <f>SUMIF('水洗化人口等'!$A$7:$C$51,$A$1,'水洗化人口等'!$H$7:$H$51)</f>
        <v>238</v>
      </c>
      <c r="F5" s="102"/>
      <c r="G5" s="40" t="s">
        <v>64</v>
      </c>
      <c r="H5" s="41">
        <f>SUMIF('し尿処理の状況'!$A$7:$C$51,$A$1,'し尿処理の状況'!$Q$7:$Q$51)</f>
        <v>0</v>
      </c>
      <c r="I5" s="41">
        <f>SUMIF('し尿処理の状況'!$A$7:$C$51,$A$1,'し尿処理の状況'!$W$7:$W$51)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65</v>
      </c>
      <c r="D6" s="44">
        <f>SUM(D4:D5)</f>
        <v>348855</v>
      </c>
      <c r="F6" s="102"/>
      <c r="G6" s="40" t="s">
        <v>66</v>
      </c>
      <c r="H6" s="41">
        <f>SUMIF('し尿処理の状況'!$A$7:$C$51,$A$1,'し尿処理の状況'!$R$7:$R$51)</f>
        <v>0</v>
      </c>
      <c r="I6" s="41">
        <f>SUMIF('し尿処理の状況'!$A$7:$C$51,$A$1,'し尿処理の状況'!$X$7:$X$51)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67</v>
      </c>
      <c r="C7" s="45" t="s">
        <v>68</v>
      </c>
      <c r="D7" s="41">
        <f>SUMIF('水洗化人口等'!$A$7:$C$51,$A$1,'水洗化人口等'!$K$7:$K$51)</f>
        <v>938687</v>
      </c>
      <c r="F7" s="102"/>
      <c r="G7" s="40" t="s">
        <v>69</v>
      </c>
      <c r="H7" s="41">
        <f>SUMIF('し尿処理の状況'!$A$7:$C$51,$A$1,'し尿処理の状況'!$S$7:$S$51)</f>
        <v>0</v>
      </c>
      <c r="I7" s="41">
        <f>SUMIF('し尿処理の状況'!$A$7:$C$51,$A$1,'し尿処理の状況'!$Y$7:$Y$51)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70</v>
      </c>
      <c r="D8" s="41">
        <f>SUMIF('水洗化人口等'!$A$7:$C$51,$A$1,'水洗化人口等'!$M$7:$M$51)</f>
        <v>4830</v>
      </c>
      <c r="F8" s="102"/>
      <c r="G8" s="40" t="s">
        <v>71</v>
      </c>
      <c r="H8" s="41">
        <f>SUMIF('し尿処理の状況'!$A$7:$C$51,$A$1,'し尿処理の状況'!$T$7:$T$51)</f>
        <v>0</v>
      </c>
      <c r="I8" s="41">
        <f>SUMIF('し尿処理の状況'!$A$7:$C$51,$A$1,'し尿処理の状況'!$Z$7:$Z$51)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72</v>
      </c>
      <c r="D9" s="41">
        <f>SUMIF('水洗化人口等'!$A$7:$C$51,$A$1,'水洗化人口等'!$O$7:$O$51)</f>
        <v>719660</v>
      </c>
      <c r="F9" s="102"/>
      <c r="G9" s="40" t="s">
        <v>65</v>
      </c>
      <c r="H9" s="41">
        <f>SUM(H4:H8)</f>
        <v>166191</v>
      </c>
      <c r="I9" s="41">
        <f>SUM(I4:I8)</f>
        <v>276397</v>
      </c>
      <c r="J9" s="41">
        <f t="shared" si="0"/>
        <v>442588</v>
      </c>
      <c r="K9" s="42">
        <f t="shared" si="1"/>
        <v>1</v>
      </c>
    </row>
    <row r="10" spans="2:10" s="38" customFormat="1" ht="19.5" customHeight="1">
      <c r="B10" s="98"/>
      <c r="C10" s="43" t="s">
        <v>65</v>
      </c>
      <c r="D10" s="44">
        <f>SUM(D7:D9)</f>
        <v>1663177</v>
      </c>
      <c r="F10" s="91" t="s">
        <v>73</v>
      </c>
      <c r="G10" s="91"/>
      <c r="H10" s="41">
        <f>SUMIF('し尿処理の状況'!$A$7:$C$51,$A$1,'し尿処理の状況'!$AB$7:$AB$51)</f>
        <v>23</v>
      </c>
      <c r="I10" s="41">
        <f>SUMIF('し尿処理の状況'!$A$7:$C$51,$A$1,'し尿処理の状況'!$AC$7:$AC$51)</f>
        <v>0</v>
      </c>
      <c r="J10" s="41">
        <f t="shared" si="0"/>
        <v>23</v>
      </c>
    </row>
    <row r="11" spans="2:10" s="38" customFormat="1" ht="19.5" customHeight="1">
      <c r="B11" s="99" t="s">
        <v>74</v>
      </c>
      <c r="C11" s="100"/>
      <c r="D11" s="44">
        <f>D6+D10</f>
        <v>2012032</v>
      </c>
      <c r="F11" s="91" t="s">
        <v>46</v>
      </c>
      <c r="G11" s="91"/>
      <c r="H11" s="41">
        <f>H9+H10</f>
        <v>166214</v>
      </c>
      <c r="I11" s="41">
        <f>I9+I10</f>
        <v>276397</v>
      </c>
      <c r="J11" s="41">
        <f t="shared" si="0"/>
        <v>442611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75</v>
      </c>
      <c r="J13" s="37" t="s">
        <v>54</v>
      </c>
    </row>
    <row r="14" spans="3:10" s="38" customFormat="1" ht="19.5" customHeight="1">
      <c r="C14" s="41">
        <f>SUMIF('水洗化人口等'!$A$7:$C$51,$A$1,'水洗化人口等'!$P$7:$P$51)</f>
        <v>240386</v>
      </c>
      <c r="D14" s="38" t="s">
        <v>76</v>
      </c>
      <c r="F14" s="91" t="s">
        <v>77</v>
      </c>
      <c r="G14" s="91"/>
      <c r="H14" s="39" t="s">
        <v>56</v>
      </c>
      <c r="I14" s="39" t="s">
        <v>57</v>
      </c>
      <c r="J14" s="39" t="s">
        <v>46</v>
      </c>
    </row>
    <row r="15" spans="6:10" s="38" customFormat="1" ht="15.75" customHeight="1">
      <c r="F15" s="91" t="s">
        <v>78</v>
      </c>
      <c r="G15" s="91"/>
      <c r="H15" s="41">
        <f>SUMIF('し尿処理の状況'!$A$7:$C$51,$A$1,'し尿処理の状況'!$F$7:$F$51)</f>
        <v>37352</v>
      </c>
      <c r="I15" s="41">
        <f>SUMIF('し尿処理の状況'!$A$7:$C$51,$A$1,'し尿処理の状況'!$G$7:$G$51)</f>
        <v>19835</v>
      </c>
      <c r="J15" s="41">
        <f>H15+I15</f>
        <v>57187</v>
      </c>
    </row>
    <row r="16" spans="3:10" s="38" customFormat="1" ht="15.75" customHeight="1">
      <c r="C16" s="38" t="s">
        <v>79</v>
      </c>
      <c r="D16" s="49">
        <f>D10/D11</f>
        <v>0.826615580666709</v>
      </c>
      <c r="F16" s="91" t="s">
        <v>80</v>
      </c>
      <c r="G16" s="91"/>
      <c r="H16" s="41">
        <f>SUMIF('し尿処理の状況'!$A$7:$C$51,$A$1,'し尿処理の状況'!$I$7:$I$51)</f>
        <v>21825</v>
      </c>
      <c r="I16" s="41">
        <f>SUMIF('し尿処理の状況'!$A$7:$C$51,$A$1,'し尿処理の状況'!$J$7:$J$51)</f>
        <v>2909</v>
      </c>
      <c r="J16" s="41">
        <f>H16+I16</f>
        <v>24734</v>
      </c>
    </row>
    <row r="17" spans="3:10" s="38" customFormat="1" ht="15.75" customHeight="1">
      <c r="C17" s="38" t="s">
        <v>81</v>
      </c>
      <c r="D17" s="49">
        <f>D6/D11</f>
        <v>0.17338441933329093</v>
      </c>
      <c r="F17" s="91" t="s">
        <v>82</v>
      </c>
      <c r="G17" s="91"/>
      <c r="H17" s="41">
        <f>SUMIF('し尿処理の状況'!$A$7:$C$51,$A$1,'し尿処理の状況'!$L$7:$L$51)</f>
        <v>107014</v>
      </c>
      <c r="I17" s="41">
        <f>SUMIF('し尿処理の状況'!$A$7:$C$51,$A$1,'し尿処理の状況'!$M$7:$M$51)</f>
        <v>253653</v>
      </c>
      <c r="J17" s="41">
        <f>H17+I17</f>
        <v>360667</v>
      </c>
    </row>
    <row r="18" spans="3:10" s="38" customFormat="1" ht="15.75" customHeight="1">
      <c r="C18" s="50" t="s">
        <v>83</v>
      </c>
      <c r="D18" s="49">
        <f>D7/D11</f>
        <v>0.46653681452382467</v>
      </c>
      <c r="F18" s="91" t="s">
        <v>46</v>
      </c>
      <c r="G18" s="91"/>
      <c r="H18" s="41">
        <f>SUM(H15:H17)</f>
        <v>166191</v>
      </c>
      <c r="I18" s="41">
        <f>SUM(I15:I17)</f>
        <v>276397</v>
      </c>
      <c r="J18" s="41">
        <f>SUM(J15:J17)</f>
        <v>442588</v>
      </c>
    </row>
    <row r="19" spans="3:10" ht="15.75" customHeight="1">
      <c r="C19" s="36" t="s">
        <v>84</v>
      </c>
      <c r="D19" s="49">
        <f>(D8+D9)/D11</f>
        <v>0.3600787661428844</v>
      </c>
      <c r="J19" s="51"/>
    </row>
    <row r="20" spans="3:10" ht="15.75" customHeight="1">
      <c r="C20" s="36" t="s">
        <v>85</v>
      </c>
      <c r="D20" s="49">
        <f>C14/D11</f>
        <v>0.11947424295438641</v>
      </c>
      <c r="J20" s="52"/>
    </row>
    <row r="21" spans="3:10" ht="15.75" customHeight="1">
      <c r="C21" s="36" t="s">
        <v>86</v>
      </c>
      <c r="D21" s="49">
        <f>D4/D6</f>
        <v>0.9993177681271589</v>
      </c>
      <c r="F21" s="53"/>
      <c r="J21" s="52"/>
    </row>
    <row r="22" spans="3:10" ht="15.75" customHeight="1">
      <c r="C22" s="36" t="s">
        <v>87</v>
      </c>
      <c r="D22" s="49">
        <f>D5/D6</f>
        <v>0.0006822318728411517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2006-06-30T04:15:59Z</dcterms:modified>
  <cp:category/>
  <cp:version/>
  <cp:contentType/>
  <cp:contentStatus/>
</cp:coreProperties>
</file>