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'し尿処理の状況'!$A$2:$AC$49</definedName>
    <definedName name="_xlnm.Print_Area" localSheetId="0">'水洗化人口等'!$A$2:$U$49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<sst xmlns="http://schemas.openxmlformats.org/spreadsheetml/2006/main" count="444" uniqueCount="170">
  <si>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</si>
  <si>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</si>
  <si>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</si>
  <si>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</si>
  <si>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</si>
  <si>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</si>
  <si>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</si>
  <si>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</si>
  <si>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</si>
  <si>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</si>
  <si>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</si>
  <si>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</si>
  <si>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</si>
  <si>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</si>
  <si>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</si>
  <si>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</si>
  <si>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</si>
  <si>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</si>
  <si>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</si>
  <si>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</si>
  <si>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</si>
  <si>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</si>
  <si>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</si>
  <si>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</si>
  <si>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</si>
  <si>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</si>
  <si>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</si>
  <si>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</si>
  <si>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</si>
  <si>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</si>
  <si>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</si>
  <si>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</si>
  <si>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</si>
  <si>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</si>
  <si>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</si>
  <si>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05434</t>
  </si>
  <si>
    <t>美郷町</t>
  </si>
  <si>
    <t>秋田県</t>
  </si>
  <si>
    <t>秋田県合計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</si>
  <si>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</si>
  <si>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</si>
  <si>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</si>
  <si>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</si>
  <si>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</si>
  <si>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</si>
  <si>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</si>
  <si>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</si>
  <si>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</si>
  <si>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</si>
  <si>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</si>
  <si>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</si>
  <si>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</si>
  <si>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</si>
  <si>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</si>
  <si>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</si>
  <si>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</si>
  <si>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</si>
  <si>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</si>
  <si>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</si>
  <si>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</si>
  <si>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</si>
  <si>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</si>
  <si>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</si>
  <si>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</si>
  <si>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</si>
  <si>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</si>
  <si>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</si>
  <si>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</si>
  <si>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</si>
  <si>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</si>
  <si>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</si>
  <si>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</si>
  <si>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</si>
  <si>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</si>
  <si>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</si>
  <si>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</si>
  <si>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</si>
  <si>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</si>
  <si>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</si>
  <si>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</si>
  <si>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</si>
  <si>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</si>
  <si>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</si>
  <si>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</si>
  <si>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</si>
  <si>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</si>
  <si>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</si>
  <si>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</si>
  <si>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</si>
  <si>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</si>
  <si>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</si>
  <si>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</si>
  <si>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</si>
  <si>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</si>
  <si>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</si>
  <si>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</si>
  <si>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</si>
  <si>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</si>
  <si>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</si>
  <si>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</si>
  <si>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</si>
  <si>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</si>
  <si>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</si>
  <si>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</si>
  <si>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</si>
  <si>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</si>
  <si>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</si>
  <si>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</si>
  <si>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</si>
  <si>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05303</t>
  </si>
  <si>
    <t>小坂町</t>
  </si>
  <si>
    <t>05322</t>
  </si>
  <si>
    <t>比内町</t>
  </si>
  <si>
    <t>05325</t>
  </si>
  <si>
    <t>田代町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</si>
  <si>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</si>
  <si>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</si>
  <si>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</si>
  <si>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</si>
  <si>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</si>
  <si>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</si>
  <si>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</si>
  <si>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</si>
  <si>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</si>
  <si>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</si>
  <si>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</si>
  <si>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</si>
  <si>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</si>
  <si>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</si>
  <si>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</si>
  <si>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</si>
  <si>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</si>
  <si>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</si>
  <si>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</si>
  <si>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</si>
  <si>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</si>
  <si>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</si>
  <si>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</si>
  <si>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</si>
  <si>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05401</t>
  </si>
  <si>
    <t>仁賀保町</t>
  </si>
  <si>
    <t>05402</t>
  </si>
  <si>
    <t>金浦町</t>
  </si>
  <si>
    <t>05403</t>
  </si>
  <si>
    <t>象潟町</t>
  </si>
  <si>
    <t>05423</t>
  </si>
  <si>
    <t>角館町</t>
  </si>
  <si>
    <t>05426</t>
  </si>
  <si>
    <t>田沢湖町</t>
  </si>
  <si>
    <t>05430</t>
  </si>
  <si>
    <t>西木村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</si>
  <si>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</si>
  <si>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</si>
  <si>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</si>
  <si>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</si>
  <si>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</si>
  <si>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</si>
  <si>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</si>
  <si>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</si>
  <si>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</si>
  <si>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</si>
  <si>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</si>
  <si>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</si>
  <si>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</si>
  <si>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</si>
  <si>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05463</t>
  </si>
  <si>
    <t>羽後町</t>
  </si>
  <si>
    <t>05464</t>
  </si>
  <si>
    <t>東成瀬村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</si>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</sst>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48</v>
      </c>
      <c r="B2" s="65" t="s">
        <v>1</v>
      </c>
      <c r="C2" s="68" t="s">
        <v>2</v>
      </c>
      <c r="D2" s="5" t="s">
        <v>49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50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51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52</v>
      </c>
      <c r="F4" s="77" t="s">
        <v>4</v>
      </c>
      <c r="G4" s="77" t="s">
        <v>5</v>
      </c>
      <c r="H4" s="77" t="s">
        <v>6</v>
      </c>
      <c r="I4" s="6" t="s">
        <v>52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53</v>
      </c>
      <c r="S4" s="77" t="s">
        <v>54</v>
      </c>
      <c r="T4" s="79" t="s">
        <v>55</v>
      </c>
      <c r="U4" s="79" t="s">
        <v>56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57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58</v>
      </c>
      <c r="E6" s="10" t="s">
        <v>58</v>
      </c>
      <c r="F6" s="11" t="s">
        <v>14</v>
      </c>
      <c r="G6" s="10" t="s">
        <v>58</v>
      </c>
      <c r="H6" s="10" t="s">
        <v>58</v>
      </c>
      <c r="I6" s="10" t="s">
        <v>58</v>
      </c>
      <c r="J6" s="11" t="s">
        <v>14</v>
      </c>
      <c r="K6" s="10" t="s">
        <v>58</v>
      </c>
      <c r="L6" s="11" t="s">
        <v>14</v>
      </c>
      <c r="M6" s="10" t="s">
        <v>58</v>
      </c>
      <c r="N6" s="11" t="s">
        <v>14</v>
      </c>
      <c r="O6" s="10" t="s">
        <v>58</v>
      </c>
      <c r="P6" s="10" t="s">
        <v>58</v>
      </c>
      <c r="Q6" s="11" t="s">
        <v>14</v>
      </c>
      <c r="R6" s="83"/>
      <c r="S6" s="83"/>
      <c r="T6" s="83"/>
      <c r="U6" s="80"/>
    </row>
    <row r="7" spans="1:21" ht="13.5">
      <c r="A7" s="54" t="s">
        <v>94</v>
      </c>
      <c r="B7" s="54" t="s">
        <v>95</v>
      </c>
      <c r="C7" s="55" t="s">
        <v>96</v>
      </c>
      <c r="D7" s="31">
        <f aca="true" t="shared" si="0" ref="D7:D48">E7+I7</f>
        <v>332436</v>
      </c>
      <c r="E7" s="32">
        <f aca="true" t="shared" si="1" ref="E7:E43">G7+H7</f>
        <v>34891</v>
      </c>
      <c r="F7" s="33">
        <f aca="true" t="shared" si="2" ref="F7:F42">E7/D7*100</f>
        <v>10.495554031452672</v>
      </c>
      <c r="G7" s="31">
        <v>34891</v>
      </c>
      <c r="H7" s="31">
        <v>0</v>
      </c>
      <c r="I7" s="32">
        <f aca="true" t="shared" si="3" ref="I7:I43">K7+M7+O7</f>
        <v>297545</v>
      </c>
      <c r="J7" s="33">
        <f aca="true" t="shared" si="4" ref="J7:J42">I7/D7*100</f>
        <v>89.50444596854733</v>
      </c>
      <c r="K7" s="31">
        <v>227627</v>
      </c>
      <c r="L7" s="33">
        <f aca="true" t="shared" si="5" ref="L7:L42">K7/D7*100</f>
        <v>68.47242777557184</v>
      </c>
      <c r="M7" s="31">
        <v>0</v>
      </c>
      <c r="N7" s="33">
        <f aca="true" t="shared" si="6" ref="N7:N42">M7/D7*100</f>
        <v>0</v>
      </c>
      <c r="O7" s="31">
        <v>69918</v>
      </c>
      <c r="P7" s="31">
        <v>20665</v>
      </c>
      <c r="Q7" s="33">
        <f aca="true" t="shared" si="7" ref="Q7:Q42">O7/D7*100</f>
        <v>21.032018192975492</v>
      </c>
      <c r="R7" s="31"/>
      <c r="S7" s="31"/>
      <c r="T7" s="31"/>
      <c r="U7" s="31" t="s">
        <v>169</v>
      </c>
    </row>
    <row r="8" spans="1:21" ht="13.5">
      <c r="A8" s="54" t="s">
        <v>94</v>
      </c>
      <c r="B8" s="54" t="s">
        <v>97</v>
      </c>
      <c r="C8" s="55" t="s">
        <v>98</v>
      </c>
      <c r="D8" s="31">
        <f t="shared" si="0"/>
        <v>53206</v>
      </c>
      <c r="E8" s="32">
        <f t="shared" si="1"/>
        <v>25755</v>
      </c>
      <c r="F8" s="33">
        <f t="shared" si="2"/>
        <v>48.40619479006127</v>
      </c>
      <c r="G8" s="31">
        <v>25755</v>
      </c>
      <c r="H8" s="31">
        <v>0</v>
      </c>
      <c r="I8" s="32">
        <f t="shared" si="3"/>
        <v>27451</v>
      </c>
      <c r="J8" s="33">
        <f t="shared" si="4"/>
        <v>51.59380520993872</v>
      </c>
      <c r="K8" s="31">
        <v>17455</v>
      </c>
      <c r="L8" s="33">
        <f t="shared" si="5"/>
        <v>32.80645040033079</v>
      </c>
      <c r="M8" s="31">
        <v>0</v>
      </c>
      <c r="N8" s="33">
        <f t="shared" si="6"/>
        <v>0</v>
      </c>
      <c r="O8" s="31">
        <v>9996</v>
      </c>
      <c r="P8" s="31">
        <v>8094</v>
      </c>
      <c r="Q8" s="33">
        <f t="shared" si="7"/>
        <v>18.78735480960794</v>
      </c>
      <c r="R8" s="31" t="s">
        <v>169</v>
      </c>
      <c r="S8" s="31"/>
      <c r="T8" s="31"/>
      <c r="U8" s="31"/>
    </row>
    <row r="9" spans="1:21" ht="13.5">
      <c r="A9" s="54" t="s">
        <v>94</v>
      </c>
      <c r="B9" s="54" t="s">
        <v>99</v>
      </c>
      <c r="C9" s="55" t="s">
        <v>100</v>
      </c>
      <c r="D9" s="31">
        <f t="shared" si="0"/>
        <v>39928</v>
      </c>
      <c r="E9" s="32">
        <f t="shared" si="1"/>
        <v>19808</v>
      </c>
      <c r="F9" s="33">
        <f t="shared" si="2"/>
        <v>49.609296734121415</v>
      </c>
      <c r="G9" s="31">
        <v>19808</v>
      </c>
      <c r="H9" s="31">
        <v>0</v>
      </c>
      <c r="I9" s="32">
        <f t="shared" si="3"/>
        <v>20120</v>
      </c>
      <c r="J9" s="33">
        <f t="shared" si="4"/>
        <v>50.39070326587858</v>
      </c>
      <c r="K9" s="31">
        <v>9592</v>
      </c>
      <c r="L9" s="33">
        <f t="shared" si="5"/>
        <v>24.023241835303548</v>
      </c>
      <c r="M9" s="31">
        <v>0</v>
      </c>
      <c r="N9" s="33">
        <f t="shared" si="6"/>
        <v>0</v>
      </c>
      <c r="O9" s="31">
        <v>10528</v>
      </c>
      <c r="P9" s="31">
        <v>9428</v>
      </c>
      <c r="Q9" s="33">
        <f t="shared" si="7"/>
        <v>26.367461430575034</v>
      </c>
      <c r="R9" s="31" t="s">
        <v>169</v>
      </c>
      <c r="S9" s="31"/>
      <c r="T9" s="31"/>
      <c r="U9" s="31"/>
    </row>
    <row r="10" spans="1:21" ht="13.5">
      <c r="A10" s="54" t="s">
        <v>94</v>
      </c>
      <c r="B10" s="54" t="s">
        <v>101</v>
      </c>
      <c r="C10" s="55" t="s">
        <v>102</v>
      </c>
      <c r="D10" s="31">
        <f t="shared" si="0"/>
        <v>65692</v>
      </c>
      <c r="E10" s="32">
        <f t="shared" si="1"/>
        <v>35662</v>
      </c>
      <c r="F10" s="33">
        <f t="shared" si="2"/>
        <v>54.28667113194909</v>
      </c>
      <c r="G10" s="31">
        <v>35662</v>
      </c>
      <c r="H10" s="31">
        <v>0</v>
      </c>
      <c r="I10" s="32">
        <f t="shared" si="3"/>
        <v>30030</v>
      </c>
      <c r="J10" s="33">
        <f t="shared" si="4"/>
        <v>45.71332886805091</v>
      </c>
      <c r="K10" s="31">
        <v>17914</v>
      </c>
      <c r="L10" s="33">
        <f t="shared" si="5"/>
        <v>27.269682761980153</v>
      </c>
      <c r="M10" s="31">
        <v>0</v>
      </c>
      <c r="N10" s="33">
        <f t="shared" si="6"/>
        <v>0</v>
      </c>
      <c r="O10" s="31">
        <v>12116</v>
      </c>
      <c r="P10" s="31">
        <v>7831</v>
      </c>
      <c r="Q10" s="33">
        <f t="shared" si="7"/>
        <v>18.443646106070755</v>
      </c>
      <c r="R10" s="31" t="s">
        <v>169</v>
      </c>
      <c r="S10" s="31"/>
      <c r="T10" s="31"/>
      <c r="U10" s="31"/>
    </row>
    <row r="11" spans="1:21" ht="13.5">
      <c r="A11" s="54" t="s">
        <v>94</v>
      </c>
      <c r="B11" s="54" t="s">
        <v>103</v>
      </c>
      <c r="C11" s="55" t="s">
        <v>104</v>
      </c>
      <c r="D11" s="31">
        <f t="shared" si="0"/>
        <v>36258</v>
      </c>
      <c r="E11" s="32">
        <f t="shared" si="1"/>
        <v>23672</v>
      </c>
      <c r="F11" s="33">
        <f t="shared" si="2"/>
        <v>65.28766065420045</v>
      </c>
      <c r="G11" s="31">
        <v>23672</v>
      </c>
      <c r="H11" s="31">
        <v>0</v>
      </c>
      <c r="I11" s="32">
        <f t="shared" si="3"/>
        <v>12586</v>
      </c>
      <c r="J11" s="33">
        <f t="shared" si="4"/>
        <v>34.71233934579955</v>
      </c>
      <c r="K11" s="31">
        <v>11260</v>
      </c>
      <c r="L11" s="33">
        <f t="shared" si="5"/>
        <v>31.055215400739144</v>
      </c>
      <c r="M11" s="31">
        <v>0</v>
      </c>
      <c r="N11" s="33">
        <f t="shared" si="6"/>
        <v>0</v>
      </c>
      <c r="O11" s="31">
        <v>1326</v>
      </c>
      <c r="P11" s="31">
        <v>1326</v>
      </c>
      <c r="Q11" s="33">
        <f t="shared" si="7"/>
        <v>3.6571239450604005</v>
      </c>
      <c r="R11" s="31" t="s">
        <v>169</v>
      </c>
      <c r="S11" s="31"/>
      <c r="T11" s="31"/>
      <c r="U11" s="31"/>
    </row>
    <row r="12" spans="1:21" ht="13.5">
      <c r="A12" s="54" t="s">
        <v>94</v>
      </c>
      <c r="B12" s="54" t="s">
        <v>105</v>
      </c>
      <c r="C12" s="55" t="s">
        <v>106</v>
      </c>
      <c r="D12" s="31">
        <f t="shared" si="0"/>
        <v>56923</v>
      </c>
      <c r="E12" s="32">
        <f t="shared" si="1"/>
        <v>32681</v>
      </c>
      <c r="F12" s="33">
        <f t="shared" si="2"/>
        <v>57.41264515222318</v>
      </c>
      <c r="G12" s="31">
        <v>32681</v>
      </c>
      <c r="H12" s="31">
        <v>0</v>
      </c>
      <c r="I12" s="32">
        <f t="shared" si="3"/>
        <v>24242</v>
      </c>
      <c r="J12" s="33">
        <f t="shared" si="4"/>
        <v>42.58735484777682</v>
      </c>
      <c r="K12" s="31">
        <v>5980</v>
      </c>
      <c r="L12" s="33">
        <f t="shared" si="5"/>
        <v>10.505419601918382</v>
      </c>
      <c r="M12" s="31">
        <v>0</v>
      </c>
      <c r="N12" s="33">
        <f t="shared" si="6"/>
        <v>0</v>
      </c>
      <c r="O12" s="31">
        <v>18262</v>
      </c>
      <c r="P12" s="31">
        <v>7027</v>
      </c>
      <c r="Q12" s="33">
        <f t="shared" si="7"/>
        <v>32.08193524585844</v>
      </c>
      <c r="R12" s="31" t="s">
        <v>169</v>
      </c>
      <c r="S12" s="31"/>
      <c r="T12" s="31"/>
      <c r="U12" s="31"/>
    </row>
    <row r="13" spans="1:21" ht="13.5">
      <c r="A13" s="54" t="s">
        <v>94</v>
      </c>
      <c r="B13" s="54" t="s">
        <v>107</v>
      </c>
      <c r="C13" s="55" t="s">
        <v>108</v>
      </c>
      <c r="D13" s="31">
        <f t="shared" si="0"/>
        <v>38606</v>
      </c>
      <c r="E13" s="32">
        <f t="shared" si="1"/>
        <v>27118</v>
      </c>
      <c r="F13" s="33">
        <f t="shared" si="2"/>
        <v>70.24296741439154</v>
      </c>
      <c r="G13" s="31">
        <v>27118</v>
      </c>
      <c r="H13" s="31">
        <v>0</v>
      </c>
      <c r="I13" s="32">
        <f t="shared" si="3"/>
        <v>11488</v>
      </c>
      <c r="J13" s="33">
        <f t="shared" si="4"/>
        <v>29.757032585608457</v>
      </c>
      <c r="K13" s="31">
        <v>6105</v>
      </c>
      <c r="L13" s="33">
        <f t="shared" si="5"/>
        <v>15.813604102989173</v>
      </c>
      <c r="M13" s="31">
        <v>0</v>
      </c>
      <c r="N13" s="33">
        <f t="shared" si="6"/>
        <v>0</v>
      </c>
      <c r="O13" s="31">
        <v>5383</v>
      </c>
      <c r="P13" s="31">
        <v>2279</v>
      </c>
      <c r="Q13" s="33">
        <f t="shared" si="7"/>
        <v>13.943428482619282</v>
      </c>
      <c r="R13" s="31" t="s">
        <v>169</v>
      </c>
      <c r="S13" s="31"/>
      <c r="T13" s="31"/>
      <c r="U13" s="31"/>
    </row>
    <row r="14" spans="1:21" ht="13.5">
      <c r="A14" s="54" t="s">
        <v>94</v>
      </c>
      <c r="B14" s="54" t="s">
        <v>27</v>
      </c>
      <c r="C14" s="55" t="s">
        <v>28</v>
      </c>
      <c r="D14" s="31">
        <f t="shared" si="0"/>
        <v>91466</v>
      </c>
      <c r="E14" s="32">
        <f t="shared" si="1"/>
        <v>22646</v>
      </c>
      <c r="F14" s="33">
        <f t="shared" si="2"/>
        <v>24.758926814335382</v>
      </c>
      <c r="G14" s="31">
        <v>22646</v>
      </c>
      <c r="H14" s="31">
        <v>0</v>
      </c>
      <c r="I14" s="32">
        <f t="shared" si="3"/>
        <v>68820</v>
      </c>
      <c r="J14" s="33">
        <f t="shared" si="4"/>
        <v>75.24107318566462</v>
      </c>
      <c r="K14" s="31">
        <v>25565</v>
      </c>
      <c r="L14" s="33">
        <f t="shared" si="5"/>
        <v>27.950276605514617</v>
      </c>
      <c r="M14" s="31">
        <v>0</v>
      </c>
      <c r="N14" s="33">
        <f t="shared" si="6"/>
        <v>0</v>
      </c>
      <c r="O14" s="31">
        <v>43255</v>
      </c>
      <c r="P14" s="31">
        <v>27103</v>
      </c>
      <c r="Q14" s="33">
        <f t="shared" si="7"/>
        <v>47.29079658015</v>
      </c>
      <c r="R14" s="31" t="s">
        <v>169</v>
      </c>
      <c r="S14" s="31"/>
      <c r="T14" s="31"/>
      <c r="U14" s="31"/>
    </row>
    <row r="15" spans="1:21" ht="13.5">
      <c r="A15" s="54" t="s">
        <v>94</v>
      </c>
      <c r="B15" s="54" t="s">
        <v>29</v>
      </c>
      <c r="C15" s="55" t="s">
        <v>30</v>
      </c>
      <c r="D15" s="31">
        <f t="shared" si="0"/>
        <v>36213</v>
      </c>
      <c r="E15" s="32">
        <f t="shared" si="1"/>
        <v>12603</v>
      </c>
      <c r="F15" s="33">
        <f t="shared" si="2"/>
        <v>34.80241902079364</v>
      </c>
      <c r="G15" s="31">
        <v>12603</v>
      </c>
      <c r="H15" s="31">
        <v>0</v>
      </c>
      <c r="I15" s="32">
        <f t="shared" si="3"/>
        <v>23610</v>
      </c>
      <c r="J15" s="33">
        <f t="shared" si="4"/>
        <v>65.19758097920636</v>
      </c>
      <c r="K15" s="31">
        <v>18723</v>
      </c>
      <c r="L15" s="33">
        <f t="shared" si="5"/>
        <v>51.70242730511142</v>
      </c>
      <c r="M15" s="31">
        <v>0</v>
      </c>
      <c r="N15" s="33">
        <f t="shared" si="6"/>
        <v>0</v>
      </c>
      <c r="O15" s="31">
        <v>4887</v>
      </c>
      <c r="P15" s="31">
        <v>3880</v>
      </c>
      <c r="Q15" s="33">
        <f t="shared" si="7"/>
        <v>13.49515367409494</v>
      </c>
      <c r="R15" s="31" t="s">
        <v>169</v>
      </c>
      <c r="S15" s="31"/>
      <c r="T15" s="31"/>
      <c r="U15" s="31"/>
    </row>
    <row r="16" spans="1:21" ht="13.5">
      <c r="A16" s="54" t="s">
        <v>94</v>
      </c>
      <c r="B16" s="54" t="s">
        <v>31</v>
      </c>
      <c r="C16" s="55" t="s">
        <v>32</v>
      </c>
      <c r="D16" s="31">
        <f t="shared" si="0"/>
        <v>96534</v>
      </c>
      <c r="E16" s="32">
        <f t="shared" si="1"/>
        <v>43548</v>
      </c>
      <c r="F16" s="33">
        <f t="shared" si="2"/>
        <v>45.11156690906831</v>
      </c>
      <c r="G16" s="31">
        <v>43548</v>
      </c>
      <c r="H16" s="31">
        <v>0</v>
      </c>
      <c r="I16" s="32">
        <f t="shared" si="3"/>
        <v>52986</v>
      </c>
      <c r="J16" s="33">
        <f t="shared" si="4"/>
        <v>54.888433090931684</v>
      </c>
      <c r="K16" s="31">
        <v>25617</v>
      </c>
      <c r="L16" s="33">
        <f t="shared" si="5"/>
        <v>26.536764248865687</v>
      </c>
      <c r="M16" s="31">
        <v>0</v>
      </c>
      <c r="N16" s="33">
        <f t="shared" si="6"/>
        <v>0</v>
      </c>
      <c r="O16" s="31">
        <v>27369</v>
      </c>
      <c r="P16" s="31">
        <v>27369</v>
      </c>
      <c r="Q16" s="33">
        <f t="shared" si="7"/>
        <v>28.351668842066008</v>
      </c>
      <c r="R16" s="31" t="s">
        <v>169</v>
      </c>
      <c r="S16" s="31"/>
      <c r="T16" s="31"/>
      <c r="U16" s="31"/>
    </row>
    <row r="17" spans="1:21" ht="13.5">
      <c r="A17" s="54" t="s">
        <v>94</v>
      </c>
      <c r="B17" s="54" t="s">
        <v>33</v>
      </c>
      <c r="C17" s="55" t="s">
        <v>34</v>
      </c>
      <c r="D17" s="31">
        <f t="shared" si="0"/>
        <v>40789</v>
      </c>
      <c r="E17" s="32">
        <f t="shared" si="1"/>
        <v>18920</v>
      </c>
      <c r="F17" s="33">
        <f t="shared" si="2"/>
        <v>46.385054794184704</v>
      </c>
      <c r="G17" s="31">
        <v>18780</v>
      </c>
      <c r="H17" s="31">
        <v>140</v>
      </c>
      <c r="I17" s="32">
        <f t="shared" si="3"/>
        <v>21869</v>
      </c>
      <c r="J17" s="33">
        <f t="shared" si="4"/>
        <v>53.61494520581529</v>
      </c>
      <c r="K17" s="31">
        <v>11296</v>
      </c>
      <c r="L17" s="33">
        <f t="shared" si="5"/>
        <v>27.693740959572434</v>
      </c>
      <c r="M17" s="31">
        <v>0</v>
      </c>
      <c r="N17" s="33">
        <f t="shared" si="6"/>
        <v>0</v>
      </c>
      <c r="O17" s="31">
        <v>10573</v>
      </c>
      <c r="P17" s="31">
        <v>3725</v>
      </c>
      <c r="Q17" s="33">
        <f t="shared" si="7"/>
        <v>25.92120424624286</v>
      </c>
      <c r="R17" s="31" t="s">
        <v>169</v>
      </c>
      <c r="S17" s="31"/>
      <c r="T17" s="31"/>
      <c r="U17" s="31"/>
    </row>
    <row r="18" spans="1:21" ht="13.5">
      <c r="A18" s="54" t="s">
        <v>94</v>
      </c>
      <c r="B18" s="54" t="s">
        <v>109</v>
      </c>
      <c r="C18" s="55" t="s">
        <v>110</v>
      </c>
      <c r="D18" s="31">
        <f t="shared" si="0"/>
        <v>6900</v>
      </c>
      <c r="E18" s="32">
        <f t="shared" si="1"/>
        <v>3993</v>
      </c>
      <c r="F18" s="33">
        <f t="shared" si="2"/>
        <v>57.869565217391305</v>
      </c>
      <c r="G18" s="31">
        <v>3993</v>
      </c>
      <c r="H18" s="31">
        <v>0</v>
      </c>
      <c r="I18" s="32">
        <f t="shared" si="3"/>
        <v>2907</v>
      </c>
      <c r="J18" s="33">
        <f t="shared" si="4"/>
        <v>42.130434782608695</v>
      </c>
      <c r="K18" s="31">
        <v>1682</v>
      </c>
      <c r="L18" s="33">
        <f t="shared" si="5"/>
        <v>24.3768115942029</v>
      </c>
      <c r="M18" s="31">
        <v>0</v>
      </c>
      <c r="N18" s="33">
        <f t="shared" si="6"/>
        <v>0</v>
      </c>
      <c r="O18" s="31">
        <v>1225</v>
      </c>
      <c r="P18" s="31">
        <v>302</v>
      </c>
      <c r="Q18" s="33">
        <f t="shared" si="7"/>
        <v>17.753623188405797</v>
      </c>
      <c r="R18" s="31" t="s">
        <v>169</v>
      </c>
      <c r="S18" s="31"/>
      <c r="T18" s="31"/>
      <c r="U18" s="31"/>
    </row>
    <row r="19" spans="1:21" ht="13.5">
      <c r="A19" s="54" t="s">
        <v>94</v>
      </c>
      <c r="B19" s="54" t="s">
        <v>111</v>
      </c>
      <c r="C19" s="55" t="s">
        <v>112</v>
      </c>
      <c r="D19" s="31">
        <f t="shared" si="0"/>
        <v>11955</v>
      </c>
      <c r="E19" s="32">
        <f t="shared" si="1"/>
        <v>6101</v>
      </c>
      <c r="F19" s="33">
        <f t="shared" si="2"/>
        <v>51.03304056879967</v>
      </c>
      <c r="G19" s="31">
        <v>6101</v>
      </c>
      <c r="H19" s="31">
        <v>0</v>
      </c>
      <c r="I19" s="32">
        <f t="shared" si="3"/>
        <v>5854</v>
      </c>
      <c r="J19" s="33">
        <f t="shared" si="4"/>
        <v>48.96695943120034</v>
      </c>
      <c r="K19" s="31">
        <v>3761</v>
      </c>
      <c r="L19" s="33">
        <f t="shared" si="5"/>
        <v>31.45964031785864</v>
      </c>
      <c r="M19" s="31">
        <v>0</v>
      </c>
      <c r="N19" s="33">
        <f t="shared" si="6"/>
        <v>0</v>
      </c>
      <c r="O19" s="31">
        <v>2093</v>
      </c>
      <c r="P19" s="31">
        <v>1732</v>
      </c>
      <c r="Q19" s="33">
        <f t="shared" si="7"/>
        <v>17.507319113341698</v>
      </c>
      <c r="R19" s="31" t="s">
        <v>169</v>
      </c>
      <c r="S19" s="31"/>
      <c r="T19" s="31"/>
      <c r="U19" s="31"/>
    </row>
    <row r="20" spans="1:21" ht="13.5">
      <c r="A20" s="54" t="s">
        <v>94</v>
      </c>
      <c r="B20" s="54" t="s">
        <v>113</v>
      </c>
      <c r="C20" s="55" t="s">
        <v>114</v>
      </c>
      <c r="D20" s="31">
        <f t="shared" si="0"/>
        <v>7853</v>
      </c>
      <c r="E20" s="32">
        <f t="shared" si="1"/>
        <v>3704</v>
      </c>
      <c r="F20" s="33">
        <f t="shared" si="2"/>
        <v>47.166687889978355</v>
      </c>
      <c r="G20" s="31">
        <v>3704</v>
      </c>
      <c r="H20" s="31">
        <v>0</v>
      </c>
      <c r="I20" s="32">
        <f t="shared" si="3"/>
        <v>4149</v>
      </c>
      <c r="J20" s="33">
        <f t="shared" si="4"/>
        <v>52.833312110021645</v>
      </c>
      <c r="K20" s="31">
        <v>3046</v>
      </c>
      <c r="L20" s="33">
        <f t="shared" si="5"/>
        <v>38.787724436521074</v>
      </c>
      <c r="M20" s="31">
        <v>0</v>
      </c>
      <c r="N20" s="33">
        <f t="shared" si="6"/>
        <v>0</v>
      </c>
      <c r="O20" s="31">
        <v>1103</v>
      </c>
      <c r="P20" s="31">
        <v>250</v>
      </c>
      <c r="Q20" s="33">
        <f t="shared" si="7"/>
        <v>14.045587673500574</v>
      </c>
      <c r="R20" s="31" t="s">
        <v>169</v>
      </c>
      <c r="S20" s="31"/>
      <c r="T20" s="31"/>
      <c r="U20" s="31"/>
    </row>
    <row r="21" spans="1:21" ht="13.5">
      <c r="A21" s="54" t="s">
        <v>94</v>
      </c>
      <c r="B21" s="54" t="s">
        <v>115</v>
      </c>
      <c r="C21" s="55" t="s">
        <v>116</v>
      </c>
      <c r="D21" s="31">
        <f t="shared" si="0"/>
        <v>3268</v>
      </c>
      <c r="E21" s="32">
        <f t="shared" si="1"/>
        <v>679</v>
      </c>
      <c r="F21" s="33">
        <f t="shared" si="2"/>
        <v>20.77723378212974</v>
      </c>
      <c r="G21" s="31">
        <v>679</v>
      </c>
      <c r="H21" s="31">
        <v>0</v>
      </c>
      <c r="I21" s="32">
        <f t="shared" si="3"/>
        <v>2589</v>
      </c>
      <c r="J21" s="33">
        <f t="shared" si="4"/>
        <v>79.22276621787026</v>
      </c>
      <c r="K21" s="31">
        <v>1020</v>
      </c>
      <c r="L21" s="33">
        <f t="shared" si="5"/>
        <v>31.211750305997555</v>
      </c>
      <c r="M21" s="31">
        <v>0</v>
      </c>
      <c r="N21" s="33">
        <f t="shared" si="6"/>
        <v>0</v>
      </c>
      <c r="O21" s="31">
        <v>1569</v>
      </c>
      <c r="P21" s="31">
        <v>1555</v>
      </c>
      <c r="Q21" s="33">
        <f t="shared" si="7"/>
        <v>48.011015911872704</v>
      </c>
      <c r="R21" s="31" t="s">
        <v>169</v>
      </c>
      <c r="S21" s="31"/>
      <c r="T21" s="31"/>
      <c r="U21" s="31"/>
    </row>
    <row r="22" spans="1:21" ht="13.5">
      <c r="A22" s="54" t="s">
        <v>94</v>
      </c>
      <c r="B22" s="54" t="s">
        <v>117</v>
      </c>
      <c r="C22" s="55" t="s">
        <v>118</v>
      </c>
      <c r="D22" s="31">
        <f t="shared" si="0"/>
        <v>6139</v>
      </c>
      <c r="E22" s="32">
        <f t="shared" si="1"/>
        <v>3238</v>
      </c>
      <c r="F22" s="33">
        <f t="shared" si="2"/>
        <v>52.744746701417164</v>
      </c>
      <c r="G22" s="31">
        <v>3238</v>
      </c>
      <c r="H22" s="31">
        <v>0</v>
      </c>
      <c r="I22" s="32">
        <f t="shared" si="3"/>
        <v>2901</v>
      </c>
      <c r="J22" s="33">
        <f t="shared" si="4"/>
        <v>47.255253298582836</v>
      </c>
      <c r="K22" s="31">
        <v>2543</v>
      </c>
      <c r="L22" s="33">
        <f t="shared" si="5"/>
        <v>41.42368463919205</v>
      </c>
      <c r="M22" s="31">
        <v>0</v>
      </c>
      <c r="N22" s="33">
        <f t="shared" si="6"/>
        <v>0</v>
      </c>
      <c r="O22" s="31">
        <v>358</v>
      </c>
      <c r="P22" s="31">
        <v>121</v>
      </c>
      <c r="Q22" s="33">
        <f t="shared" si="7"/>
        <v>5.83156865939078</v>
      </c>
      <c r="R22" s="31" t="s">
        <v>169</v>
      </c>
      <c r="S22" s="31"/>
      <c r="T22" s="31"/>
      <c r="U22" s="31"/>
    </row>
    <row r="23" spans="1:21" ht="13.5">
      <c r="A23" s="54" t="s">
        <v>94</v>
      </c>
      <c r="B23" s="54" t="s">
        <v>119</v>
      </c>
      <c r="C23" s="55" t="s">
        <v>120</v>
      </c>
      <c r="D23" s="31">
        <f t="shared" si="0"/>
        <v>11878</v>
      </c>
      <c r="E23" s="32">
        <f t="shared" si="1"/>
        <v>7224</v>
      </c>
      <c r="F23" s="33">
        <f t="shared" si="2"/>
        <v>60.81831958242129</v>
      </c>
      <c r="G23" s="31">
        <v>7174</v>
      </c>
      <c r="H23" s="31">
        <v>50</v>
      </c>
      <c r="I23" s="32">
        <f t="shared" si="3"/>
        <v>4654</v>
      </c>
      <c r="J23" s="33">
        <f t="shared" si="4"/>
        <v>39.18168041757872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4654</v>
      </c>
      <c r="P23" s="31">
        <v>3781</v>
      </c>
      <c r="Q23" s="33">
        <f t="shared" si="7"/>
        <v>39.18168041757872</v>
      </c>
      <c r="R23" s="31" t="s">
        <v>169</v>
      </c>
      <c r="S23" s="31"/>
      <c r="T23" s="31"/>
      <c r="U23" s="31"/>
    </row>
    <row r="24" spans="1:21" ht="13.5">
      <c r="A24" s="54" t="s">
        <v>94</v>
      </c>
      <c r="B24" s="54" t="s">
        <v>121</v>
      </c>
      <c r="C24" s="55" t="s">
        <v>122</v>
      </c>
      <c r="D24" s="31">
        <f t="shared" si="0"/>
        <v>4638</v>
      </c>
      <c r="E24" s="32">
        <f t="shared" si="1"/>
        <v>2254</v>
      </c>
      <c r="F24" s="33">
        <f t="shared" si="2"/>
        <v>48.59853385079776</v>
      </c>
      <c r="G24" s="31">
        <v>2254</v>
      </c>
      <c r="H24" s="31">
        <v>0</v>
      </c>
      <c r="I24" s="32">
        <f t="shared" si="3"/>
        <v>2384</v>
      </c>
      <c r="J24" s="33">
        <f t="shared" si="4"/>
        <v>51.40146614920225</v>
      </c>
      <c r="K24" s="31">
        <v>2326</v>
      </c>
      <c r="L24" s="33">
        <f t="shared" si="5"/>
        <v>50.15092712376023</v>
      </c>
      <c r="M24" s="31">
        <v>0</v>
      </c>
      <c r="N24" s="33">
        <f t="shared" si="6"/>
        <v>0</v>
      </c>
      <c r="O24" s="31">
        <v>58</v>
      </c>
      <c r="P24" s="31">
        <v>58</v>
      </c>
      <c r="Q24" s="33">
        <f t="shared" si="7"/>
        <v>1.250539025442001</v>
      </c>
      <c r="R24" s="31" t="s">
        <v>169</v>
      </c>
      <c r="S24" s="31"/>
      <c r="T24" s="31"/>
      <c r="U24" s="31"/>
    </row>
    <row r="25" spans="1:21" ht="13.5">
      <c r="A25" s="54" t="s">
        <v>94</v>
      </c>
      <c r="B25" s="54" t="s">
        <v>123</v>
      </c>
      <c r="C25" s="55" t="s">
        <v>124</v>
      </c>
      <c r="D25" s="31">
        <f t="shared" si="0"/>
        <v>8226</v>
      </c>
      <c r="E25" s="32">
        <f t="shared" si="1"/>
        <v>5746</v>
      </c>
      <c r="F25" s="33">
        <f t="shared" si="2"/>
        <v>69.85168976416242</v>
      </c>
      <c r="G25" s="31">
        <v>5746</v>
      </c>
      <c r="H25" s="31">
        <v>0</v>
      </c>
      <c r="I25" s="32">
        <f t="shared" si="3"/>
        <v>2480</v>
      </c>
      <c r="J25" s="33">
        <f t="shared" si="4"/>
        <v>30.148310235837588</v>
      </c>
      <c r="K25" s="31">
        <v>1671</v>
      </c>
      <c r="L25" s="33">
        <f t="shared" si="5"/>
        <v>20.313639679066377</v>
      </c>
      <c r="M25" s="31">
        <v>0</v>
      </c>
      <c r="N25" s="33">
        <f t="shared" si="6"/>
        <v>0</v>
      </c>
      <c r="O25" s="31">
        <v>809</v>
      </c>
      <c r="P25" s="31">
        <v>670</v>
      </c>
      <c r="Q25" s="33">
        <f t="shared" si="7"/>
        <v>9.834670556771213</v>
      </c>
      <c r="R25" s="31" t="s">
        <v>169</v>
      </c>
      <c r="S25" s="31"/>
      <c r="T25" s="31"/>
      <c r="U25" s="31"/>
    </row>
    <row r="26" spans="1:21" ht="13.5">
      <c r="A26" s="54" t="s">
        <v>94</v>
      </c>
      <c r="B26" s="54" t="s">
        <v>125</v>
      </c>
      <c r="C26" s="55" t="s">
        <v>126</v>
      </c>
      <c r="D26" s="31">
        <f t="shared" si="0"/>
        <v>7343</v>
      </c>
      <c r="E26" s="32">
        <f t="shared" si="1"/>
        <v>3912</v>
      </c>
      <c r="F26" s="33">
        <f t="shared" si="2"/>
        <v>53.27522810840256</v>
      </c>
      <c r="G26" s="31">
        <v>3912</v>
      </c>
      <c r="H26" s="31">
        <v>0</v>
      </c>
      <c r="I26" s="32">
        <f t="shared" si="3"/>
        <v>3431</v>
      </c>
      <c r="J26" s="33">
        <f t="shared" si="4"/>
        <v>46.72477189159744</v>
      </c>
      <c r="K26" s="31">
        <v>1450</v>
      </c>
      <c r="L26" s="33">
        <f t="shared" si="5"/>
        <v>19.746697535067412</v>
      </c>
      <c r="M26" s="31">
        <v>0</v>
      </c>
      <c r="N26" s="33">
        <f t="shared" si="6"/>
        <v>0</v>
      </c>
      <c r="O26" s="31">
        <v>1981</v>
      </c>
      <c r="P26" s="31">
        <v>1466</v>
      </c>
      <c r="Q26" s="33">
        <f t="shared" si="7"/>
        <v>26.97807435653003</v>
      </c>
      <c r="R26" s="31" t="s">
        <v>169</v>
      </c>
      <c r="S26" s="31"/>
      <c r="T26" s="31"/>
      <c r="U26" s="31"/>
    </row>
    <row r="27" spans="1:21" ht="13.5">
      <c r="A27" s="54" t="s">
        <v>94</v>
      </c>
      <c r="B27" s="54" t="s">
        <v>127</v>
      </c>
      <c r="C27" s="55" t="s">
        <v>128</v>
      </c>
      <c r="D27" s="31">
        <f t="shared" si="0"/>
        <v>4474</v>
      </c>
      <c r="E27" s="32">
        <f t="shared" si="1"/>
        <v>2155</v>
      </c>
      <c r="F27" s="33">
        <f t="shared" si="2"/>
        <v>48.16718819848011</v>
      </c>
      <c r="G27" s="31">
        <v>2155</v>
      </c>
      <c r="H27" s="31">
        <v>0</v>
      </c>
      <c r="I27" s="32">
        <f t="shared" si="3"/>
        <v>2319</v>
      </c>
      <c r="J27" s="33">
        <f t="shared" si="4"/>
        <v>51.832811801519895</v>
      </c>
      <c r="K27" s="31">
        <v>1510</v>
      </c>
      <c r="L27" s="33">
        <f t="shared" si="5"/>
        <v>33.750558784085825</v>
      </c>
      <c r="M27" s="31">
        <v>0</v>
      </c>
      <c r="N27" s="33">
        <f t="shared" si="6"/>
        <v>0</v>
      </c>
      <c r="O27" s="31">
        <v>809</v>
      </c>
      <c r="P27" s="31">
        <v>620</v>
      </c>
      <c r="Q27" s="33">
        <f t="shared" si="7"/>
        <v>18.082253017434063</v>
      </c>
      <c r="R27" s="31" t="s">
        <v>169</v>
      </c>
      <c r="S27" s="31"/>
      <c r="T27" s="31"/>
      <c r="U27" s="31"/>
    </row>
    <row r="28" spans="1:21" ht="13.5">
      <c r="A28" s="54" t="s">
        <v>94</v>
      </c>
      <c r="B28" s="54" t="s">
        <v>129</v>
      </c>
      <c r="C28" s="55" t="s">
        <v>130</v>
      </c>
      <c r="D28" s="31">
        <f t="shared" si="0"/>
        <v>4897</v>
      </c>
      <c r="E28" s="32">
        <f t="shared" si="1"/>
        <v>4008</v>
      </c>
      <c r="F28" s="33">
        <f t="shared" si="2"/>
        <v>81.84602818051869</v>
      </c>
      <c r="G28" s="31">
        <v>4008</v>
      </c>
      <c r="H28" s="31">
        <v>0</v>
      </c>
      <c r="I28" s="32">
        <f t="shared" si="3"/>
        <v>889</v>
      </c>
      <c r="J28" s="33">
        <f t="shared" si="4"/>
        <v>18.153971819481317</v>
      </c>
      <c r="K28" s="31">
        <v>758</v>
      </c>
      <c r="L28" s="33">
        <f t="shared" si="5"/>
        <v>15.478864610986317</v>
      </c>
      <c r="M28" s="31">
        <v>0</v>
      </c>
      <c r="N28" s="33">
        <f t="shared" si="6"/>
        <v>0</v>
      </c>
      <c r="O28" s="31">
        <v>131</v>
      </c>
      <c r="P28" s="31">
        <v>78</v>
      </c>
      <c r="Q28" s="33">
        <f t="shared" si="7"/>
        <v>2.675107208494997</v>
      </c>
      <c r="R28" s="31" t="s">
        <v>169</v>
      </c>
      <c r="S28" s="31"/>
      <c r="T28" s="31"/>
      <c r="U28" s="31"/>
    </row>
    <row r="29" spans="1:21" ht="13.5">
      <c r="A29" s="54" t="s">
        <v>94</v>
      </c>
      <c r="B29" s="54" t="s">
        <v>131</v>
      </c>
      <c r="C29" s="55" t="s">
        <v>132</v>
      </c>
      <c r="D29" s="31">
        <f t="shared" si="0"/>
        <v>12288</v>
      </c>
      <c r="E29" s="32">
        <f t="shared" si="1"/>
        <v>6370</v>
      </c>
      <c r="F29" s="33">
        <f t="shared" si="2"/>
        <v>51.839192708333336</v>
      </c>
      <c r="G29" s="31">
        <v>6370</v>
      </c>
      <c r="H29" s="31">
        <v>0</v>
      </c>
      <c r="I29" s="32">
        <f t="shared" si="3"/>
        <v>5918</v>
      </c>
      <c r="J29" s="33">
        <f t="shared" si="4"/>
        <v>48.16080729166667</v>
      </c>
      <c r="K29" s="31">
        <v>3693</v>
      </c>
      <c r="L29" s="33">
        <f t="shared" si="5"/>
        <v>30.0537109375</v>
      </c>
      <c r="M29" s="31">
        <v>0</v>
      </c>
      <c r="N29" s="33">
        <f t="shared" si="6"/>
        <v>0</v>
      </c>
      <c r="O29" s="31">
        <v>2225</v>
      </c>
      <c r="P29" s="31">
        <v>1217</v>
      </c>
      <c r="Q29" s="33">
        <f t="shared" si="7"/>
        <v>18.107096354166664</v>
      </c>
      <c r="R29" s="31" t="s">
        <v>169</v>
      </c>
      <c r="S29" s="31"/>
      <c r="T29" s="31"/>
      <c r="U29" s="31"/>
    </row>
    <row r="30" spans="1:21" ht="13.5">
      <c r="A30" s="54" t="s">
        <v>94</v>
      </c>
      <c r="B30" s="54" t="s">
        <v>133</v>
      </c>
      <c r="C30" s="55" t="s">
        <v>134</v>
      </c>
      <c r="D30" s="31">
        <f t="shared" si="0"/>
        <v>7318</v>
      </c>
      <c r="E30" s="32">
        <f t="shared" si="1"/>
        <v>1368</v>
      </c>
      <c r="F30" s="33">
        <f t="shared" si="2"/>
        <v>18.693632139928944</v>
      </c>
      <c r="G30" s="31">
        <v>1368</v>
      </c>
      <c r="H30" s="31">
        <v>0</v>
      </c>
      <c r="I30" s="32">
        <f t="shared" si="3"/>
        <v>5950</v>
      </c>
      <c r="J30" s="33">
        <f t="shared" si="4"/>
        <v>81.30636786007106</v>
      </c>
      <c r="K30" s="31">
        <v>4645</v>
      </c>
      <c r="L30" s="33">
        <f t="shared" si="5"/>
        <v>63.473626673954634</v>
      </c>
      <c r="M30" s="31">
        <v>0</v>
      </c>
      <c r="N30" s="33">
        <f t="shared" si="6"/>
        <v>0</v>
      </c>
      <c r="O30" s="31">
        <v>1305</v>
      </c>
      <c r="P30" s="31">
        <v>720</v>
      </c>
      <c r="Q30" s="33">
        <f t="shared" si="7"/>
        <v>17.832741186116426</v>
      </c>
      <c r="R30" s="31" t="s">
        <v>169</v>
      </c>
      <c r="S30" s="31"/>
      <c r="T30" s="31"/>
      <c r="U30" s="31"/>
    </row>
    <row r="31" spans="1:21" ht="13.5">
      <c r="A31" s="54" t="s">
        <v>94</v>
      </c>
      <c r="B31" s="54" t="s">
        <v>135</v>
      </c>
      <c r="C31" s="55" t="s">
        <v>136</v>
      </c>
      <c r="D31" s="31">
        <f t="shared" si="0"/>
        <v>6038</v>
      </c>
      <c r="E31" s="32">
        <f t="shared" si="1"/>
        <v>1180</v>
      </c>
      <c r="F31" s="33">
        <f t="shared" si="2"/>
        <v>19.542894998343822</v>
      </c>
      <c r="G31" s="31">
        <v>1180</v>
      </c>
      <c r="H31" s="31">
        <v>0</v>
      </c>
      <c r="I31" s="32">
        <f t="shared" si="3"/>
        <v>4858</v>
      </c>
      <c r="J31" s="33">
        <f t="shared" si="4"/>
        <v>80.45710500165619</v>
      </c>
      <c r="K31" s="31">
        <v>3610</v>
      </c>
      <c r="L31" s="33">
        <f t="shared" si="5"/>
        <v>59.78800927459423</v>
      </c>
      <c r="M31" s="31">
        <v>0</v>
      </c>
      <c r="N31" s="33">
        <f t="shared" si="6"/>
        <v>0</v>
      </c>
      <c r="O31" s="31">
        <v>1248</v>
      </c>
      <c r="P31" s="31">
        <v>162</v>
      </c>
      <c r="Q31" s="33">
        <f t="shared" si="7"/>
        <v>20.669095727061944</v>
      </c>
      <c r="R31" s="31" t="s">
        <v>169</v>
      </c>
      <c r="S31" s="31"/>
      <c r="T31" s="31"/>
      <c r="U31" s="31"/>
    </row>
    <row r="32" spans="1:21" ht="13.5">
      <c r="A32" s="54" t="s">
        <v>94</v>
      </c>
      <c r="B32" s="54" t="s">
        <v>137</v>
      </c>
      <c r="C32" s="55" t="s">
        <v>138</v>
      </c>
      <c r="D32" s="31">
        <f t="shared" si="0"/>
        <v>3398</v>
      </c>
      <c r="E32" s="32">
        <f t="shared" si="1"/>
        <v>0</v>
      </c>
      <c r="F32" s="33">
        <f t="shared" si="2"/>
        <v>0</v>
      </c>
      <c r="G32" s="31">
        <v>0</v>
      </c>
      <c r="H32" s="31">
        <v>0</v>
      </c>
      <c r="I32" s="32">
        <f t="shared" si="3"/>
        <v>3398</v>
      </c>
      <c r="J32" s="33">
        <f t="shared" si="4"/>
        <v>100</v>
      </c>
      <c r="K32" s="31">
        <v>3398</v>
      </c>
      <c r="L32" s="33">
        <f t="shared" si="5"/>
        <v>100</v>
      </c>
      <c r="M32" s="31">
        <v>0</v>
      </c>
      <c r="N32" s="33">
        <f t="shared" si="6"/>
        <v>0</v>
      </c>
      <c r="O32" s="31">
        <v>0</v>
      </c>
      <c r="P32" s="31">
        <v>0</v>
      </c>
      <c r="Q32" s="33">
        <f t="shared" si="7"/>
        <v>0</v>
      </c>
      <c r="R32" s="31"/>
      <c r="S32" s="31"/>
      <c r="T32" s="31"/>
      <c r="U32" s="31" t="s">
        <v>169</v>
      </c>
    </row>
    <row r="33" spans="1:21" ht="13.5">
      <c r="A33" s="54" t="s">
        <v>94</v>
      </c>
      <c r="B33" s="54" t="s">
        <v>139</v>
      </c>
      <c r="C33" s="55" t="s">
        <v>140</v>
      </c>
      <c r="D33" s="31">
        <f t="shared" si="0"/>
        <v>11891</v>
      </c>
      <c r="E33" s="32">
        <f t="shared" si="1"/>
        <v>607</v>
      </c>
      <c r="F33" s="33">
        <f t="shared" si="2"/>
        <v>5.104701034395761</v>
      </c>
      <c r="G33" s="31">
        <v>607</v>
      </c>
      <c r="H33" s="31">
        <v>0</v>
      </c>
      <c r="I33" s="32">
        <f t="shared" si="3"/>
        <v>11284</v>
      </c>
      <c r="J33" s="33">
        <f t="shared" si="4"/>
        <v>94.89529896560424</v>
      </c>
      <c r="K33" s="31">
        <v>3825</v>
      </c>
      <c r="L33" s="33">
        <f t="shared" si="5"/>
        <v>32.16718526616769</v>
      </c>
      <c r="M33" s="31">
        <v>0</v>
      </c>
      <c r="N33" s="33">
        <f t="shared" si="6"/>
        <v>0</v>
      </c>
      <c r="O33" s="31">
        <v>7459</v>
      </c>
      <c r="P33" s="31">
        <v>4695</v>
      </c>
      <c r="Q33" s="33">
        <f t="shared" si="7"/>
        <v>62.72811369943655</v>
      </c>
      <c r="R33" s="31" t="s">
        <v>169</v>
      </c>
      <c r="S33" s="31"/>
      <c r="T33" s="31"/>
      <c r="U33" s="31"/>
    </row>
    <row r="34" spans="1:21" ht="13.5">
      <c r="A34" s="54" t="s">
        <v>94</v>
      </c>
      <c r="B34" s="54" t="s">
        <v>141</v>
      </c>
      <c r="C34" s="55" t="s">
        <v>142</v>
      </c>
      <c r="D34" s="31">
        <f t="shared" si="0"/>
        <v>5021</v>
      </c>
      <c r="E34" s="32">
        <f t="shared" si="1"/>
        <v>1525</v>
      </c>
      <c r="F34" s="33">
        <f t="shared" si="2"/>
        <v>30.37243576976698</v>
      </c>
      <c r="G34" s="31">
        <v>1525</v>
      </c>
      <c r="H34" s="31">
        <v>0</v>
      </c>
      <c r="I34" s="32">
        <f t="shared" si="3"/>
        <v>3496</v>
      </c>
      <c r="J34" s="33">
        <f t="shared" si="4"/>
        <v>69.62756423023302</v>
      </c>
      <c r="K34" s="31">
        <v>2973</v>
      </c>
      <c r="L34" s="33">
        <f t="shared" si="5"/>
        <v>59.211312487552284</v>
      </c>
      <c r="M34" s="31">
        <v>0</v>
      </c>
      <c r="N34" s="33">
        <f t="shared" si="6"/>
        <v>0</v>
      </c>
      <c r="O34" s="31">
        <v>523</v>
      </c>
      <c r="P34" s="31">
        <v>168</v>
      </c>
      <c r="Q34" s="33">
        <f t="shared" si="7"/>
        <v>10.41625174268074</v>
      </c>
      <c r="R34" s="31" t="s">
        <v>169</v>
      </c>
      <c r="S34" s="31"/>
      <c r="T34" s="31"/>
      <c r="U34" s="31"/>
    </row>
    <row r="35" spans="1:21" ht="13.5">
      <c r="A35" s="54" t="s">
        <v>94</v>
      </c>
      <c r="B35" s="54" t="s">
        <v>143</v>
      </c>
      <c r="C35" s="55" t="s">
        <v>144</v>
      </c>
      <c r="D35" s="31">
        <f t="shared" si="0"/>
        <v>12959</v>
      </c>
      <c r="E35" s="32">
        <f t="shared" si="1"/>
        <v>3888</v>
      </c>
      <c r="F35" s="33">
        <f t="shared" si="2"/>
        <v>30.002314993440855</v>
      </c>
      <c r="G35" s="31">
        <v>3888</v>
      </c>
      <c r="H35" s="31">
        <v>0</v>
      </c>
      <c r="I35" s="32">
        <f t="shared" si="3"/>
        <v>9071</v>
      </c>
      <c r="J35" s="33">
        <f t="shared" si="4"/>
        <v>69.99768500655915</v>
      </c>
      <c r="K35" s="31">
        <v>2593</v>
      </c>
      <c r="L35" s="33">
        <f t="shared" si="5"/>
        <v>20.009259973763406</v>
      </c>
      <c r="M35" s="31">
        <v>0</v>
      </c>
      <c r="N35" s="33">
        <f t="shared" si="6"/>
        <v>0</v>
      </c>
      <c r="O35" s="31">
        <v>6478</v>
      </c>
      <c r="P35" s="31">
        <v>4000</v>
      </c>
      <c r="Q35" s="33">
        <f t="shared" si="7"/>
        <v>49.98842503279574</v>
      </c>
      <c r="R35" s="31" t="s">
        <v>169</v>
      </c>
      <c r="S35" s="31"/>
      <c r="T35" s="31"/>
      <c r="U35" s="31"/>
    </row>
    <row r="36" spans="1:21" ht="13.5">
      <c r="A36" s="54" t="s">
        <v>94</v>
      </c>
      <c r="B36" s="54" t="s">
        <v>145</v>
      </c>
      <c r="C36" s="55" t="s">
        <v>146</v>
      </c>
      <c r="D36" s="31">
        <f t="shared" si="0"/>
        <v>14491</v>
      </c>
      <c r="E36" s="32">
        <f t="shared" si="1"/>
        <v>8589</v>
      </c>
      <c r="F36" s="33">
        <f t="shared" si="2"/>
        <v>59.27127182389069</v>
      </c>
      <c r="G36" s="31">
        <v>8589</v>
      </c>
      <c r="H36" s="31">
        <v>0</v>
      </c>
      <c r="I36" s="32">
        <f t="shared" si="3"/>
        <v>5902</v>
      </c>
      <c r="J36" s="33">
        <f t="shared" si="4"/>
        <v>40.72872817610931</v>
      </c>
      <c r="K36" s="31">
        <v>2630</v>
      </c>
      <c r="L36" s="33">
        <f t="shared" si="5"/>
        <v>18.14919605272238</v>
      </c>
      <c r="M36" s="31">
        <v>0</v>
      </c>
      <c r="N36" s="33">
        <f t="shared" si="6"/>
        <v>0</v>
      </c>
      <c r="O36" s="31">
        <v>3272</v>
      </c>
      <c r="P36" s="31">
        <v>3059</v>
      </c>
      <c r="Q36" s="33">
        <f t="shared" si="7"/>
        <v>22.57953212338693</v>
      </c>
      <c r="R36" s="31" t="s">
        <v>169</v>
      </c>
      <c r="S36" s="31"/>
      <c r="T36" s="31"/>
      <c r="U36" s="31"/>
    </row>
    <row r="37" spans="1:21" ht="13.5">
      <c r="A37" s="54" t="s">
        <v>94</v>
      </c>
      <c r="B37" s="54" t="s">
        <v>147</v>
      </c>
      <c r="C37" s="55" t="s">
        <v>148</v>
      </c>
      <c r="D37" s="31">
        <f t="shared" si="0"/>
        <v>12578</v>
      </c>
      <c r="E37" s="32">
        <f t="shared" si="1"/>
        <v>7721</v>
      </c>
      <c r="F37" s="33">
        <f t="shared" si="2"/>
        <v>61.38495786293529</v>
      </c>
      <c r="G37" s="31">
        <v>7721</v>
      </c>
      <c r="H37" s="31">
        <v>0</v>
      </c>
      <c r="I37" s="32">
        <f t="shared" si="3"/>
        <v>4857</v>
      </c>
      <c r="J37" s="33">
        <f t="shared" si="4"/>
        <v>38.61504213706471</v>
      </c>
      <c r="K37" s="31">
        <v>2565</v>
      </c>
      <c r="L37" s="33">
        <f t="shared" si="5"/>
        <v>20.39274924471299</v>
      </c>
      <c r="M37" s="31">
        <v>0</v>
      </c>
      <c r="N37" s="33">
        <f t="shared" si="6"/>
        <v>0</v>
      </c>
      <c r="O37" s="31">
        <v>2292</v>
      </c>
      <c r="P37" s="31">
        <v>1375</v>
      </c>
      <c r="Q37" s="33">
        <f t="shared" si="7"/>
        <v>18.222292892351724</v>
      </c>
      <c r="R37" s="31" t="s">
        <v>169</v>
      </c>
      <c r="S37" s="31"/>
      <c r="T37" s="31"/>
      <c r="U37" s="31"/>
    </row>
    <row r="38" spans="1:21" ht="13.5">
      <c r="A38" s="54" t="s">
        <v>94</v>
      </c>
      <c r="B38" s="54" t="s">
        <v>149</v>
      </c>
      <c r="C38" s="55" t="s">
        <v>150</v>
      </c>
      <c r="D38" s="31">
        <f t="shared" si="0"/>
        <v>5910</v>
      </c>
      <c r="E38" s="32">
        <f t="shared" si="1"/>
        <v>3165</v>
      </c>
      <c r="F38" s="33">
        <f t="shared" si="2"/>
        <v>53.55329949238579</v>
      </c>
      <c r="G38" s="31">
        <v>3165</v>
      </c>
      <c r="H38" s="31">
        <v>0</v>
      </c>
      <c r="I38" s="32">
        <f t="shared" si="3"/>
        <v>2745</v>
      </c>
      <c r="J38" s="33">
        <f t="shared" si="4"/>
        <v>46.44670050761421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2745</v>
      </c>
      <c r="P38" s="31">
        <v>2405</v>
      </c>
      <c r="Q38" s="33">
        <f t="shared" si="7"/>
        <v>46.44670050761421</v>
      </c>
      <c r="R38" s="31" t="s">
        <v>169</v>
      </c>
      <c r="S38" s="31"/>
      <c r="T38" s="31"/>
      <c r="U38" s="31"/>
    </row>
    <row r="39" spans="1:21" ht="13.5">
      <c r="A39" s="54" t="s">
        <v>94</v>
      </c>
      <c r="B39" s="54" t="s">
        <v>35</v>
      </c>
      <c r="C39" s="55" t="s">
        <v>36</v>
      </c>
      <c r="D39" s="31">
        <f t="shared" si="0"/>
        <v>23983</v>
      </c>
      <c r="E39" s="32">
        <f t="shared" si="1"/>
        <v>12150</v>
      </c>
      <c r="F39" s="33">
        <f t="shared" si="2"/>
        <v>50.660884793395326</v>
      </c>
      <c r="G39" s="31">
        <v>12150</v>
      </c>
      <c r="H39" s="31">
        <v>0</v>
      </c>
      <c r="I39" s="32">
        <f t="shared" si="3"/>
        <v>11833</v>
      </c>
      <c r="J39" s="33">
        <f t="shared" si="4"/>
        <v>49.339115206604674</v>
      </c>
      <c r="K39" s="31">
        <v>1689</v>
      </c>
      <c r="L39" s="33">
        <f t="shared" si="5"/>
        <v>7.042488429304091</v>
      </c>
      <c r="M39" s="31">
        <v>0</v>
      </c>
      <c r="N39" s="33">
        <f t="shared" si="6"/>
        <v>0</v>
      </c>
      <c r="O39" s="31">
        <v>10144</v>
      </c>
      <c r="P39" s="31">
        <v>10144</v>
      </c>
      <c r="Q39" s="33">
        <f t="shared" si="7"/>
        <v>42.29662677730059</v>
      </c>
      <c r="R39" s="31" t="s">
        <v>169</v>
      </c>
      <c r="S39" s="31"/>
      <c r="T39" s="31"/>
      <c r="U39" s="31"/>
    </row>
    <row r="40" spans="1:21" ht="13.5">
      <c r="A40" s="54" t="s">
        <v>94</v>
      </c>
      <c r="B40" s="54" t="s">
        <v>151</v>
      </c>
      <c r="C40" s="55" t="s">
        <v>152</v>
      </c>
      <c r="D40" s="31">
        <f t="shared" si="0"/>
        <v>8872</v>
      </c>
      <c r="E40" s="32">
        <f t="shared" si="1"/>
        <v>6247</v>
      </c>
      <c r="F40" s="33">
        <f t="shared" si="2"/>
        <v>70.41253381424707</v>
      </c>
      <c r="G40" s="31">
        <v>6247</v>
      </c>
      <c r="H40" s="31">
        <v>0</v>
      </c>
      <c r="I40" s="32">
        <f t="shared" si="3"/>
        <v>2625</v>
      </c>
      <c r="J40" s="33">
        <f t="shared" si="4"/>
        <v>29.58746618575293</v>
      </c>
      <c r="K40" s="31">
        <v>838</v>
      </c>
      <c r="L40" s="33">
        <f t="shared" si="5"/>
        <v>9.445446348061317</v>
      </c>
      <c r="M40" s="31">
        <v>0</v>
      </c>
      <c r="N40" s="33">
        <f t="shared" si="6"/>
        <v>0</v>
      </c>
      <c r="O40" s="31">
        <v>1787</v>
      </c>
      <c r="P40" s="31">
        <v>633</v>
      </c>
      <c r="Q40" s="33">
        <f t="shared" si="7"/>
        <v>20.142019837691613</v>
      </c>
      <c r="R40" s="31" t="s">
        <v>169</v>
      </c>
      <c r="S40" s="31"/>
      <c r="T40" s="31"/>
      <c r="U40" s="31"/>
    </row>
    <row r="41" spans="1:21" ht="13.5">
      <c r="A41" s="54" t="s">
        <v>94</v>
      </c>
      <c r="B41" s="54" t="s">
        <v>153</v>
      </c>
      <c r="C41" s="55" t="s">
        <v>154</v>
      </c>
      <c r="D41" s="31">
        <f t="shared" si="0"/>
        <v>14870</v>
      </c>
      <c r="E41" s="32">
        <f t="shared" si="1"/>
        <v>10323</v>
      </c>
      <c r="F41" s="33">
        <f t="shared" si="2"/>
        <v>69.42165433759246</v>
      </c>
      <c r="G41" s="31">
        <v>10323</v>
      </c>
      <c r="H41" s="31">
        <v>0</v>
      </c>
      <c r="I41" s="32">
        <f t="shared" si="3"/>
        <v>4547</v>
      </c>
      <c r="J41" s="33">
        <f t="shared" si="4"/>
        <v>30.57834566240753</v>
      </c>
      <c r="K41" s="31">
        <v>1904</v>
      </c>
      <c r="L41" s="33">
        <f t="shared" si="5"/>
        <v>12.804303967720243</v>
      </c>
      <c r="M41" s="31">
        <v>0</v>
      </c>
      <c r="N41" s="33">
        <f t="shared" si="6"/>
        <v>0</v>
      </c>
      <c r="O41" s="31">
        <v>2643</v>
      </c>
      <c r="P41" s="31">
        <v>1638</v>
      </c>
      <c r="Q41" s="33">
        <f t="shared" si="7"/>
        <v>17.77404169468729</v>
      </c>
      <c r="R41" s="31" t="s">
        <v>169</v>
      </c>
      <c r="S41" s="31"/>
      <c r="T41" s="31"/>
      <c r="U41" s="31"/>
    </row>
    <row r="42" spans="1:21" ht="13.5">
      <c r="A42" s="54" t="s">
        <v>94</v>
      </c>
      <c r="B42" s="54" t="s">
        <v>155</v>
      </c>
      <c r="C42" s="55" t="s">
        <v>156</v>
      </c>
      <c r="D42" s="31">
        <f t="shared" si="0"/>
        <v>11229</v>
      </c>
      <c r="E42" s="32">
        <f t="shared" si="1"/>
        <v>7039</v>
      </c>
      <c r="F42" s="33">
        <f t="shared" si="2"/>
        <v>62.68590257369312</v>
      </c>
      <c r="G42" s="31">
        <v>7039</v>
      </c>
      <c r="H42" s="31">
        <v>0</v>
      </c>
      <c r="I42" s="32">
        <f t="shared" si="3"/>
        <v>4190</v>
      </c>
      <c r="J42" s="33">
        <f t="shared" si="4"/>
        <v>37.31409742630689</v>
      </c>
      <c r="K42" s="31">
        <v>1959</v>
      </c>
      <c r="L42" s="33">
        <f t="shared" si="5"/>
        <v>17.445899011488113</v>
      </c>
      <c r="M42" s="31">
        <v>0</v>
      </c>
      <c r="N42" s="33">
        <f t="shared" si="6"/>
        <v>0</v>
      </c>
      <c r="O42" s="31">
        <v>2231</v>
      </c>
      <c r="P42" s="31">
        <v>1115</v>
      </c>
      <c r="Q42" s="33">
        <f t="shared" si="7"/>
        <v>19.86819841481877</v>
      </c>
      <c r="R42" s="31" t="s">
        <v>169</v>
      </c>
      <c r="S42" s="31"/>
      <c r="T42" s="31"/>
      <c r="U42" s="31"/>
    </row>
    <row r="43" spans="1:21" ht="13.5">
      <c r="A43" s="54" t="s">
        <v>94</v>
      </c>
      <c r="B43" s="54" t="s">
        <v>157</v>
      </c>
      <c r="C43" s="55" t="s">
        <v>158</v>
      </c>
      <c r="D43" s="31">
        <f t="shared" si="0"/>
        <v>7827</v>
      </c>
      <c r="E43" s="32">
        <f t="shared" si="1"/>
        <v>1396</v>
      </c>
      <c r="F43" s="33">
        <f aca="true" t="shared" si="8" ref="F43:F49">E43/D43*100</f>
        <v>17.835696946467355</v>
      </c>
      <c r="G43" s="31">
        <v>1396</v>
      </c>
      <c r="H43" s="31">
        <v>0</v>
      </c>
      <c r="I43" s="32">
        <f t="shared" si="3"/>
        <v>6431</v>
      </c>
      <c r="J43" s="33">
        <f aca="true" t="shared" si="9" ref="J43:J49">I43/D43*100</f>
        <v>82.16430305353263</v>
      </c>
      <c r="K43" s="31">
        <v>0</v>
      </c>
      <c r="L43" s="33">
        <f aca="true" t="shared" si="10" ref="L43:L49">K43/D43*100</f>
        <v>0</v>
      </c>
      <c r="M43" s="31">
        <v>0</v>
      </c>
      <c r="N43" s="33">
        <f aca="true" t="shared" si="11" ref="N43:N49">M43/D43*100</f>
        <v>0</v>
      </c>
      <c r="O43" s="31">
        <v>6431</v>
      </c>
      <c r="P43" s="31">
        <v>458</v>
      </c>
      <c r="Q43" s="33">
        <f aca="true" t="shared" si="12" ref="Q43:Q49">O43/D43*100</f>
        <v>82.16430305353263</v>
      </c>
      <c r="R43" s="31" t="s">
        <v>169</v>
      </c>
      <c r="S43" s="31"/>
      <c r="T43" s="31"/>
      <c r="U43" s="31"/>
    </row>
    <row r="44" spans="1:21" ht="13.5">
      <c r="A44" s="54" t="s">
        <v>94</v>
      </c>
      <c r="B44" s="54" t="s">
        <v>159</v>
      </c>
      <c r="C44" s="55" t="s">
        <v>160</v>
      </c>
      <c r="D44" s="31">
        <f t="shared" si="0"/>
        <v>14527</v>
      </c>
      <c r="E44" s="32">
        <f>G44+H44</f>
        <v>4091</v>
      </c>
      <c r="F44" s="33">
        <f t="shared" si="8"/>
        <v>28.161354718799476</v>
      </c>
      <c r="G44" s="31">
        <v>4091</v>
      </c>
      <c r="H44" s="31">
        <v>0</v>
      </c>
      <c r="I44" s="32">
        <f>K44+M44+O44</f>
        <v>10436</v>
      </c>
      <c r="J44" s="33">
        <f t="shared" si="9"/>
        <v>71.83864528120051</v>
      </c>
      <c r="K44" s="31">
        <v>6394</v>
      </c>
      <c r="L44" s="33">
        <f t="shared" si="10"/>
        <v>44.01459351552282</v>
      </c>
      <c r="M44" s="31">
        <v>0</v>
      </c>
      <c r="N44" s="33">
        <f t="shared" si="11"/>
        <v>0</v>
      </c>
      <c r="O44" s="31">
        <v>4042</v>
      </c>
      <c r="P44" s="31">
        <v>1363</v>
      </c>
      <c r="Q44" s="33">
        <f t="shared" si="12"/>
        <v>27.824051765677705</v>
      </c>
      <c r="R44" s="31"/>
      <c r="S44" s="31"/>
      <c r="T44" s="31"/>
      <c r="U44" s="31" t="s">
        <v>169</v>
      </c>
    </row>
    <row r="45" spans="1:21" ht="13.5">
      <c r="A45" s="54" t="s">
        <v>94</v>
      </c>
      <c r="B45" s="54" t="s">
        <v>161</v>
      </c>
      <c r="C45" s="55" t="s">
        <v>162</v>
      </c>
      <c r="D45" s="31">
        <f t="shared" si="0"/>
        <v>4503</v>
      </c>
      <c r="E45" s="32">
        <f>G45+H45</f>
        <v>1978</v>
      </c>
      <c r="F45" s="33">
        <f t="shared" si="8"/>
        <v>43.92627137463913</v>
      </c>
      <c r="G45" s="31">
        <v>1978</v>
      </c>
      <c r="H45" s="31">
        <v>0</v>
      </c>
      <c r="I45" s="32">
        <f>K45+M45+O45</f>
        <v>2525</v>
      </c>
      <c r="J45" s="33">
        <f t="shared" si="9"/>
        <v>56.07372862536087</v>
      </c>
      <c r="K45" s="31">
        <v>1272</v>
      </c>
      <c r="L45" s="33">
        <f t="shared" si="10"/>
        <v>28.247834776815456</v>
      </c>
      <c r="M45" s="31">
        <v>0</v>
      </c>
      <c r="N45" s="33">
        <f t="shared" si="11"/>
        <v>0</v>
      </c>
      <c r="O45" s="31">
        <v>1253</v>
      </c>
      <c r="P45" s="31">
        <v>963</v>
      </c>
      <c r="Q45" s="33">
        <f t="shared" si="12"/>
        <v>27.825893848545412</v>
      </c>
      <c r="R45" s="31" t="s">
        <v>169</v>
      </c>
      <c r="S45" s="31"/>
      <c r="T45" s="31"/>
      <c r="U45" s="31"/>
    </row>
    <row r="46" spans="1:21" ht="13.5">
      <c r="A46" s="54" t="s">
        <v>94</v>
      </c>
      <c r="B46" s="54" t="s">
        <v>163</v>
      </c>
      <c r="C46" s="55" t="s">
        <v>164</v>
      </c>
      <c r="D46" s="31">
        <f t="shared" si="0"/>
        <v>5848</v>
      </c>
      <c r="E46" s="32">
        <f>G46+H46</f>
        <v>2421</v>
      </c>
      <c r="F46" s="33">
        <f t="shared" si="8"/>
        <v>41.39876880984952</v>
      </c>
      <c r="G46" s="31">
        <v>2421</v>
      </c>
      <c r="H46" s="31">
        <v>0</v>
      </c>
      <c r="I46" s="32">
        <f>K46+M46+O46</f>
        <v>3427</v>
      </c>
      <c r="J46" s="33">
        <f t="shared" si="9"/>
        <v>58.601231190150486</v>
      </c>
      <c r="K46" s="31">
        <v>2942</v>
      </c>
      <c r="L46" s="33">
        <f t="shared" si="10"/>
        <v>50.307797537619706</v>
      </c>
      <c r="M46" s="31">
        <v>0</v>
      </c>
      <c r="N46" s="33">
        <f t="shared" si="11"/>
        <v>0</v>
      </c>
      <c r="O46" s="31">
        <v>485</v>
      </c>
      <c r="P46" s="31">
        <v>485</v>
      </c>
      <c r="Q46" s="33">
        <f t="shared" si="12"/>
        <v>8.29343365253078</v>
      </c>
      <c r="R46" s="31" t="s">
        <v>169</v>
      </c>
      <c r="S46" s="31"/>
      <c r="T46" s="31"/>
      <c r="U46" s="31"/>
    </row>
    <row r="47" spans="1:21" ht="13.5">
      <c r="A47" s="54" t="s">
        <v>94</v>
      </c>
      <c r="B47" s="54" t="s">
        <v>165</v>
      </c>
      <c r="C47" s="55" t="s">
        <v>166</v>
      </c>
      <c r="D47" s="31">
        <f t="shared" si="0"/>
        <v>18989</v>
      </c>
      <c r="E47" s="32">
        <f>G47+H47</f>
        <v>11889</v>
      </c>
      <c r="F47" s="33">
        <f t="shared" si="8"/>
        <v>62.6099320659329</v>
      </c>
      <c r="G47" s="31">
        <v>11889</v>
      </c>
      <c r="H47" s="31">
        <v>0</v>
      </c>
      <c r="I47" s="32">
        <f>K47+M47+O47</f>
        <v>7100</v>
      </c>
      <c r="J47" s="33">
        <f t="shared" si="9"/>
        <v>37.39006793406709</v>
      </c>
      <c r="K47" s="31">
        <v>600</v>
      </c>
      <c r="L47" s="33">
        <f t="shared" si="10"/>
        <v>3.1597240507662328</v>
      </c>
      <c r="M47" s="31">
        <v>0</v>
      </c>
      <c r="N47" s="33">
        <f t="shared" si="11"/>
        <v>0</v>
      </c>
      <c r="O47" s="31">
        <v>6500</v>
      </c>
      <c r="P47" s="31">
        <v>2350</v>
      </c>
      <c r="Q47" s="33">
        <f t="shared" si="12"/>
        <v>34.230343883300854</v>
      </c>
      <c r="R47" s="31" t="s">
        <v>169</v>
      </c>
      <c r="S47" s="31"/>
      <c r="T47" s="31"/>
      <c r="U47" s="31"/>
    </row>
    <row r="48" spans="1:21" ht="13.5">
      <c r="A48" s="54" t="s">
        <v>94</v>
      </c>
      <c r="B48" s="54" t="s">
        <v>167</v>
      </c>
      <c r="C48" s="55" t="s">
        <v>168</v>
      </c>
      <c r="D48" s="31">
        <f t="shared" si="0"/>
        <v>3251</v>
      </c>
      <c r="E48" s="32">
        <f>G48+H48</f>
        <v>1775</v>
      </c>
      <c r="F48" s="33">
        <f t="shared" si="8"/>
        <v>54.59858505075361</v>
      </c>
      <c r="G48" s="31">
        <v>1775</v>
      </c>
      <c r="H48" s="31">
        <v>0</v>
      </c>
      <c r="I48" s="32">
        <f>K48+M48+O48</f>
        <v>1476</v>
      </c>
      <c r="J48" s="33">
        <f t="shared" si="9"/>
        <v>45.40141494924639</v>
      </c>
      <c r="K48" s="31">
        <v>0</v>
      </c>
      <c r="L48" s="33">
        <f t="shared" si="10"/>
        <v>0</v>
      </c>
      <c r="M48" s="31">
        <v>0</v>
      </c>
      <c r="N48" s="33">
        <f t="shared" si="11"/>
        <v>0</v>
      </c>
      <c r="O48" s="31">
        <v>1476</v>
      </c>
      <c r="P48" s="31">
        <v>1252</v>
      </c>
      <c r="Q48" s="33">
        <f t="shared" si="12"/>
        <v>45.40141494924639</v>
      </c>
      <c r="R48" s="31" t="s">
        <v>169</v>
      </c>
      <c r="S48" s="31"/>
      <c r="T48" s="31"/>
      <c r="U48" s="31"/>
    </row>
    <row r="49" spans="1:21" ht="13.5">
      <c r="A49" s="84" t="s">
        <v>38</v>
      </c>
      <c r="B49" s="85"/>
      <c r="C49" s="85"/>
      <c r="D49" s="31">
        <f>SUM(D7:D48)</f>
        <v>1171413</v>
      </c>
      <c r="E49" s="31">
        <f>SUM(E7:E48)</f>
        <v>434040</v>
      </c>
      <c r="F49" s="33">
        <f t="shared" si="8"/>
        <v>37.05268765157976</v>
      </c>
      <c r="G49" s="31">
        <f>SUM(G7:G48)</f>
        <v>433850</v>
      </c>
      <c r="H49" s="31">
        <f>SUM(H7:H48)</f>
        <v>190</v>
      </c>
      <c r="I49" s="31">
        <f>SUM(I7:I48)</f>
        <v>737373</v>
      </c>
      <c r="J49" s="33">
        <f t="shared" si="9"/>
        <v>62.94731234842024</v>
      </c>
      <c r="K49" s="31">
        <f>SUM(K7:K48)</f>
        <v>444431</v>
      </c>
      <c r="L49" s="33">
        <f t="shared" si="10"/>
        <v>37.939736028198425</v>
      </c>
      <c r="M49" s="31">
        <f>SUM(M7:M48)</f>
        <v>0</v>
      </c>
      <c r="N49" s="33">
        <f t="shared" si="11"/>
        <v>0</v>
      </c>
      <c r="O49" s="31">
        <f>SUM(O7:O48)</f>
        <v>292942</v>
      </c>
      <c r="P49" s="31">
        <f>SUM(P7:P48)</f>
        <v>167562</v>
      </c>
      <c r="Q49" s="33">
        <f t="shared" si="12"/>
        <v>25.00757632022182</v>
      </c>
      <c r="R49" s="31">
        <f>COUNTIF(R7:R48,"○")</f>
        <v>39</v>
      </c>
      <c r="S49" s="31">
        <f>COUNTIF(S7:S48,"○")</f>
        <v>0</v>
      </c>
      <c r="T49" s="31">
        <f>COUNTIF(T7:T48,"○")</f>
        <v>0</v>
      </c>
      <c r="U49" s="31">
        <f>COUNTIF(U7:U48,"○")</f>
        <v>3</v>
      </c>
    </row>
  </sheetData>
  <mergeCells count="19">
    <mergeCell ref="A49:C49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39</v>
      </c>
      <c r="B2" s="65" t="s">
        <v>16</v>
      </c>
      <c r="C2" s="68" t="s">
        <v>17</v>
      </c>
      <c r="D2" s="14" t="s">
        <v>40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41</v>
      </c>
      <c r="E3" s="59" t="s">
        <v>42</v>
      </c>
      <c r="F3" s="89"/>
      <c r="G3" s="90"/>
      <c r="H3" s="86" t="s">
        <v>43</v>
      </c>
      <c r="I3" s="57"/>
      <c r="J3" s="58"/>
      <c r="K3" s="59" t="s">
        <v>44</v>
      </c>
      <c r="L3" s="57"/>
      <c r="M3" s="58"/>
      <c r="N3" s="26" t="s">
        <v>41</v>
      </c>
      <c r="O3" s="17" t="s">
        <v>45</v>
      </c>
      <c r="P3" s="24"/>
      <c r="Q3" s="24"/>
      <c r="R3" s="24"/>
      <c r="S3" s="24"/>
      <c r="T3" s="25"/>
      <c r="U3" s="17" t="s">
        <v>46</v>
      </c>
      <c r="V3" s="24"/>
      <c r="W3" s="24"/>
      <c r="X3" s="24"/>
      <c r="Y3" s="24"/>
      <c r="Z3" s="25"/>
      <c r="AA3" s="17" t="s">
        <v>47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41</v>
      </c>
      <c r="F4" s="18" t="s">
        <v>19</v>
      </c>
      <c r="G4" s="18" t="s">
        <v>20</v>
      </c>
      <c r="H4" s="26" t="s">
        <v>41</v>
      </c>
      <c r="I4" s="18" t="s">
        <v>19</v>
      </c>
      <c r="J4" s="18" t="s">
        <v>20</v>
      </c>
      <c r="K4" s="26" t="s">
        <v>41</v>
      </c>
      <c r="L4" s="18" t="s">
        <v>19</v>
      </c>
      <c r="M4" s="18" t="s">
        <v>20</v>
      </c>
      <c r="N4" s="27"/>
      <c r="O4" s="26" t="s">
        <v>41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41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41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94</v>
      </c>
      <c r="B7" s="54" t="s">
        <v>95</v>
      </c>
      <c r="C7" s="55" t="s">
        <v>96</v>
      </c>
      <c r="D7" s="31">
        <f aca="true" t="shared" si="0" ref="D7:D48">E7+H7+K7</f>
        <v>70054</v>
      </c>
      <c r="E7" s="31">
        <f aca="true" t="shared" si="1" ref="E7:E48">F7+G7</f>
        <v>0</v>
      </c>
      <c r="F7" s="31">
        <v>0</v>
      </c>
      <c r="G7" s="31">
        <v>0</v>
      </c>
      <c r="H7" s="31">
        <f aca="true" t="shared" si="2" ref="H7:H48">I7+J7</f>
        <v>0</v>
      </c>
      <c r="I7" s="31">
        <v>0</v>
      </c>
      <c r="J7" s="31">
        <v>0</v>
      </c>
      <c r="K7" s="31">
        <f aca="true" t="shared" si="3" ref="K7:K48">L7+M7</f>
        <v>70054</v>
      </c>
      <c r="L7" s="31">
        <v>44934</v>
      </c>
      <c r="M7" s="31">
        <v>25120</v>
      </c>
      <c r="N7" s="31">
        <f aca="true" t="shared" si="4" ref="N7:N48">O7+U7+AA7</f>
        <v>70054</v>
      </c>
      <c r="O7" s="31">
        <f aca="true" t="shared" si="5" ref="O7:O48">SUM(P7:T7)</f>
        <v>44934</v>
      </c>
      <c r="P7" s="31">
        <v>44934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48">SUM(V7:Z7)</f>
        <v>25120</v>
      </c>
      <c r="V7" s="31">
        <v>25120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48">AB7+AC7</f>
        <v>0</v>
      </c>
      <c r="AB7" s="31">
        <v>0</v>
      </c>
      <c r="AC7" s="31">
        <v>0</v>
      </c>
    </row>
    <row r="8" spans="1:29" ht="13.5">
      <c r="A8" s="54" t="s">
        <v>94</v>
      </c>
      <c r="B8" s="54" t="s">
        <v>97</v>
      </c>
      <c r="C8" s="55" t="s">
        <v>98</v>
      </c>
      <c r="D8" s="31">
        <f t="shared" si="0"/>
        <v>25279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25279</v>
      </c>
      <c r="L8" s="31">
        <v>19984</v>
      </c>
      <c r="M8" s="31">
        <v>5295</v>
      </c>
      <c r="N8" s="31">
        <f t="shared" si="4"/>
        <v>25279</v>
      </c>
      <c r="O8" s="31">
        <f t="shared" si="5"/>
        <v>19984</v>
      </c>
      <c r="P8" s="31">
        <v>19984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5295</v>
      </c>
      <c r="V8" s="31">
        <v>5295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94</v>
      </c>
      <c r="B9" s="54" t="s">
        <v>99</v>
      </c>
      <c r="C9" s="55" t="s">
        <v>100</v>
      </c>
      <c r="D9" s="31">
        <f t="shared" si="0"/>
        <v>28267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28267</v>
      </c>
      <c r="L9" s="31">
        <v>22602</v>
      </c>
      <c r="M9" s="31">
        <v>5665</v>
      </c>
      <c r="N9" s="31">
        <f t="shared" si="4"/>
        <v>27434</v>
      </c>
      <c r="O9" s="31">
        <f t="shared" si="5"/>
        <v>22514</v>
      </c>
      <c r="P9" s="31">
        <v>22514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4920</v>
      </c>
      <c r="V9" s="31">
        <v>4920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94</v>
      </c>
      <c r="B10" s="54" t="s">
        <v>101</v>
      </c>
      <c r="C10" s="55" t="s">
        <v>102</v>
      </c>
      <c r="D10" s="31">
        <f t="shared" si="0"/>
        <v>48684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48684</v>
      </c>
      <c r="L10" s="31">
        <v>37639</v>
      </c>
      <c r="M10" s="31">
        <v>11045</v>
      </c>
      <c r="N10" s="31">
        <f t="shared" si="4"/>
        <v>48684</v>
      </c>
      <c r="O10" s="31">
        <f t="shared" si="5"/>
        <v>37639</v>
      </c>
      <c r="P10" s="31">
        <v>37639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11045</v>
      </c>
      <c r="V10" s="31">
        <v>11045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94</v>
      </c>
      <c r="B11" s="54" t="s">
        <v>103</v>
      </c>
      <c r="C11" s="55" t="s">
        <v>104</v>
      </c>
      <c r="D11" s="31">
        <f t="shared" si="0"/>
        <v>28764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28764</v>
      </c>
      <c r="L11" s="31">
        <v>22806</v>
      </c>
      <c r="M11" s="31">
        <v>5958</v>
      </c>
      <c r="N11" s="31">
        <f t="shared" si="4"/>
        <v>28764</v>
      </c>
      <c r="O11" s="31">
        <f t="shared" si="5"/>
        <v>22806</v>
      </c>
      <c r="P11" s="31">
        <v>22806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5958</v>
      </c>
      <c r="V11" s="31">
        <v>5958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94</v>
      </c>
      <c r="B12" s="54" t="s">
        <v>105</v>
      </c>
      <c r="C12" s="55" t="s">
        <v>106</v>
      </c>
      <c r="D12" s="31">
        <f t="shared" si="0"/>
        <v>38593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38593</v>
      </c>
      <c r="L12" s="31">
        <v>26965</v>
      </c>
      <c r="M12" s="31">
        <v>11628</v>
      </c>
      <c r="N12" s="31">
        <f t="shared" si="4"/>
        <v>38593</v>
      </c>
      <c r="O12" s="31">
        <f t="shared" si="5"/>
        <v>26965</v>
      </c>
      <c r="P12" s="31">
        <v>26965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11628</v>
      </c>
      <c r="V12" s="31">
        <v>11628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94</v>
      </c>
      <c r="B13" s="54" t="s">
        <v>107</v>
      </c>
      <c r="C13" s="55" t="s">
        <v>108</v>
      </c>
      <c r="D13" s="31">
        <f t="shared" si="0"/>
        <v>23486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23486</v>
      </c>
      <c r="L13" s="31">
        <v>17246</v>
      </c>
      <c r="M13" s="31">
        <v>6240</v>
      </c>
      <c r="N13" s="31">
        <f t="shared" si="4"/>
        <v>23486</v>
      </c>
      <c r="O13" s="31">
        <f t="shared" si="5"/>
        <v>17246</v>
      </c>
      <c r="P13" s="31">
        <v>17246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6240</v>
      </c>
      <c r="V13" s="31">
        <v>6240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94</v>
      </c>
      <c r="B14" s="54" t="s">
        <v>27</v>
      </c>
      <c r="C14" s="55" t="s">
        <v>28</v>
      </c>
      <c r="D14" s="31">
        <f t="shared" si="0"/>
        <v>49555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49555</v>
      </c>
      <c r="L14" s="31">
        <v>20337</v>
      </c>
      <c r="M14" s="31">
        <v>29218</v>
      </c>
      <c r="N14" s="31">
        <f t="shared" si="4"/>
        <v>49555</v>
      </c>
      <c r="O14" s="31">
        <f t="shared" si="5"/>
        <v>20337</v>
      </c>
      <c r="P14" s="31">
        <v>20337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29218</v>
      </c>
      <c r="V14" s="31">
        <v>29218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94</v>
      </c>
      <c r="B15" s="54" t="s">
        <v>29</v>
      </c>
      <c r="C15" s="55" t="s">
        <v>30</v>
      </c>
      <c r="D15" s="31">
        <f t="shared" si="0"/>
        <v>12170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12170</v>
      </c>
      <c r="L15" s="31">
        <v>8190</v>
      </c>
      <c r="M15" s="31">
        <v>3980</v>
      </c>
      <c r="N15" s="31">
        <f t="shared" si="4"/>
        <v>12170</v>
      </c>
      <c r="O15" s="31">
        <f t="shared" si="5"/>
        <v>8190</v>
      </c>
      <c r="P15" s="31">
        <v>8190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3980</v>
      </c>
      <c r="V15" s="31">
        <v>3980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94</v>
      </c>
      <c r="B16" s="54" t="s">
        <v>31</v>
      </c>
      <c r="C16" s="55" t="s">
        <v>32</v>
      </c>
      <c r="D16" s="31">
        <f t="shared" si="0"/>
        <v>50354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50354</v>
      </c>
      <c r="L16" s="31">
        <v>30115</v>
      </c>
      <c r="M16" s="31">
        <v>20239</v>
      </c>
      <c r="N16" s="31">
        <f t="shared" si="4"/>
        <v>50354</v>
      </c>
      <c r="O16" s="31">
        <f t="shared" si="5"/>
        <v>30115</v>
      </c>
      <c r="P16" s="31">
        <v>30115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20239</v>
      </c>
      <c r="V16" s="31">
        <v>20239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94</v>
      </c>
      <c r="B17" s="54" t="s">
        <v>33</v>
      </c>
      <c r="C17" s="55" t="s">
        <v>34</v>
      </c>
      <c r="D17" s="31">
        <f t="shared" si="0"/>
        <v>24680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24680</v>
      </c>
      <c r="L17" s="31">
        <v>17028</v>
      </c>
      <c r="M17" s="31">
        <v>7652</v>
      </c>
      <c r="N17" s="31">
        <f t="shared" si="4"/>
        <v>24752</v>
      </c>
      <c r="O17" s="31">
        <f t="shared" si="5"/>
        <v>17028</v>
      </c>
      <c r="P17" s="31">
        <v>17028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7652</v>
      </c>
      <c r="V17" s="31">
        <v>7652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72</v>
      </c>
      <c r="AB17" s="31">
        <v>72</v>
      </c>
      <c r="AC17" s="31">
        <v>0</v>
      </c>
    </row>
    <row r="18" spans="1:29" ht="13.5">
      <c r="A18" s="54" t="s">
        <v>94</v>
      </c>
      <c r="B18" s="54" t="s">
        <v>109</v>
      </c>
      <c r="C18" s="55" t="s">
        <v>110</v>
      </c>
      <c r="D18" s="31">
        <f t="shared" si="0"/>
        <v>4696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4696</v>
      </c>
      <c r="L18" s="31">
        <v>3081</v>
      </c>
      <c r="M18" s="31">
        <v>1615</v>
      </c>
      <c r="N18" s="31">
        <f t="shared" si="4"/>
        <v>4696</v>
      </c>
      <c r="O18" s="31">
        <f t="shared" si="5"/>
        <v>3081</v>
      </c>
      <c r="P18" s="31">
        <v>3081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1615</v>
      </c>
      <c r="V18" s="31">
        <v>1615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94</v>
      </c>
      <c r="B19" s="54" t="s">
        <v>111</v>
      </c>
      <c r="C19" s="55" t="s">
        <v>112</v>
      </c>
      <c r="D19" s="31">
        <f t="shared" si="0"/>
        <v>6757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6757</v>
      </c>
      <c r="L19" s="31">
        <v>5026</v>
      </c>
      <c r="M19" s="31">
        <v>1731</v>
      </c>
      <c r="N19" s="31">
        <f t="shared" si="4"/>
        <v>6757</v>
      </c>
      <c r="O19" s="31">
        <f t="shared" si="5"/>
        <v>5026</v>
      </c>
      <c r="P19" s="31">
        <v>5026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1731</v>
      </c>
      <c r="V19" s="31">
        <v>1731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94</v>
      </c>
      <c r="B20" s="54" t="s">
        <v>113</v>
      </c>
      <c r="C20" s="55" t="s">
        <v>114</v>
      </c>
      <c r="D20" s="31">
        <f t="shared" si="0"/>
        <v>3728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3728</v>
      </c>
      <c r="L20" s="31">
        <v>2730</v>
      </c>
      <c r="M20" s="31">
        <v>998</v>
      </c>
      <c r="N20" s="31">
        <f t="shared" si="4"/>
        <v>3834</v>
      </c>
      <c r="O20" s="31">
        <f t="shared" si="5"/>
        <v>2730</v>
      </c>
      <c r="P20" s="31">
        <v>2730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998</v>
      </c>
      <c r="V20" s="31">
        <v>998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106</v>
      </c>
      <c r="AB20" s="31">
        <v>106</v>
      </c>
      <c r="AC20" s="31">
        <v>0</v>
      </c>
    </row>
    <row r="21" spans="1:29" ht="13.5">
      <c r="A21" s="54" t="s">
        <v>94</v>
      </c>
      <c r="B21" s="54" t="s">
        <v>115</v>
      </c>
      <c r="C21" s="55" t="s">
        <v>116</v>
      </c>
      <c r="D21" s="31">
        <f t="shared" si="0"/>
        <v>1259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1259</v>
      </c>
      <c r="L21" s="31">
        <v>564</v>
      </c>
      <c r="M21" s="31">
        <v>695</v>
      </c>
      <c r="N21" s="31">
        <f t="shared" si="4"/>
        <v>1259</v>
      </c>
      <c r="O21" s="31">
        <f t="shared" si="5"/>
        <v>564</v>
      </c>
      <c r="P21" s="31">
        <v>564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695</v>
      </c>
      <c r="V21" s="31">
        <v>695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94</v>
      </c>
      <c r="B22" s="54" t="s">
        <v>117</v>
      </c>
      <c r="C22" s="55" t="s">
        <v>118</v>
      </c>
      <c r="D22" s="31">
        <f t="shared" si="0"/>
        <v>2117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2117</v>
      </c>
      <c r="L22" s="31">
        <v>1942</v>
      </c>
      <c r="M22" s="31">
        <v>175</v>
      </c>
      <c r="N22" s="31">
        <f t="shared" si="4"/>
        <v>2117</v>
      </c>
      <c r="O22" s="31">
        <f t="shared" si="5"/>
        <v>1942</v>
      </c>
      <c r="P22" s="31">
        <v>1942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175</v>
      </c>
      <c r="V22" s="31">
        <v>175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94</v>
      </c>
      <c r="B23" s="54" t="s">
        <v>119</v>
      </c>
      <c r="C23" s="55" t="s">
        <v>120</v>
      </c>
      <c r="D23" s="31">
        <f t="shared" si="0"/>
        <v>9540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9540</v>
      </c>
      <c r="L23" s="31">
        <v>5501</v>
      </c>
      <c r="M23" s="31">
        <v>4039</v>
      </c>
      <c r="N23" s="31">
        <f t="shared" si="4"/>
        <v>9550</v>
      </c>
      <c r="O23" s="31">
        <f t="shared" si="5"/>
        <v>5501</v>
      </c>
      <c r="P23" s="31">
        <v>5501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4039</v>
      </c>
      <c r="V23" s="31">
        <v>4039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10</v>
      </c>
      <c r="AB23" s="31">
        <v>10</v>
      </c>
      <c r="AC23" s="31">
        <v>0</v>
      </c>
    </row>
    <row r="24" spans="1:29" ht="13.5">
      <c r="A24" s="54" t="s">
        <v>94</v>
      </c>
      <c r="B24" s="54" t="s">
        <v>121</v>
      </c>
      <c r="C24" s="55" t="s">
        <v>122</v>
      </c>
      <c r="D24" s="31">
        <f t="shared" si="0"/>
        <v>1780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1780</v>
      </c>
      <c r="L24" s="31">
        <v>1711</v>
      </c>
      <c r="M24" s="31">
        <v>69</v>
      </c>
      <c r="N24" s="31">
        <f t="shared" si="4"/>
        <v>1780</v>
      </c>
      <c r="O24" s="31">
        <f t="shared" si="5"/>
        <v>1711</v>
      </c>
      <c r="P24" s="31">
        <v>1711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69</v>
      </c>
      <c r="V24" s="31">
        <v>69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94</v>
      </c>
      <c r="B25" s="54" t="s">
        <v>123</v>
      </c>
      <c r="C25" s="55" t="s">
        <v>124</v>
      </c>
      <c r="D25" s="31">
        <f t="shared" si="0"/>
        <v>3842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3842</v>
      </c>
      <c r="L25" s="31">
        <v>3447</v>
      </c>
      <c r="M25" s="31">
        <v>395</v>
      </c>
      <c r="N25" s="31">
        <f t="shared" si="4"/>
        <v>3842</v>
      </c>
      <c r="O25" s="31">
        <f t="shared" si="5"/>
        <v>3447</v>
      </c>
      <c r="P25" s="31">
        <v>3447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395</v>
      </c>
      <c r="V25" s="31">
        <v>395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94</v>
      </c>
      <c r="B26" s="54" t="s">
        <v>125</v>
      </c>
      <c r="C26" s="55" t="s">
        <v>126</v>
      </c>
      <c r="D26" s="31">
        <f t="shared" si="0"/>
        <v>3314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3314</v>
      </c>
      <c r="L26" s="31">
        <v>2347</v>
      </c>
      <c r="M26" s="31">
        <v>967</v>
      </c>
      <c r="N26" s="31">
        <f t="shared" si="4"/>
        <v>3314</v>
      </c>
      <c r="O26" s="31">
        <f t="shared" si="5"/>
        <v>2347</v>
      </c>
      <c r="P26" s="31">
        <v>2347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967</v>
      </c>
      <c r="V26" s="31">
        <v>967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94</v>
      </c>
      <c r="B27" s="54" t="s">
        <v>127</v>
      </c>
      <c r="C27" s="55" t="s">
        <v>128</v>
      </c>
      <c r="D27" s="31">
        <f t="shared" si="0"/>
        <v>1825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1825</v>
      </c>
      <c r="L27" s="31">
        <v>1107</v>
      </c>
      <c r="M27" s="31">
        <v>718</v>
      </c>
      <c r="N27" s="31">
        <f t="shared" si="4"/>
        <v>1825</v>
      </c>
      <c r="O27" s="31">
        <f t="shared" si="5"/>
        <v>1107</v>
      </c>
      <c r="P27" s="31">
        <v>1107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718</v>
      </c>
      <c r="V27" s="31">
        <v>718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94</v>
      </c>
      <c r="B28" s="54" t="s">
        <v>129</v>
      </c>
      <c r="C28" s="55" t="s">
        <v>130</v>
      </c>
      <c r="D28" s="31">
        <f t="shared" si="0"/>
        <v>3467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3467</v>
      </c>
      <c r="L28" s="31">
        <v>3043</v>
      </c>
      <c r="M28" s="31">
        <v>424</v>
      </c>
      <c r="N28" s="31">
        <f t="shared" si="4"/>
        <v>3467</v>
      </c>
      <c r="O28" s="31">
        <f t="shared" si="5"/>
        <v>3043</v>
      </c>
      <c r="P28" s="31">
        <v>3043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424</v>
      </c>
      <c r="V28" s="31">
        <v>424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94</v>
      </c>
      <c r="B29" s="54" t="s">
        <v>131</v>
      </c>
      <c r="C29" s="55" t="s">
        <v>132</v>
      </c>
      <c r="D29" s="31">
        <f t="shared" si="0"/>
        <v>4256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4256</v>
      </c>
      <c r="L29" s="31">
        <v>2747</v>
      </c>
      <c r="M29" s="31">
        <v>1509</v>
      </c>
      <c r="N29" s="31">
        <f t="shared" si="4"/>
        <v>4256</v>
      </c>
      <c r="O29" s="31">
        <f t="shared" si="5"/>
        <v>2747</v>
      </c>
      <c r="P29" s="31">
        <v>2747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1509</v>
      </c>
      <c r="V29" s="31">
        <v>1509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94</v>
      </c>
      <c r="B30" s="54" t="s">
        <v>133</v>
      </c>
      <c r="C30" s="55" t="s">
        <v>134</v>
      </c>
      <c r="D30" s="31">
        <f t="shared" si="0"/>
        <v>1748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1748</v>
      </c>
      <c r="L30" s="31">
        <v>1171</v>
      </c>
      <c r="M30" s="31">
        <v>577</v>
      </c>
      <c r="N30" s="31">
        <f t="shared" si="4"/>
        <v>1748</v>
      </c>
      <c r="O30" s="31">
        <f t="shared" si="5"/>
        <v>1171</v>
      </c>
      <c r="P30" s="31">
        <v>1171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577</v>
      </c>
      <c r="V30" s="31">
        <v>577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94</v>
      </c>
      <c r="B31" s="54" t="s">
        <v>135</v>
      </c>
      <c r="C31" s="55" t="s">
        <v>136</v>
      </c>
      <c r="D31" s="31">
        <f t="shared" si="0"/>
        <v>1125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1125</v>
      </c>
      <c r="L31" s="31">
        <v>617</v>
      </c>
      <c r="M31" s="31">
        <v>508</v>
      </c>
      <c r="N31" s="31">
        <f t="shared" si="4"/>
        <v>1125</v>
      </c>
      <c r="O31" s="31">
        <f t="shared" si="5"/>
        <v>617</v>
      </c>
      <c r="P31" s="31">
        <v>617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508</v>
      </c>
      <c r="V31" s="31">
        <v>508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94</v>
      </c>
      <c r="B32" s="54" t="s">
        <v>137</v>
      </c>
      <c r="C32" s="55" t="s">
        <v>138</v>
      </c>
      <c r="D32" s="31">
        <f t="shared" si="0"/>
        <v>0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0</v>
      </c>
      <c r="L32" s="31">
        <v>0</v>
      </c>
      <c r="M32" s="31">
        <v>0</v>
      </c>
      <c r="N32" s="31">
        <f t="shared" si="4"/>
        <v>0</v>
      </c>
      <c r="O32" s="31">
        <f t="shared" si="5"/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94</v>
      </c>
      <c r="B33" s="54" t="s">
        <v>139</v>
      </c>
      <c r="C33" s="55" t="s">
        <v>140</v>
      </c>
      <c r="D33" s="31">
        <f t="shared" si="0"/>
        <v>4641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4641</v>
      </c>
      <c r="L33" s="31">
        <v>1523</v>
      </c>
      <c r="M33" s="31">
        <v>3118</v>
      </c>
      <c r="N33" s="31">
        <f t="shared" si="4"/>
        <v>4641</v>
      </c>
      <c r="O33" s="31">
        <f t="shared" si="5"/>
        <v>1523</v>
      </c>
      <c r="P33" s="31">
        <v>1523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3118</v>
      </c>
      <c r="V33" s="31">
        <v>3118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94</v>
      </c>
      <c r="B34" s="54" t="s">
        <v>141</v>
      </c>
      <c r="C34" s="55" t="s">
        <v>142</v>
      </c>
      <c r="D34" s="31">
        <f t="shared" si="0"/>
        <v>1341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1341</v>
      </c>
      <c r="L34" s="31">
        <v>700</v>
      </c>
      <c r="M34" s="31">
        <v>641</v>
      </c>
      <c r="N34" s="31">
        <f t="shared" si="4"/>
        <v>1341</v>
      </c>
      <c r="O34" s="31">
        <f t="shared" si="5"/>
        <v>700</v>
      </c>
      <c r="P34" s="31">
        <v>700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641</v>
      </c>
      <c r="V34" s="31">
        <v>641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94</v>
      </c>
      <c r="B35" s="54" t="s">
        <v>143</v>
      </c>
      <c r="C35" s="55" t="s">
        <v>144</v>
      </c>
      <c r="D35" s="31">
        <f t="shared" si="0"/>
        <v>6626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6626</v>
      </c>
      <c r="L35" s="31">
        <v>3220</v>
      </c>
      <c r="M35" s="31">
        <v>3406</v>
      </c>
      <c r="N35" s="31">
        <f t="shared" si="4"/>
        <v>6626</v>
      </c>
      <c r="O35" s="31">
        <f t="shared" si="5"/>
        <v>3220</v>
      </c>
      <c r="P35" s="31">
        <v>3220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3406</v>
      </c>
      <c r="V35" s="31">
        <v>3406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94</v>
      </c>
      <c r="B36" s="54" t="s">
        <v>145</v>
      </c>
      <c r="C36" s="55" t="s">
        <v>146</v>
      </c>
      <c r="D36" s="31">
        <f t="shared" si="0"/>
        <v>8858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8858</v>
      </c>
      <c r="L36" s="31">
        <v>8239</v>
      </c>
      <c r="M36" s="31">
        <v>619</v>
      </c>
      <c r="N36" s="31">
        <f t="shared" si="4"/>
        <v>8858</v>
      </c>
      <c r="O36" s="31">
        <f t="shared" si="5"/>
        <v>8239</v>
      </c>
      <c r="P36" s="31">
        <v>8239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619</v>
      </c>
      <c r="V36" s="31">
        <v>619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94</v>
      </c>
      <c r="B37" s="54" t="s">
        <v>147</v>
      </c>
      <c r="C37" s="55" t="s">
        <v>148</v>
      </c>
      <c r="D37" s="31">
        <f t="shared" si="0"/>
        <v>7821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7821</v>
      </c>
      <c r="L37" s="31">
        <v>7073</v>
      </c>
      <c r="M37" s="31">
        <v>748</v>
      </c>
      <c r="N37" s="31">
        <f t="shared" si="4"/>
        <v>7821</v>
      </c>
      <c r="O37" s="31">
        <f t="shared" si="5"/>
        <v>7073</v>
      </c>
      <c r="P37" s="31">
        <v>7073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748</v>
      </c>
      <c r="V37" s="31">
        <v>748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94</v>
      </c>
      <c r="B38" s="54" t="s">
        <v>149</v>
      </c>
      <c r="C38" s="55" t="s">
        <v>150</v>
      </c>
      <c r="D38" s="31">
        <f t="shared" si="0"/>
        <v>1890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1890</v>
      </c>
      <c r="L38" s="31">
        <v>1854</v>
      </c>
      <c r="M38" s="31">
        <v>36</v>
      </c>
      <c r="N38" s="31">
        <f t="shared" si="4"/>
        <v>1890</v>
      </c>
      <c r="O38" s="31">
        <f t="shared" si="5"/>
        <v>1854</v>
      </c>
      <c r="P38" s="31">
        <v>1854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36</v>
      </c>
      <c r="V38" s="31">
        <v>36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94</v>
      </c>
      <c r="B39" s="54" t="s">
        <v>35</v>
      </c>
      <c r="C39" s="55" t="s">
        <v>36</v>
      </c>
      <c r="D39" s="31">
        <f t="shared" si="0"/>
        <v>11382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11382</v>
      </c>
      <c r="L39" s="31">
        <v>5883</v>
      </c>
      <c r="M39" s="31">
        <v>5499</v>
      </c>
      <c r="N39" s="31">
        <f t="shared" si="4"/>
        <v>11382</v>
      </c>
      <c r="O39" s="31">
        <f t="shared" si="5"/>
        <v>5883</v>
      </c>
      <c r="P39" s="31">
        <v>5883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5499</v>
      </c>
      <c r="V39" s="31">
        <v>5499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94</v>
      </c>
      <c r="B40" s="54" t="s">
        <v>151</v>
      </c>
      <c r="C40" s="55" t="s">
        <v>152</v>
      </c>
      <c r="D40" s="31">
        <f t="shared" si="0"/>
        <v>4521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4521</v>
      </c>
      <c r="L40" s="31">
        <v>3061</v>
      </c>
      <c r="M40" s="31">
        <v>1460</v>
      </c>
      <c r="N40" s="31">
        <f t="shared" si="4"/>
        <v>4521</v>
      </c>
      <c r="O40" s="31">
        <f t="shared" si="5"/>
        <v>3061</v>
      </c>
      <c r="P40" s="31">
        <v>3061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1460</v>
      </c>
      <c r="V40" s="31">
        <v>1460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94</v>
      </c>
      <c r="B41" s="54" t="s">
        <v>153</v>
      </c>
      <c r="C41" s="55" t="s">
        <v>154</v>
      </c>
      <c r="D41" s="31">
        <f t="shared" si="0"/>
        <v>7965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7965</v>
      </c>
      <c r="L41" s="31">
        <v>5525</v>
      </c>
      <c r="M41" s="31">
        <v>2440</v>
      </c>
      <c r="N41" s="31">
        <f t="shared" si="4"/>
        <v>7965</v>
      </c>
      <c r="O41" s="31">
        <f t="shared" si="5"/>
        <v>5525</v>
      </c>
      <c r="P41" s="31">
        <v>5525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2440</v>
      </c>
      <c r="V41" s="31">
        <v>2440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94</v>
      </c>
      <c r="B42" s="54" t="s">
        <v>155</v>
      </c>
      <c r="C42" s="55" t="s">
        <v>156</v>
      </c>
      <c r="D42" s="31">
        <f t="shared" si="0"/>
        <v>5876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5876</v>
      </c>
      <c r="L42" s="31">
        <v>4050</v>
      </c>
      <c r="M42" s="31">
        <v>1826</v>
      </c>
      <c r="N42" s="31">
        <f t="shared" si="4"/>
        <v>5876</v>
      </c>
      <c r="O42" s="31">
        <f t="shared" si="5"/>
        <v>4050</v>
      </c>
      <c r="P42" s="31">
        <v>4050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1826</v>
      </c>
      <c r="V42" s="31">
        <v>1826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94</v>
      </c>
      <c r="B43" s="54" t="s">
        <v>157</v>
      </c>
      <c r="C43" s="55" t="s">
        <v>158</v>
      </c>
      <c r="D43" s="31">
        <f t="shared" si="0"/>
        <v>3960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3960</v>
      </c>
      <c r="L43" s="31">
        <v>2048</v>
      </c>
      <c r="M43" s="31">
        <v>1912</v>
      </c>
      <c r="N43" s="31">
        <f t="shared" si="4"/>
        <v>3960</v>
      </c>
      <c r="O43" s="31">
        <f t="shared" si="5"/>
        <v>2048</v>
      </c>
      <c r="P43" s="31">
        <v>2048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1912</v>
      </c>
      <c r="V43" s="31">
        <v>1912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94</v>
      </c>
      <c r="B44" s="54" t="s">
        <v>159</v>
      </c>
      <c r="C44" s="55" t="s">
        <v>160</v>
      </c>
      <c r="D44" s="31">
        <f t="shared" si="0"/>
        <v>7488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7488</v>
      </c>
      <c r="L44" s="31">
        <v>4708</v>
      </c>
      <c r="M44" s="31">
        <v>2780</v>
      </c>
      <c r="N44" s="31">
        <f t="shared" si="4"/>
        <v>7488</v>
      </c>
      <c r="O44" s="31">
        <f t="shared" si="5"/>
        <v>4708</v>
      </c>
      <c r="P44" s="31">
        <v>4708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2780</v>
      </c>
      <c r="V44" s="31">
        <v>2780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94</v>
      </c>
      <c r="B45" s="54" t="s">
        <v>161</v>
      </c>
      <c r="C45" s="55" t="s">
        <v>162</v>
      </c>
      <c r="D45" s="31">
        <f t="shared" si="0"/>
        <v>1275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1275</v>
      </c>
      <c r="L45" s="31">
        <v>1069</v>
      </c>
      <c r="M45" s="31">
        <v>206</v>
      </c>
      <c r="N45" s="31">
        <f t="shared" si="4"/>
        <v>1275</v>
      </c>
      <c r="O45" s="31">
        <f t="shared" si="5"/>
        <v>1069</v>
      </c>
      <c r="P45" s="31">
        <v>1069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206</v>
      </c>
      <c r="V45" s="31">
        <v>206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94</v>
      </c>
      <c r="B46" s="54" t="s">
        <v>163</v>
      </c>
      <c r="C46" s="55" t="s">
        <v>164</v>
      </c>
      <c r="D46" s="31">
        <f t="shared" si="0"/>
        <v>3319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3319</v>
      </c>
      <c r="L46" s="31">
        <v>2722</v>
      </c>
      <c r="M46" s="31">
        <v>597</v>
      </c>
      <c r="N46" s="31">
        <f t="shared" si="4"/>
        <v>3319</v>
      </c>
      <c r="O46" s="31">
        <f t="shared" si="5"/>
        <v>2722</v>
      </c>
      <c r="P46" s="31">
        <v>2722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597</v>
      </c>
      <c r="V46" s="31">
        <v>597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94</v>
      </c>
      <c r="B47" s="54" t="s">
        <v>165</v>
      </c>
      <c r="C47" s="55" t="s">
        <v>166</v>
      </c>
      <c r="D47" s="31">
        <f t="shared" si="0"/>
        <v>11296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11296</v>
      </c>
      <c r="L47" s="31">
        <v>8930</v>
      </c>
      <c r="M47" s="31">
        <v>2366</v>
      </c>
      <c r="N47" s="31">
        <f t="shared" si="4"/>
        <v>11296</v>
      </c>
      <c r="O47" s="31">
        <f t="shared" si="5"/>
        <v>8930</v>
      </c>
      <c r="P47" s="31">
        <v>8930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2366</v>
      </c>
      <c r="V47" s="31">
        <v>2366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94</v>
      </c>
      <c r="B48" s="54" t="s">
        <v>167</v>
      </c>
      <c r="C48" s="55" t="s">
        <v>168</v>
      </c>
      <c r="D48" s="31">
        <f t="shared" si="0"/>
        <v>2570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2570</v>
      </c>
      <c r="L48" s="31">
        <v>1616</v>
      </c>
      <c r="M48" s="31">
        <v>954</v>
      </c>
      <c r="N48" s="31">
        <f t="shared" si="4"/>
        <v>2570</v>
      </c>
      <c r="O48" s="31">
        <f t="shared" si="5"/>
        <v>1616</v>
      </c>
      <c r="P48" s="31">
        <v>1616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954</v>
      </c>
      <c r="V48" s="31">
        <v>954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84" t="s">
        <v>38</v>
      </c>
      <c r="B49" s="85"/>
      <c r="C49" s="85"/>
      <c r="D49" s="31">
        <f aca="true" t="shared" si="8" ref="D49:AC49">SUM(D7:D48)</f>
        <v>540169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540169</v>
      </c>
      <c r="L49" s="31">
        <f t="shared" si="8"/>
        <v>365101</v>
      </c>
      <c r="M49" s="31">
        <f t="shared" si="8"/>
        <v>175068</v>
      </c>
      <c r="N49" s="31">
        <f t="shared" si="8"/>
        <v>539524</v>
      </c>
      <c r="O49" s="31">
        <f t="shared" si="8"/>
        <v>365013</v>
      </c>
      <c r="P49" s="31">
        <f t="shared" si="8"/>
        <v>365013</v>
      </c>
      <c r="Q49" s="31">
        <f t="shared" si="8"/>
        <v>0</v>
      </c>
      <c r="R49" s="31">
        <f t="shared" si="8"/>
        <v>0</v>
      </c>
      <c r="S49" s="31">
        <f t="shared" si="8"/>
        <v>0</v>
      </c>
      <c r="T49" s="31">
        <f t="shared" si="8"/>
        <v>0</v>
      </c>
      <c r="U49" s="31">
        <f t="shared" si="8"/>
        <v>174323</v>
      </c>
      <c r="V49" s="31">
        <f t="shared" si="8"/>
        <v>174323</v>
      </c>
      <c r="W49" s="31">
        <f t="shared" si="8"/>
        <v>0</v>
      </c>
      <c r="X49" s="31">
        <f t="shared" si="8"/>
        <v>0</v>
      </c>
      <c r="Y49" s="31">
        <f t="shared" si="8"/>
        <v>0</v>
      </c>
      <c r="Z49" s="31">
        <f t="shared" si="8"/>
        <v>0</v>
      </c>
      <c r="AA49" s="31">
        <f t="shared" si="8"/>
        <v>188</v>
      </c>
      <c r="AB49" s="31">
        <f t="shared" si="8"/>
        <v>188</v>
      </c>
      <c r="AC49" s="31">
        <f t="shared" si="8"/>
        <v>0</v>
      </c>
    </row>
  </sheetData>
  <mergeCells count="7">
    <mergeCell ref="A49:C49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37</v>
      </c>
      <c r="B1" s="92"/>
      <c r="C1" s="34" t="s">
        <v>59</v>
      </c>
    </row>
    <row r="2" ht="18" customHeight="1">
      <c r="J2" s="37" t="s">
        <v>60</v>
      </c>
    </row>
    <row r="3" spans="6:11" s="38" customFormat="1" ht="19.5" customHeight="1">
      <c r="F3" s="91" t="s">
        <v>61</v>
      </c>
      <c r="G3" s="91"/>
      <c r="H3" s="39" t="s">
        <v>62</v>
      </c>
      <c r="I3" s="39" t="s">
        <v>63</v>
      </c>
      <c r="J3" s="39" t="s">
        <v>52</v>
      </c>
      <c r="K3" s="39" t="s">
        <v>64</v>
      </c>
    </row>
    <row r="4" spans="2:11" s="38" customFormat="1" ht="19.5" customHeight="1">
      <c r="B4" s="93" t="s">
        <v>65</v>
      </c>
      <c r="C4" s="40" t="s">
        <v>66</v>
      </c>
      <c r="D4" s="41">
        <f>SUMIF('水洗化人口等'!$A$7:$C$49,$A$1,'水洗化人口等'!$G$7:$G$49)</f>
        <v>433850</v>
      </c>
      <c r="F4" s="101" t="s">
        <v>67</v>
      </c>
      <c r="G4" s="40" t="s">
        <v>68</v>
      </c>
      <c r="H4" s="41">
        <f>SUMIF('し尿処理の状況'!$A$7:$C$49,$A$1,'し尿処理の状況'!$P$7:$P$49)</f>
        <v>365013</v>
      </c>
      <c r="I4" s="41">
        <f>SUMIF('し尿処理の状況'!$A$7:$C$49,$A$1,'し尿処理の状況'!$V$7:$V$49)</f>
        <v>174323</v>
      </c>
      <c r="J4" s="41">
        <f aca="true" t="shared" si="0" ref="J4:J11">H4+I4</f>
        <v>539336</v>
      </c>
      <c r="K4" s="42">
        <f aca="true" t="shared" si="1" ref="K4:K9">J4/$J$9</f>
        <v>1</v>
      </c>
    </row>
    <row r="5" spans="2:11" s="38" customFormat="1" ht="19.5" customHeight="1">
      <c r="B5" s="94"/>
      <c r="C5" s="40" t="s">
        <v>69</v>
      </c>
      <c r="D5" s="41">
        <f>SUMIF('水洗化人口等'!$A$7:$C$49,$A$1,'水洗化人口等'!$H$7:$H$49)</f>
        <v>190</v>
      </c>
      <c r="F5" s="102"/>
      <c r="G5" s="40" t="s">
        <v>70</v>
      </c>
      <c r="H5" s="41">
        <f>SUMIF('し尿処理の状況'!$A$7:$C$49,$A$1,'し尿処理の状況'!$Q$7:$Q$49)</f>
        <v>0</v>
      </c>
      <c r="I5" s="41">
        <f>SUMIF('し尿処理の状況'!$A$7:$C$49,$A$1,'し尿処理の状況'!$W$7:$W$49)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71</v>
      </c>
      <c r="D6" s="44">
        <f>SUM(D4:D5)</f>
        <v>434040</v>
      </c>
      <c r="F6" s="102"/>
      <c r="G6" s="40" t="s">
        <v>72</v>
      </c>
      <c r="H6" s="41">
        <f>SUMIF('し尿処理の状況'!$A$7:$C$49,$A$1,'し尿処理の状況'!$R$7:$R$49)</f>
        <v>0</v>
      </c>
      <c r="I6" s="41">
        <f>SUMIF('し尿処理の状況'!$A$7:$C$49,$A$1,'し尿処理の状況'!$X$7:$X$49)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73</v>
      </c>
      <c r="C7" s="45" t="s">
        <v>74</v>
      </c>
      <c r="D7" s="41">
        <f>SUMIF('水洗化人口等'!$A$7:$C$49,$A$1,'水洗化人口等'!$K$7:$K$49)</f>
        <v>444431</v>
      </c>
      <c r="F7" s="102"/>
      <c r="G7" s="40" t="s">
        <v>75</v>
      </c>
      <c r="H7" s="41">
        <f>SUMIF('し尿処理の状況'!$A$7:$C$49,$A$1,'し尿処理の状況'!$S$7:$S$49)</f>
        <v>0</v>
      </c>
      <c r="I7" s="41">
        <f>SUMIF('し尿処理の状況'!$A$7:$C$49,$A$1,'し尿処理の状況'!$Y$7:$Y$49)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76</v>
      </c>
      <c r="D8" s="41">
        <f>SUMIF('水洗化人口等'!$A$7:$C$49,$A$1,'水洗化人口等'!$M$7:$M$49)</f>
        <v>0</v>
      </c>
      <c r="F8" s="102"/>
      <c r="G8" s="40" t="s">
        <v>77</v>
      </c>
      <c r="H8" s="41">
        <f>SUMIF('し尿処理の状況'!$A$7:$C$49,$A$1,'し尿処理の状況'!$T$7:$T$49)</f>
        <v>0</v>
      </c>
      <c r="I8" s="41">
        <f>SUMIF('し尿処理の状況'!$A$7:$C$49,$A$1,'し尿処理の状況'!$Z$7:$Z$49)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78</v>
      </c>
      <c r="D9" s="41">
        <f>SUMIF('水洗化人口等'!$A$7:$C$49,$A$1,'水洗化人口等'!$O$7:$O$49)</f>
        <v>292942</v>
      </c>
      <c r="F9" s="102"/>
      <c r="G9" s="40" t="s">
        <v>71</v>
      </c>
      <c r="H9" s="41">
        <f>SUM(H4:H8)</f>
        <v>365013</v>
      </c>
      <c r="I9" s="41">
        <f>SUM(I4:I8)</f>
        <v>174323</v>
      </c>
      <c r="J9" s="41">
        <f t="shared" si="0"/>
        <v>539336</v>
      </c>
      <c r="K9" s="42">
        <f t="shared" si="1"/>
        <v>1</v>
      </c>
    </row>
    <row r="10" spans="2:10" s="38" customFormat="1" ht="19.5" customHeight="1">
      <c r="B10" s="98"/>
      <c r="C10" s="43" t="s">
        <v>71</v>
      </c>
      <c r="D10" s="44">
        <f>SUM(D7:D9)</f>
        <v>737373</v>
      </c>
      <c r="F10" s="91" t="s">
        <v>79</v>
      </c>
      <c r="G10" s="91"/>
      <c r="H10" s="41">
        <f>SUMIF('し尿処理の状況'!$A$7:$C$49,$A$1,'し尿処理の状況'!$AB$7:$AB$49)</f>
        <v>188</v>
      </c>
      <c r="I10" s="41">
        <f>SUMIF('し尿処理の状況'!$A$7:$C$49,$A$1,'し尿処理の状況'!$AC$7:$AC$49)</f>
        <v>0</v>
      </c>
      <c r="J10" s="41">
        <f t="shared" si="0"/>
        <v>188</v>
      </c>
    </row>
    <row r="11" spans="2:10" s="38" customFormat="1" ht="19.5" customHeight="1">
      <c r="B11" s="99" t="s">
        <v>80</v>
      </c>
      <c r="C11" s="100"/>
      <c r="D11" s="44">
        <f>D6+D10</f>
        <v>1171413</v>
      </c>
      <c r="F11" s="91" t="s">
        <v>52</v>
      </c>
      <c r="G11" s="91"/>
      <c r="H11" s="41">
        <f>H9+H10</f>
        <v>365201</v>
      </c>
      <c r="I11" s="41">
        <f>I9+I10</f>
        <v>174323</v>
      </c>
      <c r="J11" s="41">
        <f t="shared" si="0"/>
        <v>539524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81</v>
      </c>
      <c r="J13" s="37" t="s">
        <v>60</v>
      </c>
    </row>
    <row r="14" spans="3:10" s="38" customFormat="1" ht="19.5" customHeight="1">
      <c r="C14" s="41">
        <f>SUMIF('水洗化人口等'!$A$7:$C$49,$A$1,'水洗化人口等'!$P$7:$P$49)</f>
        <v>167562</v>
      </c>
      <c r="D14" s="38" t="s">
        <v>82</v>
      </c>
      <c r="F14" s="91" t="s">
        <v>83</v>
      </c>
      <c r="G14" s="91"/>
      <c r="H14" s="39" t="s">
        <v>62</v>
      </c>
      <c r="I14" s="39" t="s">
        <v>63</v>
      </c>
      <c r="J14" s="39" t="s">
        <v>52</v>
      </c>
    </row>
    <row r="15" spans="6:10" s="38" customFormat="1" ht="15.75" customHeight="1">
      <c r="F15" s="91" t="s">
        <v>84</v>
      </c>
      <c r="G15" s="91"/>
      <c r="H15" s="41">
        <f>SUMIF('し尿処理の状況'!$A$7:$C$49,$A$1,'し尿処理の状況'!$F$7:$F$49)</f>
        <v>0</v>
      </c>
      <c r="I15" s="41">
        <f>SUMIF('し尿処理の状況'!$A$7:$C$49,$A$1,'し尿処理の状況'!$G$7:$G$49)</f>
        <v>0</v>
      </c>
      <c r="J15" s="41">
        <f>H15+I15</f>
        <v>0</v>
      </c>
    </row>
    <row r="16" spans="3:10" s="38" customFormat="1" ht="15.75" customHeight="1">
      <c r="C16" s="38" t="s">
        <v>85</v>
      </c>
      <c r="D16" s="49">
        <f>D10/D11</f>
        <v>0.6294731234842024</v>
      </c>
      <c r="F16" s="91" t="s">
        <v>86</v>
      </c>
      <c r="G16" s="91"/>
      <c r="H16" s="41">
        <f>SUMIF('し尿処理の状況'!$A$7:$C$49,$A$1,'し尿処理の状況'!$I$7:$I$49)</f>
        <v>0</v>
      </c>
      <c r="I16" s="41">
        <f>SUMIF('し尿処理の状況'!$A$7:$C$49,$A$1,'し尿処理の状況'!$J$7:$J$49)</f>
        <v>0</v>
      </c>
      <c r="J16" s="41">
        <f>H16+I16</f>
        <v>0</v>
      </c>
    </row>
    <row r="17" spans="3:10" s="38" customFormat="1" ht="15.75" customHeight="1">
      <c r="C17" s="38" t="s">
        <v>87</v>
      </c>
      <c r="D17" s="49">
        <f>D6/D11</f>
        <v>0.3705268765157976</v>
      </c>
      <c r="F17" s="91" t="s">
        <v>88</v>
      </c>
      <c r="G17" s="91"/>
      <c r="H17" s="41">
        <f>SUMIF('し尿処理の状況'!$A$7:$C$49,$A$1,'し尿処理の状況'!$L$7:$L$49)</f>
        <v>365101</v>
      </c>
      <c r="I17" s="41">
        <f>SUMIF('し尿処理の状況'!$A$7:$C$49,$A$1,'し尿処理の状況'!$M$7:$M$49)</f>
        <v>175068</v>
      </c>
      <c r="J17" s="41">
        <f>H17+I17</f>
        <v>540169</v>
      </c>
    </row>
    <row r="18" spans="3:10" s="38" customFormat="1" ht="15.75" customHeight="1">
      <c r="C18" s="50" t="s">
        <v>89</v>
      </c>
      <c r="D18" s="49">
        <f>D7/D11</f>
        <v>0.37939736028198423</v>
      </c>
      <c r="F18" s="91" t="s">
        <v>52</v>
      </c>
      <c r="G18" s="91"/>
      <c r="H18" s="41">
        <f>SUM(H15:H17)</f>
        <v>365101</v>
      </c>
      <c r="I18" s="41">
        <f>SUM(I15:I17)</f>
        <v>175068</v>
      </c>
      <c r="J18" s="41">
        <f>SUM(J15:J17)</f>
        <v>540169</v>
      </c>
    </row>
    <row r="19" spans="3:10" ht="15.75" customHeight="1">
      <c r="C19" s="36" t="s">
        <v>90</v>
      </c>
      <c r="D19" s="49">
        <f>(D8+D9)/D11</f>
        <v>0.2500757632022182</v>
      </c>
      <c r="J19" s="51"/>
    </row>
    <row r="20" spans="3:10" ht="15.75" customHeight="1">
      <c r="C20" s="36" t="s">
        <v>91</v>
      </c>
      <c r="D20" s="49">
        <f>C14/D11</f>
        <v>0.14304263312768425</v>
      </c>
      <c r="J20" s="52"/>
    </row>
    <row r="21" spans="3:10" ht="15.75" customHeight="1">
      <c r="C21" s="36" t="s">
        <v>92</v>
      </c>
      <c r="D21" s="49">
        <f>D4/D6</f>
        <v>0.9995622523269745</v>
      </c>
      <c r="F21" s="53"/>
      <c r="J21" s="52"/>
    </row>
    <row r="22" spans="3:10" ht="15.75" customHeight="1">
      <c r="C22" s="36" t="s">
        <v>93</v>
      </c>
      <c r="D22" s="49">
        <f>D5/D6</f>
        <v>0.0004377476730255276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2006-06-30T04:13:15Z</dcterms:modified>
  <cp:category/>
  <cp:version/>
  <cp:contentType/>
  <cp:contentStatus/>
</cp:coreProperties>
</file>