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'し尿処理の状況'!$A$2:$AC$65</definedName>
    <definedName name="_xlnm.Print_Area" localSheetId="0">'水洗化人口等'!$A$2:$U$65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<sst xmlns="http://schemas.openxmlformats.org/spreadsheetml/2006/main" count="556" uniqueCount="202">
  <si>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</si>
  <si>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</si>
  <si>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</si>
  <si>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</si>
  <si>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</si>
  <si>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</si>
  <si>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</si>
  <si>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</si>
  <si>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</si>
  <si>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</si>
  <si>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</si>
  <si>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</si>
  <si>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</si>
  <si>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</si>
  <si>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</si>
  <si>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</si>
  <si>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</si>
  <si>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</si>
  <si>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</si>
  <si>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</si>
  <si>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</si>
  <si>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</si>
  <si>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</si>
  <si>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</si>
  <si>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</si>
  <si>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</si>
  <si>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</si>
  <si>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岩手県</t>
  </si>
  <si>
    <t>03308</t>
  </si>
  <si>
    <t>千厩町</t>
  </si>
  <si>
    <t>岩手県合計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</si>
  <si>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</si>
  <si>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</si>
  <si>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</si>
  <si>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</si>
  <si>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</si>
  <si>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</si>
  <si>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</si>
  <si>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</si>
  <si>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</si>
  <si>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</si>
  <si>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</si>
  <si>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</si>
  <si>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</si>
  <si>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</si>
  <si>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</si>
  <si>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</si>
  <si>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</si>
  <si>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</si>
  <si>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</si>
  <si>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</si>
  <si>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</si>
  <si>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</si>
  <si>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</si>
  <si>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</si>
  <si>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</si>
  <si>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</si>
  <si>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</si>
  <si>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</si>
  <si>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</si>
  <si>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</si>
  <si>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</si>
  <si>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</si>
  <si>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</si>
  <si>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</si>
  <si>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</si>
  <si>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</si>
  <si>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</si>
  <si>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</si>
  <si>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</si>
  <si>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</si>
  <si>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</si>
  <si>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</si>
  <si>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</si>
  <si>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</si>
  <si>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</si>
  <si>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</si>
  <si>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</si>
  <si>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</si>
  <si>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</si>
  <si>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</si>
  <si>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</si>
  <si>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</si>
  <si>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</si>
  <si>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</si>
  <si>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</si>
  <si>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</si>
  <si>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</si>
  <si>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</si>
  <si>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</si>
  <si>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</si>
  <si>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</si>
  <si>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</si>
  <si>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</si>
  <si>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</si>
  <si>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</si>
  <si>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</si>
  <si>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</si>
  <si>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</si>
  <si>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</si>
  <si>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</si>
  <si>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</si>
  <si>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</si>
  <si>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</si>
  <si>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</si>
  <si>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</si>
  <si>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</si>
  <si>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</si>
  <si>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</si>
  <si>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</si>
  <si>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</si>
  <si>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</si>
  <si>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</si>
  <si>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</si>
  <si>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</si>
  <si>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</si>
  <si>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</si>
  <si>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</si>
  <si>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</si>
  <si>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</si>
  <si>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</si>
  <si>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</si>
  <si>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</si>
  <si>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</si>
  <si>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</si>
  <si>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</si>
  <si>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</si>
  <si>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</si>
  <si>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</si>
  <si>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</si>
  <si>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</si>
  <si>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</si>
  <si>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</si>
  <si>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</si>
  <si>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</si>
  <si>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</si>
  <si>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</si>
  <si>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</si>
  <si>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</si>
  <si>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</si>
  <si>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</si>
  <si>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</si>
  <si>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</si>
  <si>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</si>
  <si>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</si>
  <si>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</si>
  <si>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</si>
  <si>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</si>
  <si>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</si>
  <si>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</si>
  <si>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</si>
  <si>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</si>
  <si>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</si>
  <si>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</si>
  <si>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</si>
  <si>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</si>
  <si>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</si>
  <si>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</si>
  <si>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</si>
  <si>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</si>
  <si>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</si>
  <si>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</si>
  <si>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</si>
  <si>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</si>
  <si>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</si>
  <si>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</si>
  <si>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</si>
  <si>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</si>
  <si>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</si>
  <si>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</si>
  <si>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</si>
  <si>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</si>
  <si>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</si>
  <si>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</si>
  <si>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</si>
  <si>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</si>
  <si>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</si>
  <si>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</si>
  <si>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</si>
  <si>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</si>
  <si>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</si>
  <si>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</si>
  <si>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</si>
  <si>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</si>
  <si>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</si>
  <si>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</si>
  <si>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</si>
  <si>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</si>
  <si>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</si>
  <si>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</si>
  <si>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</si>
  <si>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</si>
  <si>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</si>
  <si>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</si>
  <si>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</si>
  <si>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</si>
  <si>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03521</t>
  </si>
  <si>
    <t>浄法寺町</t>
  </si>
  <si>
    <t>安代町</t>
  </si>
  <si>
    <t>03524</t>
  </si>
  <si>
    <t>一戸町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</si>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</sst>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6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40</v>
      </c>
      <c r="B2" s="65" t="s">
        <v>1</v>
      </c>
      <c r="C2" s="68" t="s">
        <v>2</v>
      </c>
      <c r="D2" s="5" t="s">
        <v>41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42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43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44</v>
      </c>
      <c r="F4" s="77" t="s">
        <v>4</v>
      </c>
      <c r="G4" s="77" t="s">
        <v>5</v>
      </c>
      <c r="H4" s="77" t="s">
        <v>6</v>
      </c>
      <c r="I4" s="6" t="s">
        <v>44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45</v>
      </c>
      <c r="S4" s="77" t="s">
        <v>46</v>
      </c>
      <c r="T4" s="79" t="s">
        <v>47</v>
      </c>
      <c r="U4" s="79" t="s">
        <v>48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49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50</v>
      </c>
      <c r="E6" s="10" t="s">
        <v>50</v>
      </c>
      <c r="F6" s="11" t="s">
        <v>14</v>
      </c>
      <c r="G6" s="10" t="s">
        <v>50</v>
      </c>
      <c r="H6" s="10" t="s">
        <v>50</v>
      </c>
      <c r="I6" s="10" t="s">
        <v>50</v>
      </c>
      <c r="J6" s="11" t="s">
        <v>14</v>
      </c>
      <c r="K6" s="10" t="s">
        <v>50</v>
      </c>
      <c r="L6" s="11" t="s">
        <v>14</v>
      </c>
      <c r="M6" s="10" t="s">
        <v>50</v>
      </c>
      <c r="N6" s="11" t="s">
        <v>14</v>
      </c>
      <c r="O6" s="10" t="s">
        <v>50</v>
      </c>
      <c r="P6" s="10" t="s">
        <v>50</v>
      </c>
      <c r="Q6" s="11" t="s">
        <v>14</v>
      </c>
      <c r="R6" s="83"/>
      <c r="S6" s="83"/>
      <c r="T6" s="83"/>
      <c r="U6" s="80"/>
    </row>
    <row r="7" spans="1:21" ht="13.5">
      <c r="A7" s="54" t="s">
        <v>86</v>
      </c>
      <c r="B7" s="54" t="s">
        <v>87</v>
      </c>
      <c r="C7" s="55" t="s">
        <v>88</v>
      </c>
      <c r="D7" s="31">
        <f aca="true" t="shared" si="0" ref="D7:D64">E7+I7</f>
        <v>281910</v>
      </c>
      <c r="E7" s="32">
        <f aca="true" t="shared" si="1" ref="E7:E46">G7+H7</f>
        <v>22986</v>
      </c>
      <c r="F7" s="33">
        <f aca="true" t="shared" si="2" ref="F7:F45">E7/D7*100</f>
        <v>8.153666063637331</v>
      </c>
      <c r="G7" s="31">
        <v>22488</v>
      </c>
      <c r="H7" s="31">
        <v>498</v>
      </c>
      <c r="I7" s="32">
        <f aca="true" t="shared" si="3" ref="I7:I46">K7+M7+O7</f>
        <v>258924</v>
      </c>
      <c r="J7" s="33">
        <f aca="true" t="shared" si="4" ref="J7:J45">I7/D7*100</f>
        <v>91.84633393636267</v>
      </c>
      <c r="K7" s="31">
        <v>227898</v>
      </c>
      <c r="L7" s="33">
        <f aca="true" t="shared" si="5" ref="L7:L45">K7/D7*100</f>
        <v>80.84069383845909</v>
      </c>
      <c r="M7" s="31">
        <v>4590</v>
      </c>
      <c r="N7" s="33">
        <f aca="true" t="shared" si="6" ref="N7:N45">M7/D7*100</f>
        <v>1.6281792061296159</v>
      </c>
      <c r="O7" s="31">
        <v>26436</v>
      </c>
      <c r="P7" s="31">
        <v>11408</v>
      </c>
      <c r="Q7" s="33">
        <f aca="true" t="shared" si="7" ref="Q7:Q45">O7/D7*100</f>
        <v>9.37746089177397</v>
      </c>
      <c r="R7" s="31" t="s">
        <v>201</v>
      </c>
      <c r="S7" s="31"/>
      <c r="T7" s="31"/>
      <c r="U7" s="31"/>
    </row>
    <row r="8" spans="1:21" ht="13.5">
      <c r="A8" s="54" t="s">
        <v>86</v>
      </c>
      <c r="B8" s="54" t="s">
        <v>89</v>
      </c>
      <c r="C8" s="55" t="s">
        <v>90</v>
      </c>
      <c r="D8" s="31">
        <f t="shared" si="0"/>
        <v>53309</v>
      </c>
      <c r="E8" s="32">
        <f t="shared" si="1"/>
        <v>24075</v>
      </c>
      <c r="F8" s="33">
        <f t="shared" si="2"/>
        <v>45.161229811101315</v>
      </c>
      <c r="G8" s="31">
        <v>23277</v>
      </c>
      <c r="H8" s="31">
        <v>798</v>
      </c>
      <c r="I8" s="32">
        <f t="shared" si="3"/>
        <v>29234</v>
      </c>
      <c r="J8" s="33">
        <f t="shared" si="4"/>
        <v>54.83877018889869</v>
      </c>
      <c r="K8" s="31">
        <v>22594</v>
      </c>
      <c r="L8" s="33">
        <f t="shared" si="5"/>
        <v>42.383087283573126</v>
      </c>
      <c r="M8" s="31">
        <v>0</v>
      </c>
      <c r="N8" s="33">
        <f t="shared" si="6"/>
        <v>0</v>
      </c>
      <c r="O8" s="31">
        <v>6640</v>
      </c>
      <c r="P8" s="31">
        <v>5573</v>
      </c>
      <c r="Q8" s="33">
        <f t="shared" si="7"/>
        <v>12.455682905325554</v>
      </c>
      <c r="R8" s="31" t="s">
        <v>201</v>
      </c>
      <c r="S8" s="31"/>
      <c r="T8" s="31"/>
      <c r="U8" s="31"/>
    </row>
    <row r="9" spans="1:21" ht="13.5">
      <c r="A9" s="54" t="s">
        <v>86</v>
      </c>
      <c r="B9" s="54" t="s">
        <v>91</v>
      </c>
      <c r="C9" s="55" t="s">
        <v>92</v>
      </c>
      <c r="D9" s="31">
        <f t="shared" si="0"/>
        <v>44162</v>
      </c>
      <c r="E9" s="32">
        <f t="shared" si="1"/>
        <v>25819</v>
      </c>
      <c r="F9" s="33">
        <f t="shared" si="2"/>
        <v>58.464290566550424</v>
      </c>
      <c r="G9" s="31">
        <v>25619</v>
      </c>
      <c r="H9" s="31">
        <v>200</v>
      </c>
      <c r="I9" s="32">
        <f t="shared" si="3"/>
        <v>18343</v>
      </c>
      <c r="J9" s="33">
        <f t="shared" si="4"/>
        <v>41.535709433449576</v>
      </c>
      <c r="K9" s="31">
        <v>7747</v>
      </c>
      <c r="L9" s="33">
        <f t="shared" si="5"/>
        <v>17.542230877224764</v>
      </c>
      <c r="M9" s="31">
        <v>0</v>
      </c>
      <c r="N9" s="33">
        <f t="shared" si="6"/>
        <v>0</v>
      </c>
      <c r="O9" s="31">
        <v>10596</v>
      </c>
      <c r="P9" s="31">
        <v>9238</v>
      </c>
      <c r="Q9" s="33">
        <f t="shared" si="7"/>
        <v>23.993478556224808</v>
      </c>
      <c r="R9" s="31" t="s">
        <v>201</v>
      </c>
      <c r="S9" s="31"/>
      <c r="T9" s="31"/>
      <c r="U9" s="31"/>
    </row>
    <row r="10" spans="1:21" ht="13.5">
      <c r="A10" s="54" t="s">
        <v>86</v>
      </c>
      <c r="B10" s="54" t="s">
        <v>93</v>
      </c>
      <c r="C10" s="55" t="s">
        <v>94</v>
      </c>
      <c r="D10" s="31">
        <f t="shared" si="0"/>
        <v>60442</v>
      </c>
      <c r="E10" s="32">
        <f t="shared" si="1"/>
        <v>26578</v>
      </c>
      <c r="F10" s="33">
        <f t="shared" si="2"/>
        <v>43.97273419145627</v>
      </c>
      <c r="G10" s="31">
        <v>25837</v>
      </c>
      <c r="H10" s="31">
        <v>741</v>
      </c>
      <c r="I10" s="32">
        <f t="shared" si="3"/>
        <v>33864</v>
      </c>
      <c r="J10" s="33">
        <f t="shared" si="4"/>
        <v>56.027265808543724</v>
      </c>
      <c r="K10" s="31">
        <v>25416</v>
      </c>
      <c r="L10" s="33">
        <f t="shared" si="5"/>
        <v>42.050229972535654</v>
      </c>
      <c r="M10" s="31">
        <v>1039</v>
      </c>
      <c r="N10" s="33">
        <f t="shared" si="6"/>
        <v>1.7190033420469208</v>
      </c>
      <c r="O10" s="31">
        <v>7409</v>
      </c>
      <c r="P10" s="31">
        <v>5489</v>
      </c>
      <c r="Q10" s="33">
        <f t="shared" si="7"/>
        <v>12.258032493961153</v>
      </c>
      <c r="R10" s="31" t="s">
        <v>201</v>
      </c>
      <c r="S10" s="31"/>
      <c r="T10" s="31"/>
      <c r="U10" s="31"/>
    </row>
    <row r="11" spans="1:21" ht="13.5">
      <c r="A11" s="54" t="s">
        <v>86</v>
      </c>
      <c r="B11" s="54" t="s">
        <v>95</v>
      </c>
      <c r="C11" s="55" t="s">
        <v>96</v>
      </c>
      <c r="D11" s="31">
        <f t="shared" si="0"/>
        <v>73155</v>
      </c>
      <c r="E11" s="32">
        <f t="shared" si="1"/>
        <v>24053</v>
      </c>
      <c r="F11" s="33">
        <f t="shared" si="2"/>
        <v>32.879502426355</v>
      </c>
      <c r="G11" s="31">
        <v>24053</v>
      </c>
      <c r="H11" s="31">
        <v>0</v>
      </c>
      <c r="I11" s="32">
        <f t="shared" si="3"/>
        <v>49102</v>
      </c>
      <c r="J11" s="33">
        <f t="shared" si="4"/>
        <v>67.120497573645</v>
      </c>
      <c r="K11" s="31">
        <v>33173</v>
      </c>
      <c r="L11" s="33">
        <f t="shared" si="5"/>
        <v>45.34618276262729</v>
      </c>
      <c r="M11" s="31">
        <v>985</v>
      </c>
      <c r="N11" s="33">
        <f t="shared" si="6"/>
        <v>1.3464561547399359</v>
      </c>
      <c r="O11" s="31">
        <v>14944</v>
      </c>
      <c r="P11" s="31">
        <v>8856</v>
      </c>
      <c r="Q11" s="33">
        <f t="shared" si="7"/>
        <v>20.427858656277767</v>
      </c>
      <c r="R11" s="31" t="s">
        <v>201</v>
      </c>
      <c r="S11" s="31"/>
      <c r="T11" s="31"/>
      <c r="U11" s="31"/>
    </row>
    <row r="12" spans="1:21" ht="13.5">
      <c r="A12" s="54" t="s">
        <v>86</v>
      </c>
      <c r="B12" s="54" t="s">
        <v>97</v>
      </c>
      <c r="C12" s="55" t="s">
        <v>98</v>
      </c>
      <c r="D12" s="31">
        <f t="shared" si="0"/>
        <v>93038</v>
      </c>
      <c r="E12" s="32">
        <f t="shared" si="1"/>
        <v>36402</v>
      </c>
      <c r="F12" s="33">
        <f t="shared" si="2"/>
        <v>39.125948537156866</v>
      </c>
      <c r="G12" s="31">
        <v>35880</v>
      </c>
      <c r="H12" s="31">
        <v>522</v>
      </c>
      <c r="I12" s="32">
        <f t="shared" si="3"/>
        <v>56636</v>
      </c>
      <c r="J12" s="33">
        <f t="shared" si="4"/>
        <v>60.874051462843134</v>
      </c>
      <c r="K12" s="31">
        <v>40042</v>
      </c>
      <c r="L12" s="33">
        <f t="shared" si="5"/>
        <v>43.038328424944645</v>
      </c>
      <c r="M12" s="31">
        <v>743</v>
      </c>
      <c r="N12" s="33">
        <f t="shared" si="6"/>
        <v>0.7985984221500892</v>
      </c>
      <c r="O12" s="31">
        <v>15851</v>
      </c>
      <c r="P12" s="31">
        <v>5563</v>
      </c>
      <c r="Q12" s="33">
        <f t="shared" si="7"/>
        <v>17.037124615748404</v>
      </c>
      <c r="R12" s="31" t="s">
        <v>201</v>
      </c>
      <c r="S12" s="31"/>
      <c r="T12" s="31"/>
      <c r="U12" s="31"/>
    </row>
    <row r="13" spans="1:21" ht="13.5">
      <c r="A13" s="54" t="s">
        <v>86</v>
      </c>
      <c r="B13" s="54" t="s">
        <v>99</v>
      </c>
      <c r="C13" s="55" t="s">
        <v>100</v>
      </c>
      <c r="D13" s="31">
        <f t="shared" si="0"/>
        <v>37618</v>
      </c>
      <c r="E13" s="32">
        <f t="shared" si="1"/>
        <v>30787</v>
      </c>
      <c r="F13" s="33">
        <f t="shared" si="2"/>
        <v>81.84113987984476</v>
      </c>
      <c r="G13" s="31">
        <v>30533</v>
      </c>
      <c r="H13" s="31">
        <v>254</v>
      </c>
      <c r="I13" s="32">
        <f t="shared" si="3"/>
        <v>6831</v>
      </c>
      <c r="J13" s="33">
        <f t="shared" si="4"/>
        <v>18.158860120155246</v>
      </c>
      <c r="K13" s="31">
        <v>3324</v>
      </c>
      <c r="L13" s="33">
        <f t="shared" si="5"/>
        <v>8.836195438353979</v>
      </c>
      <c r="M13" s="31">
        <v>4</v>
      </c>
      <c r="N13" s="33">
        <f t="shared" si="6"/>
        <v>0.0106332075070445</v>
      </c>
      <c r="O13" s="31">
        <v>3503</v>
      </c>
      <c r="P13" s="31">
        <v>2437</v>
      </c>
      <c r="Q13" s="33">
        <f t="shared" si="7"/>
        <v>9.312031474294221</v>
      </c>
      <c r="R13" s="31" t="s">
        <v>201</v>
      </c>
      <c r="S13" s="31"/>
      <c r="T13" s="31"/>
      <c r="U13" s="31"/>
    </row>
    <row r="14" spans="1:21" ht="13.5">
      <c r="A14" s="54" t="s">
        <v>86</v>
      </c>
      <c r="B14" s="54" t="s">
        <v>101</v>
      </c>
      <c r="C14" s="55" t="s">
        <v>102</v>
      </c>
      <c r="D14" s="31">
        <f t="shared" si="0"/>
        <v>27545</v>
      </c>
      <c r="E14" s="32">
        <f t="shared" si="1"/>
        <v>18778</v>
      </c>
      <c r="F14" s="33">
        <f t="shared" si="2"/>
        <v>68.17208204755853</v>
      </c>
      <c r="G14" s="31">
        <v>18778</v>
      </c>
      <c r="H14" s="31">
        <v>0</v>
      </c>
      <c r="I14" s="32">
        <f t="shared" si="3"/>
        <v>8767</v>
      </c>
      <c r="J14" s="33">
        <f t="shared" si="4"/>
        <v>31.82791795244146</v>
      </c>
      <c r="K14" s="31">
        <v>6240</v>
      </c>
      <c r="L14" s="33">
        <f t="shared" si="5"/>
        <v>22.653839172263567</v>
      </c>
      <c r="M14" s="31">
        <v>0</v>
      </c>
      <c r="N14" s="33">
        <f t="shared" si="6"/>
        <v>0</v>
      </c>
      <c r="O14" s="31">
        <v>2527</v>
      </c>
      <c r="P14" s="31">
        <v>2527</v>
      </c>
      <c r="Q14" s="33">
        <f t="shared" si="7"/>
        <v>9.174078780177892</v>
      </c>
      <c r="R14" s="31" t="s">
        <v>201</v>
      </c>
      <c r="S14" s="31"/>
      <c r="T14" s="31"/>
      <c r="U14" s="31"/>
    </row>
    <row r="15" spans="1:21" ht="13.5">
      <c r="A15" s="54" t="s">
        <v>86</v>
      </c>
      <c r="B15" s="54" t="s">
        <v>103</v>
      </c>
      <c r="C15" s="55" t="s">
        <v>104</v>
      </c>
      <c r="D15" s="31">
        <f t="shared" si="0"/>
        <v>61804</v>
      </c>
      <c r="E15" s="32">
        <f t="shared" si="1"/>
        <v>38098</v>
      </c>
      <c r="F15" s="33">
        <f t="shared" si="2"/>
        <v>61.643259335965304</v>
      </c>
      <c r="G15" s="31">
        <v>38098</v>
      </c>
      <c r="H15" s="31">
        <v>0</v>
      </c>
      <c r="I15" s="32">
        <f t="shared" si="3"/>
        <v>23706</v>
      </c>
      <c r="J15" s="33">
        <f t="shared" si="4"/>
        <v>38.35674066403469</v>
      </c>
      <c r="K15" s="31">
        <v>11891</v>
      </c>
      <c r="L15" s="33">
        <f t="shared" si="5"/>
        <v>19.23985502556469</v>
      </c>
      <c r="M15" s="31">
        <v>0</v>
      </c>
      <c r="N15" s="33">
        <f t="shared" si="6"/>
        <v>0</v>
      </c>
      <c r="O15" s="31">
        <v>11815</v>
      </c>
      <c r="P15" s="31">
        <v>11815</v>
      </c>
      <c r="Q15" s="33">
        <f t="shared" si="7"/>
        <v>19.116885638470002</v>
      </c>
      <c r="R15" s="31" t="s">
        <v>201</v>
      </c>
      <c r="S15" s="31"/>
      <c r="T15" s="31"/>
      <c r="U15" s="31"/>
    </row>
    <row r="16" spans="1:21" ht="13.5">
      <c r="A16" s="54" t="s">
        <v>86</v>
      </c>
      <c r="B16" s="54" t="s">
        <v>105</v>
      </c>
      <c r="C16" s="55" t="s">
        <v>106</v>
      </c>
      <c r="D16" s="31">
        <f t="shared" si="0"/>
        <v>26065</v>
      </c>
      <c r="E16" s="32">
        <f t="shared" si="1"/>
        <v>16048</v>
      </c>
      <c r="F16" s="33">
        <f t="shared" si="2"/>
        <v>61.56915403798197</v>
      </c>
      <c r="G16" s="31">
        <v>15948</v>
      </c>
      <c r="H16" s="31">
        <v>100</v>
      </c>
      <c r="I16" s="32">
        <f t="shared" si="3"/>
        <v>10017</v>
      </c>
      <c r="J16" s="33">
        <f t="shared" si="4"/>
        <v>38.43084596201803</v>
      </c>
      <c r="K16" s="31">
        <v>4305</v>
      </c>
      <c r="L16" s="33">
        <f t="shared" si="5"/>
        <v>16.51640130443123</v>
      </c>
      <c r="M16" s="31">
        <v>0</v>
      </c>
      <c r="N16" s="33">
        <f t="shared" si="6"/>
        <v>0</v>
      </c>
      <c r="O16" s="31">
        <v>5712</v>
      </c>
      <c r="P16" s="31">
        <v>5315</v>
      </c>
      <c r="Q16" s="33">
        <f t="shared" si="7"/>
        <v>21.914444657586802</v>
      </c>
      <c r="R16" s="31" t="s">
        <v>201</v>
      </c>
      <c r="S16" s="31"/>
      <c r="T16" s="31"/>
      <c r="U16" s="31"/>
    </row>
    <row r="17" spans="1:21" ht="13.5">
      <c r="A17" s="54" t="s">
        <v>86</v>
      </c>
      <c r="B17" s="54" t="s">
        <v>107</v>
      </c>
      <c r="C17" s="55" t="s">
        <v>108</v>
      </c>
      <c r="D17" s="31">
        <f t="shared" si="0"/>
        <v>44569</v>
      </c>
      <c r="E17" s="32">
        <f t="shared" si="1"/>
        <v>19266</v>
      </c>
      <c r="F17" s="33">
        <f t="shared" si="2"/>
        <v>43.227355336668985</v>
      </c>
      <c r="G17" s="31">
        <v>19266</v>
      </c>
      <c r="H17" s="31">
        <v>0</v>
      </c>
      <c r="I17" s="32">
        <f t="shared" si="3"/>
        <v>25303</v>
      </c>
      <c r="J17" s="33">
        <f t="shared" si="4"/>
        <v>56.772644663331015</v>
      </c>
      <c r="K17" s="31">
        <v>18856</v>
      </c>
      <c r="L17" s="33">
        <f t="shared" si="5"/>
        <v>42.30743341784648</v>
      </c>
      <c r="M17" s="31">
        <v>0</v>
      </c>
      <c r="N17" s="33">
        <f t="shared" si="6"/>
        <v>0</v>
      </c>
      <c r="O17" s="31">
        <v>6447</v>
      </c>
      <c r="P17" s="31">
        <v>3797</v>
      </c>
      <c r="Q17" s="33">
        <f t="shared" si="7"/>
        <v>14.46521124548453</v>
      </c>
      <c r="R17" s="31" t="s">
        <v>201</v>
      </c>
      <c r="S17" s="31"/>
      <c r="T17" s="31"/>
      <c r="U17" s="31"/>
    </row>
    <row r="18" spans="1:21" ht="13.5">
      <c r="A18" s="54" t="s">
        <v>86</v>
      </c>
      <c r="B18" s="54" t="s">
        <v>109</v>
      </c>
      <c r="C18" s="55" t="s">
        <v>110</v>
      </c>
      <c r="D18" s="31">
        <f t="shared" si="0"/>
        <v>33836</v>
      </c>
      <c r="E18" s="32">
        <f t="shared" si="1"/>
        <v>17375</v>
      </c>
      <c r="F18" s="33">
        <f t="shared" si="2"/>
        <v>51.35063246246602</v>
      </c>
      <c r="G18" s="31">
        <v>17375</v>
      </c>
      <c r="H18" s="31">
        <v>0</v>
      </c>
      <c r="I18" s="32">
        <f t="shared" si="3"/>
        <v>16461</v>
      </c>
      <c r="J18" s="33">
        <f t="shared" si="4"/>
        <v>48.64936753753399</v>
      </c>
      <c r="K18" s="31">
        <v>10338</v>
      </c>
      <c r="L18" s="33">
        <f t="shared" si="5"/>
        <v>30.553256886156753</v>
      </c>
      <c r="M18" s="31">
        <v>0</v>
      </c>
      <c r="N18" s="33">
        <f t="shared" si="6"/>
        <v>0</v>
      </c>
      <c r="O18" s="31">
        <v>6123</v>
      </c>
      <c r="P18" s="31">
        <v>1622</v>
      </c>
      <c r="Q18" s="33">
        <f t="shared" si="7"/>
        <v>18.09611065137723</v>
      </c>
      <c r="R18" s="31" t="s">
        <v>201</v>
      </c>
      <c r="S18" s="31"/>
      <c r="T18" s="31"/>
      <c r="U18" s="31"/>
    </row>
    <row r="19" spans="1:21" ht="13.5">
      <c r="A19" s="54" t="s">
        <v>86</v>
      </c>
      <c r="B19" s="54" t="s">
        <v>111</v>
      </c>
      <c r="C19" s="55" t="s">
        <v>112</v>
      </c>
      <c r="D19" s="31">
        <f t="shared" si="0"/>
        <v>27462</v>
      </c>
      <c r="E19" s="32">
        <f t="shared" si="1"/>
        <v>14375</v>
      </c>
      <c r="F19" s="33">
        <f t="shared" si="2"/>
        <v>52.34505862646566</v>
      </c>
      <c r="G19" s="31">
        <v>14375</v>
      </c>
      <c r="H19" s="31">
        <v>0</v>
      </c>
      <c r="I19" s="32">
        <f t="shared" si="3"/>
        <v>13087</v>
      </c>
      <c r="J19" s="33">
        <f t="shared" si="4"/>
        <v>47.654941373534335</v>
      </c>
      <c r="K19" s="31">
        <v>8921</v>
      </c>
      <c r="L19" s="33">
        <f t="shared" si="5"/>
        <v>32.48488820916175</v>
      </c>
      <c r="M19" s="31">
        <v>179</v>
      </c>
      <c r="N19" s="33">
        <f t="shared" si="6"/>
        <v>0.6518097735052072</v>
      </c>
      <c r="O19" s="31">
        <v>3987</v>
      </c>
      <c r="P19" s="31">
        <v>2788</v>
      </c>
      <c r="Q19" s="33">
        <f t="shared" si="7"/>
        <v>14.51824339086738</v>
      </c>
      <c r="R19" s="31" t="s">
        <v>201</v>
      </c>
      <c r="S19" s="31"/>
      <c r="T19" s="31"/>
      <c r="U19" s="31"/>
    </row>
    <row r="20" spans="1:21" ht="13.5">
      <c r="A20" s="54" t="s">
        <v>86</v>
      </c>
      <c r="B20" s="54" t="s">
        <v>113</v>
      </c>
      <c r="C20" s="55" t="s">
        <v>114</v>
      </c>
      <c r="D20" s="31">
        <f t="shared" si="0"/>
        <v>19498</v>
      </c>
      <c r="E20" s="32">
        <f t="shared" si="1"/>
        <v>9560</v>
      </c>
      <c r="F20" s="33">
        <f t="shared" si="2"/>
        <v>49.030669812288444</v>
      </c>
      <c r="G20" s="31">
        <v>9560</v>
      </c>
      <c r="H20" s="31">
        <v>0</v>
      </c>
      <c r="I20" s="32">
        <f t="shared" si="3"/>
        <v>9938</v>
      </c>
      <c r="J20" s="33">
        <f t="shared" si="4"/>
        <v>50.969330187711556</v>
      </c>
      <c r="K20" s="31">
        <v>6741</v>
      </c>
      <c r="L20" s="33">
        <f t="shared" si="5"/>
        <v>34.57277669504565</v>
      </c>
      <c r="M20" s="31">
        <v>0</v>
      </c>
      <c r="N20" s="33">
        <f t="shared" si="6"/>
        <v>0</v>
      </c>
      <c r="O20" s="31">
        <v>3197</v>
      </c>
      <c r="P20" s="31">
        <v>2760</v>
      </c>
      <c r="Q20" s="33">
        <f t="shared" si="7"/>
        <v>16.396553492665912</v>
      </c>
      <c r="R20" s="31" t="s">
        <v>201</v>
      </c>
      <c r="S20" s="31"/>
      <c r="T20" s="31"/>
      <c r="U20" s="31"/>
    </row>
    <row r="21" spans="1:21" ht="13.5">
      <c r="A21" s="54" t="s">
        <v>86</v>
      </c>
      <c r="B21" s="54" t="s">
        <v>115</v>
      </c>
      <c r="C21" s="55" t="s">
        <v>116</v>
      </c>
      <c r="D21" s="31">
        <f t="shared" si="0"/>
        <v>8647</v>
      </c>
      <c r="E21" s="32">
        <f t="shared" si="1"/>
        <v>6630</v>
      </c>
      <c r="F21" s="33">
        <f t="shared" si="2"/>
        <v>76.67399097953047</v>
      </c>
      <c r="G21" s="31">
        <v>5521</v>
      </c>
      <c r="H21" s="31">
        <v>1109</v>
      </c>
      <c r="I21" s="32">
        <f t="shared" si="3"/>
        <v>2017</v>
      </c>
      <c r="J21" s="33">
        <f t="shared" si="4"/>
        <v>23.326009020469527</v>
      </c>
      <c r="K21" s="31">
        <v>0</v>
      </c>
      <c r="L21" s="33">
        <f t="shared" si="5"/>
        <v>0</v>
      </c>
      <c r="M21" s="31">
        <v>0</v>
      </c>
      <c r="N21" s="33">
        <f t="shared" si="6"/>
        <v>0</v>
      </c>
      <c r="O21" s="31">
        <v>2017</v>
      </c>
      <c r="P21" s="31">
        <v>1911</v>
      </c>
      <c r="Q21" s="33">
        <f t="shared" si="7"/>
        <v>23.326009020469527</v>
      </c>
      <c r="R21" s="31" t="s">
        <v>201</v>
      </c>
      <c r="S21" s="31"/>
      <c r="T21" s="31"/>
      <c r="U21" s="31"/>
    </row>
    <row r="22" spans="1:21" ht="13.5">
      <c r="A22" s="54" t="s">
        <v>86</v>
      </c>
      <c r="B22" s="54" t="s">
        <v>117</v>
      </c>
      <c r="C22" s="55" t="s">
        <v>118</v>
      </c>
      <c r="D22" s="31">
        <f t="shared" si="0"/>
        <v>17143</v>
      </c>
      <c r="E22" s="32">
        <f t="shared" si="1"/>
        <v>14141</v>
      </c>
      <c r="F22" s="33">
        <f t="shared" si="2"/>
        <v>82.48847926267281</v>
      </c>
      <c r="G22" s="31">
        <v>14141</v>
      </c>
      <c r="H22" s="31">
        <v>0</v>
      </c>
      <c r="I22" s="32">
        <f t="shared" si="3"/>
        <v>3002</v>
      </c>
      <c r="J22" s="33">
        <f t="shared" si="4"/>
        <v>17.51152073732719</v>
      </c>
      <c r="K22" s="31">
        <v>1227</v>
      </c>
      <c r="L22" s="33">
        <f t="shared" si="5"/>
        <v>7.15744035466371</v>
      </c>
      <c r="M22" s="31">
        <v>0</v>
      </c>
      <c r="N22" s="33">
        <f t="shared" si="6"/>
        <v>0</v>
      </c>
      <c r="O22" s="31">
        <v>1775</v>
      </c>
      <c r="P22" s="31">
        <v>1735</v>
      </c>
      <c r="Q22" s="33">
        <f t="shared" si="7"/>
        <v>10.354080382663478</v>
      </c>
      <c r="R22" s="31" t="s">
        <v>201</v>
      </c>
      <c r="S22" s="31"/>
      <c r="T22" s="31"/>
      <c r="U22" s="31"/>
    </row>
    <row r="23" spans="1:21" ht="13.5">
      <c r="A23" s="54" t="s">
        <v>86</v>
      </c>
      <c r="B23" s="54" t="s">
        <v>119</v>
      </c>
      <c r="C23" s="55" t="s">
        <v>120</v>
      </c>
      <c r="D23" s="31">
        <f t="shared" si="0"/>
        <v>18890</v>
      </c>
      <c r="E23" s="32">
        <f t="shared" si="1"/>
        <v>14394</v>
      </c>
      <c r="F23" s="33">
        <f t="shared" si="2"/>
        <v>76.1990471148756</v>
      </c>
      <c r="G23" s="31">
        <v>13560</v>
      </c>
      <c r="H23" s="31">
        <v>834</v>
      </c>
      <c r="I23" s="32">
        <f t="shared" si="3"/>
        <v>4496</v>
      </c>
      <c r="J23" s="33">
        <f t="shared" si="4"/>
        <v>23.800952885124403</v>
      </c>
      <c r="K23" s="31">
        <v>1209</v>
      </c>
      <c r="L23" s="33">
        <f t="shared" si="5"/>
        <v>6.400211752249868</v>
      </c>
      <c r="M23" s="31">
        <v>0</v>
      </c>
      <c r="N23" s="33">
        <f t="shared" si="6"/>
        <v>0</v>
      </c>
      <c r="O23" s="31">
        <v>3287</v>
      </c>
      <c r="P23" s="31">
        <v>3011</v>
      </c>
      <c r="Q23" s="33">
        <f t="shared" si="7"/>
        <v>17.400741132874536</v>
      </c>
      <c r="R23" s="31" t="s">
        <v>201</v>
      </c>
      <c r="S23" s="31"/>
      <c r="T23" s="31"/>
      <c r="U23" s="31"/>
    </row>
    <row r="24" spans="1:21" ht="13.5">
      <c r="A24" s="54" t="s">
        <v>86</v>
      </c>
      <c r="B24" s="54" t="s">
        <v>121</v>
      </c>
      <c r="C24" s="55" t="s">
        <v>122</v>
      </c>
      <c r="D24" s="31">
        <f t="shared" si="0"/>
        <v>52653</v>
      </c>
      <c r="E24" s="32">
        <f t="shared" si="1"/>
        <v>18960</v>
      </c>
      <c r="F24" s="33">
        <f t="shared" si="2"/>
        <v>36.009344196911854</v>
      </c>
      <c r="G24" s="31">
        <v>18612</v>
      </c>
      <c r="H24" s="31">
        <v>348</v>
      </c>
      <c r="I24" s="32">
        <f t="shared" si="3"/>
        <v>33693</v>
      </c>
      <c r="J24" s="33">
        <f t="shared" si="4"/>
        <v>63.990655803088146</v>
      </c>
      <c r="K24" s="31">
        <v>21382</v>
      </c>
      <c r="L24" s="33">
        <f t="shared" si="5"/>
        <v>40.6092720262853</v>
      </c>
      <c r="M24" s="31">
        <v>0</v>
      </c>
      <c r="N24" s="33">
        <f t="shared" si="6"/>
        <v>0</v>
      </c>
      <c r="O24" s="31">
        <v>12311</v>
      </c>
      <c r="P24" s="31">
        <v>11392</v>
      </c>
      <c r="Q24" s="33">
        <f t="shared" si="7"/>
        <v>23.381383776802842</v>
      </c>
      <c r="R24" s="31" t="s">
        <v>201</v>
      </c>
      <c r="S24" s="31"/>
      <c r="T24" s="31"/>
      <c r="U24" s="31"/>
    </row>
    <row r="25" spans="1:21" ht="13.5">
      <c r="A25" s="54" t="s">
        <v>86</v>
      </c>
      <c r="B25" s="54" t="s">
        <v>123</v>
      </c>
      <c r="C25" s="55" t="s">
        <v>124</v>
      </c>
      <c r="D25" s="31">
        <f t="shared" si="0"/>
        <v>7030</v>
      </c>
      <c r="E25" s="32">
        <f t="shared" si="1"/>
        <v>2074</v>
      </c>
      <c r="F25" s="33">
        <f t="shared" si="2"/>
        <v>29.50213371266003</v>
      </c>
      <c r="G25" s="31">
        <v>2019</v>
      </c>
      <c r="H25" s="31">
        <v>55</v>
      </c>
      <c r="I25" s="32">
        <f t="shared" si="3"/>
        <v>4956</v>
      </c>
      <c r="J25" s="33">
        <f t="shared" si="4"/>
        <v>70.49786628733997</v>
      </c>
      <c r="K25" s="31">
        <v>0</v>
      </c>
      <c r="L25" s="33">
        <f t="shared" si="5"/>
        <v>0</v>
      </c>
      <c r="M25" s="31">
        <v>0</v>
      </c>
      <c r="N25" s="33">
        <f t="shared" si="6"/>
        <v>0</v>
      </c>
      <c r="O25" s="31">
        <v>4956</v>
      </c>
      <c r="P25" s="31">
        <v>4875</v>
      </c>
      <c r="Q25" s="33">
        <f t="shared" si="7"/>
        <v>70.49786628733997</v>
      </c>
      <c r="R25" s="31" t="s">
        <v>201</v>
      </c>
      <c r="S25" s="31"/>
      <c r="T25" s="31"/>
      <c r="U25" s="31"/>
    </row>
    <row r="26" spans="1:21" ht="13.5">
      <c r="A26" s="54" t="s">
        <v>86</v>
      </c>
      <c r="B26" s="54" t="s">
        <v>125</v>
      </c>
      <c r="C26" s="55" t="s">
        <v>126</v>
      </c>
      <c r="D26" s="31">
        <f t="shared" si="0"/>
        <v>13922</v>
      </c>
      <c r="E26" s="32">
        <f t="shared" si="1"/>
        <v>9004</v>
      </c>
      <c r="F26" s="33">
        <f t="shared" si="2"/>
        <v>64.67461571613275</v>
      </c>
      <c r="G26" s="31">
        <v>9004</v>
      </c>
      <c r="H26" s="31">
        <v>0</v>
      </c>
      <c r="I26" s="32">
        <f t="shared" si="3"/>
        <v>4918</v>
      </c>
      <c r="J26" s="33">
        <f t="shared" si="4"/>
        <v>35.32538428386726</v>
      </c>
      <c r="K26" s="31">
        <v>1295</v>
      </c>
      <c r="L26" s="33">
        <f t="shared" si="5"/>
        <v>9.301824450509983</v>
      </c>
      <c r="M26" s="31">
        <v>0</v>
      </c>
      <c r="N26" s="33">
        <f t="shared" si="6"/>
        <v>0</v>
      </c>
      <c r="O26" s="31">
        <v>3623</v>
      </c>
      <c r="P26" s="31">
        <v>3623</v>
      </c>
      <c r="Q26" s="33">
        <f t="shared" si="7"/>
        <v>26.023559833357275</v>
      </c>
      <c r="R26" s="31" t="s">
        <v>201</v>
      </c>
      <c r="S26" s="31"/>
      <c r="T26" s="31"/>
      <c r="U26" s="31"/>
    </row>
    <row r="27" spans="1:21" ht="13.5">
      <c r="A27" s="54" t="s">
        <v>86</v>
      </c>
      <c r="B27" s="54" t="s">
        <v>28</v>
      </c>
      <c r="C27" s="55" t="s">
        <v>198</v>
      </c>
      <c r="D27" s="31">
        <f t="shared" si="0"/>
        <v>6244</v>
      </c>
      <c r="E27" s="32">
        <f t="shared" si="1"/>
        <v>4317</v>
      </c>
      <c r="F27" s="33">
        <f t="shared" si="2"/>
        <v>69.13837283792441</v>
      </c>
      <c r="G27" s="31">
        <v>4169</v>
      </c>
      <c r="H27" s="31">
        <v>148</v>
      </c>
      <c r="I27" s="32">
        <f t="shared" si="3"/>
        <v>1927</v>
      </c>
      <c r="J27" s="33">
        <f t="shared" si="4"/>
        <v>30.861627162075596</v>
      </c>
      <c r="K27" s="31">
        <v>0</v>
      </c>
      <c r="L27" s="33">
        <f t="shared" si="5"/>
        <v>0</v>
      </c>
      <c r="M27" s="31">
        <v>0</v>
      </c>
      <c r="N27" s="33">
        <f t="shared" si="6"/>
        <v>0</v>
      </c>
      <c r="O27" s="31">
        <v>1927</v>
      </c>
      <c r="P27" s="31">
        <v>1826</v>
      </c>
      <c r="Q27" s="33">
        <f t="shared" si="7"/>
        <v>30.861627162075596</v>
      </c>
      <c r="R27" s="31" t="s">
        <v>201</v>
      </c>
      <c r="S27" s="31"/>
      <c r="T27" s="31"/>
      <c r="U27" s="31"/>
    </row>
    <row r="28" spans="1:21" ht="13.5">
      <c r="A28" s="54" t="s">
        <v>86</v>
      </c>
      <c r="B28" s="54" t="s">
        <v>127</v>
      </c>
      <c r="C28" s="55" t="s">
        <v>128</v>
      </c>
      <c r="D28" s="31">
        <f t="shared" si="0"/>
        <v>34600</v>
      </c>
      <c r="E28" s="32">
        <f t="shared" si="1"/>
        <v>12708</v>
      </c>
      <c r="F28" s="33">
        <f t="shared" si="2"/>
        <v>36.72832369942196</v>
      </c>
      <c r="G28" s="31">
        <v>12708</v>
      </c>
      <c r="H28" s="31">
        <v>0</v>
      </c>
      <c r="I28" s="32">
        <f t="shared" si="3"/>
        <v>21892</v>
      </c>
      <c r="J28" s="33">
        <f t="shared" si="4"/>
        <v>63.27167630057804</v>
      </c>
      <c r="K28" s="31">
        <v>14787</v>
      </c>
      <c r="L28" s="33">
        <f t="shared" si="5"/>
        <v>42.73699421965318</v>
      </c>
      <c r="M28" s="31">
        <v>0</v>
      </c>
      <c r="N28" s="33">
        <f t="shared" si="6"/>
        <v>0</v>
      </c>
      <c r="O28" s="31">
        <v>7105</v>
      </c>
      <c r="P28" s="31">
        <v>2672</v>
      </c>
      <c r="Q28" s="33">
        <f t="shared" si="7"/>
        <v>20.534682080924853</v>
      </c>
      <c r="R28" s="31" t="s">
        <v>201</v>
      </c>
      <c r="S28" s="31"/>
      <c r="T28" s="31"/>
      <c r="U28" s="31"/>
    </row>
    <row r="29" spans="1:21" ht="13.5">
      <c r="A29" s="54" t="s">
        <v>86</v>
      </c>
      <c r="B29" s="54" t="s">
        <v>129</v>
      </c>
      <c r="C29" s="55" t="s">
        <v>130</v>
      </c>
      <c r="D29" s="31">
        <f t="shared" si="0"/>
        <v>27137</v>
      </c>
      <c r="E29" s="32">
        <f t="shared" si="1"/>
        <v>5102</v>
      </c>
      <c r="F29" s="33">
        <f t="shared" si="2"/>
        <v>18.80089914139367</v>
      </c>
      <c r="G29" s="31">
        <v>5102</v>
      </c>
      <c r="H29" s="31">
        <v>0</v>
      </c>
      <c r="I29" s="32">
        <f t="shared" si="3"/>
        <v>22035</v>
      </c>
      <c r="J29" s="33">
        <f t="shared" si="4"/>
        <v>81.19910085860633</v>
      </c>
      <c r="K29" s="31">
        <v>15632</v>
      </c>
      <c r="L29" s="33">
        <f t="shared" si="5"/>
        <v>57.6040092862144</v>
      </c>
      <c r="M29" s="31">
        <v>0</v>
      </c>
      <c r="N29" s="33">
        <f t="shared" si="6"/>
        <v>0</v>
      </c>
      <c r="O29" s="31">
        <v>6403</v>
      </c>
      <c r="P29" s="31">
        <v>6274</v>
      </c>
      <c r="Q29" s="33">
        <f t="shared" si="7"/>
        <v>23.595091572391937</v>
      </c>
      <c r="R29" s="31" t="s">
        <v>201</v>
      </c>
      <c r="S29" s="31"/>
      <c r="T29" s="31"/>
      <c r="U29" s="31"/>
    </row>
    <row r="30" spans="1:21" ht="13.5">
      <c r="A30" s="54" t="s">
        <v>86</v>
      </c>
      <c r="B30" s="54" t="s">
        <v>131</v>
      </c>
      <c r="C30" s="55" t="s">
        <v>132</v>
      </c>
      <c r="D30" s="31">
        <f t="shared" si="0"/>
        <v>6864</v>
      </c>
      <c r="E30" s="32">
        <f t="shared" si="1"/>
        <v>3203</v>
      </c>
      <c r="F30" s="33">
        <f t="shared" si="2"/>
        <v>46.663752913752916</v>
      </c>
      <c r="G30" s="31">
        <v>3203</v>
      </c>
      <c r="H30" s="31">
        <v>0</v>
      </c>
      <c r="I30" s="32">
        <f t="shared" si="3"/>
        <v>3661</v>
      </c>
      <c r="J30" s="33">
        <f t="shared" si="4"/>
        <v>53.33624708624709</v>
      </c>
      <c r="K30" s="31">
        <v>2961</v>
      </c>
      <c r="L30" s="33">
        <f t="shared" si="5"/>
        <v>43.138111888111894</v>
      </c>
      <c r="M30" s="31">
        <v>0</v>
      </c>
      <c r="N30" s="33">
        <f t="shared" si="6"/>
        <v>0</v>
      </c>
      <c r="O30" s="31">
        <v>700</v>
      </c>
      <c r="P30" s="31">
        <v>664</v>
      </c>
      <c r="Q30" s="33">
        <f t="shared" si="7"/>
        <v>10.198135198135198</v>
      </c>
      <c r="R30" s="31" t="s">
        <v>201</v>
      </c>
      <c r="S30" s="31"/>
      <c r="T30" s="31"/>
      <c r="U30" s="31"/>
    </row>
    <row r="31" spans="1:21" ht="13.5">
      <c r="A31" s="54" t="s">
        <v>86</v>
      </c>
      <c r="B31" s="54" t="s">
        <v>133</v>
      </c>
      <c r="C31" s="55" t="s">
        <v>134</v>
      </c>
      <c r="D31" s="31">
        <f t="shared" si="0"/>
        <v>16450</v>
      </c>
      <c r="E31" s="32">
        <f t="shared" si="1"/>
        <v>9224</v>
      </c>
      <c r="F31" s="33">
        <f t="shared" si="2"/>
        <v>56.07294832826748</v>
      </c>
      <c r="G31" s="31">
        <v>9224</v>
      </c>
      <c r="H31" s="31">
        <v>0</v>
      </c>
      <c r="I31" s="32">
        <f t="shared" si="3"/>
        <v>7226</v>
      </c>
      <c r="J31" s="33">
        <f t="shared" si="4"/>
        <v>43.92705167173253</v>
      </c>
      <c r="K31" s="31">
        <v>3862</v>
      </c>
      <c r="L31" s="33">
        <f t="shared" si="5"/>
        <v>23.477203647416413</v>
      </c>
      <c r="M31" s="31">
        <v>0</v>
      </c>
      <c r="N31" s="33">
        <f t="shared" si="6"/>
        <v>0</v>
      </c>
      <c r="O31" s="31">
        <v>3364</v>
      </c>
      <c r="P31" s="31">
        <v>1783</v>
      </c>
      <c r="Q31" s="33">
        <f t="shared" si="7"/>
        <v>20.449848024316108</v>
      </c>
      <c r="R31" s="31" t="s">
        <v>201</v>
      </c>
      <c r="S31" s="31"/>
      <c r="T31" s="31"/>
      <c r="U31" s="31"/>
    </row>
    <row r="32" spans="1:21" ht="13.5">
      <c r="A32" s="54" t="s">
        <v>86</v>
      </c>
      <c r="B32" s="54" t="s">
        <v>135</v>
      </c>
      <c r="C32" s="55" t="s">
        <v>136</v>
      </c>
      <c r="D32" s="31">
        <f t="shared" si="0"/>
        <v>10621</v>
      </c>
      <c r="E32" s="32">
        <f t="shared" si="1"/>
        <v>7149</v>
      </c>
      <c r="F32" s="33">
        <f t="shared" si="2"/>
        <v>67.31004613501554</v>
      </c>
      <c r="G32" s="31">
        <v>7149</v>
      </c>
      <c r="H32" s="31">
        <v>0</v>
      </c>
      <c r="I32" s="32">
        <f t="shared" si="3"/>
        <v>3472</v>
      </c>
      <c r="J32" s="33">
        <f t="shared" si="4"/>
        <v>32.68995386498447</v>
      </c>
      <c r="K32" s="31">
        <v>1239</v>
      </c>
      <c r="L32" s="33">
        <f t="shared" si="5"/>
        <v>11.665568213915826</v>
      </c>
      <c r="M32" s="31">
        <v>0</v>
      </c>
      <c r="N32" s="33">
        <f t="shared" si="6"/>
        <v>0</v>
      </c>
      <c r="O32" s="31">
        <v>2233</v>
      </c>
      <c r="P32" s="31">
        <v>1628</v>
      </c>
      <c r="Q32" s="33">
        <f t="shared" si="7"/>
        <v>21.024385651068638</v>
      </c>
      <c r="R32" s="31" t="s">
        <v>201</v>
      </c>
      <c r="S32" s="31"/>
      <c r="T32" s="31"/>
      <c r="U32" s="31"/>
    </row>
    <row r="33" spans="1:21" ht="13.5">
      <c r="A33" s="54" t="s">
        <v>86</v>
      </c>
      <c r="B33" s="54" t="s">
        <v>137</v>
      </c>
      <c r="C33" s="55" t="s">
        <v>138</v>
      </c>
      <c r="D33" s="31">
        <f t="shared" si="0"/>
        <v>3875</v>
      </c>
      <c r="E33" s="32">
        <f t="shared" si="1"/>
        <v>2717</v>
      </c>
      <c r="F33" s="33">
        <f t="shared" si="2"/>
        <v>70.11612903225807</v>
      </c>
      <c r="G33" s="31">
        <v>2694</v>
      </c>
      <c r="H33" s="31">
        <v>23</v>
      </c>
      <c r="I33" s="32">
        <f t="shared" si="3"/>
        <v>1158</v>
      </c>
      <c r="J33" s="33">
        <f t="shared" si="4"/>
        <v>29.883870967741938</v>
      </c>
      <c r="K33" s="31">
        <v>707</v>
      </c>
      <c r="L33" s="33">
        <f t="shared" si="5"/>
        <v>18.24516129032258</v>
      </c>
      <c r="M33" s="31">
        <v>0</v>
      </c>
      <c r="N33" s="33">
        <f t="shared" si="6"/>
        <v>0</v>
      </c>
      <c r="O33" s="31">
        <v>451</v>
      </c>
      <c r="P33" s="31">
        <v>390</v>
      </c>
      <c r="Q33" s="33">
        <f t="shared" si="7"/>
        <v>11.638709677419355</v>
      </c>
      <c r="R33" s="31" t="s">
        <v>201</v>
      </c>
      <c r="S33" s="31"/>
      <c r="T33" s="31"/>
      <c r="U33" s="31"/>
    </row>
    <row r="34" spans="1:21" ht="13.5">
      <c r="A34" s="54" t="s">
        <v>86</v>
      </c>
      <c r="B34" s="54" t="s">
        <v>139</v>
      </c>
      <c r="C34" s="55" t="s">
        <v>140</v>
      </c>
      <c r="D34" s="31">
        <f t="shared" si="0"/>
        <v>3993</v>
      </c>
      <c r="E34" s="32">
        <f t="shared" si="1"/>
        <v>2395</v>
      </c>
      <c r="F34" s="33">
        <f t="shared" si="2"/>
        <v>59.979964938642624</v>
      </c>
      <c r="G34" s="31">
        <v>2320</v>
      </c>
      <c r="H34" s="31">
        <v>75</v>
      </c>
      <c r="I34" s="32">
        <f t="shared" si="3"/>
        <v>1598</v>
      </c>
      <c r="J34" s="33">
        <f t="shared" si="4"/>
        <v>40.020035061357376</v>
      </c>
      <c r="K34" s="31">
        <v>1037</v>
      </c>
      <c r="L34" s="33">
        <f t="shared" si="5"/>
        <v>25.97044828449787</v>
      </c>
      <c r="M34" s="31">
        <v>0</v>
      </c>
      <c r="N34" s="33">
        <f t="shared" si="6"/>
        <v>0</v>
      </c>
      <c r="O34" s="31">
        <v>561</v>
      </c>
      <c r="P34" s="31">
        <v>304</v>
      </c>
      <c r="Q34" s="33">
        <f t="shared" si="7"/>
        <v>14.049586776859504</v>
      </c>
      <c r="R34" s="31" t="s">
        <v>201</v>
      </c>
      <c r="S34" s="31"/>
      <c r="T34" s="31"/>
      <c r="U34" s="31"/>
    </row>
    <row r="35" spans="1:21" ht="13.5">
      <c r="A35" s="54" t="s">
        <v>86</v>
      </c>
      <c r="B35" s="54" t="s">
        <v>141</v>
      </c>
      <c r="C35" s="55" t="s">
        <v>142</v>
      </c>
      <c r="D35" s="31">
        <f t="shared" si="0"/>
        <v>16363</v>
      </c>
      <c r="E35" s="32">
        <f t="shared" si="1"/>
        <v>3327</v>
      </c>
      <c r="F35" s="33">
        <f t="shared" si="2"/>
        <v>20.332457373342297</v>
      </c>
      <c r="G35" s="31">
        <v>3327</v>
      </c>
      <c r="H35" s="31">
        <v>0</v>
      </c>
      <c r="I35" s="32">
        <f t="shared" si="3"/>
        <v>13036</v>
      </c>
      <c r="J35" s="33">
        <f t="shared" si="4"/>
        <v>79.6675426266577</v>
      </c>
      <c r="K35" s="31">
        <v>6570</v>
      </c>
      <c r="L35" s="33">
        <f t="shared" si="5"/>
        <v>40.151561449611926</v>
      </c>
      <c r="M35" s="31">
        <v>0</v>
      </c>
      <c r="N35" s="33">
        <f t="shared" si="6"/>
        <v>0</v>
      </c>
      <c r="O35" s="31">
        <v>6466</v>
      </c>
      <c r="P35" s="31">
        <v>6466</v>
      </c>
      <c r="Q35" s="33">
        <f t="shared" si="7"/>
        <v>39.515981177045774</v>
      </c>
      <c r="R35" s="31" t="s">
        <v>201</v>
      </c>
      <c r="S35" s="31"/>
      <c r="T35" s="31"/>
      <c r="U35" s="31"/>
    </row>
    <row r="36" spans="1:21" ht="13.5">
      <c r="A36" s="54" t="s">
        <v>86</v>
      </c>
      <c r="B36" s="54" t="s">
        <v>143</v>
      </c>
      <c r="C36" s="55" t="s">
        <v>144</v>
      </c>
      <c r="D36" s="31">
        <f t="shared" si="0"/>
        <v>15322</v>
      </c>
      <c r="E36" s="32">
        <f t="shared" si="1"/>
        <v>7204</v>
      </c>
      <c r="F36" s="33">
        <f t="shared" si="2"/>
        <v>47.01736065787756</v>
      </c>
      <c r="G36" s="31">
        <v>7204</v>
      </c>
      <c r="H36" s="31">
        <v>0</v>
      </c>
      <c r="I36" s="32">
        <f t="shared" si="3"/>
        <v>8118</v>
      </c>
      <c r="J36" s="33">
        <f t="shared" si="4"/>
        <v>52.98263934212244</v>
      </c>
      <c r="K36" s="31">
        <v>4035</v>
      </c>
      <c r="L36" s="33">
        <f t="shared" si="5"/>
        <v>26.334682156376456</v>
      </c>
      <c r="M36" s="31">
        <v>0</v>
      </c>
      <c r="N36" s="33">
        <f t="shared" si="6"/>
        <v>0</v>
      </c>
      <c r="O36" s="31">
        <v>4083</v>
      </c>
      <c r="P36" s="31">
        <v>1010</v>
      </c>
      <c r="Q36" s="33">
        <f t="shared" si="7"/>
        <v>26.647957185745984</v>
      </c>
      <c r="R36" s="31" t="s">
        <v>201</v>
      </c>
      <c r="S36" s="31"/>
      <c r="T36" s="31"/>
      <c r="U36" s="31"/>
    </row>
    <row r="37" spans="1:21" ht="13.5">
      <c r="A37" s="54" t="s">
        <v>86</v>
      </c>
      <c r="B37" s="54" t="s">
        <v>145</v>
      </c>
      <c r="C37" s="55" t="s">
        <v>146</v>
      </c>
      <c r="D37" s="31">
        <f t="shared" si="0"/>
        <v>17698</v>
      </c>
      <c r="E37" s="32">
        <f t="shared" si="1"/>
        <v>11000</v>
      </c>
      <c r="F37" s="33">
        <f t="shared" si="2"/>
        <v>62.15391569668889</v>
      </c>
      <c r="G37" s="31">
        <v>11000</v>
      </c>
      <c r="H37" s="31">
        <v>0</v>
      </c>
      <c r="I37" s="32">
        <f t="shared" si="3"/>
        <v>6698</v>
      </c>
      <c r="J37" s="33">
        <f t="shared" si="4"/>
        <v>37.84608430331111</v>
      </c>
      <c r="K37" s="31">
        <v>1428</v>
      </c>
      <c r="L37" s="33">
        <f t="shared" si="5"/>
        <v>8.068708328624703</v>
      </c>
      <c r="M37" s="31">
        <v>318</v>
      </c>
      <c r="N37" s="33">
        <f t="shared" si="6"/>
        <v>1.7968131992315517</v>
      </c>
      <c r="O37" s="31">
        <v>4952</v>
      </c>
      <c r="P37" s="31">
        <v>2678</v>
      </c>
      <c r="Q37" s="33">
        <f t="shared" si="7"/>
        <v>27.980562775454853</v>
      </c>
      <c r="R37" s="31" t="s">
        <v>201</v>
      </c>
      <c r="S37" s="31"/>
      <c r="T37" s="31"/>
      <c r="U37" s="31"/>
    </row>
    <row r="38" spans="1:21" ht="13.5">
      <c r="A38" s="54" t="s">
        <v>86</v>
      </c>
      <c r="B38" s="54" t="s">
        <v>147</v>
      </c>
      <c r="C38" s="55" t="s">
        <v>148</v>
      </c>
      <c r="D38" s="31">
        <f t="shared" si="0"/>
        <v>5209</v>
      </c>
      <c r="E38" s="32">
        <f t="shared" si="1"/>
        <v>1629</v>
      </c>
      <c r="F38" s="33">
        <f t="shared" si="2"/>
        <v>31.272797081973508</v>
      </c>
      <c r="G38" s="31">
        <v>1629</v>
      </c>
      <c r="H38" s="31">
        <v>0</v>
      </c>
      <c r="I38" s="32">
        <f t="shared" si="3"/>
        <v>3580</v>
      </c>
      <c r="J38" s="33">
        <f t="shared" si="4"/>
        <v>68.72720291802649</v>
      </c>
      <c r="K38" s="31">
        <v>0</v>
      </c>
      <c r="L38" s="33">
        <f t="shared" si="5"/>
        <v>0</v>
      </c>
      <c r="M38" s="31">
        <v>0</v>
      </c>
      <c r="N38" s="33">
        <f t="shared" si="6"/>
        <v>0</v>
      </c>
      <c r="O38" s="31">
        <v>3580</v>
      </c>
      <c r="P38" s="31">
        <v>1518</v>
      </c>
      <c r="Q38" s="33">
        <f t="shared" si="7"/>
        <v>68.72720291802649</v>
      </c>
      <c r="R38" s="31" t="s">
        <v>201</v>
      </c>
      <c r="S38" s="31"/>
      <c r="T38" s="31"/>
      <c r="U38" s="31"/>
    </row>
    <row r="39" spans="1:21" ht="13.5">
      <c r="A39" s="54" t="s">
        <v>86</v>
      </c>
      <c r="B39" s="54" t="s">
        <v>149</v>
      </c>
      <c r="C39" s="55" t="s">
        <v>150</v>
      </c>
      <c r="D39" s="31">
        <f t="shared" si="0"/>
        <v>15967</v>
      </c>
      <c r="E39" s="32">
        <f t="shared" si="1"/>
        <v>10044</v>
      </c>
      <c r="F39" s="33">
        <f t="shared" si="2"/>
        <v>62.904741028371014</v>
      </c>
      <c r="G39" s="31">
        <v>10044</v>
      </c>
      <c r="H39" s="31">
        <v>0</v>
      </c>
      <c r="I39" s="32">
        <f t="shared" si="3"/>
        <v>5923</v>
      </c>
      <c r="J39" s="33">
        <f t="shared" si="4"/>
        <v>37.095258971628986</v>
      </c>
      <c r="K39" s="31">
        <v>1748</v>
      </c>
      <c r="L39" s="33">
        <f t="shared" si="5"/>
        <v>10.947579382476357</v>
      </c>
      <c r="M39" s="31">
        <v>0</v>
      </c>
      <c r="N39" s="33">
        <f t="shared" si="6"/>
        <v>0</v>
      </c>
      <c r="O39" s="31">
        <v>4175</v>
      </c>
      <c r="P39" s="31">
        <v>4157</v>
      </c>
      <c r="Q39" s="33">
        <f t="shared" si="7"/>
        <v>26.147679589152627</v>
      </c>
      <c r="R39" s="31" t="s">
        <v>201</v>
      </c>
      <c r="S39" s="31"/>
      <c r="T39" s="31"/>
      <c r="U39" s="31"/>
    </row>
    <row r="40" spans="1:21" ht="13.5">
      <c r="A40" s="54" t="s">
        <v>86</v>
      </c>
      <c r="B40" s="54" t="s">
        <v>151</v>
      </c>
      <c r="C40" s="55" t="s">
        <v>152</v>
      </c>
      <c r="D40" s="31">
        <f t="shared" si="0"/>
        <v>9019</v>
      </c>
      <c r="E40" s="32">
        <f t="shared" si="1"/>
        <v>5484</v>
      </c>
      <c r="F40" s="33">
        <f t="shared" si="2"/>
        <v>60.80496729127398</v>
      </c>
      <c r="G40" s="31">
        <v>5452</v>
      </c>
      <c r="H40" s="31">
        <v>32</v>
      </c>
      <c r="I40" s="32">
        <f t="shared" si="3"/>
        <v>3535</v>
      </c>
      <c r="J40" s="33">
        <f t="shared" si="4"/>
        <v>39.195032708726025</v>
      </c>
      <c r="K40" s="31">
        <v>1871</v>
      </c>
      <c r="L40" s="33">
        <f t="shared" si="5"/>
        <v>20.745093691096574</v>
      </c>
      <c r="M40" s="31">
        <v>0</v>
      </c>
      <c r="N40" s="33">
        <f t="shared" si="6"/>
        <v>0</v>
      </c>
      <c r="O40" s="31">
        <v>1664</v>
      </c>
      <c r="P40" s="31">
        <v>1018</v>
      </c>
      <c r="Q40" s="33">
        <f t="shared" si="7"/>
        <v>18.44993901762945</v>
      </c>
      <c r="R40" s="31" t="s">
        <v>201</v>
      </c>
      <c r="S40" s="31"/>
      <c r="T40" s="31"/>
      <c r="U40" s="31"/>
    </row>
    <row r="41" spans="1:21" ht="13.5">
      <c r="A41" s="54" t="s">
        <v>86</v>
      </c>
      <c r="B41" s="54" t="s">
        <v>153</v>
      </c>
      <c r="C41" s="55" t="s">
        <v>154</v>
      </c>
      <c r="D41" s="31">
        <f t="shared" si="0"/>
        <v>17442</v>
      </c>
      <c r="E41" s="32">
        <f t="shared" si="1"/>
        <v>13418</v>
      </c>
      <c r="F41" s="33">
        <f t="shared" si="2"/>
        <v>76.92925123265681</v>
      </c>
      <c r="G41" s="31">
        <v>13418</v>
      </c>
      <c r="H41" s="31">
        <v>0</v>
      </c>
      <c r="I41" s="32">
        <f t="shared" si="3"/>
        <v>4024</v>
      </c>
      <c r="J41" s="33">
        <f t="shared" si="4"/>
        <v>23.070748767343193</v>
      </c>
      <c r="K41" s="31">
        <v>1262</v>
      </c>
      <c r="L41" s="33">
        <f t="shared" si="5"/>
        <v>7.235408783396399</v>
      </c>
      <c r="M41" s="31">
        <v>0</v>
      </c>
      <c r="N41" s="33">
        <f t="shared" si="6"/>
        <v>0</v>
      </c>
      <c r="O41" s="31">
        <v>2762</v>
      </c>
      <c r="P41" s="31">
        <v>2634</v>
      </c>
      <c r="Q41" s="33">
        <f t="shared" si="7"/>
        <v>15.835339983946795</v>
      </c>
      <c r="R41" s="31" t="s">
        <v>201</v>
      </c>
      <c r="S41" s="31"/>
      <c r="T41" s="31"/>
      <c r="U41" s="31"/>
    </row>
    <row r="42" spans="1:21" ht="13.5">
      <c r="A42" s="54" t="s">
        <v>86</v>
      </c>
      <c r="B42" s="54" t="s">
        <v>155</v>
      </c>
      <c r="C42" s="55" t="s">
        <v>156</v>
      </c>
      <c r="D42" s="31">
        <f t="shared" si="0"/>
        <v>10167</v>
      </c>
      <c r="E42" s="32">
        <f t="shared" si="1"/>
        <v>7817</v>
      </c>
      <c r="F42" s="33">
        <f t="shared" si="2"/>
        <v>76.88600373758237</v>
      </c>
      <c r="G42" s="31">
        <v>7094</v>
      </c>
      <c r="H42" s="31">
        <v>723</v>
      </c>
      <c r="I42" s="32">
        <f t="shared" si="3"/>
        <v>2350</v>
      </c>
      <c r="J42" s="33">
        <f t="shared" si="4"/>
        <v>23.113996262417626</v>
      </c>
      <c r="K42" s="31">
        <v>0</v>
      </c>
      <c r="L42" s="33">
        <f t="shared" si="5"/>
        <v>0</v>
      </c>
      <c r="M42" s="31">
        <v>0</v>
      </c>
      <c r="N42" s="33">
        <f t="shared" si="6"/>
        <v>0</v>
      </c>
      <c r="O42" s="31">
        <v>2350</v>
      </c>
      <c r="P42" s="31">
        <v>2163</v>
      </c>
      <c r="Q42" s="33">
        <f t="shared" si="7"/>
        <v>23.113996262417626</v>
      </c>
      <c r="R42" s="31" t="s">
        <v>201</v>
      </c>
      <c r="S42" s="31"/>
      <c r="T42" s="31"/>
      <c r="U42" s="31"/>
    </row>
    <row r="43" spans="1:21" ht="13.5">
      <c r="A43" s="54" t="s">
        <v>86</v>
      </c>
      <c r="B43" s="54" t="s">
        <v>157</v>
      </c>
      <c r="C43" s="55" t="s">
        <v>29</v>
      </c>
      <c r="D43" s="31">
        <f t="shared" si="0"/>
        <v>13388</v>
      </c>
      <c r="E43" s="32">
        <f t="shared" si="1"/>
        <v>11027</v>
      </c>
      <c r="F43" s="33">
        <f t="shared" si="2"/>
        <v>82.36480430236031</v>
      </c>
      <c r="G43" s="31">
        <v>11027</v>
      </c>
      <c r="H43" s="31">
        <v>0</v>
      </c>
      <c r="I43" s="32">
        <f t="shared" si="3"/>
        <v>2361</v>
      </c>
      <c r="J43" s="33">
        <f t="shared" si="4"/>
        <v>17.635195697639677</v>
      </c>
      <c r="K43" s="31">
        <v>0</v>
      </c>
      <c r="L43" s="33">
        <f t="shared" si="5"/>
        <v>0</v>
      </c>
      <c r="M43" s="31">
        <v>170</v>
      </c>
      <c r="N43" s="33">
        <f t="shared" si="6"/>
        <v>1.2697938452345383</v>
      </c>
      <c r="O43" s="31">
        <v>2191</v>
      </c>
      <c r="P43" s="31">
        <v>2191</v>
      </c>
      <c r="Q43" s="33">
        <f t="shared" si="7"/>
        <v>16.36540185240514</v>
      </c>
      <c r="R43" s="31" t="s">
        <v>201</v>
      </c>
      <c r="S43" s="31"/>
      <c r="T43" s="31"/>
      <c r="U43" s="31"/>
    </row>
    <row r="44" spans="1:21" ht="13.5">
      <c r="A44" s="54" t="s">
        <v>86</v>
      </c>
      <c r="B44" s="54" t="s">
        <v>158</v>
      </c>
      <c r="C44" s="55" t="s">
        <v>159</v>
      </c>
      <c r="D44" s="31">
        <f t="shared" si="0"/>
        <v>8305</v>
      </c>
      <c r="E44" s="32">
        <f t="shared" si="1"/>
        <v>4842</v>
      </c>
      <c r="F44" s="33">
        <f t="shared" si="2"/>
        <v>58.302227573750756</v>
      </c>
      <c r="G44" s="31">
        <v>4842</v>
      </c>
      <c r="H44" s="31">
        <v>0</v>
      </c>
      <c r="I44" s="32">
        <f t="shared" si="3"/>
        <v>3463</v>
      </c>
      <c r="J44" s="33">
        <f t="shared" si="4"/>
        <v>41.697772426249244</v>
      </c>
      <c r="K44" s="31">
        <v>2013</v>
      </c>
      <c r="L44" s="33">
        <f t="shared" si="5"/>
        <v>24.23841059602649</v>
      </c>
      <c r="M44" s="31">
        <v>0</v>
      </c>
      <c r="N44" s="33">
        <f t="shared" si="6"/>
        <v>0</v>
      </c>
      <c r="O44" s="31">
        <v>1450</v>
      </c>
      <c r="P44" s="31">
        <v>1450</v>
      </c>
      <c r="Q44" s="33">
        <f t="shared" si="7"/>
        <v>17.459361830222758</v>
      </c>
      <c r="R44" s="31" t="s">
        <v>201</v>
      </c>
      <c r="S44" s="31"/>
      <c r="T44" s="31"/>
      <c r="U44" s="31"/>
    </row>
    <row r="45" spans="1:21" ht="13.5">
      <c r="A45" s="54" t="s">
        <v>86</v>
      </c>
      <c r="B45" s="54" t="s">
        <v>160</v>
      </c>
      <c r="C45" s="55" t="s">
        <v>161</v>
      </c>
      <c r="D45" s="31">
        <f t="shared" si="0"/>
        <v>6191</v>
      </c>
      <c r="E45" s="32">
        <f t="shared" si="1"/>
        <v>4739</v>
      </c>
      <c r="F45" s="33">
        <f t="shared" si="2"/>
        <v>76.54659990308512</v>
      </c>
      <c r="G45" s="31">
        <v>4632</v>
      </c>
      <c r="H45" s="31">
        <v>107</v>
      </c>
      <c r="I45" s="32">
        <f t="shared" si="3"/>
        <v>1452</v>
      </c>
      <c r="J45" s="33">
        <f t="shared" si="4"/>
        <v>23.453400096914876</v>
      </c>
      <c r="K45" s="31">
        <v>0</v>
      </c>
      <c r="L45" s="33">
        <f t="shared" si="5"/>
        <v>0</v>
      </c>
      <c r="M45" s="31">
        <v>0</v>
      </c>
      <c r="N45" s="33">
        <f t="shared" si="6"/>
        <v>0</v>
      </c>
      <c r="O45" s="31">
        <v>1452</v>
      </c>
      <c r="P45" s="31">
        <v>1400</v>
      </c>
      <c r="Q45" s="33">
        <f t="shared" si="7"/>
        <v>23.453400096914876</v>
      </c>
      <c r="R45" s="31" t="s">
        <v>201</v>
      </c>
      <c r="S45" s="31"/>
      <c r="T45" s="31"/>
      <c r="U45" s="31"/>
    </row>
    <row r="46" spans="1:21" ht="13.5">
      <c r="A46" s="54" t="s">
        <v>86</v>
      </c>
      <c r="B46" s="54" t="s">
        <v>162</v>
      </c>
      <c r="C46" s="55" t="s">
        <v>163</v>
      </c>
      <c r="D46" s="31">
        <f t="shared" si="0"/>
        <v>4356</v>
      </c>
      <c r="E46" s="32">
        <f t="shared" si="1"/>
        <v>2049</v>
      </c>
      <c r="F46" s="33">
        <f aca="true" t="shared" si="8" ref="F46:F65">E46/D46*100</f>
        <v>47.03856749311295</v>
      </c>
      <c r="G46" s="31">
        <v>2049</v>
      </c>
      <c r="H46" s="31">
        <v>0</v>
      </c>
      <c r="I46" s="32">
        <f t="shared" si="3"/>
        <v>2307</v>
      </c>
      <c r="J46" s="33">
        <f aca="true" t="shared" si="9" ref="J46:J65">I46/D46*100</f>
        <v>52.96143250688705</v>
      </c>
      <c r="K46" s="31">
        <v>981</v>
      </c>
      <c r="L46" s="33">
        <f aca="true" t="shared" si="10" ref="L46:L65">K46/D46*100</f>
        <v>22.520661157024794</v>
      </c>
      <c r="M46" s="31">
        <v>0</v>
      </c>
      <c r="N46" s="33">
        <f aca="true" t="shared" si="11" ref="N46:N65">M46/D46*100</f>
        <v>0</v>
      </c>
      <c r="O46" s="31">
        <v>1326</v>
      </c>
      <c r="P46" s="31">
        <v>1300</v>
      </c>
      <c r="Q46" s="33">
        <f aca="true" t="shared" si="12" ref="Q46:Q65">O46/D46*100</f>
        <v>30.44077134986226</v>
      </c>
      <c r="R46" s="31" t="s">
        <v>201</v>
      </c>
      <c r="S46" s="31"/>
      <c r="T46" s="31"/>
      <c r="U46" s="31"/>
    </row>
    <row r="47" spans="1:21" ht="13.5">
      <c r="A47" s="54" t="s">
        <v>86</v>
      </c>
      <c r="B47" s="54" t="s">
        <v>164</v>
      </c>
      <c r="C47" s="55" t="s">
        <v>165</v>
      </c>
      <c r="D47" s="31">
        <f t="shared" si="0"/>
        <v>7069</v>
      </c>
      <c r="E47" s="32">
        <f aca="true" t="shared" si="13" ref="E47:E64">G47+H47</f>
        <v>4981</v>
      </c>
      <c r="F47" s="33">
        <f t="shared" si="8"/>
        <v>70.46258310935069</v>
      </c>
      <c r="G47" s="31">
        <v>4881</v>
      </c>
      <c r="H47" s="31">
        <v>100</v>
      </c>
      <c r="I47" s="32">
        <f aca="true" t="shared" si="14" ref="I47:I64">K47+M47+O47</f>
        <v>2088</v>
      </c>
      <c r="J47" s="33">
        <f t="shared" si="9"/>
        <v>29.537416890649315</v>
      </c>
      <c r="K47" s="31">
        <v>924</v>
      </c>
      <c r="L47" s="33">
        <f t="shared" si="10"/>
        <v>13.071155750459754</v>
      </c>
      <c r="M47" s="31">
        <v>0</v>
      </c>
      <c r="N47" s="33">
        <f t="shared" si="11"/>
        <v>0</v>
      </c>
      <c r="O47" s="31">
        <v>1164</v>
      </c>
      <c r="P47" s="31">
        <v>947</v>
      </c>
      <c r="Q47" s="33">
        <f t="shared" si="12"/>
        <v>16.46626114018956</v>
      </c>
      <c r="R47" s="31" t="s">
        <v>201</v>
      </c>
      <c r="S47" s="31"/>
      <c r="T47" s="31"/>
      <c r="U47" s="31"/>
    </row>
    <row r="48" spans="1:21" ht="13.5">
      <c r="A48" s="54" t="s">
        <v>86</v>
      </c>
      <c r="B48" s="54" t="s">
        <v>166</v>
      </c>
      <c r="C48" s="55" t="s">
        <v>167</v>
      </c>
      <c r="D48" s="31">
        <f t="shared" si="0"/>
        <v>17443</v>
      </c>
      <c r="E48" s="32">
        <f t="shared" si="13"/>
        <v>12645</v>
      </c>
      <c r="F48" s="33">
        <f t="shared" si="8"/>
        <v>72.49326377343347</v>
      </c>
      <c r="G48" s="31">
        <v>12645</v>
      </c>
      <c r="H48" s="31">
        <v>0</v>
      </c>
      <c r="I48" s="32">
        <f t="shared" si="14"/>
        <v>4798</v>
      </c>
      <c r="J48" s="33">
        <f t="shared" si="9"/>
        <v>27.50673622656653</v>
      </c>
      <c r="K48" s="31">
        <v>3940</v>
      </c>
      <c r="L48" s="33">
        <f t="shared" si="10"/>
        <v>22.5878575933039</v>
      </c>
      <c r="M48" s="31">
        <v>0</v>
      </c>
      <c r="N48" s="33">
        <f t="shared" si="11"/>
        <v>0</v>
      </c>
      <c r="O48" s="31">
        <v>858</v>
      </c>
      <c r="P48" s="31">
        <v>673</v>
      </c>
      <c r="Q48" s="33">
        <f t="shared" si="12"/>
        <v>4.918878633262627</v>
      </c>
      <c r="R48" s="31" t="s">
        <v>201</v>
      </c>
      <c r="S48" s="31"/>
      <c r="T48" s="31"/>
      <c r="U48" s="31"/>
    </row>
    <row r="49" spans="1:21" ht="13.5">
      <c r="A49" s="54" t="s">
        <v>86</v>
      </c>
      <c r="B49" s="54" t="s">
        <v>168</v>
      </c>
      <c r="C49" s="55" t="s">
        <v>169</v>
      </c>
      <c r="D49" s="31">
        <f t="shared" si="0"/>
        <v>5373</v>
      </c>
      <c r="E49" s="32">
        <f t="shared" si="13"/>
        <v>4214</v>
      </c>
      <c r="F49" s="33">
        <f t="shared" si="8"/>
        <v>78.42918295179602</v>
      </c>
      <c r="G49" s="31">
        <v>4214</v>
      </c>
      <c r="H49" s="31">
        <v>0</v>
      </c>
      <c r="I49" s="32">
        <f t="shared" si="14"/>
        <v>1159</v>
      </c>
      <c r="J49" s="33">
        <f t="shared" si="9"/>
        <v>21.570817048203985</v>
      </c>
      <c r="K49" s="31">
        <v>463</v>
      </c>
      <c r="L49" s="33">
        <f t="shared" si="10"/>
        <v>8.617159873441281</v>
      </c>
      <c r="M49" s="31">
        <v>0</v>
      </c>
      <c r="N49" s="33">
        <f t="shared" si="11"/>
        <v>0</v>
      </c>
      <c r="O49" s="31">
        <v>696</v>
      </c>
      <c r="P49" s="31">
        <v>696</v>
      </c>
      <c r="Q49" s="33">
        <f t="shared" si="12"/>
        <v>12.953657174762704</v>
      </c>
      <c r="R49" s="31" t="s">
        <v>201</v>
      </c>
      <c r="S49" s="31"/>
      <c r="T49" s="31"/>
      <c r="U49" s="31"/>
    </row>
    <row r="50" spans="1:21" ht="13.5">
      <c r="A50" s="54" t="s">
        <v>86</v>
      </c>
      <c r="B50" s="54" t="s">
        <v>170</v>
      </c>
      <c r="C50" s="55" t="s">
        <v>171</v>
      </c>
      <c r="D50" s="31">
        <f t="shared" si="0"/>
        <v>4846</v>
      </c>
      <c r="E50" s="32">
        <f t="shared" si="13"/>
        <v>2979</v>
      </c>
      <c r="F50" s="33">
        <f t="shared" si="8"/>
        <v>61.473380107305</v>
      </c>
      <c r="G50" s="31">
        <v>2979</v>
      </c>
      <c r="H50" s="31">
        <v>0</v>
      </c>
      <c r="I50" s="32">
        <f t="shared" si="14"/>
        <v>1867</v>
      </c>
      <c r="J50" s="33">
        <f t="shared" si="9"/>
        <v>38.52661989269501</v>
      </c>
      <c r="K50" s="31">
        <v>1577</v>
      </c>
      <c r="L50" s="33">
        <f t="shared" si="10"/>
        <v>32.54230293025175</v>
      </c>
      <c r="M50" s="31">
        <v>0</v>
      </c>
      <c r="N50" s="33">
        <f t="shared" si="11"/>
        <v>0</v>
      </c>
      <c r="O50" s="31">
        <v>290</v>
      </c>
      <c r="P50" s="31">
        <v>258</v>
      </c>
      <c r="Q50" s="33">
        <f t="shared" si="12"/>
        <v>5.984316962443252</v>
      </c>
      <c r="R50" s="31" t="s">
        <v>201</v>
      </c>
      <c r="S50" s="31"/>
      <c r="T50" s="31"/>
      <c r="U50" s="31"/>
    </row>
    <row r="51" spans="1:21" ht="13.5">
      <c r="A51" s="54" t="s">
        <v>86</v>
      </c>
      <c r="B51" s="54" t="s">
        <v>172</v>
      </c>
      <c r="C51" s="55" t="s">
        <v>173</v>
      </c>
      <c r="D51" s="31">
        <f t="shared" si="0"/>
        <v>21107</v>
      </c>
      <c r="E51" s="32">
        <f t="shared" si="13"/>
        <v>15853</v>
      </c>
      <c r="F51" s="33">
        <f t="shared" si="8"/>
        <v>75.10778414743923</v>
      </c>
      <c r="G51" s="31">
        <v>15853</v>
      </c>
      <c r="H51" s="31">
        <v>0</v>
      </c>
      <c r="I51" s="32">
        <f t="shared" si="14"/>
        <v>5254</v>
      </c>
      <c r="J51" s="33">
        <f t="shared" si="9"/>
        <v>24.89221585256076</v>
      </c>
      <c r="K51" s="31">
        <v>1557</v>
      </c>
      <c r="L51" s="33">
        <f t="shared" si="10"/>
        <v>7.376699673094233</v>
      </c>
      <c r="M51" s="31">
        <v>0</v>
      </c>
      <c r="N51" s="33">
        <f t="shared" si="11"/>
        <v>0</v>
      </c>
      <c r="O51" s="31">
        <v>3697</v>
      </c>
      <c r="P51" s="31">
        <v>2329</v>
      </c>
      <c r="Q51" s="33">
        <f t="shared" si="12"/>
        <v>17.515516179466527</v>
      </c>
      <c r="R51" s="31" t="s">
        <v>201</v>
      </c>
      <c r="S51" s="31"/>
      <c r="T51" s="31"/>
      <c r="U51" s="31"/>
    </row>
    <row r="52" spans="1:21" ht="13.5">
      <c r="A52" s="54" t="s">
        <v>86</v>
      </c>
      <c r="B52" s="54" t="s">
        <v>174</v>
      </c>
      <c r="C52" s="55" t="s">
        <v>175</v>
      </c>
      <c r="D52" s="31">
        <f t="shared" si="0"/>
        <v>12722</v>
      </c>
      <c r="E52" s="32">
        <f t="shared" si="13"/>
        <v>10646</v>
      </c>
      <c r="F52" s="33">
        <f t="shared" si="8"/>
        <v>83.68181103600062</v>
      </c>
      <c r="G52" s="31">
        <v>10396</v>
      </c>
      <c r="H52" s="31">
        <v>250</v>
      </c>
      <c r="I52" s="32">
        <f t="shared" si="14"/>
        <v>2076</v>
      </c>
      <c r="J52" s="33">
        <f t="shared" si="9"/>
        <v>16.318188963999372</v>
      </c>
      <c r="K52" s="31">
        <v>1104</v>
      </c>
      <c r="L52" s="33">
        <f t="shared" si="10"/>
        <v>8.677880836346487</v>
      </c>
      <c r="M52" s="31">
        <v>0</v>
      </c>
      <c r="N52" s="33">
        <f t="shared" si="11"/>
        <v>0</v>
      </c>
      <c r="O52" s="31">
        <v>972</v>
      </c>
      <c r="P52" s="31">
        <v>762</v>
      </c>
      <c r="Q52" s="33">
        <f t="shared" si="12"/>
        <v>7.640308127652886</v>
      </c>
      <c r="R52" s="31" t="s">
        <v>201</v>
      </c>
      <c r="S52" s="31"/>
      <c r="T52" s="31"/>
      <c r="U52" s="31"/>
    </row>
    <row r="53" spans="1:21" ht="13.5">
      <c r="A53" s="54" t="s">
        <v>86</v>
      </c>
      <c r="B53" s="54" t="s">
        <v>176</v>
      </c>
      <c r="C53" s="55" t="s">
        <v>177</v>
      </c>
      <c r="D53" s="31">
        <f t="shared" si="0"/>
        <v>4460</v>
      </c>
      <c r="E53" s="32">
        <f t="shared" si="13"/>
        <v>3559</v>
      </c>
      <c r="F53" s="33">
        <f t="shared" si="8"/>
        <v>79.79820627802691</v>
      </c>
      <c r="G53" s="31">
        <v>2875</v>
      </c>
      <c r="H53" s="31">
        <v>684</v>
      </c>
      <c r="I53" s="32">
        <f t="shared" si="14"/>
        <v>901</v>
      </c>
      <c r="J53" s="33">
        <f t="shared" si="9"/>
        <v>20.201793721973093</v>
      </c>
      <c r="K53" s="31">
        <v>0</v>
      </c>
      <c r="L53" s="33">
        <f t="shared" si="10"/>
        <v>0</v>
      </c>
      <c r="M53" s="31">
        <v>0</v>
      </c>
      <c r="N53" s="33">
        <f t="shared" si="11"/>
        <v>0</v>
      </c>
      <c r="O53" s="31">
        <v>901</v>
      </c>
      <c r="P53" s="31">
        <v>435</v>
      </c>
      <c r="Q53" s="33">
        <f t="shared" si="12"/>
        <v>20.201793721973093</v>
      </c>
      <c r="R53" s="31" t="s">
        <v>201</v>
      </c>
      <c r="S53" s="31"/>
      <c r="T53" s="31"/>
      <c r="U53" s="31"/>
    </row>
    <row r="54" spans="1:21" ht="13.5">
      <c r="A54" s="54" t="s">
        <v>86</v>
      </c>
      <c r="B54" s="54" t="s">
        <v>178</v>
      </c>
      <c r="C54" s="55" t="s">
        <v>179</v>
      </c>
      <c r="D54" s="31">
        <f t="shared" si="0"/>
        <v>3427</v>
      </c>
      <c r="E54" s="32">
        <f t="shared" si="13"/>
        <v>2864</v>
      </c>
      <c r="F54" s="33">
        <f t="shared" si="8"/>
        <v>83.5716370002918</v>
      </c>
      <c r="G54" s="31">
        <v>2687</v>
      </c>
      <c r="H54" s="31">
        <v>177</v>
      </c>
      <c r="I54" s="32">
        <f t="shared" si="14"/>
        <v>563</v>
      </c>
      <c r="J54" s="33">
        <f t="shared" si="9"/>
        <v>16.4283629997082</v>
      </c>
      <c r="K54" s="31">
        <v>0</v>
      </c>
      <c r="L54" s="33">
        <f t="shared" si="10"/>
        <v>0</v>
      </c>
      <c r="M54" s="31">
        <v>0</v>
      </c>
      <c r="N54" s="33">
        <f t="shared" si="11"/>
        <v>0</v>
      </c>
      <c r="O54" s="31">
        <v>563</v>
      </c>
      <c r="P54" s="31">
        <v>563</v>
      </c>
      <c r="Q54" s="33">
        <f t="shared" si="12"/>
        <v>16.4283629997082</v>
      </c>
      <c r="R54" s="31" t="s">
        <v>201</v>
      </c>
      <c r="S54" s="31"/>
      <c r="T54" s="31"/>
      <c r="U54" s="31"/>
    </row>
    <row r="55" spans="1:21" ht="13.5">
      <c r="A55" s="54" t="s">
        <v>86</v>
      </c>
      <c r="B55" s="54" t="s">
        <v>180</v>
      </c>
      <c r="C55" s="55" t="s">
        <v>181</v>
      </c>
      <c r="D55" s="31">
        <f t="shared" si="0"/>
        <v>3702</v>
      </c>
      <c r="E55" s="32">
        <f t="shared" si="13"/>
        <v>2902</v>
      </c>
      <c r="F55" s="33">
        <f t="shared" si="8"/>
        <v>78.39005942733658</v>
      </c>
      <c r="G55" s="31">
        <v>2331</v>
      </c>
      <c r="H55" s="31">
        <v>571</v>
      </c>
      <c r="I55" s="32">
        <f t="shared" si="14"/>
        <v>800</v>
      </c>
      <c r="J55" s="33">
        <f t="shared" si="9"/>
        <v>21.609940572663426</v>
      </c>
      <c r="K55" s="31">
        <v>0</v>
      </c>
      <c r="L55" s="33">
        <f t="shared" si="10"/>
        <v>0</v>
      </c>
      <c r="M55" s="31">
        <v>0</v>
      </c>
      <c r="N55" s="33">
        <f t="shared" si="11"/>
        <v>0</v>
      </c>
      <c r="O55" s="31">
        <v>800</v>
      </c>
      <c r="P55" s="31">
        <v>347</v>
      </c>
      <c r="Q55" s="33">
        <f t="shared" si="12"/>
        <v>21.609940572663426</v>
      </c>
      <c r="R55" s="31" t="s">
        <v>201</v>
      </c>
      <c r="S55" s="31"/>
      <c r="T55" s="31"/>
      <c r="U55" s="31"/>
    </row>
    <row r="56" spans="1:21" ht="13.5">
      <c r="A56" s="54" t="s">
        <v>86</v>
      </c>
      <c r="B56" s="54" t="s">
        <v>182</v>
      </c>
      <c r="C56" s="55" t="s">
        <v>183</v>
      </c>
      <c r="D56" s="31">
        <f t="shared" si="0"/>
        <v>3674</v>
      </c>
      <c r="E56" s="32">
        <f t="shared" si="13"/>
        <v>2978</v>
      </c>
      <c r="F56" s="33">
        <f t="shared" si="8"/>
        <v>81.05606967882417</v>
      </c>
      <c r="G56" s="31">
        <v>2431</v>
      </c>
      <c r="H56" s="31">
        <v>547</v>
      </c>
      <c r="I56" s="32">
        <f t="shared" si="14"/>
        <v>696</v>
      </c>
      <c r="J56" s="33">
        <f t="shared" si="9"/>
        <v>18.94393032117583</v>
      </c>
      <c r="K56" s="31">
        <v>0</v>
      </c>
      <c r="L56" s="33">
        <f t="shared" si="10"/>
        <v>0</v>
      </c>
      <c r="M56" s="31">
        <v>0</v>
      </c>
      <c r="N56" s="33">
        <f t="shared" si="11"/>
        <v>0</v>
      </c>
      <c r="O56" s="31">
        <v>696</v>
      </c>
      <c r="P56" s="31">
        <v>644</v>
      </c>
      <c r="Q56" s="33">
        <f t="shared" si="12"/>
        <v>18.94393032117583</v>
      </c>
      <c r="R56" s="31" t="s">
        <v>201</v>
      </c>
      <c r="S56" s="31"/>
      <c r="T56" s="31"/>
      <c r="U56" s="31"/>
    </row>
    <row r="57" spans="1:21" ht="13.5">
      <c r="A57" s="54" t="s">
        <v>86</v>
      </c>
      <c r="B57" s="54" t="s">
        <v>184</v>
      </c>
      <c r="C57" s="55" t="s">
        <v>185</v>
      </c>
      <c r="D57" s="31">
        <f t="shared" si="0"/>
        <v>11626</v>
      </c>
      <c r="E57" s="32">
        <f t="shared" si="13"/>
        <v>9411</v>
      </c>
      <c r="F57" s="33">
        <f t="shared" si="8"/>
        <v>80.94787545157406</v>
      </c>
      <c r="G57" s="31">
        <v>9179</v>
      </c>
      <c r="H57" s="31">
        <v>232</v>
      </c>
      <c r="I57" s="32">
        <f t="shared" si="14"/>
        <v>2215</v>
      </c>
      <c r="J57" s="33">
        <f t="shared" si="9"/>
        <v>19.05212454842594</v>
      </c>
      <c r="K57" s="31">
        <v>0</v>
      </c>
      <c r="L57" s="33">
        <f t="shared" si="10"/>
        <v>0</v>
      </c>
      <c r="M57" s="31">
        <v>0</v>
      </c>
      <c r="N57" s="33">
        <f t="shared" si="11"/>
        <v>0</v>
      </c>
      <c r="O57" s="31">
        <v>2215</v>
      </c>
      <c r="P57" s="31">
        <v>1966</v>
      </c>
      <c r="Q57" s="33">
        <f t="shared" si="12"/>
        <v>19.05212454842594</v>
      </c>
      <c r="R57" s="31" t="s">
        <v>201</v>
      </c>
      <c r="S57" s="31"/>
      <c r="T57" s="31"/>
      <c r="U57" s="31"/>
    </row>
    <row r="58" spans="1:21" ht="13.5">
      <c r="A58" s="54" t="s">
        <v>86</v>
      </c>
      <c r="B58" s="54" t="s">
        <v>186</v>
      </c>
      <c r="C58" s="55" t="s">
        <v>187</v>
      </c>
      <c r="D58" s="31">
        <f t="shared" si="0"/>
        <v>14477</v>
      </c>
      <c r="E58" s="32">
        <f t="shared" si="13"/>
        <v>11947</v>
      </c>
      <c r="F58" s="33">
        <f t="shared" si="8"/>
        <v>82.5240035919044</v>
      </c>
      <c r="G58" s="31">
        <v>11180</v>
      </c>
      <c r="H58" s="31">
        <v>767</v>
      </c>
      <c r="I58" s="32">
        <f t="shared" si="14"/>
        <v>2530</v>
      </c>
      <c r="J58" s="33">
        <f t="shared" si="9"/>
        <v>17.4759964080956</v>
      </c>
      <c r="K58" s="31">
        <v>0</v>
      </c>
      <c r="L58" s="33">
        <f t="shared" si="10"/>
        <v>0</v>
      </c>
      <c r="M58" s="31">
        <v>0</v>
      </c>
      <c r="N58" s="33">
        <f t="shared" si="11"/>
        <v>0</v>
      </c>
      <c r="O58" s="31">
        <v>2530</v>
      </c>
      <c r="P58" s="31">
        <v>1702</v>
      </c>
      <c r="Q58" s="33">
        <f t="shared" si="12"/>
        <v>17.4759964080956</v>
      </c>
      <c r="R58" s="31" t="s">
        <v>201</v>
      </c>
      <c r="S58" s="31"/>
      <c r="T58" s="31"/>
      <c r="U58" s="31"/>
    </row>
    <row r="59" spans="1:21" ht="13.5">
      <c r="A59" s="54" t="s">
        <v>86</v>
      </c>
      <c r="B59" s="54" t="s">
        <v>188</v>
      </c>
      <c r="C59" s="55" t="s">
        <v>189</v>
      </c>
      <c r="D59" s="31">
        <f t="shared" si="0"/>
        <v>5271</v>
      </c>
      <c r="E59" s="32">
        <f t="shared" si="13"/>
        <v>3006</v>
      </c>
      <c r="F59" s="33">
        <f t="shared" si="8"/>
        <v>57.029026750142286</v>
      </c>
      <c r="G59" s="31">
        <v>3006</v>
      </c>
      <c r="H59" s="31">
        <v>0</v>
      </c>
      <c r="I59" s="32">
        <f t="shared" si="14"/>
        <v>2265</v>
      </c>
      <c r="J59" s="33">
        <f t="shared" si="9"/>
        <v>42.970973249857714</v>
      </c>
      <c r="K59" s="31">
        <v>830</v>
      </c>
      <c r="L59" s="33">
        <f t="shared" si="10"/>
        <v>15.746537658888258</v>
      </c>
      <c r="M59" s="31">
        <v>0</v>
      </c>
      <c r="N59" s="33">
        <f t="shared" si="11"/>
        <v>0</v>
      </c>
      <c r="O59" s="31">
        <v>1435</v>
      </c>
      <c r="P59" s="31">
        <v>632</v>
      </c>
      <c r="Q59" s="33">
        <f t="shared" si="12"/>
        <v>27.224435590969453</v>
      </c>
      <c r="R59" s="31" t="s">
        <v>201</v>
      </c>
      <c r="S59" s="31"/>
      <c r="T59" s="31"/>
      <c r="U59" s="31"/>
    </row>
    <row r="60" spans="1:21" ht="13.5">
      <c r="A60" s="54" t="s">
        <v>86</v>
      </c>
      <c r="B60" s="54" t="s">
        <v>190</v>
      </c>
      <c r="C60" s="55" t="s">
        <v>191</v>
      </c>
      <c r="D60" s="31">
        <f t="shared" si="0"/>
        <v>3448</v>
      </c>
      <c r="E60" s="32">
        <f t="shared" si="13"/>
        <v>2681</v>
      </c>
      <c r="F60" s="33">
        <f t="shared" si="8"/>
        <v>77.75522041763341</v>
      </c>
      <c r="G60" s="31">
        <v>2401</v>
      </c>
      <c r="H60" s="31">
        <v>280</v>
      </c>
      <c r="I60" s="32">
        <f t="shared" si="14"/>
        <v>767</v>
      </c>
      <c r="J60" s="33">
        <f t="shared" si="9"/>
        <v>22.24477958236659</v>
      </c>
      <c r="K60" s="31">
        <v>0</v>
      </c>
      <c r="L60" s="33">
        <f t="shared" si="10"/>
        <v>0</v>
      </c>
      <c r="M60" s="31">
        <v>0</v>
      </c>
      <c r="N60" s="33">
        <f t="shared" si="11"/>
        <v>0</v>
      </c>
      <c r="O60" s="31">
        <v>767</v>
      </c>
      <c r="P60" s="31">
        <v>675</v>
      </c>
      <c r="Q60" s="33">
        <f t="shared" si="12"/>
        <v>22.24477958236659</v>
      </c>
      <c r="R60" s="31" t="s">
        <v>201</v>
      </c>
      <c r="S60" s="31"/>
      <c r="T60" s="31"/>
      <c r="U60" s="31"/>
    </row>
    <row r="61" spans="1:21" ht="13.5">
      <c r="A61" s="54" t="s">
        <v>86</v>
      </c>
      <c r="B61" s="54" t="s">
        <v>192</v>
      </c>
      <c r="C61" s="55" t="s">
        <v>193</v>
      </c>
      <c r="D61" s="31">
        <f t="shared" si="0"/>
        <v>6746</v>
      </c>
      <c r="E61" s="32">
        <f t="shared" si="13"/>
        <v>4794</v>
      </c>
      <c r="F61" s="33">
        <f t="shared" si="8"/>
        <v>71.06433442039727</v>
      </c>
      <c r="G61" s="31">
        <v>4369</v>
      </c>
      <c r="H61" s="31">
        <v>425</v>
      </c>
      <c r="I61" s="32">
        <f t="shared" si="14"/>
        <v>1952</v>
      </c>
      <c r="J61" s="33">
        <f t="shared" si="9"/>
        <v>28.935665579602727</v>
      </c>
      <c r="K61" s="31">
        <v>378</v>
      </c>
      <c r="L61" s="33">
        <f t="shared" si="10"/>
        <v>5.603320486214053</v>
      </c>
      <c r="M61" s="31">
        <v>0</v>
      </c>
      <c r="N61" s="33">
        <f t="shared" si="11"/>
        <v>0</v>
      </c>
      <c r="O61" s="31">
        <v>1574</v>
      </c>
      <c r="P61" s="31">
        <v>738</v>
      </c>
      <c r="Q61" s="33">
        <f t="shared" si="12"/>
        <v>23.332345093388675</v>
      </c>
      <c r="R61" s="31" t="s">
        <v>201</v>
      </c>
      <c r="S61" s="31"/>
      <c r="T61" s="31"/>
      <c r="U61" s="31"/>
    </row>
    <row r="62" spans="1:21" ht="13.5">
      <c r="A62" s="54" t="s">
        <v>86</v>
      </c>
      <c r="B62" s="54" t="s">
        <v>194</v>
      </c>
      <c r="C62" s="55" t="s">
        <v>195</v>
      </c>
      <c r="D62" s="31">
        <f t="shared" si="0"/>
        <v>7279</v>
      </c>
      <c r="E62" s="32">
        <f t="shared" si="13"/>
        <v>4438</v>
      </c>
      <c r="F62" s="33">
        <f t="shared" si="8"/>
        <v>60.96991344964968</v>
      </c>
      <c r="G62" s="31">
        <v>4438</v>
      </c>
      <c r="H62" s="31">
        <v>0</v>
      </c>
      <c r="I62" s="32">
        <f t="shared" si="14"/>
        <v>2841</v>
      </c>
      <c r="J62" s="33">
        <f t="shared" si="9"/>
        <v>39.030086550350326</v>
      </c>
      <c r="K62" s="31">
        <v>2438</v>
      </c>
      <c r="L62" s="33">
        <f t="shared" si="10"/>
        <v>33.493611759857124</v>
      </c>
      <c r="M62" s="31">
        <v>0</v>
      </c>
      <c r="N62" s="33">
        <f t="shared" si="11"/>
        <v>0</v>
      </c>
      <c r="O62" s="31">
        <v>403</v>
      </c>
      <c r="P62" s="31">
        <v>384</v>
      </c>
      <c r="Q62" s="33">
        <f t="shared" si="12"/>
        <v>5.5364747904932</v>
      </c>
      <c r="R62" s="31" t="s">
        <v>201</v>
      </c>
      <c r="S62" s="31"/>
      <c r="T62" s="31"/>
      <c r="U62" s="31"/>
    </row>
    <row r="63" spans="1:21" ht="13.5">
      <c r="A63" s="54" t="s">
        <v>86</v>
      </c>
      <c r="B63" s="54" t="s">
        <v>196</v>
      </c>
      <c r="C63" s="55" t="s">
        <v>197</v>
      </c>
      <c r="D63" s="31">
        <f t="shared" si="0"/>
        <v>5403</v>
      </c>
      <c r="E63" s="32">
        <f t="shared" si="13"/>
        <v>4097</v>
      </c>
      <c r="F63" s="33">
        <f t="shared" si="8"/>
        <v>75.82824356838793</v>
      </c>
      <c r="G63" s="31">
        <v>4097</v>
      </c>
      <c r="H63" s="31">
        <v>0</v>
      </c>
      <c r="I63" s="32">
        <f t="shared" si="14"/>
        <v>1306</v>
      </c>
      <c r="J63" s="33">
        <f t="shared" si="9"/>
        <v>24.171756431612067</v>
      </c>
      <c r="K63" s="31">
        <v>0</v>
      </c>
      <c r="L63" s="33">
        <f t="shared" si="10"/>
        <v>0</v>
      </c>
      <c r="M63" s="31">
        <v>0</v>
      </c>
      <c r="N63" s="33">
        <f t="shared" si="11"/>
        <v>0</v>
      </c>
      <c r="O63" s="31">
        <v>1306</v>
      </c>
      <c r="P63" s="31">
        <v>1226</v>
      </c>
      <c r="Q63" s="33">
        <f t="shared" si="12"/>
        <v>24.171756431612067</v>
      </c>
      <c r="R63" s="31" t="s">
        <v>201</v>
      </c>
      <c r="S63" s="31"/>
      <c r="T63" s="31"/>
      <c r="U63" s="31"/>
    </row>
    <row r="64" spans="1:21" ht="13.5">
      <c r="A64" s="54" t="s">
        <v>86</v>
      </c>
      <c r="B64" s="54" t="s">
        <v>199</v>
      </c>
      <c r="C64" s="55" t="s">
        <v>200</v>
      </c>
      <c r="D64" s="31">
        <f t="shared" si="0"/>
        <v>16089</v>
      </c>
      <c r="E64" s="32">
        <f t="shared" si="13"/>
        <v>12432</v>
      </c>
      <c r="F64" s="33">
        <f t="shared" si="8"/>
        <v>77.27018459817266</v>
      </c>
      <c r="G64" s="31">
        <v>12432</v>
      </c>
      <c r="H64" s="31">
        <v>0</v>
      </c>
      <c r="I64" s="32">
        <f t="shared" si="14"/>
        <v>3657</v>
      </c>
      <c r="J64" s="33">
        <f t="shared" si="9"/>
        <v>22.729815401827334</v>
      </c>
      <c r="K64" s="31">
        <v>1361</v>
      </c>
      <c r="L64" s="33">
        <f t="shared" si="10"/>
        <v>8.459195723786438</v>
      </c>
      <c r="M64" s="31">
        <v>0</v>
      </c>
      <c r="N64" s="33">
        <f t="shared" si="11"/>
        <v>0</v>
      </c>
      <c r="O64" s="31">
        <v>2296</v>
      </c>
      <c r="P64" s="31">
        <v>1864</v>
      </c>
      <c r="Q64" s="33">
        <f t="shared" si="12"/>
        <v>14.270619678040896</v>
      </c>
      <c r="R64" s="31" t="s">
        <v>201</v>
      </c>
      <c r="S64" s="31"/>
      <c r="T64" s="31"/>
      <c r="U64" s="31"/>
    </row>
    <row r="65" spans="1:21" ht="13.5">
      <c r="A65" s="84" t="s">
        <v>30</v>
      </c>
      <c r="B65" s="85"/>
      <c r="C65" s="85"/>
      <c r="D65" s="31">
        <f>SUM(D7:D64)</f>
        <v>1406071</v>
      </c>
      <c r="E65" s="31">
        <f aca="true" t="shared" si="15" ref="E65:P65">SUM(E7:E64)</f>
        <v>635225</v>
      </c>
      <c r="F65" s="33">
        <f t="shared" si="8"/>
        <v>45.17730612465516</v>
      </c>
      <c r="G65" s="31">
        <f t="shared" si="15"/>
        <v>624625</v>
      </c>
      <c r="H65" s="31">
        <f t="shared" si="15"/>
        <v>10600</v>
      </c>
      <c r="I65" s="31">
        <f t="shared" si="15"/>
        <v>770846</v>
      </c>
      <c r="J65" s="33">
        <f t="shared" si="9"/>
        <v>54.82269387534484</v>
      </c>
      <c r="K65" s="31">
        <f t="shared" si="15"/>
        <v>527304</v>
      </c>
      <c r="L65" s="33">
        <f t="shared" si="10"/>
        <v>37.50194691448725</v>
      </c>
      <c r="M65" s="31">
        <f t="shared" si="15"/>
        <v>8028</v>
      </c>
      <c r="N65" s="33">
        <f t="shared" si="11"/>
        <v>0.5709526759317275</v>
      </c>
      <c r="O65" s="31">
        <f t="shared" si="15"/>
        <v>235514</v>
      </c>
      <c r="P65" s="31">
        <f t="shared" si="15"/>
        <v>166102</v>
      </c>
      <c r="Q65" s="33">
        <f t="shared" si="12"/>
        <v>16.74979428492587</v>
      </c>
      <c r="R65" s="31">
        <f>COUNTIF(R7:R64,"○")</f>
        <v>58</v>
      </c>
      <c r="S65" s="31">
        <f>COUNTIF(S7:S64,"○")</f>
        <v>0</v>
      </c>
      <c r="T65" s="31">
        <f>COUNTIF(T7:T64,"○")</f>
        <v>0</v>
      </c>
      <c r="U65" s="31">
        <f>COUNTIF(U7:U64,"○")</f>
        <v>0</v>
      </c>
    </row>
  </sheetData>
  <mergeCells count="19">
    <mergeCell ref="A65:C6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31</v>
      </c>
      <c r="B2" s="65" t="s">
        <v>16</v>
      </c>
      <c r="C2" s="68" t="s">
        <v>17</v>
      </c>
      <c r="D2" s="14" t="s">
        <v>32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33</v>
      </c>
      <c r="E3" s="59" t="s">
        <v>34</v>
      </c>
      <c r="F3" s="89"/>
      <c r="G3" s="90"/>
      <c r="H3" s="86" t="s">
        <v>35</v>
      </c>
      <c r="I3" s="57"/>
      <c r="J3" s="58"/>
      <c r="K3" s="59" t="s">
        <v>36</v>
      </c>
      <c r="L3" s="57"/>
      <c r="M3" s="58"/>
      <c r="N3" s="26" t="s">
        <v>33</v>
      </c>
      <c r="O3" s="17" t="s">
        <v>37</v>
      </c>
      <c r="P3" s="24"/>
      <c r="Q3" s="24"/>
      <c r="R3" s="24"/>
      <c r="S3" s="24"/>
      <c r="T3" s="25"/>
      <c r="U3" s="17" t="s">
        <v>38</v>
      </c>
      <c r="V3" s="24"/>
      <c r="W3" s="24"/>
      <c r="X3" s="24"/>
      <c r="Y3" s="24"/>
      <c r="Z3" s="25"/>
      <c r="AA3" s="17" t="s">
        <v>39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33</v>
      </c>
      <c r="F4" s="18" t="s">
        <v>19</v>
      </c>
      <c r="G4" s="18" t="s">
        <v>20</v>
      </c>
      <c r="H4" s="26" t="s">
        <v>33</v>
      </c>
      <c r="I4" s="18" t="s">
        <v>19</v>
      </c>
      <c r="J4" s="18" t="s">
        <v>20</v>
      </c>
      <c r="K4" s="26" t="s">
        <v>33</v>
      </c>
      <c r="L4" s="18" t="s">
        <v>19</v>
      </c>
      <c r="M4" s="18" t="s">
        <v>20</v>
      </c>
      <c r="N4" s="27"/>
      <c r="O4" s="26" t="s">
        <v>33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33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33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86</v>
      </c>
      <c r="B7" s="54" t="s">
        <v>87</v>
      </c>
      <c r="C7" s="55" t="s">
        <v>88</v>
      </c>
      <c r="D7" s="31">
        <f aca="true" t="shared" si="0" ref="D7:D64">E7+H7+K7</f>
        <v>38158</v>
      </c>
      <c r="E7" s="31">
        <f aca="true" t="shared" si="1" ref="E7:E64">F7+G7</f>
        <v>0</v>
      </c>
      <c r="F7" s="31">
        <v>0</v>
      </c>
      <c r="G7" s="31">
        <v>0</v>
      </c>
      <c r="H7" s="31">
        <f aca="true" t="shared" si="2" ref="H7:H64">I7+J7</f>
        <v>11885</v>
      </c>
      <c r="I7" s="31">
        <v>11885</v>
      </c>
      <c r="J7" s="31">
        <v>0</v>
      </c>
      <c r="K7" s="31">
        <f aca="true" t="shared" si="3" ref="K7:K64">L7+M7</f>
        <v>26273</v>
      </c>
      <c r="L7" s="31">
        <v>18864</v>
      </c>
      <c r="M7" s="31">
        <v>7409</v>
      </c>
      <c r="N7" s="31">
        <f aca="true" t="shared" si="4" ref="N7:N64">O7+U7+AA7</f>
        <v>38839</v>
      </c>
      <c r="O7" s="31">
        <f aca="true" t="shared" si="5" ref="O7:O64">SUM(P7:T7)</f>
        <v>30749</v>
      </c>
      <c r="P7" s="31">
        <v>30749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64">SUM(V7:Z7)</f>
        <v>7409</v>
      </c>
      <c r="V7" s="31">
        <v>7409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64">AB7+AC7</f>
        <v>681</v>
      </c>
      <c r="AB7" s="31">
        <v>681</v>
      </c>
      <c r="AC7" s="31">
        <v>0</v>
      </c>
    </row>
    <row r="8" spans="1:29" ht="13.5">
      <c r="A8" s="54" t="s">
        <v>86</v>
      </c>
      <c r="B8" s="54" t="s">
        <v>89</v>
      </c>
      <c r="C8" s="55" t="s">
        <v>90</v>
      </c>
      <c r="D8" s="31">
        <f t="shared" si="0"/>
        <v>31403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31403</v>
      </c>
      <c r="L8" s="31">
        <v>28264</v>
      </c>
      <c r="M8" s="31">
        <v>3139</v>
      </c>
      <c r="N8" s="31">
        <f t="shared" si="4"/>
        <v>32373</v>
      </c>
      <c r="O8" s="31">
        <f t="shared" si="5"/>
        <v>28264</v>
      </c>
      <c r="P8" s="31">
        <v>28264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3139</v>
      </c>
      <c r="V8" s="31">
        <v>3139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970</v>
      </c>
      <c r="AB8" s="31">
        <v>970</v>
      </c>
      <c r="AC8" s="31">
        <v>0</v>
      </c>
    </row>
    <row r="9" spans="1:29" ht="13.5">
      <c r="A9" s="54" t="s">
        <v>86</v>
      </c>
      <c r="B9" s="54" t="s">
        <v>91</v>
      </c>
      <c r="C9" s="55" t="s">
        <v>92</v>
      </c>
      <c r="D9" s="31">
        <f t="shared" si="0"/>
        <v>34515</v>
      </c>
      <c r="E9" s="31">
        <f t="shared" si="1"/>
        <v>0</v>
      </c>
      <c r="F9" s="31">
        <v>0</v>
      </c>
      <c r="G9" s="31">
        <v>0</v>
      </c>
      <c r="H9" s="31">
        <f t="shared" si="2"/>
        <v>28134</v>
      </c>
      <c r="I9" s="31">
        <v>28134</v>
      </c>
      <c r="J9" s="31">
        <v>0</v>
      </c>
      <c r="K9" s="31">
        <f t="shared" si="3"/>
        <v>6381</v>
      </c>
      <c r="L9" s="31">
        <v>0</v>
      </c>
      <c r="M9" s="31">
        <v>6381</v>
      </c>
      <c r="N9" s="31">
        <f t="shared" si="4"/>
        <v>34688</v>
      </c>
      <c r="O9" s="31">
        <f t="shared" si="5"/>
        <v>28134</v>
      </c>
      <c r="P9" s="31">
        <v>28134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6381</v>
      </c>
      <c r="V9" s="31">
        <v>6381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173</v>
      </c>
      <c r="AB9" s="31">
        <v>173</v>
      </c>
      <c r="AC9" s="31">
        <v>0</v>
      </c>
    </row>
    <row r="10" spans="1:29" ht="13.5">
      <c r="A10" s="54" t="s">
        <v>86</v>
      </c>
      <c r="B10" s="54" t="s">
        <v>93</v>
      </c>
      <c r="C10" s="55" t="s">
        <v>94</v>
      </c>
      <c r="D10" s="31">
        <f t="shared" si="0"/>
        <v>40464</v>
      </c>
      <c r="E10" s="31">
        <f t="shared" si="1"/>
        <v>0</v>
      </c>
      <c r="F10" s="31">
        <v>0</v>
      </c>
      <c r="G10" s="31">
        <v>0</v>
      </c>
      <c r="H10" s="31">
        <f t="shared" si="2"/>
        <v>40464</v>
      </c>
      <c r="I10" s="31">
        <v>35565</v>
      </c>
      <c r="J10" s="31">
        <v>4899</v>
      </c>
      <c r="K10" s="31">
        <f t="shared" si="3"/>
        <v>0</v>
      </c>
      <c r="L10" s="31">
        <v>0</v>
      </c>
      <c r="M10" s="31">
        <v>0</v>
      </c>
      <c r="N10" s="31">
        <f t="shared" si="4"/>
        <v>40912</v>
      </c>
      <c r="O10" s="31">
        <f t="shared" si="5"/>
        <v>35565</v>
      </c>
      <c r="P10" s="31">
        <v>35565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4899</v>
      </c>
      <c r="V10" s="31">
        <v>4899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448</v>
      </c>
      <c r="AB10" s="31">
        <v>448</v>
      </c>
      <c r="AC10" s="31">
        <v>0</v>
      </c>
    </row>
    <row r="11" spans="1:29" ht="13.5">
      <c r="A11" s="54" t="s">
        <v>86</v>
      </c>
      <c r="B11" s="54" t="s">
        <v>95</v>
      </c>
      <c r="C11" s="55" t="s">
        <v>96</v>
      </c>
      <c r="D11" s="31">
        <f t="shared" si="0"/>
        <v>43333</v>
      </c>
      <c r="E11" s="31">
        <f t="shared" si="1"/>
        <v>0</v>
      </c>
      <c r="F11" s="31">
        <v>0</v>
      </c>
      <c r="G11" s="31">
        <v>0</v>
      </c>
      <c r="H11" s="31">
        <f t="shared" si="2"/>
        <v>34680</v>
      </c>
      <c r="I11" s="31">
        <v>34680</v>
      </c>
      <c r="J11" s="31">
        <v>0</v>
      </c>
      <c r="K11" s="31">
        <f t="shared" si="3"/>
        <v>8653</v>
      </c>
      <c r="L11" s="31">
        <v>0</v>
      </c>
      <c r="M11" s="31">
        <v>8653</v>
      </c>
      <c r="N11" s="31">
        <f t="shared" si="4"/>
        <v>43333</v>
      </c>
      <c r="O11" s="31">
        <f t="shared" si="5"/>
        <v>34680</v>
      </c>
      <c r="P11" s="31">
        <v>34680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8653</v>
      </c>
      <c r="V11" s="31">
        <v>8653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86</v>
      </c>
      <c r="B12" s="54" t="s">
        <v>97</v>
      </c>
      <c r="C12" s="55" t="s">
        <v>98</v>
      </c>
      <c r="D12" s="31">
        <f t="shared" si="0"/>
        <v>41997</v>
      </c>
      <c r="E12" s="31">
        <f t="shared" si="1"/>
        <v>0</v>
      </c>
      <c r="F12" s="31">
        <v>0</v>
      </c>
      <c r="G12" s="31">
        <v>0</v>
      </c>
      <c r="H12" s="31">
        <f t="shared" si="2"/>
        <v>32531</v>
      </c>
      <c r="I12" s="31">
        <v>32531</v>
      </c>
      <c r="J12" s="31">
        <v>0</v>
      </c>
      <c r="K12" s="31">
        <f t="shared" si="3"/>
        <v>9466</v>
      </c>
      <c r="L12" s="31">
        <v>0</v>
      </c>
      <c r="M12" s="31">
        <v>9466</v>
      </c>
      <c r="N12" s="31">
        <f t="shared" si="4"/>
        <v>42263</v>
      </c>
      <c r="O12" s="31">
        <f t="shared" si="5"/>
        <v>32531</v>
      </c>
      <c r="P12" s="31">
        <v>32531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9466</v>
      </c>
      <c r="V12" s="31">
        <v>9466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266</v>
      </c>
      <c r="AB12" s="31">
        <v>266</v>
      </c>
      <c r="AC12" s="31">
        <v>0</v>
      </c>
    </row>
    <row r="13" spans="1:29" ht="13.5">
      <c r="A13" s="54" t="s">
        <v>86</v>
      </c>
      <c r="B13" s="54" t="s">
        <v>99</v>
      </c>
      <c r="C13" s="55" t="s">
        <v>100</v>
      </c>
      <c r="D13" s="31">
        <f t="shared" si="0"/>
        <v>26477</v>
      </c>
      <c r="E13" s="31">
        <f t="shared" si="1"/>
        <v>0</v>
      </c>
      <c r="F13" s="31">
        <v>0</v>
      </c>
      <c r="G13" s="31">
        <v>0</v>
      </c>
      <c r="H13" s="31">
        <f t="shared" si="2"/>
        <v>23845</v>
      </c>
      <c r="I13" s="31">
        <v>23845</v>
      </c>
      <c r="J13" s="31">
        <v>0</v>
      </c>
      <c r="K13" s="31">
        <f t="shared" si="3"/>
        <v>2632</v>
      </c>
      <c r="L13" s="31">
        <v>0</v>
      </c>
      <c r="M13" s="31">
        <v>2632</v>
      </c>
      <c r="N13" s="31">
        <f t="shared" si="4"/>
        <v>26654</v>
      </c>
      <c r="O13" s="31">
        <f t="shared" si="5"/>
        <v>23845</v>
      </c>
      <c r="P13" s="31">
        <v>23845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2632</v>
      </c>
      <c r="V13" s="31">
        <v>2632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177</v>
      </c>
      <c r="AB13" s="31">
        <v>177</v>
      </c>
      <c r="AC13" s="31">
        <v>0</v>
      </c>
    </row>
    <row r="14" spans="1:29" ht="13.5">
      <c r="A14" s="54" t="s">
        <v>86</v>
      </c>
      <c r="B14" s="54" t="s">
        <v>101</v>
      </c>
      <c r="C14" s="55" t="s">
        <v>102</v>
      </c>
      <c r="D14" s="31">
        <f t="shared" si="0"/>
        <v>17977</v>
      </c>
      <c r="E14" s="31">
        <f t="shared" si="1"/>
        <v>0</v>
      </c>
      <c r="F14" s="31">
        <v>0</v>
      </c>
      <c r="G14" s="31">
        <v>0</v>
      </c>
      <c r="H14" s="31">
        <f t="shared" si="2"/>
        <v>17977</v>
      </c>
      <c r="I14" s="31">
        <v>16052</v>
      </c>
      <c r="J14" s="31">
        <v>1925</v>
      </c>
      <c r="K14" s="31">
        <f t="shared" si="3"/>
        <v>0</v>
      </c>
      <c r="L14" s="31">
        <v>0</v>
      </c>
      <c r="M14" s="31">
        <v>0</v>
      </c>
      <c r="N14" s="31">
        <f t="shared" si="4"/>
        <v>17977</v>
      </c>
      <c r="O14" s="31">
        <f t="shared" si="5"/>
        <v>16052</v>
      </c>
      <c r="P14" s="31">
        <v>16052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1925</v>
      </c>
      <c r="V14" s="31">
        <v>1925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86</v>
      </c>
      <c r="B15" s="54" t="s">
        <v>103</v>
      </c>
      <c r="C15" s="55" t="s">
        <v>104</v>
      </c>
      <c r="D15" s="31">
        <f t="shared" si="0"/>
        <v>50807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50807</v>
      </c>
      <c r="L15" s="31">
        <v>45098</v>
      </c>
      <c r="M15" s="31">
        <v>5709</v>
      </c>
      <c r="N15" s="31">
        <f t="shared" si="4"/>
        <v>50807</v>
      </c>
      <c r="O15" s="31">
        <f t="shared" si="5"/>
        <v>45098</v>
      </c>
      <c r="P15" s="31">
        <v>45098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5709</v>
      </c>
      <c r="V15" s="31">
        <v>5709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86</v>
      </c>
      <c r="B16" s="54" t="s">
        <v>105</v>
      </c>
      <c r="C16" s="55" t="s">
        <v>106</v>
      </c>
      <c r="D16" s="31">
        <f t="shared" si="0"/>
        <v>14672</v>
      </c>
      <c r="E16" s="31">
        <f t="shared" si="1"/>
        <v>0</v>
      </c>
      <c r="F16" s="31">
        <v>0</v>
      </c>
      <c r="G16" s="31">
        <v>0</v>
      </c>
      <c r="H16" s="31">
        <f t="shared" si="2"/>
        <v>11616</v>
      </c>
      <c r="I16" s="31">
        <v>11616</v>
      </c>
      <c r="J16" s="31">
        <v>0</v>
      </c>
      <c r="K16" s="31">
        <f t="shared" si="3"/>
        <v>3056</v>
      </c>
      <c r="L16" s="31">
        <v>0</v>
      </c>
      <c r="M16" s="31">
        <v>3056</v>
      </c>
      <c r="N16" s="31">
        <f t="shared" si="4"/>
        <v>14759</v>
      </c>
      <c r="O16" s="31">
        <f t="shared" si="5"/>
        <v>11616</v>
      </c>
      <c r="P16" s="31">
        <v>11616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3056</v>
      </c>
      <c r="V16" s="31">
        <v>3056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87</v>
      </c>
      <c r="AB16" s="31">
        <v>87</v>
      </c>
      <c r="AC16" s="31">
        <v>0</v>
      </c>
    </row>
    <row r="17" spans="1:29" ht="13.5">
      <c r="A17" s="54" t="s">
        <v>86</v>
      </c>
      <c r="B17" s="54" t="s">
        <v>107</v>
      </c>
      <c r="C17" s="55" t="s">
        <v>108</v>
      </c>
      <c r="D17" s="31">
        <f t="shared" si="0"/>
        <v>21892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21892</v>
      </c>
      <c r="L17" s="31">
        <v>18391</v>
      </c>
      <c r="M17" s="31">
        <v>3501</v>
      </c>
      <c r="N17" s="31">
        <f t="shared" si="4"/>
        <v>21892</v>
      </c>
      <c r="O17" s="31">
        <f t="shared" si="5"/>
        <v>18391</v>
      </c>
      <c r="P17" s="31">
        <v>18391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3501</v>
      </c>
      <c r="V17" s="31">
        <v>3501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86</v>
      </c>
      <c r="B18" s="54" t="s">
        <v>109</v>
      </c>
      <c r="C18" s="55" t="s">
        <v>110</v>
      </c>
      <c r="D18" s="31">
        <f t="shared" si="0"/>
        <v>20397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20397</v>
      </c>
      <c r="L18" s="31">
        <v>17718</v>
      </c>
      <c r="M18" s="31">
        <v>2679</v>
      </c>
      <c r="N18" s="31">
        <f t="shared" si="4"/>
        <v>20397</v>
      </c>
      <c r="O18" s="31">
        <f t="shared" si="5"/>
        <v>17718</v>
      </c>
      <c r="P18" s="31">
        <v>17718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2679</v>
      </c>
      <c r="V18" s="31">
        <v>2679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86</v>
      </c>
      <c r="B19" s="54" t="s">
        <v>111</v>
      </c>
      <c r="C19" s="55" t="s">
        <v>112</v>
      </c>
      <c r="D19" s="31">
        <f t="shared" si="0"/>
        <v>17327</v>
      </c>
      <c r="E19" s="31">
        <f t="shared" si="1"/>
        <v>0</v>
      </c>
      <c r="F19" s="31">
        <v>0</v>
      </c>
      <c r="G19" s="31">
        <v>0</v>
      </c>
      <c r="H19" s="31">
        <f t="shared" si="2"/>
        <v>15260</v>
      </c>
      <c r="I19" s="31">
        <v>15260</v>
      </c>
      <c r="J19" s="31">
        <v>0</v>
      </c>
      <c r="K19" s="31">
        <f t="shared" si="3"/>
        <v>2067</v>
      </c>
      <c r="L19" s="31">
        <v>0</v>
      </c>
      <c r="M19" s="31">
        <v>2067</v>
      </c>
      <c r="N19" s="31">
        <f t="shared" si="4"/>
        <v>17327</v>
      </c>
      <c r="O19" s="31">
        <f t="shared" si="5"/>
        <v>15260</v>
      </c>
      <c r="P19" s="31">
        <v>15260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2067</v>
      </c>
      <c r="V19" s="31">
        <v>2067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86</v>
      </c>
      <c r="B20" s="54" t="s">
        <v>113</v>
      </c>
      <c r="C20" s="55" t="s">
        <v>114</v>
      </c>
      <c r="D20" s="31">
        <f t="shared" si="0"/>
        <v>7819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7819</v>
      </c>
      <c r="L20" s="31">
        <v>6076</v>
      </c>
      <c r="M20" s="31">
        <v>1743</v>
      </c>
      <c r="N20" s="31">
        <f t="shared" si="4"/>
        <v>7819</v>
      </c>
      <c r="O20" s="31">
        <f t="shared" si="5"/>
        <v>6076</v>
      </c>
      <c r="P20" s="31">
        <v>6076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1743</v>
      </c>
      <c r="V20" s="31">
        <v>1743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86</v>
      </c>
      <c r="B21" s="54" t="s">
        <v>115</v>
      </c>
      <c r="C21" s="55" t="s">
        <v>116</v>
      </c>
      <c r="D21" s="31">
        <f t="shared" si="0"/>
        <v>3139</v>
      </c>
      <c r="E21" s="31">
        <f t="shared" si="1"/>
        <v>0</v>
      </c>
      <c r="F21" s="31">
        <v>0</v>
      </c>
      <c r="G21" s="31">
        <v>0</v>
      </c>
      <c r="H21" s="31">
        <f t="shared" si="2"/>
        <v>3139</v>
      </c>
      <c r="I21" s="31">
        <v>2466</v>
      </c>
      <c r="J21" s="31">
        <v>673</v>
      </c>
      <c r="K21" s="31">
        <f t="shared" si="3"/>
        <v>0</v>
      </c>
      <c r="L21" s="31">
        <v>0</v>
      </c>
      <c r="M21" s="31">
        <v>0</v>
      </c>
      <c r="N21" s="31">
        <f t="shared" si="4"/>
        <v>3945</v>
      </c>
      <c r="O21" s="31">
        <f t="shared" si="5"/>
        <v>2466</v>
      </c>
      <c r="P21" s="31">
        <v>2466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673</v>
      </c>
      <c r="V21" s="31">
        <v>673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806</v>
      </c>
      <c r="AB21" s="31">
        <v>806</v>
      </c>
      <c r="AC21" s="31">
        <v>0</v>
      </c>
    </row>
    <row r="22" spans="1:29" ht="13.5">
      <c r="A22" s="54" t="s">
        <v>86</v>
      </c>
      <c r="B22" s="54" t="s">
        <v>117</v>
      </c>
      <c r="C22" s="55" t="s">
        <v>118</v>
      </c>
      <c r="D22" s="31">
        <f t="shared" si="0"/>
        <v>10129</v>
      </c>
      <c r="E22" s="31">
        <f t="shared" si="1"/>
        <v>0</v>
      </c>
      <c r="F22" s="31">
        <v>0</v>
      </c>
      <c r="G22" s="31">
        <v>0</v>
      </c>
      <c r="H22" s="31">
        <f t="shared" si="2"/>
        <v>10129</v>
      </c>
      <c r="I22" s="31">
        <v>8624</v>
      </c>
      <c r="J22" s="31">
        <v>1505</v>
      </c>
      <c r="K22" s="31">
        <f t="shared" si="3"/>
        <v>0</v>
      </c>
      <c r="L22" s="31">
        <v>0</v>
      </c>
      <c r="M22" s="31">
        <v>0</v>
      </c>
      <c r="N22" s="31">
        <f t="shared" si="4"/>
        <v>10935</v>
      </c>
      <c r="O22" s="31">
        <f t="shared" si="5"/>
        <v>8624</v>
      </c>
      <c r="P22" s="31">
        <v>8624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1505</v>
      </c>
      <c r="V22" s="31">
        <v>1505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806</v>
      </c>
      <c r="AB22" s="31">
        <v>806</v>
      </c>
      <c r="AC22" s="31">
        <v>0</v>
      </c>
    </row>
    <row r="23" spans="1:29" ht="13.5">
      <c r="A23" s="54" t="s">
        <v>86</v>
      </c>
      <c r="B23" s="54" t="s">
        <v>119</v>
      </c>
      <c r="C23" s="55" t="s">
        <v>120</v>
      </c>
      <c r="D23" s="31">
        <f t="shared" si="0"/>
        <v>12893</v>
      </c>
      <c r="E23" s="31">
        <f t="shared" si="1"/>
        <v>0</v>
      </c>
      <c r="F23" s="31">
        <v>0</v>
      </c>
      <c r="G23" s="31">
        <v>0</v>
      </c>
      <c r="H23" s="31">
        <f t="shared" si="2"/>
        <v>12893</v>
      </c>
      <c r="I23" s="31">
        <v>11386</v>
      </c>
      <c r="J23" s="31">
        <v>1507</v>
      </c>
      <c r="K23" s="31">
        <f t="shared" si="3"/>
        <v>0</v>
      </c>
      <c r="L23" s="31">
        <v>0</v>
      </c>
      <c r="M23" s="31">
        <v>0</v>
      </c>
      <c r="N23" s="31">
        <f t="shared" si="4"/>
        <v>13727</v>
      </c>
      <c r="O23" s="31">
        <f t="shared" si="5"/>
        <v>11386</v>
      </c>
      <c r="P23" s="31">
        <v>11386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1507</v>
      </c>
      <c r="V23" s="31">
        <v>1507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834</v>
      </c>
      <c r="AB23" s="31">
        <v>834</v>
      </c>
      <c r="AC23" s="31">
        <v>0</v>
      </c>
    </row>
    <row r="24" spans="1:29" ht="13.5">
      <c r="A24" s="54" t="s">
        <v>86</v>
      </c>
      <c r="B24" s="54" t="s">
        <v>121</v>
      </c>
      <c r="C24" s="55" t="s">
        <v>122</v>
      </c>
      <c r="D24" s="31">
        <f t="shared" si="0"/>
        <v>23295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23295</v>
      </c>
      <c r="L24" s="31">
        <v>19214</v>
      </c>
      <c r="M24" s="31">
        <v>4081</v>
      </c>
      <c r="N24" s="31">
        <f t="shared" si="4"/>
        <v>23600</v>
      </c>
      <c r="O24" s="31">
        <f t="shared" si="5"/>
        <v>19214</v>
      </c>
      <c r="P24" s="31">
        <v>19214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4081</v>
      </c>
      <c r="V24" s="31">
        <v>4081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305</v>
      </c>
      <c r="AB24" s="31">
        <v>305</v>
      </c>
      <c r="AC24" s="31">
        <v>0</v>
      </c>
    </row>
    <row r="25" spans="1:29" ht="13.5">
      <c r="A25" s="54" t="s">
        <v>86</v>
      </c>
      <c r="B25" s="54" t="s">
        <v>123</v>
      </c>
      <c r="C25" s="55" t="s">
        <v>124</v>
      </c>
      <c r="D25" s="31">
        <f t="shared" si="0"/>
        <v>3986</v>
      </c>
      <c r="E25" s="31">
        <f t="shared" si="1"/>
        <v>0</v>
      </c>
      <c r="F25" s="31">
        <v>0</v>
      </c>
      <c r="G25" s="31">
        <v>0</v>
      </c>
      <c r="H25" s="31">
        <f t="shared" si="2"/>
        <v>3986</v>
      </c>
      <c r="I25" s="31">
        <v>2365</v>
      </c>
      <c r="J25" s="31">
        <v>1621</v>
      </c>
      <c r="K25" s="31">
        <f t="shared" si="3"/>
        <v>0</v>
      </c>
      <c r="L25" s="31">
        <v>0</v>
      </c>
      <c r="M25" s="31">
        <v>0</v>
      </c>
      <c r="N25" s="31">
        <f t="shared" si="4"/>
        <v>4041</v>
      </c>
      <c r="O25" s="31">
        <f t="shared" si="5"/>
        <v>2365</v>
      </c>
      <c r="P25" s="31">
        <v>2365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1621</v>
      </c>
      <c r="V25" s="31">
        <v>1621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55</v>
      </c>
      <c r="AB25" s="31">
        <v>55</v>
      </c>
      <c r="AC25" s="31">
        <v>0</v>
      </c>
    </row>
    <row r="26" spans="1:29" ht="13.5">
      <c r="A26" s="54" t="s">
        <v>86</v>
      </c>
      <c r="B26" s="54" t="s">
        <v>125</v>
      </c>
      <c r="C26" s="55" t="s">
        <v>126</v>
      </c>
      <c r="D26" s="31">
        <f t="shared" si="0"/>
        <v>7035</v>
      </c>
      <c r="E26" s="31">
        <f t="shared" si="1"/>
        <v>0</v>
      </c>
      <c r="F26" s="31">
        <v>0</v>
      </c>
      <c r="G26" s="31">
        <v>0</v>
      </c>
      <c r="H26" s="31">
        <f t="shared" si="2"/>
        <v>7035</v>
      </c>
      <c r="I26" s="31">
        <v>5804</v>
      </c>
      <c r="J26" s="31">
        <v>1231</v>
      </c>
      <c r="K26" s="31">
        <f t="shared" si="3"/>
        <v>0</v>
      </c>
      <c r="L26" s="31">
        <v>0</v>
      </c>
      <c r="M26" s="31">
        <v>0</v>
      </c>
      <c r="N26" s="31">
        <f t="shared" si="4"/>
        <v>7035</v>
      </c>
      <c r="O26" s="31">
        <f t="shared" si="5"/>
        <v>5804</v>
      </c>
      <c r="P26" s="31">
        <v>5804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1231</v>
      </c>
      <c r="V26" s="31">
        <v>1231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86</v>
      </c>
      <c r="B27" s="54" t="s">
        <v>28</v>
      </c>
      <c r="C27" s="55" t="s">
        <v>198</v>
      </c>
      <c r="D27" s="31">
        <f t="shared" si="0"/>
        <v>3833</v>
      </c>
      <c r="E27" s="31">
        <f t="shared" si="1"/>
        <v>0</v>
      </c>
      <c r="F27" s="31">
        <v>0</v>
      </c>
      <c r="G27" s="31">
        <v>0</v>
      </c>
      <c r="H27" s="31">
        <f t="shared" si="2"/>
        <v>3833</v>
      </c>
      <c r="I27" s="31">
        <v>3168</v>
      </c>
      <c r="J27" s="31">
        <v>665</v>
      </c>
      <c r="K27" s="31">
        <f t="shared" si="3"/>
        <v>0</v>
      </c>
      <c r="L27" s="31">
        <v>0</v>
      </c>
      <c r="M27" s="31">
        <v>0</v>
      </c>
      <c r="N27" s="31">
        <f t="shared" si="4"/>
        <v>3981</v>
      </c>
      <c r="O27" s="31">
        <f t="shared" si="5"/>
        <v>3168</v>
      </c>
      <c r="P27" s="31">
        <v>3168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665</v>
      </c>
      <c r="V27" s="31">
        <v>665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148</v>
      </c>
      <c r="AB27" s="31">
        <v>148</v>
      </c>
      <c r="AC27" s="31">
        <v>0</v>
      </c>
    </row>
    <row r="28" spans="1:29" ht="13.5">
      <c r="A28" s="54" t="s">
        <v>86</v>
      </c>
      <c r="B28" s="54" t="s">
        <v>127</v>
      </c>
      <c r="C28" s="55" t="s">
        <v>128</v>
      </c>
      <c r="D28" s="31">
        <f t="shared" si="0"/>
        <v>13736</v>
      </c>
      <c r="E28" s="31">
        <f t="shared" si="1"/>
        <v>0</v>
      </c>
      <c r="F28" s="31">
        <v>0</v>
      </c>
      <c r="G28" s="31">
        <v>0</v>
      </c>
      <c r="H28" s="31">
        <f t="shared" si="2"/>
        <v>10186</v>
      </c>
      <c r="I28" s="31">
        <v>10186</v>
      </c>
      <c r="J28" s="31">
        <v>0</v>
      </c>
      <c r="K28" s="31">
        <f t="shared" si="3"/>
        <v>3550</v>
      </c>
      <c r="L28" s="31">
        <v>0</v>
      </c>
      <c r="M28" s="31">
        <v>3550</v>
      </c>
      <c r="N28" s="31">
        <f t="shared" si="4"/>
        <v>13736</v>
      </c>
      <c r="O28" s="31">
        <f t="shared" si="5"/>
        <v>10186</v>
      </c>
      <c r="P28" s="31">
        <v>10186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3550</v>
      </c>
      <c r="V28" s="31">
        <v>3550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86</v>
      </c>
      <c r="B29" s="54" t="s">
        <v>129</v>
      </c>
      <c r="C29" s="55" t="s">
        <v>130</v>
      </c>
      <c r="D29" s="31">
        <f t="shared" si="0"/>
        <v>6463</v>
      </c>
      <c r="E29" s="31">
        <f t="shared" si="1"/>
        <v>0</v>
      </c>
      <c r="F29" s="31">
        <v>0</v>
      </c>
      <c r="G29" s="31">
        <v>0</v>
      </c>
      <c r="H29" s="31">
        <f t="shared" si="2"/>
        <v>4858</v>
      </c>
      <c r="I29" s="31">
        <v>4858</v>
      </c>
      <c r="J29" s="31">
        <v>0</v>
      </c>
      <c r="K29" s="31">
        <f t="shared" si="3"/>
        <v>1605</v>
      </c>
      <c r="L29" s="31">
        <v>0</v>
      </c>
      <c r="M29" s="31">
        <v>1605</v>
      </c>
      <c r="N29" s="31">
        <f t="shared" si="4"/>
        <v>6463</v>
      </c>
      <c r="O29" s="31">
        <f t="shared" si="5"/>
        <v>4858</v>
      </c>
      <c r="P29" s="31">
        <v>4858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1605</v>
      </c>
      <c r="V29" s="31">
        <v>1605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86</v>
      </c>
      <c r="B30" s="54" t="s">
        <v>131</v>
      </c>
      <c r="C30" s="55" t="s">
        <v>132</v>
      </c>
      <c r="D30" s="31">
        <f t="shared" si="0"/>
        <v>3378</v>
      </c>
      <c r="E30" s="31">
        <f t="shared" si="1"/>
        <v>0</v>
      </c>
      <c r="F30" s="31">
        <v>0</v>
      </c>
      <c r="G30" s="31">
        <v>0</v>
      </c>
      <c r="H30" s="31">
        <f t="shared" si="2"/>
        <v>2579</v>
      </c>
      <c r="I30" s="31">
        <v>2579</v>
      </c>
      <c r="J30" s="31">
        <v>0</v>
      </c>
      <c r="K30" s="31">
        <f t="shared" si="3"/>
        <v>799</v>
      </c>
      <c r="L30" s="31">
        <v>0</v>
      </c>
      <c r="M30" s="31">
        <v>799</v>
      </c>
      <c r="N30" s="31">
        <f t="shared" si="4"/>
        <v>3378</v>
      </c>
      <c r="O30" s="31">
        <f t="shared" si="5"/>
        <v>2579</v>
      </c>
      <c r="P30" s="31">
        <v>2579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799</v>
      </c>
      <c r="V30" s="31">
        <v>799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86</v>
      </c>
      <c r="B31" s="54" t="s">
        <v>133</v>
      </c>
      <c r="C31" s="55" t="s">
        <v>134</v>
      </c>
      <c r="D31" s="31">
        <f t="shared" si="0"/>
        <v>11496</v>
      </c>
      <c r="E31" s="31">
        <f t="shared" si="1"/>
        <v>0</v>
      </c>
      <c r="F31" s="31">
        <v>0</v>
      </c>
      <c r="G31" s="31">
        <v>0</v>
      </c>
      <c r="H31" s="31">
        <f t="shared" si="2"/>
        <v>9388</v>
      </c>
      <c r="I31" s="31">
        <v>9388</v>
      </c>
      <c r="J31" s="31">
        <v>0</v>
      </c>
      <c r="K31" s="31">
        <f t="shared" si="3"/>
        <v>2108</v>
      </c>
      <c r="L31" s="31">
        <v>0</v>
      </c>
      <c r="M31" s="31">
        <v>2108</v>
      </c>
      <c r="N31" s="31">
        <f t="shared" si="4"/>
        <v>11496</v>
      </c>
      <c r="O31" s="31">
        <f t="shared" si="5"/>
        <v>9388</v>
      </c>
      <c r="P31" s="31">
        <v>9388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2108</v>
      </c>
      <c r="V31" s="31">
        <v>2108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86</v>
      </c>
      <c r="B32" s="54" t="s">
        <v>135</v>
      </c>
      <c r="C32" s="55" t="s">
        <v>136</v>
      </c>
      <c r="D32" s="31">
        <f t="shared" si="0"/>
        <v>5495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5495</v>
      </c>
      <c r="L32" s="31">
        <v>4236</v>
      </c>
      <c r="M32" s="31">
        <v>1259</v>
      </c>
      <c r="N32" s="31">
        <f t="shared" si="4"/>
        <v>5495</v>
      </c>
      <c r="O32" s="31">
        <f t="shared" si="5"/>
        <v>4236</v>
      </c>
      <c r="P32" s="31">
        <v>4236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1259</v>
      </c>
      <c r="V32" s="31">
        <v>1259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86</v>
      </c>
      <c r="B33" s="54" t="s">
        <v>137</v>
      </c>
      <c r="C33" s="55" t="s">
        <v>138</v>
      </c>
      <c r="D33" s="31">
        <f t="shared" si="0"/>
        <v>1818</v>
      </c>
      <c r="E33" s="31">
        <f t="shared" si="1"/>
        <v>0</v>
      </c>
      <c r="F33" s="31">
        <v>0</v>
      </c>
      <c r="G33" s="31">
        <v>0</v>
      </c>
      <c r="H33" s="31">
        <f t="shared" si="2"/>
        <v>1778</v>
      </c>
      <c r="I33" s="31">
        <v>1758</v>
      </c>
      <c r="J33" s="31">
        <v>20</v>
      </c>
      <c r="K33" s="31">
        <f t="shared" si="3"/>
        <v>40</v>
      </c>
      <c r="L33" s="31">
        <v>0</v>
      </c>
      <c r="M33" s="31">
        <v>40</v>
      </c>
      <c r="N33" s="31">
        <f t="shared" si="4"/>
        <v>1839</v>
      </c>
      <c r="O33" s="31">
        <f t="shared" si="5"/>
        <v>1758</v>
      </c>
      <c r="P33" s="31">
        <v>1758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60</v>
      </c>
      <c r="V33" s="31">
        <v>60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21</v>
      </c>
      <c r="AB33" s="31">
        <v>21</v>
      </c>
      <c r="AC33" s="31">
        <v>0</v>
      </c>
    </row>
    <row r="34" spans="1:29" ht="13.5">
      <c r="A34" s="54" t="s">
        <v>86</v>
      </c>
      <c r="B34" s="54" t="s">
        <v>139</v>
      </c>
      <c r="C34" s="55" t="s">
        <v>140</v>
      </c>
      <c r="D34" s="31">
        <f t="shared" si="0"/>
        <v>1890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1890</v>
      </c>
      <c r="L34" s="31">
        <v>1701</v>
      </c>
      <c r="M34" s="31">
        <v>189</v>
      </c>
      <c r="N34" s="31">
        <f t="shared" si="4"/>
        <v>1945</v>
      </c>
      <c r="O34" s="31">
        <f t="shared" si="5"/>
        <v>1701</v>
      </c>
      <c r="P34" s="31">
        <v>1701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189</v>
      </c>
      <c r="V34" s="31">
        <v>189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55</v>
      </c>
      <c r="AB34" s="31">
        <v>55</v>
      </c>
      <c r="AC34" s="31">
        <v>0</v>
      </c>
    </row>
    <row r="35" spans="1:29" ht="13.5">
      <c r="A35" s="54" t="s">
        <v>86</v>
      </c>
      <c r="B35" s="54" t="s">
        <v>141</v>
      </c>
      <c r="C35" s="55" t="s">
        <v>142</v>
      </c>
      <c r="D35" s="31">
        <f t="shared" si="0"/>
        <v>7004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7004</v>
      </c>
      <c r="L35" s="31">
        <v>4826</v>
      </c>
      <c r="M35" s="31">
        <v>2178</v>
      </c>
      <c r="N35" s="31">
        <f t="shared" si="4"/>
        <v>7004</v>
      </c>
      <c r="O35" s="31">
        <f t="shared" si="5"/>
        <v>4826</v>
      </c>
      <c r="P35" s="31">
        <v>4826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2178</v>
      </c>
      <c r="V35" s="31">
        <v>2178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86</v>
      </c>
      <c r="B36" s="54" t="s">
        <v>143</v>
      </c>
      <c r="C36" s="55" t="s">
        <v>144</v>
      </c>
      <c r="D36" s="31">
        <f t="shared" si="0"/>
        <v>7341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7341</v>
      </c>
      <c r="L36" s="31">
        <v>5675</v>
      </c>
      <c r="M36" s="31">
        <v>1666</v>
      </c>
      <c r="N36" s="31">
        <f t="shared" si="4"/>
        <v>7341</v>
      </c>
      <c r="O36" s="31">
        <f t="shared" si="5"/>
        <v>5675</v>
      </c>
      <c r="P36" s="31">
        <v>5675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1666</v>
      </c>
      <c r="V36" s="31">
        <v>1666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86</v>
      </c>
      <c r="B37" s="54" t="s">
        <v>145</v>
      </c>
      <c r="C37" s="55" t="s">
        <v>146</v>
      </c>
      <c r="D37" s="31">
        <f t="shared" si="0"/>
        <v>10931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10931</v>
      </c>
      <c r="L37" s="31">
        <v>8022</v>
      </c>
      <c r="M37" s="31">
        <v>2909</v>
      </c>
      <c r="N37" s="31">
        <f t="shared" si="4"/>
        <v>10931</v>
      </c>
      <c r="O37" s="31">
        <f t="shared" si="5"/>
        <v>8022</v>
      </c>
      <c r="P37" s="31">
        <v>8022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2909</v>
      </c>
      <c r="V37" s="31">
        <v>2909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86</v>
      </c>
      <c r="B38" s="54" t="s">
        <v>147</v>
      </c>
      <c r="C38" s="55" t="s">
        <v>148</v>
      </c>
      <c r="D38" s="31">
        <f t="shared" si="0"/>
        <v>2226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2226</v>
      </c>
      <c r="L38" s="31">
        <v>1534</v>
      </c>
      <c r="M38" s="31">
        <v>692</v>
      </c>
      <c r="N38" s="31">
        <f t="shared" si="4"/>
        <v>2226</v>
      </c>
      <c r="O38" s="31">
        <f t="shared" si="5"/>
        <v>1534</v>
      </c>
      <c r="P38" s="31">
        <v>1534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692</v>
      </c>
      <c r="V38" s="31">
        <v>692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86</v>
      </c>
      <c r="B39" s="54" t="s">
        <v>149</v>
      </c>
      <c r="C39" s="55" t="s">
        <v>150</v>
      </c>
      <c r="D39" s="31">
        <f t="shared" si="0"/>
        <v>9577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9577</v>
      </c>
      <c r="L39" s="31">
        <v>8451</v>
      </c>
      <c r="M39" s="31">
        <v>1126</v>
      </c>
      <c r="N39" s="31">
        <f t="shared" si="4"/>
        <v>9577</v>
      </c>
      <c r="O39" s="31">
        <f t="shared" si="5"/>
        <v>8451</v>
      </c>
      <c r="P39" s="31">
        <v>8451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1126</v>
      </c>
      <c r="V39" s="31">
        <v>1126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86</v>
      </c>
      <c r="B40" s="54" t="s">
        <v>151</v>
      </c>
      <c r="C40" s="55" t="s">
        <v>152</v>
      </c>
      <c r="D40" s="31">
        <f t="shared" si="0"/>
        <v>5548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5548</v>
      </c>
      <c r="L40" s="31">
        <v>5202</v>
      </c>
      <c r="M40" s="31">
        <v>346</v>
      </c>
      <c r="N40" s="31">
        <f t="shared" si="4"/>
        <v>5568</v>
      </c>
      <c r="O40" s="31">
        <f t="shared" si="5"/>
        <v>5202</v>
      </c>
      <c r="P40" s="31">
        <v>5202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346</v>
      </c>
      <c r="V40" s="31">
        <v>346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20</v>
      </c>
      <c r="AB40" s="31">
        <v>20</v>
      </c>
      <c r="AC40" s="31">
        <v>0</v>
      </c>
    </row>
    <row r="41" spans="1:29" ht="13.5">
      <c r="A41" s="54" t="s">
        <v>86</v>
      </c>
      <c r="B41" s="54" t="s">
        <v>153</v>
      </c>
      <c r="C41" s="55" t="s">
        <v>154</v>
      </c>
      <c r="D41" s="31">
        <f t="shared" si="0"/>
        <v>9028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9028</v>
      </c>
      <c r="L41" s="31">
        <v>8124</v>
      </c>
      <c r="M41" s="31">
        <v>904</v>
      </c>
      <c r="N41" s="31">
        <f t="shared" si="4"/>
        <v>9028</v>
      </c>
      <c r="O41" s="31">
        <f t="shared" si="5"/>
        <v>8124</v>
      </c>
      <c r="P41" s="31">
        <v>8124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904</v>
      </c>
      <c r="V41" s="31">
        <v>904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86</v>
      </c>
      <c r="B42" s="54" t="s">
        <v>155</v>
      </c>
      <c r="C42" s="55" t="s">
        <v>156</v>
      </c>
      <c r="D42" s="31">
        <f t="shared" si="0"/>
        <v>6187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6187</v>
      </c>
      <c r="L42" s="31">
        <v>5606</v>
      </c>
      <c r="M42" s="31">
        <v>581</v>
      </c>
      <c r="N42" s="31">
        <f t="shared" si="4"/>
        <v>6627</v>
      </c>
      <c r="O42" s="31">
        <f t="shared" si="5"/>
        <v>5606</v>
      </c>
      <c r="P42" s="31">
        <v>5606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581</v>
      </c>
      <c r="V42" s="31">
        <v>581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440</v>
      </c>
      <c r="AB42" s="31">
        <v>399</v>
      </c>
      <c r="AC42" s="31">
        <v>41</v>
      </c>
    </row>
    <row r="43" spans="1:29" ht="13.5">
      <c r="A43" s="54" t="s">
        <v>86</v>
      </c>
      <c r="B43" s="54" t="s">
        <v>157</v>
      </c>
      <c r="C43" s="55" t="s">
        <v>29</v>
      </c>
      <c r="D43" s="31">
        <f t="shared" si="0"/>
        <v>10225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10225</v>
      </c>
      <c r="L43" s="31">
        <v>9053</v>
      </c>
      <c r="M43" s="31">
        <v>1172</v>
      </c>
      <c r="N43" s="31">
        <f t="shared" si="4"/>
        <v>10225</v>
      </c>
      <c r="O43" s="31">
        <f t="shared" si="5"/>
        <v>9053</v>
      </c>
      <c r="P43" s="31">
        <v>9053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1172</v>
      </c>
      <c r="V43" s="31">
        <v>1172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86</v>
      </c>
      <c r="B44" s="54" t="s">
        <v>158</v>
      </c>
      <c r="C44" s="55" t="s">
        <v>159</v>
      </c>
      <c r="D44" s="31">
        <f t="shared" si="0"/>
        <v>4037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4037</v>
      </c>
      <c r="L44" s="31">
        <v>3475</v>
      </c>
      <c r="M44" s="31">
        <v>562</v>
      </c>
      <c r="N44" s="31">
        <f t="shared" si="4"/>
        <v>4037</v>
      </c>
      <c r="O44" s="31">
        <f t="shared" si="5"/>
        <v>3475</v>
      </c>
      <c r="P44" s="31">
        <v>3475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562</v>
      </c>
      <c r="V44" s="31">
        <v>562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86</v>
      </c>
      <c r="B45" s="54" t="s">
        <v>160</v>
      </c>
      <c r="C45" s="55" t="s">
        <v>161</v>
      </c>
      <c r="D45" s="31">
        <f t="shared" si="0"/>
        <v>3249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3249</v>
      </c>
      <c r="L45" s="31">
        <v>2863</v>
      </c>
      <c r="M45" s="31">
        <v>386</v>
      </c>
      <c r="N45" s="31">
        <f t="shared" si="4"/>
        <v>3315</v>
      </c>
      <c r="O45" s="31">
        <f t="shared" si="5"/>
        <v>2863</v>
      </c>
      <c r="P45" s="31">
        <v>2863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386</v>
      </c>
      <c r="V45" s="31">
        <v>386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66</v>
      </c>
      <c r="AB45" s="31">
        <v>66</v>
      </c>
      <c r="AC45" s="31">
        <v>0</v>
      </c>
    </row>
    <row r="46" spans="1:29" ht="13.5">
      <c r="A46" s="54" t="s">
        <v>86</v>
      </c>
      <c r="B46" s="54" t="s">
        <v>162</v>
      </c>
      <c r="C46" s="55" t="s">
        <v>163</v>
      </c>
      <c r="D46" s="31">
        <f t="shared" si="0"/>
        <v>3041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3041</v>
      </c>
      <c r="L46" s="31">
        <v>2653</v>
      </c>
      <c r="M46" s="31">
        <v>388</v>
      </c>
      <c r="N46" s="31">
        <f t="shared" si="4"/>
        <v>3041</v>
      </c>
      <c r="O46" s="31">
        <f t="shared" si="5"/>
        <v>2653</v>
      </c>
      <c r="P46" s="31">
        <v>2653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388</v>
      </c>
      <c r="V46" s="31">
        <v>388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86</v>
      </c>
      <c r="B47" s="54" t="s">
        <v>164</v>
      </c>
      <c r="C47" s="55" t="s">
        <v>165</v>
      </c>
      <c r="D47" s="31">
        <f t="shared" si="0"/>
        <v>3326</v>
      </c>
      <c r="E47" s="31">
        <f t="shared" si="1"/>
        <v>0</v>
      </c>
      <c r="F47" s="31">
        <v>0</v>
      </c>
      <c r="G47" s="31">
        <v>0</v>
      </c>
      <c r="H47" s="31">
        <f t="shared" si="2"/>
        <v>2565</v>
      </c>
      <c r="I47" s="31">
        <v>2565</v>
      </c>
      <c r="J47" s="31">
        <v>0</v>
      </c>
      <c r="K47" s="31">
        <f t="shared" si="3"/>
        <v>761</v>
      </c>
      <c r="L47" s="31">
        <v>0</v>
      </c>
      <c r="M47" s="31">
        <v>761</v>
      </c>
      <c r="N47" s="31">
        <f t="shared" si="4"/>
        <v>3413</v>
      </c>
      <c r="O47" s="31">
        <f t="shared" si="5"/>
        <v>2565</v>
      </c>
      <c r="P47" s="31">
        <v>2565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761</v>
      </c>
      <c r="V47" s="31">
        <v>761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87</v>
      </c>
      <c r="AB47" s="31">
        <v>87</v>
      </c>
      <c r="AC47" s="31">
        <v>0</v>
      </c>
    </row>
    <row r="48" spans="1:29" ht="13.5">
      <c r="A48" s="54" t="s">
        <v>86</v>
      </c>
      <c r="B48" s="54" t="s">
        <v>166</v>
      </c>
      <c r="C48" s="55" t="s">
        <v>167</v>
      </c>
      <c r="D48" s="31">
        <f t="shared" si="0"/>
        <v>11284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11284</v>
      </c>
      <c r="L48" s="31">
        <v>9632</v>
      </c>
      <c r="M48" s="31">
        <v>1652</v>
      </c>
      <c r="N48" s="31">
        <f t="shared" si="4"/>
        <v>11284</v>
      </c>
      <c r="O48" s="31">
        <f t="shared" si="5"/>
        <v>9632</v>
      </c>
      <c r="P48" s="31">
        <v>9632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1652</v>
      </c>
      <c r="V48" s="31">
        <v>1652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86</v>
      </c>
      <c r="B49" s="54" t="s">
        <v>168</v>
      </c>
      <c r="C49" s="55" t="s">
        <v>169</v>
      </c>
      <c r="D49" s="31">
        <f t="shared" si="0"/>
        <v>3597</v>
      </c>
      <c r="E49" s="31">
        <f t="shared" si="1"/>
        <v>0</v>
      </c>
      <c r="F49" s="31">
        <v>0</v>
      </c>
      <c r="G49" s="31">
        <v>0</v>
      </c>
      <c r="H49" s="31">
        <f t="shared" si="2"/>
        <v>3597</v>
      </c>
      <c r="I49" s="31">
        <v>3291</v>
      </c>
      <c r="J49" s="31">
        <v>306</v>
      </c>
      <c r="K49" s="31">
        <f t="shared" si="3"/>
        <v>0</v>
      </c>
      <c r="L49" s="31">
        <v>0</v>
      </c>
      <c r="M49" s="31">
        <v>0</v>
      </c>
      <c r="N49" s="31">
        <f t="shared" si="4"/>
        <v>3597</v>
      </c>
      <c r="O49" s="31">
        <f t="shared" si="5"/>
        <v>3291</v>
      </c>
      <c r="P49" s="31">
        <v>3291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306</v>
      </c>
      <c r="V49" s="31">
        <v>306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86</v>
      </c>
      <c r="B50" s="54" t="s">
        <v>170</v>
      </c>
      <c r="C50" s="55" t="s">
        <v>171</v>
      </c>
      <c r="D50" s="31">
        <f t="shared" si="0"/>
        <v>2262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2262</v>
      </c>
      <c r="L50" s="31">
        <v>1957</v>
      </c>
      <c r="M50" s="31">
        <v>305</v>
      </c>
      <c r="N50" s="31">
        <f t="shared" si="4"/>
        <v>2262</v>
      </c>
      <c r="O50" s="31">
        <f t="shared" si="5"/>
        <v>1957</v>
      </c>
      <c r="P50" s="31">
        <v>1957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305</v>
      </c>
      <c r="V50" s="31">
        <v>305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86</v>
      </c>
      <c r="B51" s="54" t="s">
        <v>172</v>
      </c>
      <c r="C51" s="55" t="s">
        <v>173</v>
      </c>
      <c r="D51" s="31">
        <f t="shared" si="0"/>
        <v>12459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12459</v>
      </c>
      <c r="L51" s="31">
        <v>11594</v>
      </c>
      <c r="M51" s="31">
        <v>865</v>
      </c>
      <c r="N51" s="31">
        <f t="shared" si="4"/>
        <v>12459</v>
      </c>
      <c r="O51" s="31">
        <f t="shared" si="5"/>
        <v>11594</v>
      </c>
      <c r="P51" s="31">
        <v>11594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865</v>
      </c>
      <c r="V51" s="31">
        <v>865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0</v>
      </c>
      <c r="AB51" s="31">
        <v>0</v>
      </c>
      <c r="AC51" s="31">
        <v>0</v>
      </c>
    </row>
    <row r="52" spans="1:29" ht="13.5">
      <c r="A52" s="54" t="s">
        <v>86</v>
      </c>
      <c r="B52" s="54" t="s">
        <v>174</v>
      </c>
      <c r="C52" s="55" t="s">
        <v>175</v>
      </c>
      <c r="D52" s="31">
        <f t="shared" si="0"/>
        <v>6972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6972</v>
      </c>
      <c r="L52" s="31">
        <v>6611</v>
      </c>
      <c r="M52" s="31">
        <v>361</v>
      </c>
      <c r="N52" s="31">
        <f t="shared" si="4"/>
        <v>7131</v>
      </c>
      <c r="O52" s="31">
        <f t="shared" si="5"/>
        <v>6611</v>
      </c>
      <c r="P52" s="31">
        <v>6611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361</v>
      </c>
      <c r="V52" s="31">
        <v>361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159</v>
      </c>
      <c r="AB52" s="31">
        <v>159</v>
      </c>
      <c r="AC52" s="31">
        <v>0</v>
      </c>
    </row>
    <row r="53" spans="1:29" ht="13.5">
      <c r="A53" s="54" t="s">
        <v>86</v>
      </c>
      <c r="B53" s="54" t="s">
        <v>176</v>
      </c>
      <c r="C53" s="55" t="s">
        <v>177</v>
      </c>
      <c r="D53" s="31">
        <f t="shared" si="0"/>
        <v>2333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2333</v>
      </c>
      <c r="L53" s="31">
        <v>1828</v>
      </c>
      <c r="M53" s="31">
        <v>505</v>
      </c>
      <c r="N53" s="31">
        <f t="shared" si="4"/>
        <v>2767</v>
      </c>
      <c r="O53" s="31">
        <f t="shared" si="5"/>
        <v>1828</v>
      </c>
      <c r="P53" s="31">
        <v>1828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505</v>
      </c>
      <c r="V53" s="31">
        <v>505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434</v>
      </c>
      <c r="AB53" s="31">
        <v>434</v>
      </c>
      <c r="AC53" s="31">
        <v>0</v>
      </c>
    </row>
    <row r="54" spans="1:29" ht="13.5">
      <c r="A54" s="54" t="s">
        <v>86</v>
      </c>
      <c r="B54" s="54" t="s">
        <v>178</v>
      </c>
      <c r="C54" s="55" t="s">
        <v>179</v>
      </c>
      <c r="D54" s="31">
        <f t="shared" si="0"/>
        <v>2083</v>
      </c>
      <c r="E54" s="31">
        <f t="shared" si="1"/>
        <v>0</v>
      </c>
      <c r="F54" s="31">
        <v>0</v>
      </c>
      <c r="G54" s="31">
        <v>0</v>
      </c>
      <c r="H54" s="31">
        <f t="shared" si="2"/>
        <v>1676</v>
      </c>
      <c r="I54" s="31">
        <v>1676</v>
      </c>
      <c r="J54" s="31">
        <v>0</v>
      </c>
      <c r="K54" s="31">
        <f t="shared" si="3"/>
        <v>407</v>
      </c>
      <c r="L54" s="31">
        <v>0</v>
      </c>
      <c r="M54" s="31">
        <v>407</v>
      </c>
      <c r="N54" s="31">
        <f t="shared" si="4"/>
        <v>2216</v>
      </c>
      <c r="O54" s="31">
        <f t="shared" si="5"/>
        <v>1676</v>
      </c>
      <c r="P54" s="31">
        <v>1676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407</v>
      </c>
      <c r="V54" s="31">
        <v>407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133</v>
      </c>
      <c r="AB54" s="31">
        <v>106</v>
      </c>
      <c r="AC54" s="31">
        <v>27</v>
      </c>
    </row>
    <row r="55" spans="1:29" ht="13.5">
      <c r="A55" s="54" t="s">
        <v>86</v>
      </c>
      <c r="B55" s="54" t="s">
        <v>180</v>
      </c>
      <c r="C55" s="55" t="s">
        <v>181</v>
      </c>
      <c r="D55" s="31">
        <f t="shared" si="0"/>
        <v>2126</v>
      </c>
      <c r="E55" s="31">
        <f t="shared" si="1"/>
        <v>0</v>
      </c>
      <c r="F55" s="31">
        <v>0</v>
      </c>
      <c r="G55" s="31">
        <v>0</v>
      </c>
      <c r="H55" s="31">
        <f t="shared" si="2"/>
        <v>0</v>
      </c>
      <c r="I55" s="31">
        <v>0</v>
      </c>
      <c r="J55" s="31">
        <v>0</v>
      </c>
      <c r="K55" s="31">
        <f t="shared" si="3"/>
        <v>2126</v>
      </c>
      <c r="L55" s="31">
        <v>1970</v>
      </c>
      <c r="M55" s="31">
        <v>156</v>
      </c>
      <c r="N55" s="31">
        <f t="shared" si="4"/>
        <v>2610</v>
      </c>
      <c r="O55" s="31">
        <f t="shared" si="5"/>
        <v>1970</v>
      </c>
      <c r="P55" s="31">
        <v>1970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156</v>
      </c>
      <c r="V55" s="31">
        <v>156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484</v>
      </c>
      <c r="AB55" s="31">
        <v>484</v>
      </c>
      <c r="AC55" s="31">
        <v>0</v>
      </c>
    </row>
    <row r="56" spans="1:29" ht="13.5">
      <c r="A56" s="54" t="s">
        <v>86</v>
      </c>
      <c r="B56" s="54" t="s">
        <v>182</v>
      </c>
      <c r="C56" s="55" t="s">
        <v>183</v>
      </c>
      <c r="D56" s="31">
        <f t="shared" si="0"/>
        <v>1713</v>
      </c>
      <c r="E56" s="31">
        <f t="shared" si="1"/>
        <v>0</v>
      </c>
      <c r="F56" s="31">
        <v>0</v>
      </c>
      <c r="G56" s="31">
        <v>0</v>
      </c>
      <c r="H56" s="31">
        <f t="shared" si="2"/>
        <v>0</v>
      </c>
      <c r="I56" s="31">
        <v>0</v>
      </c>
      <c r="J56" s="31">
        <v>0</v>
      </c>
      <c r="K56" s="31">
        <f t="shared" si="3"/>
        <v>1713</v>
      </c>
      <c r="L56" s="31">
        <v>1450</v>
      </c>
      <c r="M56" s="31">
        <v>263</v>
      </c>
      <c r="N56" s="31">
        <f t="shared" si="4"/>
        <v>2038</v>
      </c>
      <c r="O56" s="31">
        <f t="shared" si="5"/>
        <v>1450</v>
      </c>
      <c r="P56" s="31">
        <v>1450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263</v>
      </c>
      <c r="V56" s="31">
        <v>263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325</v>
      </c>
      <c r="AB56" s="31">
        <v>325</v>
      </c>
      <c r="AC56" s="31">
        <v>0</v>
      </c>
    </row>
    <row r="57" spans="1:29" ht="13.5">
      <c r="A57" s="54" t="s">
        <v>86</v>
      </c>
      <c r="B57" s="54" t="s">
        <v>184</v>
      </c>
      <c r="C57" s="55" t="s">
        <v>185</v>
      </c>
      <c r="D57" s="31">
        <f t="shared" si="0"/>
        <v>5910</v>
      </c>
      <c r="E57" s="31">
        <f t="shared" si="1"/>
        <v>0</v>
      </c>
      <c r="F57" s="31">
        <v>0</v>
      </c>
      <c r="G57" s="31">
        <v>0</v>
      </c>
      <c r="H57" s="31">
        <f t="shared" si="2"/>
        <v>4940</v>
      </c>
      <c r="I57" s="31">
        <v>4940</v>
      </c>
      <c r="J57" s="31">
        <v>0</v>
      </c>
      <c r="K57" s="31">
        <f t="shared" si="3"/>
        <v>970</v>
      </c>
      <c r="L57" s="31">
        <v>0</v>
      </c>
      <c r="M57" s="31">
        <v>970</v>
      </c>
      <c r="N57" s="31">
        <f t="shared" si="4"/>
        <v>6010</v>
      </c>
      <c r="O57" s="31">
        <f t="shared" si="5"/>
        <v>4940</v>
      </c>
      <c r="P57" s="31">
        <v>4940</v>
      </c>
      <c r="Q57" s="31">
        <v>0</v>
      </c>
      <c r="R57" s="31">
        <v>0</v>
      </c>
      <c r="S57" s="31">
        <v>0</v>
      </c>
      <c r="T57" s="31">
        <v>0</v>
      </c>
      <c r="U57" s="31">
        <f t="shared" si="6"/>
        <v>970</v>
      </c>
      <c r="V57" s="31">
        <v>970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7"/>
        <v>100</v>
      </c>
      <c r="AB57" s="31">
        <v>100</v>
      </c>
      <c r="AC57" s="31">
        <v>0</v>
      </c>
    </row>
    <row r="58" spans="1:29" ht="13.5">
      <c r="A58" s="54" t="s">
        <v>86</v>
      </c>
      <c r="B58" s="54" t="s">
        <v>186</v>
      </c>
      <c r="C58" s="55" t="s">
        <v>187</v>
      </c>
      <c r="D58" s="31">
        <f t="shared" si="0"/>
        <v>8223</v>
      </c>
      <c r="E58" s="31">
        <f t="shared" si="1"/>
        <v>0</v>
      </c>
      <c r="F58" s="31">
        <v>0</v>
      </c>
      <c r="G58" s="31">
        <v>0</v>
      </c>
      <c r="H58" s="31">
        <f t="shared" si="2"/>
        <v>6850</v>
      </c>
      <c r="I58" s="31">
        <v>6850</v>
      </c>
      <c r="J58" s="31">
        <v>0</v>
      </c>
      <c r="K58" s="31">
        <f t="shared" si="3"/>
        <v>1373</v>
      </c>
      <c r="L58" s="31">
        <v>0</v>
      </c>
      <c r="M58" s="31">
        <v>1373</v>
      </c>
      <c r="N58" s="31">
        <f t="shared" si="4"/>
        <v>8693</v>
      </c>
      <c r="O58" s="31">
        <f t="shared" si="5"/>
        <v>6850</v>
      </c>
      <c r="P58" s="31">
        <v>6850</v>
      </c>
      <c r="Q58" s="31">
        <v>0</v>
      </c>
      <c r="R58" s="31">
        <v>0</v>
      </c>
      <c r="S58" s="31">
        <v>0</v>
      </c>
      <c r="T58" s="31">
        <v>0</v>
      </c>
      <c r="U58" s="31">
        <f t="shared" si="6"/>
        <v>1373</v>
      </c>
      <c r="V58" s="31">
        <v>1373</v>
      </c>
      <c r="W58" s="31">
        <v>0</v>
      </c>
      <c r="X58" s="31">
        <v>0</v>
      </c>
      <c r="Y58" s="31">
        <v>0</v>
      </c>
      <c r="Z58" s="31">
        <v>0</v>
      </c>
      <c r="AA58" s="31">
        <f t="shared" si="7"/>
        <v>470</v>
      </c>
      <c r="AB58" s="31">
        <v>470</v>
      </c>
      <c r="AC58" s="31">
        <v>0</v>
      </c>
    </row>
    <row r="59" spans="1:29" ht="13.5">
      <c r="A59" s="54" t="s">
        <v>86</v>
      </c>
      <c r="B59" s="54" t="s">
        <v>188</v>
      </c>
      <c r="C59" s="55" t="s">
        <v>189</v>
      </c>
      <c r="D59" s="31">
        <f t="shared" si="0"/>
        <v>2830</v>
      </c>
      <c r="E59" s="31">
        <f t="shared" si="1"/>
        <v>0</v>
      </c>
      <c r="F59" s="31">
        <v>0</v>
      </c>
      <c r="G59" s="31">
        <v>0</v>
      </c>
      <c r="H59" s="31">
        <f t="shared" si="2"/>
        <v>1815</v>
      </c>
      <c r="I59" s="31">
        <v>1815</v>
      </c>
      <c r="J59" s="31">
        <v>0</v>
      </c>
      <c r="K59" s="31">
        <f t="shared" si="3"/>
        <v>1015</v>
      </c>
      <c r="L59" s="31">
        <v>0</v>
      </c>
      <c r="M59" s="31">
        <v>1015</v>
      </c>
      <c r="N59" s="31">
        <f t="shared" si="4"/>
        <v>2857</v>
      </c>
      <c r="O59" s="31">
        <f t="shared" si="5"/>
        <v>1815</v>
      </c>
      <c r="P59" s="31">
        <v>1815</v>
      </c>
      <c r="Q59" s="31">
        <v>0</v>
      </c>
      <c r="R59" s="31">
        <v>0</v>
      </c>
      <c r="S59" s="31">
        <v>0</v>
      </c>
      <c r="T59" s="31">
        <v>0</v>
      </c>
      <c r="U59" s="31">
        <f t="shared" si="6"/>
        <v>1015</v>
      </c>
      <c r="V59" s="31">
        <v>1015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7"/>
        <v>27</v>
      </c>
      <c r="AB59" s="31">
        <v>27</v>
      </c>
      <c r="AC59" s="31">
        <v>0</v>
      </c>
    </row>
    <row r="60" spans="1:29" ht="13.5">
      <c r="A60" s="54" t="s">
        <v>86</v>
      </c>
      <c r="B60" s="54" t="s">
        <v>190</v>
      </c>
      <c r="C60" s="55" t="s">
        <v>191</v>
      </c>
      <c r="D60" s="31">
        <f t="shared" si="0"/>
        <v>1408</v>
      </c>
      <c r="E60" s="31">
        <f t="shared" si="1"/>
        <v>0</v>
      </c>
      <c r="F60" s="31">
        <v>0</v>
      </c>
      <c r="G60" s="31">
        <v>0</v>
      </c>
      <c r="H60" s="31">
        <f t="shared" si="2"/>
        <v>1122</v>
      </c>
      <c r="I60" s="31">
        <v>1122</v>
      </c>
      <c r="J60" s="31">
        <v>0</v>
      </c>
      <c r="K60" s="31">
        <f t="shared" si="3"/>
        <v>286</v>
      </c>
      <c r="L60" s="31">
        <v>0</v>
      </c>
      <c r="M60" s="31">
        <v>286</v>
      </c>
      <c r="N60" s="31">
        <f t="shared" si="4"/>
        <v>1508</v>
      </c>
      <c r="O60" s="31">
        <f t="shared" si="5"/>
        <v>1122</v>
      </c>
      <c r="P60" s="31">
        <v>1122</v>
      </c>
      <c r="Q60" s="31">
        <v>0</v>
      </c>
      <c r="R60" s="31">
        <v>0</v>
      </c>
      <c r="S60" s="31">
        <v>0</v>
      </c>
      <c r="T60" s="31">
        <v>0</v>
      </c>
      <c r="U60" s="31">
        <f t="shared" si="6"/>
        <v>286</v>
      </c>
      <c r="V60" s="31">
        <v>286</v>
      </c>
      <c r="W60" s="31">
        <v>0</v>
      </c>
      <c r="X60" s="31">
        <v>0</v>
      </c>
      <c r="Y60" s="31">
        <v>0</v>
      </c>
      <c r="Z60" s="31">
        <v>0</v>
      </c>
      <c r="AA60" s="31">
        <f t="shared" si="7"/>
        <v>100</v>
      </c>
      <c r="AB60" s="31">
        <v>100</v>
      </c>
      <c r="AC60" s="31">
        <v>0</v>
      </c>
    </row>
    <row r="61" spans="1:29" ht="13.5">
      <c r="A61" s="54" t="s">
        <v>86</v>
      </c>
      <c r="B61" s="54" t="s">
        <v>192</v>
      </c>
      <c r="C61" s="55" t="s">
        <v>193</v>
      </c>
      <c r="D61" s="31">
        <f t="shared" si="0"/>
        <v>2934</v>
      </c>
      <c r="E61" s="31">
        <f t="shared" si="1"/>
        <v>0</v>
      </c>
      <c r="F61" s="31">
        <v>0</v>
      </c>
      <c r="G61" s="31">
        <v>0</v>
      </c>
      <c r="H61" s="31">
        <f t="shared" si="2"/>
        <v>2100</v>
      </c>
      <c r="I61" s="31">
        <v>2100</v>
      </c>
      <c r="J61" s="31">
        <v>0</v>
      </c>
      <c r="K61" s="31">
        <f t="shared" si="3"/>
        <v>834</v>
      </c>
      <c r="L61" s="31">
        <v>0</v>
      </c>
      <c r="M61" s="31">
        <v>834</v>
      </c>
      <c r="N61" s="31">
        <f t="shared" si="4"/>
        <v>3066</v>
      </c>
      <c r="O61" s="31">
        <f t="shared" si="5"/>
        <v>2100</v>
      </c>
      <c r="P61" s="31">
        <v>2100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834</v>
      </c>
      <c r="V61" s="31">
        <v>834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7"/>
        <v>132</v>
      </c>
      <c r="AB61" s="31">
        <v>132</v>
      </c>
      <c r="AC61" s="31">
        <v>0</v>
      </c>
    </row>
    <row r="62" spans="1:29" ht="13.5">
      <c r="A62" s="54" t="s">
        <v>86</v>
      </c>
      <c r="B62" s="54" t="s">
        <v>194</v>
      </c>
      <c r="C62" s="55" t="s">
        <v>195</v>
      </c>
      <c r="D62" s="31">
        <f t="shared" si="0"/>
        <v>2970</v>
      </c>
      <c r="E62" s="31">
        <f t="shared" si="1"/>
        <v>0</v>
      </c>
      <c r="F62" s="31">
        <v>0</v>
      </c>
      <c r="G62" s="31">
        <v>0</v>
      </c>
      <c r="H62" s="31">
        <f t="shared" si="2"/>
        <v>2970</v>
      </c>
      <c r="I62" s="31">
        <v>2820</v>
      </c>
      <c r="J62" s="31">
        <v>150</v>
      </c>
      <c r="K62" s="31">
        <f t="shared" si="3"/>
        <v>0</v>
      </c>
      <c r="L62" s="31">
        <v>0</v>
      </c>
      <c r="M62" s="31">
        <v>0</v>
      </c>
      <c r="N62" s="31">
        <f t="shared" si="4"/>
        <v>2970</v>
      </c>
      <c r="O62" s="31">
        <f t="shared" si="5"/>
        <v>2820</v>
      </c>
      <c r="P62" s="31">
        <v>2820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150</v>
      </c>
      <c r="V62" s="31">
        <v>150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7"/>
        <v>0</v>
      </c>
      <c r="AB62" s="31">
        <v>0</v>
      </c>
      <c r="AC62" s="31">
        <v>0</v>
      </c>
    </row>
    <row r="63" spans="1:29" ht="13.5">
      <c r="A63" s="54" t="s">
        <v>86</v>
      </c>
      <c r="B63" s="54" t="s">
        <v>196</v>
      </c>
      <c r="C63" s="55" t="s">
        <v>197</v>
      </c>
      <c r="D63" s="31">
        <f t="shared" si="0"/>
        <v>2639</v>
      </c>
      <c r="E63" s="31">
        <f t="shared" si="1"/>
        <v>0</v>
      </c>
      <c r="F63" s="31">
        <v>0</v>
      </c>
      <c r="G63" s="31">
        <v>0</v>
      </c>
      <c r="H63" s="31">
        <f t="shared" si="2"/>
        <v>2639</v>
      </c>
      <c r="I63" s="31">
        <v>2421</v>
      </c>
      <c r="J63" s="31">
        <v>218</v>
      </c>
      <c r="K63" s="31">
        <f t="shared" si="3"/>
        <v>0</v>
      </c>
      <c r="L63" s="31">
        <v>0</v>
      </c>
      <c r="M63" s="31">
        <v>0</v>
      </c>
      <c r="N63" s="31">
        <f t="shared" si="4"/>
        <v>2639</v>
      </c>
      <c r="O63" s="31">
        <f t="shared" si="5"/>
        <v>2421</v>
      </c>
      <c r="P63" s="31">
        <v>2421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218</v>
      </c>
      <c r="V63" s="31">
        <v>218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7"/>
        <v>0</v>
      </c>
      <c r="AB63" s="31">
        <v>0</v>
      </c>
      <c r="AC63" s="31">
        <v>0</v>
      </c>
    </row>
    <row r="64" spans="1:29" ht="13.5">
      <c r="A64" s="54" t="s">
        <v>86</v>
      </c>
      <c r="B64" s="54" t="s">
        <v>199</v>
      </c>
      <c r="C64" s="55" t="s">
        <v>200</v>
      </c>
      <c r="D64" s="31">
        <f t="shared" si="0"/>
        <v>9270</v>
      </c>
      <c r="E64" s="31">
        <f t="shared" si="1"/>
        <v>0</v>
      </c>
      <c r="F64" s="31">
        <v>0</v>
      </c>
      <c r="G64" s="31">
        <v>0</v>
      </c>
      <c r="H64" s="31">
        <f t="shared" si="2"/>
        <v>700</v>
      </c>
      <c r="I64" s="31">
        <v>0</v>
      </c>
      <c r="J64" s="31">
        <v>700</v>
      </c>
      <c r="K64" s="31">
        <f t="shared" si="3"/>
        <v>8570</v>
      </c>
      <c r="L64" s="31">
        <v>7723</v>
      </c>
      <c r="M64" s="31">
        <v>847</v>
      </c>
      <c r="N64" s="31">
        <f t="shared" si="4"/>
        <v>9270</v>
      </c>
      <c r="O64" s="31">
        <f t="shared" si="5"/>
        <v>7723</v>
      </c>
      <c r="P64" s="31">
        <v>7723</v>
      </c>
      <c r="Q64" s="31">
        <v>0</v>
      </c>
      <c r="R64" s="31">
        <v>0</v>
      </c>
      <c r="S64" s="31">
        <v>0</v>
      </c>
      <c r="T64" s="31">
        <v>0</v>
      </c>
      <c r="U64" s="31">
        <f t="shared" si="6"/>
        <v>1547</v>
      </c>
      <c r="V64" s="31">
        <v>1547</v>
      </c>
      <c r="W64" s="31">
        <v>0</v>
      </c>
      <c r="X64" s="31">
        <v>0</v>
      </c>
      <c r="Y64" s="31">
        <v>0</v>
      </c>
      <c r="Z64" s="31">
        <v>0</v>
      </c>
      <c r="AA64" s="31">
        <f t="shared" si="7"/>
        <v>0</v>
      </c>
      <c r="AB64" s="31">
        <v>0</v>
      </c>
      <c r="AC64" s="31">
        <v>0</v>
      </c>
    </row>
    <row r="65" spans="1:29" ht="13.5">
      <c r="A65" s="84" t="s">
        <v>30</v>
      </c>
      <c r="B65" s="85"/>
      <c r="C65" s="85"/>
      <c r="D65" s="31">
        <f>SUM(D7:D64)</f>
        <v>678557</v>
      </c>
      <c r="E65" s="31">
        <f aca="true" t="shared" si="8" ref="E65:AC65">SUM(E7:E64)</f>
        <v>0</v>
      </c>
      <c r="F65" s="31">
        <f t="shared" si="8"/>
        <v>0</v>
      </c>
      <c r="G65" s="31">
        <f t="shared" si="8"/>
        <v>0</v>
      </c>
      <c r="H65" s="31">
        <f t="shared" si="8"/>
        <v>317170</v>
      </c>
      <c r="I65" s="31">
        <f t="shared" si="8"/>
        <v>301750</v>
      </c>
      <c r="J65" s="31">
        <f t="shared" si="8"/>
        <v>15420</v>
      </c>
      <c r="K65" s="31">
        <f t="shared" si="8"/>
        <v>361387</v>
      </c>
      <c r="L65" s="31">
        <f t="shared" si="8"/>
        <v>267811</v>
      </c>
      <c r="M65" s="31">
        <f t="shared" si="8"/>
        <v>93576</v>
      </c>
      <c r="N65" s="31">
        <f t="shared" si="8"/>
        <v>687366</v>
      </c>
      <c r="O65" s="31">
        <f t="shared" si="8"/>
        <v>569561</v>
      </c>
      <c r="P65" s="31">
        <f t="shared" si="8"/>
        <v>569561</v>
      </c>
      <c r="Q65" s="31">
        <f t="shared" si="8"/>
        <v>0</v>
      </c>
      <c r="R65" s="31">
        <f t="shared" si="8"/>
        <v>0</v>
      </c>
      <c r="S65" s="31">
        <f t="shared" si="8"/>
        <v>0</v>
      </c>
      <c r="T65" s="31">
        <f t="shared" si="8"/>
        <v>0</v>
      </c>
      <c r="U65" s="31">
        <f t="shared" si="8"/>
        <v>108996</v>
      </c>
      <c r="V65" s="31">
        <f t="shared" si="8"/>
        <v>108996</v>
      </c>
      <c r="W65" s="31">
        <f t="shared" si="8"/>
        <v>0</v>
      </c>
      <c r="X65" s="31">
        <f t="shared" si="8"/>
        <v>0</v>
      </c>
      <c r="Y65" s="31">
        <f t="shared" si="8"/>
        <v>0</v>
      </c>
      <c r="Z65" s="31">
        <f t="shared" si="8"/>
        <v>0</v>
      </c>
      <c r="AA65" s="31">
        <f t="shared" si="8"/>
        <v>8809</v>
      </c>
      <c r="AB65" s="31">
        <f t="shared" si="8"/>
        <v>8741</v>
      </c>
      <c r="AC65" s="31">
        <f t="shared" si="8"/>
        <v>68</v>
      </c>
    </row>
  </sheetData>
  <mergeCells count="7">
    <mergeCell ref="A65:C6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27</v>
      </c>
      <c r="B1" s="92"/>
      <c r="C1" s="34" t="s">
        <v>51</v>
      </c>
    </row>
    <row r="2" ht="18" customHeight="1">
      <c r="J2" s="37" t="s">
        <v>52</v>
      </c>
    </row>
    <row r="3" spans="6:11" s="38" customFormat="1" ht="19.5" customHeight="1">
      <c r="F3" s="91" t="s">
        <v>53</v>
      </c>
      <c r="G3" s="91"/>
      <c r="H3" s="39" t="s">
        <v>54</v>
      </c>
      <c r="I3" s="39" t="s">
        <v>55</v>
      </c>
      <c r="J3" s="39" t="s">
        <v>44</v>
      </c>
      <c r="K3" s="39" t="s">
        <v>56</v>
      </c>
    </row>
    <row r="4" spans="2:11" s="38" customFormat="1" ht="19.5" customHeight="1">
      <c r="B4" s="93" t="s">
        <v>57</v>
      </c>
      <c r="C4" s="40" t="s">
        <v>58</v>
      </c>
      <c r="D4" s="41">
        <f>SUMIF('水洗化人口等'!$A$7:$C$65,$A$1,'水洗化人口等'!$G$7:$G$65)</f>
        <v>624625</v>
      </c>
      <c r="F4" s="101" t="s">
        <v>59</v>
      </c>
      <c r="G4" s="40" t="s">
        <v>60</v>
      </c>
      <c r="H4" s="41">
        <f>SUMIF('し尿処理の状況'!$A$7:$C$65,$A$1,'し尿処理の状況'!$P$7:$P$65)</f>
        <v>569561</v>
      </c>
      <c r="I4" s="41">
        <f>SUMIF('し尿処理の状況'!$A$7:$C$65,$A$1,'し尿処理の状況'!$V$7:$V$65)</f>
        <v>108996</v>
      </c>
      <c r="J4" s="41">
        <f aca="true" t="shared" si="0" ref="J4:J11">H4+I4</f>
        <v>678557</v>
      </c>
      <c r="K4" s="42">
        <f aca="true" t="shared" si="1" ref="K4:K9">J4/$J$9</f>
        <v>1</v>
      </c>
    </row>
    <row r="5" spans="2:11" s="38" customFormat="1" ht="19.5" customHeight="1">
      <c r="B5" s="94"/>
      <c r="C5" s="40" t="s">
        <v>61</v>
      </c>
      <c r="D5" s="41">
        <f>SUMIF('水洗化人口等'!$A$7:$C$65,$A$1,'水洗化人口等'!$H$7:$H$65)</f>
        <v>10600</v>
      </c>
      <c r="F5" s="102"/>
      <c r="G5" s="40" t="s">
        <v>62</v>
      </c>
      <c r="H5" s="41">
        <f>SUMIF('し尿処理の状況'!$A$7:$C$65,$A$1,'し尿処理の状況'!$Q$7:$Q$65)</f>
        <v>0</v>
      </c>
      <c r="I5" s="41">
        <f>SUMIF('し尿処理の状況'!$A$7:$C$65,$A$1,'し尿処理の状況'!$W$7:$W$65)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63</v>
      </c>
      <c r="D6" s="44">
        <f>SUM(D4:D5)</f>
        <v>635225</v>
      </c>
      <c r="F6" s="102"/>
      <c r="G6" s="40" t="s">
        <v>64</v>
      </c>
      <c r="H6" s="41">
        <f>SUMIF('し尿処理の状況'!$A$7:$C$65,$A$1,'し尿処理の状況'!$R$7:$R$65)</f>
        <v>0</v>
      </c>
      <c r="I6" s="41">
        <f>SUMIF('し尿処理の状況'!$A$7:$C$65,$A$1,'し尿処理の状況'!$X$7:$X$65)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65</v>
      </c>
      <c r="C7" s="45" t="s">
        <v>66</v>
      </c>
      <c r="D7" s="41">
        <f>SUMIF('水洗化人口等'!$A$7:$C$65,$A$1,'水洗化人口等'!$K$7:$K$65)</f>
        <v>527304</v>
      </c>
      <c r="F7" s="102"/>
      <c r="G7" s="40" t="s">
        <v>67</v>
      </c>
      <c r="H7" s="41">
        <f>SUMIF('し尿処理の状況'!$A$7:$C$65,$A$1,'し尿処理の状況'!$S$7:$S$65)</f>
        <v>0</v>
      </c>
      <c r="I7" s="41">
        <f>SUMIF('し尿処理の状況'!$A$7:$C$65,$A$1,'し尿処理の状況'!$Y$7:$Y$65)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68</v>
      </c>
      <c r="D8" s="41">
        <f>SUMIF('水洗化人口等'!$A$7:$C$65,$A$1,'水洗化人口等'!$M$7:$M$65)</f>
        <v>8028</v>
      </c>
      <c r="F8" s="102"/>
      <c r="G8" s="40" t="s">
        <v>69</v>
      </c>
      <c r="H8" s="41">
        <f>SUMIF('し尿処理の状況'!$A$7:$C$65,$A$1,'し尿処理の状況'!$T$7:$T$65)</f>
        <v>0</v>
      </c>
      <c r="I8" s="41">
        <f>SUMIF('し尿処理の状況'!$A$7:$C$65,$A$1,'し尿処理の状況'!$Z$7:$Z$65)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70</v>
      </c>
      <c r="D9" s="41">
        <f>SUMIF('水洗化人口等'!$A$7:$C$65,$A$1,'水洗化人口等'!$O$7:$O$65)</f>
        <v>235514</v>
      </c>
      <c r="F9" s="102"/>
      <c r="G9" s="40" t="s">
        <v>63</v>
      </c>
      <c r="H9" s="41">
        <f>SUM(H4:H8)</f>
        <v>569561</v>
      </c>
      <c r="I9" s="41">
        <f>SUM(I4:I8)</f>
        <v>108996</v>
      </c>
      <c r="J9" s="41">
        <f t="shared" si="0"/>
        <v>678557</v>
      </c>
      <c r="K9" s="42">
        <f t="shared" si="1"/>
        <v>1</v>
      </c>
    </row>
    <row r="10" spans="2:10" s="38" customFormat="1" ht="19.5" customHeight="1">
      <c r="B10" s="98"/>
      <c r="C10" s="43" t="s">
        <v>63</v>
      </c>
      <c r="D10" s="44">
        <f>SUM(D7:D9)</f>
        <v>770846</v>
      </c>
      <c r="F10" s="91" t="s">
        <v>71</v>
      </c>
      <c r="G10" s="91"/>
      <c r="H10" s="41">
        <f>SUMIF('し尿処理の状況'!$A$7:$C$65,$A$1,'し尿処理の状況'!$AB$7:$AB$65)</f>
        <v>8741</v>
      </c>
      <c r="I10" s="41">
        <f>SUMIF('し尿処理の状況'!$A$7:$C$65,$A$1,'し尿処理の状況'!$AC$7:$AC$65)</f>
        <v>68</v>
      </c>
      <c r="J10" s="41">
        <f t="shared" si="0"/>
        <v>8809</v>
      </c>
    </row>
    <row r="11" spans="2:10" s="38" customFormat="1" ht="19.5" customHeight="1">
      <c r="B11" s="99" t="s">
        <v>72</v>
      </c>
      <c r="C11" s="100"/>
      <c r="D11" s="44">
        <f>D6+D10</f>
        <v>1406071</v>
      </c>
      <c r="F11" s="91" t="s">
        <v>44</v>
      </c>
      <c r="G11" s="91"/>
      <c r="H11" s="41">
        <f>H9+H10</f>
        <v>578302</v>
      </c>
      <c r="I11" s="41">
        <f>I9+I10</f>
        <v>109064</v>
      </c>
      <c r="J11" s="41">
        <f t="shared" si="0"/>
        <v>687366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73</v>
      </c>
      <c r="J13" s="37" t="s">
        <v>52</v>
      </c>
    </row>
    <row r="14" spans="3:10" s="38" customFormat="1" ht="19.5" customHeight="1">
      <c r="C14" s="41">
        <f>SUMIF('水洗化人口等'!$A$7:$C$65,$A$1,'水洗化人口等'!$P$7:$P$65)</f>
        <v>166102</v>
      </c>
      <c r="D14" s="38" t="s">
        <v>74</v>
      </c>
      <c r="F14" s="91" t="s">
        <v>75</v>
      </c>
      <c r="G14" s="91"/>
      <c r="H14" s="39" t="s">
        <v>54</v>
      </c>
      <c r="I14" s="39" t="s">
        <v>55</v>
      </c>
      <c r="J14" s="39" t="s">
        <v>44</v>
      </c>
    </row>
    <row r="15" spans="6:10" s="38" customFormat="1" ht="15.75" customHeight="1">
      <c r="F15" s="91" t="s">
        <v>76</v>
      </c>
      <c r="G15" s="91"/>
      <c r="H15" s="41">
        <f>SUMIF('し尿処理の状況'!$A$7:$C$65,$A$1,'し尿処理の状況'!$F$7:$F$65)</f>
        <v>0</v>
      </c>
      <c r="I15" s="41">
        <f>SUMIF('し尿処理の状況'!$A$7:$C$65,$A$1,'し尿処理の状況'!$G$7:$G$65)</f>
        <v>0</v>
      </c>
      <c r="J15" s="41">
        <f>H15+I15</f>
        <v>0</v>
      </c>
    </row>
    <row r="16" spans="3:10" s="38" customFormat="1" ht="15.75" customHeight="1">
      <c r="C16" s="38" t="s">
        <v>77</v>
      </c>
      <c r="D16" s="49">
        <f>D10/D11</f>
        <v>0.5482269387534484</v>
      </c>
      <c r="F16" s="91" t="s">
        <v>78</v>
      </c>
      <c r="G16" s="91"/>
      <c r="H16" s="41">
        <f>SUMIF('し尿処理の状況'!$A$7:$C$65,$A$1,'し尿処理の状況'!$I$7:$I$65)</f>
        <v>301750</v>
      </c>
      <c r="I16" s="41">
        <f>SUMIF('し尿処理の状況'!$A$7:$C$65,$A$1,'し尿処理の状況'!$J$7:$J$65)</f>
        <v>15420</v>
      </c>
      <c r="J16" s="41">
        <f>H16+I16</f>
        <v>317170</v>
      </c>
    </row>
    <row r="17" spans="3:10" s="38" customFormat="1" ht="15.75" customHeight="1">
      <c r="C17" s="38" t="s">
        <v>79</v>
      </c>
      <c r="D17" s="49">
        <f>D6/D11</f>
        <v>0.4517730612465516</v>
      </c>
      <c r="F17" s="91" t="s">
        <v>80</v>
      </c>
      <c r="G17" s="91"/>
      <c r="H17" s="41">
        <f>SUMIF('し尿処理の状況'!$A$7:$C$65,$A$1,'し尿処理の状況'!$L$7:$L$65)</f>
        <v>267811</v>
      </c>
      <c r="I17" s="41">
        <f>SUMIF('し尿処理の状況'!$A$7:$C$65,$A$1,'し尿処理の状況'!$M$7:$M$65)</f>
        <v>93576</v>
      </c>
      <c r="J17" s="41">
        <f>H17+I17</f>
        <v>361387</v>
      </c>
    </row>
    <row r="18" spans="3:10" s="38" customFormat="1" ht="15.75" customHeight="1">
      <c r="C18" s="50" t="s">
        <v>81</v>
      </c>
      <c r="D18" s="49">
        <f>D7/D11</f>
        <v>0.3750194691448725</v>
      </c>
      <c r="F18" s="91" t="s">
        <v>44</v>
      </c>
      <c r="G18" s="91"/>
      <c r="H18" s="41">
        <f>SUM(H15:H17)</f>
        <v>569561</v>
      </c>
      <c r="I18" s="41">
        <f>SUM(I15:I17)</f>
        <v>108996</v>
      </c>
      <c r="J18" s="41">
        <f>SUM(J15:J17)</f>
        <v>678557</v>
      </c>
    </row>
    <row r="19" spans="3:10" ht="15.75" customHeight="1">
      <c r="C19" s="36" t="s">
        <v>82</v>
      </c>
      <c r="D19" s="49">
        <f>(D8+D9)/D11</f>
        <v>0.17320746960857594</v>
      </c>
      <c r="J19" s="51"/>
    </row>
    <row r="20" spans="3:10" ht="15.75" customHeight="1">
      <c r="C20" s="36" t="s">
        <v>83</v>
      </c>
      <c r="D20" s="49">
        <f>C14/D11</f>
        <v>0.11813201467066742</v>
      </c>
      <c r="J20" s="52"/>
    </row>
    <row r="21" spans="3:10" ht="15.75" customHeight="1">
      <c r="C21" s="36" t="s">
        <v>84</v>
      </c>
      <c r="D21" s="49">
        <f>D4/D6</f>
        <v>0.9833129993309457</v>
      </c>
      <c r="F21" s="53"/>
      <c r="J21" s="52"/>
    </row>
    <row r="22" spans="3:10" ht="15.75" customHeight="1">
      <c r="C22" s="36" t="s">
        <v>85</v>
      </c>
      <c r="D22" s="49">
        <f>D5/D6</f>
        <v>0.01668700066905427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2006-06-30T04:11:57Z</dcterms:modified>
  <cp:category/>
  <cp:version/>
  <cp:contentType/>
  <cp:contentStatus/>
</cp:coreProperties>
</file>