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'ごみ処理概要'!$A$2:$AQ$14</definedName>
    <definedName name="_xlnm.Print_Area" localSheetId="2">'ごみ処理量内訳'!$A$2:$AJ$14</definedName>
    <definedName name="_xlnm.Print_Area" localSheetId="1">'ごみ搬入量内訳'!$A$2:$AH$14</definedName>
    <definedName name="_xlnm.Print_Area" localSheetId="3">'資源化量内訳'!$A$2:$BW$14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<sst xmlns="http://schemas.openxmlformats.org/spreadsheetml/2006/main" count="1095" uniqueCount="211">
  <si>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</si>
  <si>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</si>
  <si>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</si>
  <si>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</si>
  <si>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</si>
  <si>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</si>
  <si>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</si>
  <si>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</si>
  <si>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</si>
  <si>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</si>
  <si>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</si>
  <si>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47371</t>
  </si>
  <si>
    <t>47372</t>
  </si>
  <si>
    <t>下地町</t>
  </si>
  <si>
    <t>47373</t>
  </si>
  <si>
    <t>47374</t>
  </si>
  <si>
    <t>伊良部町</t>
  </si>
  <si>
    <t>47375</t>
  </si>
  <si>
    <t>多良間村</t>
  </si>
  <si>
    <t>47381</t>
  </si>
  <si>
    <t>竹富町</t>
  </si>
  <si>
    <t>47382</t>
  </si>
  <si>
    <t>与那国町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</si>
  <si>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</si>
  <si>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</si>
  <si>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</si>
  <si>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</si>
  <si>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</si>
  <si>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</si>
  <si>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</si>
  <si>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</si>
  <si>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</si>
  <si>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</si>
  <si>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</si>
  <si>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</si>
  <si>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</si>
  <si>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</si>
  <si>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</si>
  <si>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</si>
  <si>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</si>
  <si>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</si>
  <si>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</si>
  <si>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</si>
  <si>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</si>
  <si>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</si>
  <si>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</si>
  <si>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</si>
  <si>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</si>
  <si>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</si>
  <si>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</si>
  <si>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</si>
  <si>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</si>
  <si>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東村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</si>
  <si>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</si>
  <si>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</si>
  <si>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</si>
  <si>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</si>
  <si>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</si>
  <si>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</si>
  <si>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</si>
  <si>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</si>
  <si>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</si>
  <si>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</si>
  <si>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</si>
  <si>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</si>
  <si>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</si>
  <si>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</si>
  <si>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</si>
  <si>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</si>
  <si>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</si>
  <si>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</si>
  <si>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</si>
  <si>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</si>
  <si>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</si>
  <si>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</si>
  <si>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</si>
  <si>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</si>
  <si>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</si>
  <si>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</si>
  <si>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</si>
  <si>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</si>
  <si>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</si>
  <si>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</si>
  <si>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</si>
  <si>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</si>
  <si>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</si>
  <si>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</si>
  <si>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</si>
  <si>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</si>
  <si>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</si>
  <si>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</si>
  <si>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</si>
  <si>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</si>
  <si>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</si>
  <si>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大里村</t>
  </si>
  <si>
    <t>沖縄県合計</t>
  </si>
  <si>
    <t>沖縄県</t>
  </si>
  <si>
    <t>47201</t>
  </si>
  <si>
    <t>那覇市</t>
  </si>
  <si>
    <t>47202</t>
  </si>
  <si>
    <t>石川市</t>
  </si>
  <si>
    <t>47203</t>
  </si>
  <si>
    <t>具志川市</t>
  </si>
  <si>
    <t>47205</t>
  </si>
  <si>
    <t>宜野湾市</t>
  </si>
  <si>
    <t>47206</t>
  </si>
  <si>
    <t>平良市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</si>
  <si>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</si>
  <si>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</si>
  <si>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</si>
  <si>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</si>
  <si>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</si>
  <si>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</si>
  <si>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</si>
  <si>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</si>
  <si>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</si>
  <si>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</si>
  <si>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47301</t>
  </si>
  <si>
    <t>国頭村</t>
  </si>
  <si>
    <t>47302</t>
  </si>
  <si>
    <t>大宜味村</t>
  </si>
  <si>
    <t>47303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</si>
  <si>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</si>
  <si>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</si>
  <si>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</si>
  <si>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</si>
  <si>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</si>
  <si>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</si>
  <si>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</si>
  <si>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</si>
  <si>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</si>
  <si>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</si>
  <si>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</si>
  <si>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</si>
  <si>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47322</t>
  </si>
  <si>
    <t>与那城町</t>
  </si>
  <si>
    <t>47323</t>
  </si>
  <si>
    <t>勝連町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</si>
  <si>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</si>
  <si>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</si>
  <si>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</si>
  <si>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</si>
  <si>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</si>
  <si>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</si>
  <si>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</si>
  <si>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</si>
  <si>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</si>
  <si>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</si>
  <si>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</si>
  <si>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</si>
  <si>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47341</t>
  </si>
  <si>
    <t>豊見城村</t>
  </si>
  <si>
    <t>47343</t>
  </si>
  <si>
    <t>東風平町</t>
  </si>
  <si>
    <t>47344</t>
  </si>
  <si>
    <t>具志頭村</t>
  </si>
  <si>
    <t>47345</t>
  </si>
  <si>
    <t>玉城村</t>
  </si>
  <si>
    <t>47346</t>
  </si>
  <si>
    <t>知念村</t>
  </si>
  <si>
    <t>47347</t>
  </si>
  <si>
    <t>佐敷町</t>
  </si>
  <si>
    <t>47348</t>
  </si>
  <si>
    <t>与那原町</t>
  </si>
  <si>
    <t>47349</t>
  </si>
  <si>
    <t>47350</t>
  </si>
  <si>
    <t>南風原町</t>
  </si>
  <si>
    <t>47351</t>
  </si>
  <si>
    <t>仲里村</t>
  </si>
  <si>
    <t>47352</t>
  </si>
  <si>
    <t>具志川村</t>
  </si>
  <si>
    <t>47353</t>
  </si>
  <si>
    <t>渡嘉敷村</t>
  </si>
  <si>
    <t>47354</t>
  </si>
  <si>
    <t>座間味村</t>
  </si>
  <si>
    <t>47355</t>
  </si>
  <si>
    <t>ﾍﾟｯﾄﾎﾞﾄﾙ</t>
  </si>
  <si>
    <t>ﾌﾟﾗｽﾁｯｸ類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</si>
  <si>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</si>
  <si>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</si>
  <si>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</si>
  <si>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</si>
  <si>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</si>
  <si>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</si>
  <si>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</si>
  <si>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</si>
  <si>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</si>
  <si>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</si>
  <si>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</si>
  <si>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</si>
  <si>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</si>
  <si>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</si>
  <si>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</si>
  <si>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</si>
  <si>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</si>
  <si>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</si>
  <si>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</si>
  <si>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</si>
  <si>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</si>
  <si>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</si>
  <si>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上野村</t>
  </si>
  <si>
    <t>城辺町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</si>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</sst>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0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58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80</v>
      </c>
      <c r="B2" s="62" t="s">
        <v>81</v>
      </c>
      <c r="C2" s="67" t="s">
        <v>82</v>
      </c>
      <c r="D2" s="59" t="s">
        <v>179</v>
      </c>
      <c r="E2" s="60"/>
      <c r="F2" s="59" t="s">
        <v>180</v>
      </c>
      <c r="G2" s="60"/>
      <c r="H2" s="60"/>
      <c r="I2" s="61"/>
      <c r="J2" s="85" t="s">
        <v>36</v>
      </c>
      <c r="K2" s="57"/>
      <c r="L2" s="58"/>
      <c r="M2" s="67" t="s">
        <v>37</v>
      </c>
      <c r="N2" s="9" t="s">
        <v>181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182</v>
      </c>
      <c r="AF2" s="59" t="s">
        <v>183</v>
      </c>
      <c r="AG2" s="77"/>
      <c r="AH2" s="77"/>
      <c r="AI2" s="77"/>
      <c r="AJ2" s="77"/>
      <c r="AK2" s="77"/>
      <c r="AL2" s="78"/>
      <c r="AM2" s="71" t="s">
        <v>184</v>
      </c>
      <c r="AN2" s="59" t="s">
        <v>185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186</v>
      </c>
      <c r="F3" s="67" t="s">
        <v>187</v>
      </c>
      <c r="G3" s="67" t="s">
        <v>188</v>
      </c>
      <c r="H3" s="67" t="s">
        <v>189</v>
      </c>
      <c r="I3" s="14" t="s">
        <v>38</v>
      </c>
      <c r="J3" s="71" t="s">
        <v>190</v>
      </c>
      <c r="K3" s="71" t="s">
        <v>191</v>
      </c>
      <c r="L3" s="71" t="s">
        <v>192</v>
      </c>
      <c r="M3" s="70"/>
      <c r="N3" s="67" t="s">
        <v>193</v>
      </c>
      <c r="O3" s="67" t="s">
        <v>68</v>
      </c>
      <c r="P3" s="82" t="s">
        <v>39</v>
      </c>
      <c r="Q3" s="83"/>
      <c r="R3" s="83"/>
      <c r="S3" s="83"/>
      <c r="T3" s="83"/>
      <c r="U3" s="84"/>
      <c r="V3" s="16" t="s">
        <v>203</v>
      </c>
      <c r="W3" s="10"/>
      <c r="X3" s="10"/>
      <c r="Y3" s="10"/>
      <c r="Z3" s="10"/>
      <c r="AA3" s="10"/>
      <c r="AB3" s="10"/>
      <c r="AC3" s="17"/>
      <c r="AD3" s="14" t="s">
        <v>38</v>
      </c>
      <c r="AE3" s="76"/>
      <c r="AF3" s="67" t="s">
        <v>83</v>
      </c>
      <c r="AG3" s="67" t="s">
        <v>46</v>
      </c>
      <c r="AH3" s="67" t="s">
        <v>84</v>
      </c>
      <c r="AI3" s="67" t="s">
        <v>85</v>
      </c>
      <c r="AJ3" s="67" t="s">
        <v>86</v>
      </c>
      <c r="AK3" s="67" t="s">
        <v>87</v>
      </c>
      <c r="AL3" s="14" t="s">
        <v>40</v>
      </c>
      <c r="AM3" s="76"/>
      <c r="AN3" s="67" t="s">
        <v>88</v>
      </c>
      <c r="AO3" s="67" t="s">
        <v>89</v>
      </c>
      <c r="AP3" s="67" t="s">
        <v>90</v>
      </c>
      <c r="AQ3" s="14" t="s">
        <v>38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38</v>
      </c>
      <c r="Q4" s="8" t="s">
        <v>91</v>
      </c>
      <c r="R4" s="8" t="s">
        <v>92</v>
      </c>
      <c r="S4" s="8" t="s">
        <v>195</v>
      </c>
      <c r="T4" s="8" t="s">
        <v>196</v>
      </c>
      <c r="U4" s="8" t="s">
        <v>197</v>
      </c>
      <c r="V4" s="14" t="s">
        <v>38</v>
      </c>
      <c r="W4" s="8" t="s">
        <v>41</v>
      </c>
      <c r="X4" s="8" t="s">
        <v>63</v>
      </c>
      <c r="Y4" s="8" t="s">
        <v>42</v>
      </c>
      <c r="Z4" s="20" t="s">
        <v>70</v>
      </c>
      <c r="AA4" s="8" t="s">
        <v>43</v>
      </c>
      <c r="AB4" s="20" t="s">
        <v>93</v>
      </c>
      <c r="AC4" s="8" t="s">
        <v>64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44</v>
      </c>
      <c r="E6" s="23" t="s">
        <v>44</v>
      </c>
      <c r="F6" s="24" t="s">
        <v>198</v>
      </c>
      <c r="G6" s="24" t="s">
        <v>198</v>
      </c>
      <c r="H6" s="24" t="s">
        <v>198</v>
      </c>
      <c r="I6" s="24" t="s">
        <v>198</v>
      </c>
      <c r="J6" s="25" t="s">
        <v>45</v>
      </c>
      <c r="K6" s="25" t="s">
        <v>45</v>
      </c>
      <c r="L6" s="25" t="s">
        <v>45</v>
      </c>
      <c r="M6" s="24" t="s">
        <v>198</v>
      </c>
      <c r="N6" s="24" t="s">
        <v>198</v>
      </c>
      <c r="O6" s="24" t="s">
        <v>198</v>
      </c>
      <c r="P6" s="24" t="s">
        <v>198</v>
      </c>
      <c r="Q6" s="24" t="s">
        <v>198</v>
      </c>
      <c r="R6" s="24" t="s">
        <v>198</v>
      </c>
      <c r="S6" s="24" t="s">
        <v>198</v>
      </c>
      <c r="T6" s="24" t="s">
        <v>198</v>
      </c>
      <c r="U6" s="24" t="s">
        <v>198</v>
      </c>
      <c r="V6" s="24" t="s">
        <v>198</v>
      </c>
      <c r="W6" s="24" t="s">
        <v>198</v>
      </c>
      <c r="X6" s="24" t="s">
        <v>198</v>
      </c>
      <c r="Y6" s="24" t="s">
        <v>198</v>
      </c>
      <c r="Z6" s="24" t="s">
        <v>198</v>
      </c>
      <c r="AA6" s="24" t="s">
        <v>198</v>
      </c>
      <c r="AB6" s="24" t="s">
        <v>198</v>
      </c>
      <c r="AC6" s="24" t="s">
        <v>198</v>
      </c>
      <c r="AD6" s="24" t="s">
        <v>198</v>
      </c>
      <c r="AE6" s="24" t="s">
        <v>199</v>
      </c>
      <c r="AF6" s="24" t="s">
        <v>198</v>
      </c>
      <c r="AG6" s="24" t="s">
        <v>198</v>
      </c>
      <c r="AH6" s="24" t="s">
        <v>198</v>
      </c>
      <c r="AI6" s="24" t="s">
        <v>198</v>
      </c>
      <c r="AJ6" s="24" t="s">
        <v>198</v>
      </c>
      <c r="AK6" s="24" t="s">
        <v>198</v>
      </c>
      <c r="AL6" s="24" t="s">
        <v>198</v>
      </c>
      <c r="AM6" s="24" t="s">
        <v>199</v>
      </c>
      <c r="AN6" s="24" t="s">
        <v>198</v>
      </c>
      <c r="AO6" s="24" t="s">
        <v>198</v>
      </c>
      <c r="AP6" s="24" t="s">
        <v>198</v>
      </c>
      <c r="AQ6" s="24" t="s">
        <v>198</v>
      </c>
    </row>
    <row r="7" spans="1:43" ht="13.5">
      <c r="A7" s="26" t="s">
        <v>96</v>
      </c>
      <c r="B7" s="49" t="s">
        <v>97</v>
      </c>
      <c r="C7" s="50" t="s">
        <v>98</v>
      </c>
      <c r="D7" s="51">
        <v>303084</v>
      </c>
      <c r="E7" s="51">
        <v>303084</v>
      </c>
      <c r="F7" s="51">
        <f>'ごみ搬入量内訳'!H7</f>
        <v>115961</v>
      </c>
      <c r="G7" s="51">
        <f>'ごみ搬入量内訳'!AG7</f>
        <v>4060</v>
      </c>
      <c r="H7" s="51">
        <f>'ごみ搬入量内訳'!AH7</f>
        <v>0</v>
      </c>
      <c r="I7" s="51">
        <f aca="true" t="shared" si="0" ref="I7:I31">SUM(F7:H7)</f>
        <v>120021</v>
      </c>
      <c r="J7" s="51">
        <f aca="true" t="shared" si="1" ref="J7:J31">I7/D7/365*1000000</f>
        <v>1084.9291204228748</v>
      </c>
      <c r="K7" s="51">
        <f>('ごみ搬入量内訳'!E7+'ごみ搬入量内訳'!AH7)/'ごみ処理概要'!D7/365*1000000</f>
        <v>743.1458488021676</v>
      </c>
      <c r="L7" s="51">
        <f>'ごみ搬入量内訳'!F7/'ごみ処理概要'!D7/365*1000000</f>
        <v>341.7832716207072</v>
      </c>
      <c r="M7" s="51">
        <f>'資源化量内訳'!BP7</f>
        <v>1172</v>
      </c>
      <c r="N7" s="51">
        <f>'ごみ処理量内訳'!E7</f>
        <v>94808</v>
      </c>
      <c r="O7" s="51">
        <f>'ごみ処理量内訳'!L7</f>
        <v>19010</v>
      </c>
      <c r="P7" s="51">
        <f aca="true" t="shared" si="2" ref="P7:P31">SUM(Q7:U7)</f>
        <v>9276</v>
      </c>
      <c r="Q7" s="51">
        <f>'ごみ処理量内訳'!G7</f>
        <v>0</v>
      </c>
      <c r="R7" s="51">
        <f>'ごみ処理量内訳'!H7</f>
        <v>9276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31">SUM(W7:AC7)</f>
        <v>5749</v>
      </c>
      <c r="W7" s="51">
        <f>'資源化量内訳'!M7</f>
        <v>957</v>
      </c>
      <c r="X7" s="51">
        <f>'資源化量内訳'!N7</f>
        <v>1691</v>
      </c>
      <c r="Y7" s="51">
        <f>'資源化量内訳'!O7</f>
        <v>1205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1896</v>
      </c>
      <c r="AD7" s="51">
        <f aca="true" t="shared" si="4" ref="AD7:AD31">N7+O7+P7+V7</f>
        <v>128843</v>
      </c>
      <c r="AE7" s="52">
        <f aca="true" t="shared" si="5" ref="AE7:AE31">(N7+P7+V7)/AD7*100</f>
        <v>85.24560899699635</v>
      </c>
      <c r="AF7" s="51">
        <f>'資源化量内訳'!AB7</f>
        <v>0</v>
      </c>
      <c r="AG7" s="51">
        <f>'資源化量内訳'!AJ7</f>
        <v>0</v>
      </c>
      <c r="AH7" s="51">
        <f>'資源化量内訳'!AR7</f>
        <v>6254</v>
      </c>
      <c r="AI7" s="51">
        <f>'資源化量内訳'!AZ7</f>
        <v>0</v>
      </c>
      <c r="AJ7" s="51">
        <f>'資源化量内訳'!BH7</f>
        <v>0</v>
      </c>
      <c r="AK7" s="51" t="s">
        <v>178</v>
      </c>
      <c r="AL7" s="51">
        <f aca="true" t="shared" si="6" ref="AL7:AL31">SUM(AF7:AJ7)</f>
        <v>6254</v>
      </c>
      <c r="AM7" s="52">
        <f aca="true" t="shared" si="7" ref="AM7:AM31">(V7+AL7+M7)/(M7+AD7)*100</f>
        <v>10.133446140829905</v>
      </c>
      <c r="AN7" s="51">
        <f>'ごみ処理量内訳'!AC7</f>
        <v>19010</v>
      </c>
      <c r="AO7" s="51">
        <f>'ごみ処理量内訳'!AD7</f>
        <v>9180</v>
      </c>
      <c r="AP7" s="51">
        <f>'ごみ処理量内訳'!AE7</f>
        <v>2155</v>
      </c>
      <c r="AQ7" s="51">
        <f aca="true" t="shared" si="8" ref="AQ7:AQ31">SUM(AN7:AP7)</f>
        <v>30345</v>
      </c>
    </row>
    <row r="8" spans="1:43" ht="13.5">
      <c r="A8" s="26" t="s">
        <v>96</v>
      </c>
      <c r="B8" s="49" t="s">
        <v>99</v>
      </c>
      <c r="C8" s="50" t="s">
        <v>100</v>
      </c>
      <c r="D8" s="51">
        <v>22589</v>
      </c>
      <c r="E8" s="51">
        <v>22589</v>
      </c>
      <c r="F8" s="51">
        <f>'ごみ搬入量内訳'!H8</f>
        <v>6622</v>
      </c>
      <c r="G8" s="51">
        <f>'ごみ搬入量内訳'!AG8</f>
        <v>863</v>
      </c>
      <c r="H8" s="51">
        <f>'ごみ搬入量内訳'!AH8</f>
        <v>0</v>
      </c>
      <c r="I8" s="51">
        <f t="shared" si="0"/>
        <v>7485</v>
      </c>
      <c r="J8" s="51">
        <f t="shared" si="1"/>
        <v>907.8245745747263</v>
      </c>
      <c r="K8" s="51">
        <f>('ごみ搬入量内訳'!E8+'ごみ搬入量内訳'!AH8)/'ごみ処理概要'!D8/365*1000000</f>
        <v>599.5159481794085</v>
      </c>
      <c r="L8" s="51">
        <f>'ごみ搬入量内訳'!F8/'ごみ処理概要'!D8/365*1000000</f>
        <v>308.30862639531784</v>
      </c>
      <c r="M8" s="51">
        <f>'資源化量内訳'!BP8</f>
        <v>0</v>
      </c>
      <c r="N8" s="51">
        <f>'ごみ処理量内訳'!E8</f>
        <v>5438</v>
      </c>
      <c r="O8" s="51">
        <f>'ごみ処理量内訳'!L8</f>
        <v>863</v>
      </c>
      <c r="P8" s="51">
        <f t="shared" si="2"/>
        <v>385</v>
      </c>
      <c r="Q8" s="51">
        <f>'ごみ処理量内訳'!G8</f>
        <v>0</v>
      </c>
      <c r="R8" s="51">
        <f>'ごみ処理量内訳'!H8</f>
        <v>385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470</v>
      </c>
      <c r="W8" s="51">
        <f>'資源化量内訳'!M8</f>
        <v>351</v>
      </c>
      <c r="X8" s="51">
        <f>'資源化量内訳'!N8</f>
        <v>0</v>
      </c>
      <c r="Y8" s="51">
        <f>'資源化量内訳'!O8</f>
        <v>89</v>
      </c>
      <c r="Z8" s="51">
        <f>'資源化量内訳'!P8</f>
        <v>30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7156</v>
      </c>
      <c r="AE8" s="52">
        <f t="shared" si="5"/>
        <v>87.94019005030744</v>
      </c>
      <c r="AF8" s="51">
        <f>'資源化量内訳'!AB8</f>
        <v>0</v>
      </c>
      <c r="AG8" s="51">
        <f>'資源化量内訳'!AJ8</f>
        <v>0</v>
      </c>
      <c r="AH8" s="51">
        <f>'資源化量内訳'!AR8</f>
        <v>182</v>
      </c>
      <c r="AI8" s="51">
        <f>'資源化量内訳'!AZ8</f>
        <v>0</v>
      </c>
      <c r="AJ8" s="51">
        <f>'資源化量内訳'!BH8</f>
        <v>0</v>
      </c>
      <c r="AK8" s="51" t="s">
        <v>178</v>
      </c>
      <c r="AL8" s="51">
        <f t="shared" si="6"/>
        <v>182</v>
      </c>
      <c r="AM8" s="52">
        <f t="shared" si="7"/>
        <v>9.111235326998324</v>
      </c>
      <c r="AN8" s="51">
        <f>'ごみ処理量内訳'!AC8</f>
        <v>863</v>
      </c>
      <c r="AO8" s="51">
        <f>'ごみ処理量内訳'!AD8</f>
        <v>1222</v>
      </c>
      <c r="AP8" s="51">
        <f>'ごみ処理量内訳'!AE8</f>
        <v>203</v>
      </c>
      <c r="AQ8" s="51">
        <f t="shared" si="8"/>
        <v>2288</v>
      </c>
    </row>
    <row r="9" spans="1:43" ht="13.5">
      <c r="A9" s="26" t="s">
        <v>96</v>
      </c>
      <c r="B9" s="49" t="s">
        <v>101</v>
      </c>
      <c r="C9" s="50" t="s">
        <v>102</v>
      </c>
      <c r="D9" s="51">
        <v>63181</v>
      </c>
      <c r="E9" s="51">
        <v>63181</v>
      </c>
      <c r="F9" s="51">
        <f>'ごみ搬入量内訳'!H9</f>
        <v>20926</v>
      </c>
      <c r="G9" s="51">
        <f>'ごみ搬入量内訳'!AG9</f>
        <v>1191</v>
      </c>
      <c r="H9" s="51">
        <f>'ごみ搬入量内訳'!AH9</f>
        <v>0</v>
      </c>
      <c r="I9" s="51">
        <f t="shared" si="0"/>
        <v>22117</v>
      </c>
      <c r="J9" s="51">
        <f t="shared" si="1"/>
        <v>959.062385019946</v>
      </c>
      <c r="K9" s="51">
        <f>('ごみ搬入量内訳'!E9+'ごみ搬入量内訳'!AH9)/'ごみ処理概要'!D9/365*1000000</f>
        <v>651.6177808787235</v>
      </c>
      <c r="L9" s="51">
        <f>'ごみ搬入量内訳'!F9/'ごみ処理概要'!D9/365*1000000</f>
        <v>307.44460414122244</v>
      </c>
      <c r="M9" s="51">
        <f>'資源化量内訳'!BP9</f>
        <v>0</v>
      </c>
      <c r="N9" s="51">
        <f>'ごみ処理量内訳'!E9</f>
        <v>17190</v>
      </c>
      <c r="O9" s="51">
        <f>'ごみ処理量内訳'!L9</f>
        <v>3050</v>
      </c>
      <c r="P9" s="51">
        <f t="shared" si="2"/>
        <v>0</v>
      </c>
      <c r="Q9" s="51">
        <f>'ごみ処理量内訳'!G9</f>
        <v>0</v>
      </c>
      <c r="R9" s="51">
        <f>'ごみ処理量内訳'!H9</f>
        <v>0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2032</v>
      </c>
      <c r="W9" s="51">
        <f>'資源化量内訳'!M9</f>
        <v>953</v>
      </c>
      <c r="X9" s="51">
        <f>'資源化量内訳'!N9</f>
        <v>652</v>
      </c>
      <c r="Y9" s="51">
        <f>'資源化量内訳'!O9</f>
        <v>333</v>
      </c>
      <c r="Z9" s="51">
        <f>'資源化量内訳'!P9</f>
        <v>94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22272</v>
      </c>
      <c r="AE9" s="52">
        <f t="shared" si="5"/>
        <v>86.30567528735632</v>
      </c>
      <c r="AF9" s="51">
        <f>'資源化量内訳'!AB9</f>
        <v>0</v>
      </c>
      <c r="AG9" s="51">
        <f>'資源化量内訳'!AJ9</f>
        <v>0</v>
      </c>
      <c r="AH9" s="51">
        <f>'資源化量内訳'!AR9</f>
        <v>0</v>
      </c>
      <c r="AI9" s="51">
        <f>'資源化量内訳'!AZ9</f>
        <v>0</v>
      </c>
      <c r="AJ9" s="51">
        <f>'資源化量内訳'!BH9</f>
        <v>0</v>
      </c>
      <c r="AK9" s="51" t="s">
        <v>178</v>
      </c>
      <c r="AL9" s="51">
        <f t="shared" si="6"/>
        <v>0</v>
      </c>
      <c r="AM9" s="52">
        <f t="shared" si="7"/>
        <v>9.123563218390805</v>
      </c>
      <c r="AN9" s="51">
        <f>'ごみ処理量内訳'!AC9</f>
        <v>3050</v>
      </c>
      <c r="AO9" s="51">
        <f>'ごみ処理量内訳'!AD9</f>
        <v>2658</v>
      </c>
      <c r="AP9" s="51">
        <f>'ごみ処理量内訳'!AE9</f>
        <v>0</v>
      </c>
      <c r="AQ9" s="51">
        <f t="shared" si="8"/>
        <v>5708</v>
      </c>
    </row>
    <row r="10" spans="1:43" ht="13.5">
      <c r="A10" s="26" t="s">
        <v>96</v>
      </c>
      <c r="B10" s="49" t="s">
        <v>103</v>
      </c>
      <c r="C10" s="50" t="s">
        <v>104</v>
      </c>
      <c r="D10" s="51">
        <v>87880</v>
      </c>
      <c r="E10" s="51">
        <v>87880</v>
      </c>
      <c r="F10" s="51">
        <f>'ごみ搬入量内訳'!H10</f>
        <v>29175</v>
      </c>
      <c r="G10" s="51">
        <f>'ごみ搬入量内訳'!AG10</f>
        <v>13</v>
      </c>
      <c r="H10" s="51">
        <f>'ごみ搬入量内訳'!AH10</f>
        <v>0</v>
      </c>
      <c r="I10" s="51">
        <f t="shared" si="0"/>
        <v>29188</v>
      </c>
      <c r="J10" s="51">
        <f t="shared" si="1"/>
        <v>909.9581621264364</v>
      </c>
      <c r="K10" s="51">
        <f>('ごみ搬入量内訳'!E10+'ごみ搬入量内訳'!AH10)/'ごみ処理概要'!D10/365*1000000</f>
        <v>616.2824773508084</v>
      </c>
      <c r="L10" s="51">
        <f>'ごみ搬入量内訳'!F10/'ごみ処理概要'!D10/365*1000000</f>
        <v>293.67568477562804</v>
      </c>
      <c r="M10" s="51">
        <f>'資源化量内訳'!BP10</f>
        <v>542</v>
      </c>
      <c r="N10" s="51">
        <f>'ごみ処理量内訳'!E10</f>
        <v>22501</v>
      </c>
      <c r="O10" s="51">
        <f>'ごみ処理量内訳'!L10</f>
        <v>394</v>
      </c>
      <c r="P10" s="51">
        <f t="shared" si="2"/>
        <v>5848</v>
      </c>
      <c r="Q10" s="51">
        <f>'ごみ処理量内訳'!G10</f>
        <v>2936</v>
      </c>
      <c r="R10" s="51">
        <f>'ごみ処理量内訳'!H10</f>
        <v>2912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445</v>
      </c>
      <c r="W10" s="51">
        <f>'資源化量内訳'!M10</f>
        <v>0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445</v>
      </c>
      <c r="AD10" s="51">
        <f t="shared" si="4"/>
        <v>29188</v>
      </c>
      <c r="AE10" s="52">
        <f t="shared" si="5"/>
        <v>98.65013019048924</v>
      </c>
      <c r="AF10" s="51">
        <f>'資源化量内訳'!AB10</f>
        <v>0</v>
      </c>
      <c r="AG10" s="51">
        <f>'資源化量内訳'!AJ10</f>
        <v>1119</v>
      </c>
      <c r="AH10" s="51">
        <f>'資源化量内訳'!AR10</f>
        <v>2789</v>
      </c>
      <c r="AI10" s="51">
        <f>'資源化量内訳'!AZ10</f>
        <v>0</v>
      </c>
      <c r="AJ10" s="51">
        <f>'資源化量内訳'!BH10</f>
        <v>0</v>
      </c>
      <c r="AK10" s="51" t="s">
        <v>178</v>
      </c>
      <c r="AL10" s="51">
        <f t="shared" si="6"/>
        <v>3908</v>
      </c>
      <c r="AM10" s="52">
        <f t="shared" si="7"/>
        <v>16.46485031954255</v>
      </c>
      <c r="AN10" s="51">
        <f>'ごみ処理量内訳'!AC10</f>
        <v>394</v>
      </c>
      <c r="AO10" s="51">
        <f>'ごみ処理量内訳'!AD10</f>
        <v>3052</v>
      </c>
      <c r="AP10" s="51">
        <f>'ごみ処理量内訳'!AE10</f>
        <v>649</v>
      </c>
      <c r="AQ10" s="51">
        <f t="shared" si="8"/>
        <v>4095</v>
      </c>
    </row>
    <row r="11" spans="1:43" ht="13.5">
      <c r="A11" s="26" t="s">
        <v>96</v>
      </c>
      <c r="B11" s="49" t="s">
        <v>105</v>
      </c>
      <c r="C11" s="50" t="s">
        <v>106</v>
      </c>
      <c r="D11" s="51">
        <v>35371</v>
      </c>
      <c r="E11" s="51">
        <v>35371</v>
      </c>
      <c r="F11" s="51">
        <f>'ごみ搬入量内訳'!H11</f>
        <v>11504</v>
      </c>
      <c r="G11" s="51">
        <f>'ごみ搬入量内訳'!AG11</f>
        <v>1674</v>
      </c>
      <c r="H11" s="51">
        <f>'ごみ搬入量内訳'!AH11</f>
        <v>16</v>
      </c>
      <c r="I11" s="51">
        <f t="shared" si="0"/>
        <v>13194</v>
      </c>
      <c r="J11" s="51">
        <f t="shared" si="1"/>
        <v>1021.965599091896</v>
      </c>
      <c r="K11" s="51">
        <f>('ごみ搬入量内訳'!E11+'ごみ搬入量内訳'!AH11)/'ごみ処理概要'!D11/365*1000000</f>
        <v>663.4178684418744</v>
      </c>
      <c r="L11" s="51">
        <f>'ごみ搬入量内訳'!F11/'ごみ処理概要'!D11/365*1000000</f>
        <v>358.54773065002166</v>
      </c>
      <c r="M11" s="51">
        <f>'資源化量内訳'!BP11</f>
        <v>0</v>
      </c>
      <c r="N11" s="51">
        <f>'ごみ処理量内訳'!E11</f>
        <v>10833</v>
      </c>
      <c r="O11" s="51">
        <f>'ごみ処理量内訳'!L11</f>
        <v>0</v>
      </c>
      <c r="P11" s="51">
        <f t="shared" si="2"/>
        <v>2345</v>
      </c>
      <c r="Q11" s="51">
        <f>'ごみ処理量内訳'!G11</f>
        <v>119</v>
      </c>
      <c r="R11" s="51">
        <f>'ごみ処理量内訳'!H11</f>
        <v>1817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409</v>
      </c>
      <c r="V11" s="51">
        <f t="shared" si="3"/>
        <v>0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13178</v>
      </c>
      <c r="AE11" s="52">
        <f t="shared" si="5"/>
        <v>100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1755</v>
      </c>
      <c r="AI11" s="51">
        <f>'資源化量内訳'!AZ11</f>
        <v>0</v>
      </c>
      <c r="AJ11" s="51">
        <f>'資源化量内訳'!BH11</f>
        <v>0</v>
      </c>
      <c r="AK11" s="51" t="s">
        <v>178</v>
      </c>
      <c r="AL11" s="51">
        <f t="shared" si="6"/>
        <v>1755</v>
      </c>
      <c r="AM11" s="52">
        <f t="shared" si="7"/>
        <v>13.317650629837608</v>
      </c>
      <c r="AN11" s="51">
        <f>'ごみ処理量内訳'!AC11</f>
        <v>0</v>
      </c>
      <c r="AO11" s="51">
        <f>'ごみ処理量内訳'!AD11</f>
        <v>1382</v>
      </c>
      <c r="AP11" s="51">
        <f>'ごみ処理量内訳'!AE11</f>
        <v>451</v>
      </c>
      <c r="AQ11" s="51">
        <f t="shared" si="8"/>
        <v>1833</v>
      </c>
    </row>
    <row r="12" spans="1:43" ht="13.5">
      <c r="A12" s="26" t="s">
        <v>96</v>
      </c>
      <c r="B12" s="49" t="s">
        <v>107</v>
      </c>
      <c r="C12" s="50" t="s">
        <v>108</v>
      </c>
      <c r="D12" s="51">
        <v>45140</v>
      </c>
      <c r="E12" s="51">
        <v>45140</v>
      </c>
      <c r="F12" s="51">
        <f>'ごみ搬入量内訳'!H12</f>
        <v>18873</v>
      </c>
      <c r="G12" s="51">
        <f>'ごみ搬入量内訳'!AG12</f>
        <v>1492</v>
      </c>
      <c r="H12" s="51">
        <f>'ごみ搬入量内訳'!AH12</f>
        <v>0</v>
      </c>
      <c r="I12" s="51">
        <f t="shared" si="0"/>
        <v>20365</v>
      </c>
      <c r="J12" s="51">
        <f t="shared" si="1"/>
        <v>1236.032799024041</v>
      </c>
      <c r="K12" s="51">
        <f>('ごみ搬入量内訳'!E12+'ごみ搬入量内訳'!AH12)/'ごみ処理概要'!D12/365*1000000</f>
        <v>675.8274106129484</v>
      </c>
      <c r="L12" s="51">
        <f>'ごみ搬入量内訳'!F12/'ごみ処理概要'!D12/365*1000000</f>
        <v>560.2053884110924</v>
      </c>
      <c r="M12" s="51">
        <f>'資源化量内訳'!BP12</f>
        <v>0</v>
      </c>
      <c r="N12" s="51">
        <f>'ごみ処理量内訳'!E12</f>
        <v>14367</v>
      </c>
      <c r="O12" s="51">
        <f>'ごみ処理量内訳'!L12</f>
        <v>3461</v>
      </c>
      <c r="P12" s="51">
        <f t="shared" si="2"/>
        <v>2772</v>
      </c>
      <c r="Q12" s="51">
        <f>'ごみ処理量内訳'!G12</f>
        <v>476</v>
      </c>
      <c r="R12" s="51">
        <f>'ごみ処理量内訳'!H12</f>
        <v>2296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0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20600</v>
      </c>
      <c r="AE12" s="52">
        <f t="shared" si="5"/>
        <v>83.1990291262136</v>
      </c>
      <c r="AF12" s="51">
        <f>'資源化量内訳'!AB12</f>
        <v>0</v>
      </c>
      <c r="AG12" s="51">
        <f>'資源化量内訳'!AJ12</f>
        <v>0</v>
      </c>
      <c r="AH12" s="51">
        <f>'資源化量内訳'!AR12</f>
        <v>2296</v>
      </c>
      <c r="AI12" s="51">
        <f>'資源化量内訳'!AZ12</f>
        <v>0</v>
      </c>
      <c r="AJ12" s="51">
        <f>'資源化量内訳'!BH12</f>
        <v>0</v>
      </c>
      <c r="AK12" s="51" t="s">
        <v>178</v>
      </c>
      <c r="AL12" s="51">
        <f t="shared" si="6"/>
        <v>2296</v>
      </c>
      <c r="AM12" s="52">
        <f t="shared" si="7"/>
        <v>11.145631067961165</v>
      </c>
      <c r="AN12" s="51">
        <f>'ごみ処理量内訳'!AC12</f>
        <v>3461</v>
      </c>
      <c r="AO12" s="51">
        <f>'ごみ処理量内訳'!AD12</f>
        <v>1519</v>
      </c>
      <c r="AP12" s="51">
        <f>'ごみ処理量内訳'!AE12</f>
        <v>240</v>
      </c>
      <c r="AQ12" s="51">
        <f t="shared" si="8"/>
        <v>5220</v>
      </c>
    </row>
    <row r="13" spans="1:43" ht="13.5">
      <c r="A13" s="26" t="s">
        <v>96</v>
      </c>
      <c r="B13" s="49" t="s">
        <v>109</v>
      </c>
      <c r="C13" s="50" t="s">
        <v>110</v>
      </c>
      <c r="D13" s="51">
        <v>104590</v>
      </c>
      <c r="E13" s="51">
        <v>104590</v>
      </c>
      <c r="F13" s="51">
        <f>'ごみ搬入量内訳'!H13</f>
        <v>39413</v>
      </c>
      <c r="G13" s="51">
        <f>'ごみ搬入量内訳'!AG13</f>
        <v>111</v>
      </c>
      <c r="H13" s="51">
        <f>'ごみ搬入量内訳'!AH13</f>
        <v>0</v>
      </c>
      <c r="I13" s="51">
        <f t="shared" si="0"/>
        <v>39524</v>
      </c>
      <c r="J13" s="51">
        <f t="shared" si="1"/>
        <v>1035.32777040682</v>
      </c>
      <c r="K13" s="51">
        <f>('ごみ搬入量内訳'!E13+'ごみ搬入量内訳'!AH13)/'ごみ処理概要'!D13/365*1000000</f>
        <v>677.007545444901</v>
      </c>
      <c r="L13" s="51">
        <f>'ごみ搬入量内訳'!F13/'ごみ処理概要'!D13/365*1000000</f>
        <v>358.3202249619191</v>
      </c>
      <c r="M13" s="51">
        <f>'資源化量内訳'!BP13</f>
        <v>61</v>
      </c>
      <c r="N13" s="51">
        <f>'ごみ処理量内訳'!E13</f>
        <v>32792</v>
      </c>
      <c r="O13" s="51">
        <f>'ごみ処理量内訳'!L13</f>
        <v>168</v>
      </c>
      <c r="P13" s="51">
        <f t="shared" si="2"/>
        <v>5098</v>
      </c>
      <c r="Q13" s="51">
        <f>'ごみ処理量内訳'!G13</f>
        <v>512</v>
      </c>
      <c r="R13" s="51">
        <f>'ごみ処理量内訳'!H13</f>
        <v>4586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0</v>
      </c>
      <c r="W13" s="51">
        <f>'資源化量内訳'!M13</f>
        <v>0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38058</v>
      </c>
      <c r="AE13" s="52">
        <f t="shared" si="5"/>
        <v>99.55856850070944</v>
      </c>
      <c r="AF13" s="51">
        <f>'資源化量内訳'!AB13</f>
        <v>0</v>
      </c>
      <c r="AG13" s="51">
        <f>'資源化量内訳'!AJ13</f>
        <v>396</v>
      </c>
      <c r="AH13" s="51">
        <f>'資源化量内訳'!AR13</f>
        <v>4586</v>
      </c>
      <c r="AI13" s="51">
        <f>'資源化量内訳'!AZ13</f>
        <v>0</v>
      </c>
      <c r="AJ13" s="51">
        <f>'資源化量内訳'!BH13</f>
        <v>0</v>
      </c>
      <c r="AK13" s="51" t="s">
        <v>178</v>
      </c>
      <c r="AL13" s="51">
        <f t="shared" si="6"/>
        <v>4982</v>
      </c>
      <c r="AM13" s="52">
        <f t="shared" si="7"/>
        <v>13.229623022639627</v>
      </c>
      <c r="AN13" s="51">
        <f>'ごみ処理量内訳'!AC13</f>
        <v>168</v>
      </c>
      <c r="AO13" s="51">
        <f>'ごみ処理量内訳'!AD13</f>
        <v>4762</v>
      </c>
      <c r="AP13" s="51">
        <f>'ごみ処理量内訳'!AE13</f>
        <v>0</v>
      </c>
      <c r="AQ13" s="51">
        <f t="shared" si="8"/>
        <v>4930</v>
      </c>
    </row>
    <row r="14" spans="1:43" s="5" customFormat="1" ht="12">
      <c r="A14" s="26" t="s">
        <v>96</v>
      </c>
      <c r="B14" s="49" t="s">
        <v>111</v>
      </c>
      <c r="C14" s="50" t="s">
        <v>112</v>
      </c>
      <c r="D14" s="51">
        <v>56545</v>
      </c>
      <c r="E14" s="51">
        <v>56545</v>
      </c>
      <c r="F14" s="51">
        <f>'ごみ搬入量内訳'!H14</f>
        <v>21708</v>
      </c>
      <c r="G14" s="51">
        <f>'ごみ搬入量内訳'!AG14</f>
        <v>1120</v>
      </c>
      <c r="H14" s="51">
        <f>'ごみ搬入量内訳'!AH14</f>
        <v>0</v>
      </c>
      <c r="I14" s="51">
        <f t="shared" si="0"/>
        <v>22828</v>
      </c>
      <c r="J14" s="51">
        <f t="shared" si="1"/>
        <v>1106.0653595087922</v>
      </c>
      <c r="K14" s="51">
        <f>('ごみ搬入量内訳'!E14+'ごみ搬入量内訳'!AH14)/'ごみ処理概要'!D14/365*1000000</f>
        <v>578.8576682167312</v>
      </c>
      <c r="L14" s="51">
        <f>'ごみ搬入量内訳'!F14/'ごみ処理概要'!D14/365*1000000</f>
        <v>527.207691292061</v>
      </c>
      <c r="M14" s="51">
        <f>'資源化量内訳'!BP14</f>
        <v>0</v>
      </c>
      <c r="N14" s="51">
        <f>'ごみ処理量内訳'!E14</f>
        <v>16341</v>
      </c>
      <c r="O14" s="51">
        <f>'ごみ処理量内訳'!L14</f>
        <v>4186</v>
      </c>
      <c r="P14" s="51">
        <f t="shared" si="2"/>
        <v>829</v>
      </c>
      <c r="Q14" s="51">
        <f>'ごみ処理量内訳'!G14</f>
        <v>0</v>
      </c>
      <c r="R14" s="51">
        <f>'ごみ処理量内訳'!H14</f>
        <v>829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21356</v>
      </c>
      <c r="AE14" s="52">
        <f t="shared" si="5"/>
        <v>80.3989511144409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829</v>
      </c>
      <c r="AI14" s="51">
        <f>'資源化量内訳'!AZ14</f>
        <v>0</v>
      </c>
      <c r="AJ14" s="51">
        <f>'資源化量内訳'!BH14</f>
        <v>0</v>
      </c>
      <c r="AK14" s="51" t="s">
        <v>178</v>
      </c>
      <c r="AL14" s="51">
        <f t="shared" si="6"/>
        <v>829</v>
      </c>
      <c r="AM14" s="52">
        <f t="shared" si="7"/>
        <v>3.88181307360929</v>
      </c>
      <c r="AN14" s="51">
        <f>'ごみ処理量内訳'!AC14</f>
        <v>4186</v>
      </c>
      <c r="AO14" s="51">
        <f>'ごみ処理量内訳'!AD14</f>
        <v>2523</v>
      </c>
      <c r="AP14" s="51">
        <f>'ごみ処理量内訳'!AE14</f>
        <v>0</v>
      </c>
      <c r="AQ14" s="51">
        <f t="shared" si="8"/>
        <v>6709</v>
      </c>
    </row>
    <row r="15" spans="1:43" ht="13.5">
      <c r="A15" s="26" t="s">
        <v>96</v>
      </c>
      <c r="B15" s="49" t="s">
        <v>113</v>
      </c>
      <c r="C15" s="50" t="s">
        <v>114</v>
      </c>
      <c r="D15" s="51">
        <v>56549</v>
      </c>
      <c r="E15" s="51">
        <v>56549</v>
      </c>
      <c r="F15" s="51">
        <f>'ごみ搬入量内訳'!H15</f>
        <v>19435</v>
      </c>
      <c r="G15" s="51">
        <f>'ごみ搬入量内訳'!AG15</f>
        <v>828</v>
      </c>
      <c r="H15" s="51">
        <f>'ごみ搬入量内訳'!AH15</f>
        <v>0</v>
      </c>
      <c r="I15" s="51">
        <f t="shared" si="0"/>
        <v>20263</v>
      </c>
      <c r="J15" s="51">
        <f t="shared" si="1"/>
        <v>981.7161840731169</v>
      </c>
      <c r="K15" s="51">
        <f>('ごみ搬入量内訳'!E15+'ごみ搬入量内訳'!AH15)/'ごみ処理概要'!D15/365*1000000</f>
        <v>673.3886020052437</v>
      </c>
      <c r="L15" s="51">
        <f>'ごみ搬入量内訳'!F15/'ごみ処理概要'!D15/365*1000000</f>
        <v>308.3275820678732</v>
      </c>
      <c r="M15" s="51">
        <f>'資源化量内訳'!BP15</f>
        <v>657</v>
      </c>
      <c r="N15" s="51">
        <f>'ごみ処理量内訳'!E15</f>
        <v>17641</v>
      </c>
      <c r="O15" s="51">
        <f>'ごみ処理量内訳'!L15</f>
        <v>0</v>
      </c>
      <c r="P15" s="51">
        <f t="shared" si="2"/>
        <v>2622</v>
      </c>
      <c r="Q15" s="51">
        <f>'ごみ処理量内訳'!G15</f>
        <v>2622</v>
      </c>
      <c r="R15" s="51">
        <f>'ごみ処理量内訳'!H15</f>
        <v>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20263</v>
      </c>
      <c r="AE15" s="52">
        <f t="shared" si="5"/>
        <v>100</v>
      </c>
      <c r="AF15" s="51">
        <f>'資源化量内訳'!AB15</f>
        <v>0</v>
      </c>
      <c r="AG15" s="51">
        <f>'資源化量内訳'!AJ15</f>
        <v>859</v>
      </c>
      <c r="AH15" s="51">
        <f>'資源化量内訳'!AR15</f>
        <v>0</v>
      </c>
      <c r="AI15" s="51">
        <f>'資源化量内訳'!AZ15</f>
        <v>0</v>
      </c>
      <c r="AJ15" s="51">
        <f>'資源化量内訳'!BH15</f>
        <v>0</v>
      </c>
      <c r="AK15" s="51" t="s">
        <v>178</v>
      </c>
      <c r="AL15" s="51">
        <f t="shared" si="6"/>
        <v>859</v>
      </c>
      <c r="AM15" s="52">
        <f t="shared" si="7"/>
        <v>7.246653919694072</v>
      </c>
      <c r="AN15" s="51">
        <f>'ごみ処理量内訳'!AC15</f>
        <v>0</v>
      </c>
      <c r="AO15" s="51">
        <f>'ごみ処理量内訳'!AD15</f>
        <v>2572</v>
      </c>
      <c r="AP15" s="51">
        <f>'ごみ処理量内訳'!AE15</f>
        <v>743</v>
      </c>
      <c r="AQ15" s="51">
        <f t="shared" si="8"/>
        <v>3315</v>
      </c>
    </row>
    <row r="16" spans="1:43" ht="13.5">
      <c r="A16" s="26" t="s">
        <v>96</v>
      </c>
      <c r="B16" s="49" t="s">
        <v>115</v>
      </c>
      <c r="C16" s="50" t="s">
        <v>116</v>
      </c>
      <c r="D16" s="51">
        <v>125189</v>
      </c>
      <c r="E16" s="51">
        <v>125189</v>
      </c>
      <c r="F16" s="51">
        <f>'ごみ搬入量内訳'!H16</f>
        <v>44091</v>
      </c>
      <c r="G16" s="51">
        <f>'ごみ搬入量内訳'!AG16</f>
        <v>461</v>
      </c>
      <c r="H16" s="51">
        <f>'ごみ搬入量内訳'!AH16</f>
        <v>0</v>
      </c>
      <c r="I16" s="51">
        <f t="shared" si="0"/>
        <v>44552</v>
      </c>
      <c r="J16" s="51">
        <f t="shared" si="1"/>
        <v>975.0079797154921</v>
      </c>
      <c r="K16" s="51">
        <f>('ごみ搬入量内訳'!E16+'ごみ搬入量内訳'!AH16)/'ごみ処理概要'!D16/365*1000000</f>
        <v>640.5657112199779</v>
      </c>
      <c r="L16" s="51">
        <f>'ごみ搬入量内訳'!F16/'ごみ処理概要'!D16/365*1000000</f>
        <v>334.4422684955142</v>
      </c>
      <c r="M16" s="51">
        <f>'資源化量内訳'!BP16</f>
        <v>1271</v>
      </c>
      <c r="N16" s="51">
        <f>'ごみ処理量内訳'!E16</f>
        <v>35498</v>
      </c>
      <c r="O16" s="51">
        <f>'ごみ処理量内訳'!L16</f>
        <v>493</v>
      </c>
      <c r="P16" s="51">
        <f t="shared" si="2"/>
        <v>7860</v>
      </c>
      <c r="Q16" s="51">
        <f>'ごみ処理量内訳'!G16</f>
        <v>3385</v>
      </c>
      <c r="R16" s="51">
        <f>'ごみ処理量内訳'!H16</f>
        <v>4475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701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701</v>
      </c>
      <c r="AD16" s="51">
        <f t="shared" si="4"/>
        <v>44552</v>
      </c>
      <c r="AE16" s="52">
        <f t="shared" si="5"/>
        <v>98.89342790447118</v>
      </c>
      <c r="AF16" s="51">
        <f>'資源化量内訳'!AB16</f>
        <v>0</v>
      </c>
      <c r="AG16" s="51">
        <f>'資源化量内訳'!AJ16</f>
        <v>1359</v>
      </c>
      <c r="AH16" s="51">
        <f>'資源化量内訳'!AR16</f>
        <v>4268</v>
      </c>
      <c r="AI16" s="51">
        <f>'資源化量内訳'!AZ16</f>
        <v>0</v>
      </c>
      <c r="AJ16" s="51">
        <f>'資源化量内訳'!BH16</f>
        <v>0</v>
      </c>
      <c r="AK16" s="51" t="s">
        <v>178</v>
      </c>
      <c r="AL16" s="51">
        <f t="shared" si="6"/>
        <v>5627</v>
      </c>
      <c r="AM16" s="52">
        <f t="shared" si="7"/>
        <v>16.583375160945376</v>
      </c>
      <c r="AN16" s="51">
        <f>'ごみ処理量内訳'!AC16</f>
        <v>493</v>
      </c>
      <c r="AO16" s="51">
        <f>'ごみ処理量内訳'!AD16</f>
        <v>4816</v>
      </c>
      <c r="AP16" s="51">
        <f>'ごみ処理量内訳'!AE16</f>
        <v>791</v>
      </c>
      <c r="AQ16" s="51">
        <f t="shared" si="8"/>
        <v>6100</v>
      </c>
    </row>
    <row r="17" spans="1:43" ht="13.5">
      <c r="A17" s="26" t="s">
        <v>96</v>
      </c>
      <c r="B17" s="49" t="s">
        <v>117</v>
      </c>
      <c r="C17" s="50" t="s">
        <v>118</v>
      </c>
      <c r="D17" s="51">
        <v>5930</v>
      </c>
      <c r="E17" s="51">
        <v>5930</v>
      </c>
      <c r="F17" s="51">
        <f>'ごみ搬入量内訳'!H17</f>
        <v>1587</v>
      </c>
      <c r="G17" s="51">
        <f>'ごみ搬入量内訳'!AG17</f>
        <v>64</v>
      </c>
      <c r="H17" s="51">
        <f>'ごみ搬入量内訳'!AH17</f>
        <v>0</v>
      </c>
      <c r="I17" s="51">
        <f t="shared" si="0"/>
        <v>1651</v>
      </c>
      <c r="J17" s="51">
        <f t="shared" si="1"/>
        <v>762.7803830072305</v>
      </c>
      <c r="K17" s="51">
        <f>('ごみ搬入量内訳'!E17+'ごみ搬入量内訳'!AH17)/'ごみ処理概要'!D17/365*1000000</f>
        <v>733.2116704012567</v>
      </c>
      <c r="L17" s="51">
        <f>'ごみ搬入量内訳'!F17/'ごみ処理概要'!D17/365*1000000</f>
        <v>29.568712605973804</v>
      </c>
      <c r="M17" s="51">
        <f>'資源化量内訳'!BP17</f>
        <v>0</v>
      </c>
      <c r="N17" s="51">
        <f>'ごみ処理量内訳'!E17</f>
        <v>1307</v>
      </c>
      <c r="O17" s="51">
        <f>'ごみ処理量内訳'!L17</f>
        <v>236</v>
      </c>
      <c r="P17" s="51">
        <f t="shared" si="2"/>
        <v>0</v>
      </c>
      <c r="Q17" s="51">
        <f>'ごみ処理量内訳'!G17</f>
        <v>0</v>
      </c>
      <c r="R17" s="51">
        <f>'ごみ処理量内訳'!H17</f>
        <v>0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108</v>
      </c>
      <c r="W17" s="51">
        <f>'資源化量内訳'!M17</f>
        <v>0</v>
      </c>
      <c r="X17" s="51">
        <f>'資源化量内訳'!N17</f>
        <v>62</v>
      </c>
      <c r="Y17" s="51">
        <f>'資源化量内訳'!O17</f>
        <v>33</v>
      </c>
      <c r="Z17" s="51">
        <f>'資源化量内訳'!P17</f>
        <v>13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1651</v>
      </c>
      <c r="AE17" s="52">
        <f t="shared" si="5"/>
        <v>85.70563294972744</v>
      </c>
      <c r="AF17" s="51">
        <f>'資源化量内訳'!AB17</f>
        <v>0</v>
      </c>
      <c r="AG17" s="51">
        <f>'資源化量内訳'!AJ17</f>
        <v>0</v>
      </c>
      <c r="AH17" s="51">
        <f>'資源化量内訳'!AR17</f>
        <v>0</v>
      </c>
      <c r="AI17" s="51">
        <f>'資源化量内訳'!AZ17</f>
        <v>0</v>
      </c>
      <c r="AJ17" s="51">
        <f>'資源化量内訳'!BH17</f>
        <v>0</v>
      </c>
      <c r="AK17" s="51" t="s">
        <v>178</v>
      </c>
      <c r="AL17" s="51">
        <f t="shared" si="6"/>
        <v>0</v>
      </c>
      <c r="AM17" s="52">
        <f t="shared" si="7"/>
        <v>6.541490006056935</v>
      </c>
      <c r="AN17" s="51">
        <f>'ごみ処理量内訳'!AC17</f>
        <v>236</v>
      </c>
      <c r="AO17" s="51">
        <f>'ごみ処理量内訳'!AD17</f>
        <v>228</v>
      </c>
      <c r="AP17" s="51">
        <f>'ごみ処理量内訳'!AE17</f>
        <v>0</v>
      </c>
      <c r="AQ17" s="51">
        <f t="shared" si="8"/>
        <v>464</v>
      </c>
    </row>
    <row r="18" spans="1:43" ht="13.5">
      <c r="A18" s="26" t="s">
        <v>96</v>
      </c>
      <c r="B18" s="49" t="s">
        <v>119</v>
      </c>
      <c r="C18" s="50" t="s">
        <v>120</v>
      </c>
      <c r="D18" s="51">
        <v>3539</v>
      </c>
      <c r="E18" s="51">
        <v>3539</v>
      </c>
      <c r="F18" s="51">
        <f>'ごみ搬入量内訳'!H18</f>
        <v>1048</v>
      </c>
      <c r="G18" s="51">
        <f>'ごみ搬入量内訳'!AG18</f>
        <v>142</v>
      </c>
      <c r="H18" s="51">
        <f>'ごみ搬入量内訳'!AH18</f>
        <v>0</v>
      </c>
      <c r="I18" s="51">
        <f t="shared" si="0"/>
        <v>1190</v>
      </c>
      <c r="J18" s="51">
        <f t="shared" si="1"/>
        <v>921.2415859290024</v>
      </c>
      <c r="K18" s="51">
        <f>('ごみ搬入量内訳'!E18+'ごみ搬入量内訳'!AH18)/'ごみ処理概要'!D18/365*1000000</f>
        <v>811.3119176920962</v>
      </c>
      <c r="L18" s="51">
        <f>'ごみ搬入量内訳'!F18/'ごみ処理概要'!D18/365*1000000</f>
        <v>109.92966823690617</v>
      </c>
      <c r="M18" s="51">
        <f>'資源化量内訳'!BP18</f>
        <v>0</v>
      </c>
      <c r="N18" s="51">
        <f>'ごみ処理量内訳'!E18</f>
        <v>574</v>
      </c>
      <c r="O18" s="51">
        <f>'ごみ処理量内訳'!L18</f>
        <v>616</v>
      </c>
      <c r="P18" s="51">
        <f t="shared" si="2"/>
        <v>0</v>
      </c>
      <c r="Q18" s="51">
        <f>'ごみ処理量内訳'!G18</f>
        <v>0</v>
      </c>
      <c r="R18" s="51">
        <f>'ごみ処理量内訳'!H18</f>
        <v>0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1190</v>
      </c>
      <c r="AE18" s="52">
        <f t="shared" si="5"/>
        <v>48.23529411764706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0</v>
      </c>
      <c r="AI18" s="51">
        <f>'資源化量内訳'!AZ18</f>
        <v>0</v>
      </c>
      <c r="AJ18" s="51">
        <f>'資源化量内訳'!BH18</f>
        <v>0</v>
      </c>
      <c r="AK18" s="51" t="s">
        <v>178</v>
      </c>
      <c r="AL18" s="51">
        <f t="shared" si="6"/>
        <v>0</v>
      </c>
      <c r="AM18" s="52">
        <f t="shared" si="7"/>
        <v>0</v>
      </c>
      <c r="AN18" s="51">
        <f>'ごみ処理量内訳'!AC18</f>
        <v>616</v>
      </c>
      <c r="AO18" s="51">
        <f>'ごみ処理量内訳'!AD18</f>
        <v>107</v>
      </c>
      <c r="AP18" s="51">
        <f>'ごみ処理量内訳'!AE18</f>
        <v>0</v>
      </c>
      <c r="AQ18" s="51">
        <f t="shared" si="8"/>
        <v>723</v>
      </c>
    </row>
    <row r="19" spans="1:43" ht="13.5">
      <c r="A19" s="26" t="s">
        <v>96</v>
      </c>
      <c r="B19" s="49" t="s">
        <v>121</v>
      </c>
      <c r="C19" s="50" t="s">
        <v>52</v>
      </c>
      <c r="D19" s="51">
        <v>1959</v>
      </c>
      <c r="E19" s="51">
        <v>1959</v>
      </c>
      <c r="F19" s="51">
        <f>'ごみ搬入量内訳'!H19</f>
        <v>809</v>
      </c>
      <c r="G19" s="51">
        <f>'ごみ搬入量内訳'!AG19</f>
        <v>62</v>
      </c>
      <c r="H19" s="51">
        <f>'ごみ搬入量内訳'!AH19</f>
        <v>0</v>
      </c>
      <c r="I19" s="51">
        <f t="shared" si="0"/>
        <v>871</v>
      </c>
      <c r="J19" s="51">
        <f t="shared" si="1"/>
        <v>1218.1221898228757</v>
      </c>
      <c r="K19" s="51">
        <f>('ごみ搬入量内訳'!E19+'ごみ搬入量内訳'!AH19)/'ごみ処理概要'!D19/365*1000000</f>
        <v>1131.4131476081589</v>
      </c>
      <c r="L19" s="51">
        <f>'ごみ搬入量内訳'!F19/'ごみ処理概要'!D19/365*1000000</f>
        <v>86.70904221471676</v>
      </c>
      <c r="M19" s="51">
        <f>'資源化量内訳'!BP19</f>
        <v>0</v>
      </c>
      <c r="N19" s="51">
        <f>'ごみ処理量内訳'!E19</f>
        <v>177</v>
      </c>
      <c r="O19" s="51">
        <f>'ごみ処理量内訳'!L19</f>
        <v>694</v>
      </c>
      <c r="P19" s="51">
        <f t="shared" si="2"/>
        <v>0</v>
      </c>
      <c r="Q19" s="51">
        <f>'ごみ処理量内訳'!G19</f>
        <v>0</v>
      </c>
      <c r="R19" s="51">
        <f>'ごみ処理量内訳'!H19</f>
        <v>0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871</v>
      </c>
      <c r="AE19" s="52">
        <f t="shared" si="5"/>
        <v>20.32146957520092</v>
      </c>
      <c r="AF19" s="51">
        <f>'資源化量内訳'!AB19</f>
        <v>0</v>
      </c>
      <c r="AG19" s="51">
        <f>'資源化量内訳'!AJ19</f>
        <v>0</v>
      </c>
      <c r="AH19" s="51">
        <f>'資源化量内訳'!AR19</f>
        <v>0</v>
      </c>
      <c r="AI19" s="51">
        <f>'資源化量内訳'!AZ19</f>
        <v>0</v>
      </c>
      <c r="AJ19" s="51">
        <f>'資源化量内訳'!BH19</f>
        <v>0</v>
      </c>
      <c r="AK19" s="51" t="s">
        <v>178</v>
      </c>
      <c r="AL19" s="51">
        <f t="shared" si="6"/>
        <v>0</v>
      </c>
      <c r="AM19" s="52">
        <f t="shared" si="7"/>
        <v>0</v>
      </c>
      <c r="AN19" s="51">
        <f>'ごみ処理量内訳'!AC19</f>
        <v>694</v>
      </c>
      <c r="AO19" s="51">
        <f>'ごみ処理量内訳'!AD19</f>
        <v>32</v>
      </c>
      <c r="AP19" s="51">
        <f>'ごみ処理量内訳'!AE19</f>
        <v>0</v>
      </c>
      <c r="AQ19" s="51">
        <f t="shared" si="8"/>
        <v>726</v>
      </c>
    </row>
    <row r="20" spans="1:43" ht="13.5">
      <c r="A20" s="26" t="s">
        <v>96</v>
      </c>
      <c r="B20" s="49" t="s">
        <v>122</v>
      </c>
      <c r="C20" s="50" t="s">
        <v>123</v>
      </c>
      <c r="D20" s="51">
        <v>9497</v>
      </c>
      <c r="E20" s="51">
        <v>9497</v>
      </c>
      <c r="F20" s="51">
        <f>'ごみ搬入量内訳'!H20</f>
        <v>2634</v>
      </c>
      <c r="G20" s="51">
        <f>'ごみ搬入量内訳'!AG20</f>
        <v>1400</v>
      </c>
      <c r="H20" s="51">
        <f>'ごみ搬入量内訳'!AH20</f>
        <v>0</v>
      </c>
      <c r="I20" s="51">
        <f t="shared" si="0"/>
        <v>4034</v>
      </c>
      <c r="J20" s="51">
        <f t="shared" si="1"/>
        <v>1163.741686271512</v>
      </c>
      <c r="K20" s="51">
        <f>('ごみ搬入量内訳'!E20+'ごみ搬入量内訳'!AH20)/'ごみ処理概要'!D20/365*1000000</f>
        <v>681.9745528869246</v>
      </c>
      <c r="L20" s="51">
        <f>'ごみ搬入量内訳'!F20/'ごみ処理概要'!D20/365*1000000</f>
        <v>481.7671333845872</v>
      </c>
      <c r="M20" s="51">
        <f>'資源化量内訳'!BP20</f>
        <v>0</v>
      </c>
      <c r="N20" s="51">
        <f>'ごみ処理量内訳'!E20</f>
        <v>2439</v>
      </c>
      <c r="O20" s="51">
        <f>'ごみ処理量内訳'!L20</f>
        <v>1211</v>
      </c>
      <c r="P20" s="51">
        <f t="shared" si="2"/>
        <v>293</v>
      </c>
      <c r="Q20" s="51">
        <f>'ごみ処理量内訳'!G20</f>
        <v>293</v>
      </c>
      <c r="R20" s="51">
        <f>'ごみ処理量内訳'!H20</f>
        <v>0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3943</v>
      </c>
      <c r="AE20" s="52">
        <f t="shared" si="5"/>
        <v>69.28734466142531</v>
      </c>
      <c r="AF20" s="51">
        <f>'資源化量内訳'!AB20</f>
        <v>0</v>
      </c>
      <c r="AG20" s="51">
        <f>'資源化量内訳'!AJ20</f>
        <v>122</v>
      </c>
      <c r="AH20" s="51">
        <f>'資源化量内訳'!AR20</f>
        <v>0</v>
      </c>
      <c r="AI20" s="51">
        <f>'資源化量内訳'!AZ20</f>
        <v>0</v>
      </c>
      <c r="AJ20" s="51">
        <f>'資源化量内訳'!BH20</f>
        <v>0</v>
      </c>
      <c r="AK20" s="51" t="s">
        <v>178</v>
      </c>
      <c r="AL20" s="51">
        <f t="shared" si="6"/>
        <v>122</v>
      </c>
      <c r="AM20" s="52">
        <f t="shared" si="7"/>
        <v>3.0940907938118185</v>
      </c>
      <c r="AN20" s="51">
        <f>'ごみ処理量内訳'!AC20</f>
        <v>1211</v>
      </c>
      <c r="AO20" s="51">
        <f>'ごみ処理量内訳'!AD20</f>
        <v>277</v>
      </c>
      <c r="AP20" s="51">
        <f>'ごみ処理量内訳'!AE20</f>
        <v>101</v>
      </c>
      <c r="AQ20" s="51">
        <f t="shared" si="8"/>
        <v>1589</v>
      </c>
    </row>
    <row r="21" spans="1:43" ht="13.5">
      <c r="A21" s="26" t="s">
        <v>96</v>
      </c>
      <c r="B21" s="49" t="s">
        <v>124</v>
      </c>
      <c r="C21" s="50" t="s">
        <v>125</v>
      </c>
      <c r="D21" s="51">
        <v>14635</v>
      </c>
      <c r="E21" s="51">
        <v>14635</v>
      </c>
      <c r="F21" s="51">
        <f>'ごみ搬入量内訳'!H21</f>
        <v>5205</v>
      </c>
      <c r="G21" s="51">
        <f>'ごみ搬入量内訳'!AG21</f>
        <v>1507</v>
      </c>
      <c r="H21" s="51">
        <f>'ごみ搬入量内訳'!AH21</f>
        <v>0</v>
      </c>
      <c r="I21" s="51">
        <f t="shared" si="0"/>
        <v>6712</v>
      </c>
      <c r="J21" s="51">
        <f t="shared" si="1"/>
        <v>1256.511178400438</v>
      </c>
      <c r="K21" s="51">
        <f>('ごみ搬入量内訳'!E21+'ごみ搬入量内訳'!AH21)/'ごみ処理概要'!D21/365*1000000</f>
        <v>780.0777831338834</v>
      </c>
      <c r="L21" s="51">
        <f>'ごみ搬入量内訳'!F21/'ごみ処理概要'!D21/365*1000000</f>
        <v>476.4333952665546</v>
      </c>
      <c r="M21" s="51">
        <f>'資源化量内訳'!BP21</f>
        <v>0</v>
      </c>
      <c r="N21" s="51">
        <f>'ごみ処理量内訳'!E21</f>
        <v>5386</v>
      </c>
      <c r="O21" s="51">
        <f>'ごみ処理量内訳'!L21</f>
        <v>511</v>
      </c>
      <c r="P21" s="51">
        <f t="shared" si="2"/>
        <v>617</v>
      </c>
      <c r="Q21" s="51">
        <f>'ごみ処理量内訳'!G21</f>
        <v>617</v>
      </c>
      <c r="R21" s="51">
        <f>'ごみ処理量内訳'!H21</f>
        <v>0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6514</v>
      </c>
      <c r="AE21" s="52">
        <f t="shared" si="5"/>
        <v>92.15535769112681</v>
      </c>
      <c r="AF21" s="51">
        <f>'資源化量内訳'!AB21</f>
        <v>0</v>
      </c>
      <c r="AG21" s="51">
        <f>'資源化量内訳'!AJ21</f>
        <v>258</v>
      </c>
      <c r="AH21" s="51">
        <f>'資源化量内訳'!AR21</f>
        <v>0</v>
      </c>
      <c r="AI21" s="51">
        <f>'資源化量内訳'!AZ21</f>
        <v>0</v>
      </c>
      <c r="AJ21" s="51">
        <f>'資源化量内訳'!BH21</f>
        <v>0</v>
      </c>
      <c r="AK21" s="51" t="s">
        <v>178</v>
      </c>
      <c r="AL21" s="51">
        <f t="shared" si="6"/>
        <v>258</v>
      </c>
      <c r="AM21" s="52">
        <f t="shared" si="7"/>
        <v>3.9607000307031006</v>
      </c>
      <c r="AN21" s="51">
        <f>'ごみ処理量内訳'!AC21</f>
        <v>511</v>
      </c>
      <c r="AO21" s="51">
        <f>'ごみ処理量内訳'!AD21</f>
        <v>611</v>
      </c>
      <c r="AP21" s="51">
        <f>'ごみ処理量内訳'!AE21</f>
        <v>212</v>
      </c>
      <c r="AQ21" s="51">
        <f t="shared" si="8"/>
        <v>1334</v>
      </c>
    </row>
    <row r="22" spans="1:43" ht="13.5">
      <c r="A22" s="26" t="s">
        <v>96</v>
      </c>
      <c r="B22" s="49" t="s">
        <v>126</v>
      </c>
      <c r="C22" s="50" t="s">
        <v>127</v>
      </c>
      <c r="D22" s="51">
        <v>9843</v>
      </c>
      <c r="E22" s="51">
        <v>9843</v>
      </c>
      <c r="F22" s="51">
        <f>'ごみ搬入量内訳'!H22</f>
        <v>5334</v>
      </c>
      <c r="G22" s="51">
        <f>'ごみ搬入量内訳'!AG22</f>
        <v>380</v>
      </c>
      <c r="H22" s="51">
        <f>'ごみ搬入量内訳'!AH22</f>
        <v>0</v>
      </c>
      <c r="I22" s="51">
        <f t="shared" si="0"/>
        <v>5714</v>
      </c>
      <c r="J22" s="51">
        <f t="shared" si="1"/>
        <v>1590.4495093516148</v>
      </c>
      <c r="K22" s="51">
        <f>('ごみ搬入量内訳'!E22+'ごみ搬入量内訳'!AH22)/'ごみ処理概要'!D22/365*1000000</f>
        <v>528.2942192421009</v>
      </c>
      <c r="L22" s="51">
        <f>'ごみ搬入量内訳'!F22/'ごみ処理概要'!D22/365*1000000</f>
        <v>1062.1552901095138</v>
      </c>
      <c r="M22" s="51">
        <f>'資源化量内訳'!BP22</f>
        <v>0</v>
      </c>
      <c r="N22" s="51">
        <f>'ごみ処理量内訳'!E22</f>
        <v>4683</v>
      </c>
      <c r="O22" s="51">
        <f>'ごみ処理量内訳'!L22</f>
        <v>117</v>
      </c>
      <c r="P22" s="51">
        <f t="shared" si="2"/>
        <v>534</v>
      </c>
      <c r="Q22" s="51">
        <f>'ごみ処理量内訳'!G22</f>
        <v>0</v>
      </c>
      <c r="R22" s="51">
        <f>'ごみ処理量内訳'!H22</f>
        <v>534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67</v>
      </c>
      <c r="W22" s="51">
        <f>'資源化量内訳'!M22</f>
        <v>41</v>
      </c>
      <c r="X22" s="51">
        <f>'資源化量内訳'!N22</f>
        <v>0</v>
      </c>
      <c r="Y22" s="51">
        <f>'資源化量内訳'!O22</f>
        <v>6</v>
      </c>
      <c r="Z22" s="51">
        <f>'資源化量内訳'!P22</f>
        <v>20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5401</v>
      </c>
      <c r="AE22" s="52">
        <f t="shared" si="5"/>
        <v>97.83373449361228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253</v>
      </c>
      <c r="AI22" s="51">
        <f>'資源化量内訳'!AZ22</f>
        <v>0</v>
      </c>
      <c r="AJ22" s="51">
        <f>'資源化量内訳'!BH22</f>
        <v>0</v>
      </c>
      <c r="AK22" s="51" t="s">
        <v>178</v>
      </c>
      <c r="AL22" s="51">
        <f t="shared" si="6"/>
        <v>253</v>
      </c>
      <c r="AM22" s="52">
        <f t="shared" si="7"/>
        <v>5.924828735419367</v>
      </c>
      <c r="AN22" s="51">
        <f>'ごみ処理量内訳'!AC22</f>
        <v>117</v>
      </c>
      <c r="AO22" s="51">
        <f>'ごみ処理量内訳'!AD22</f>
        <v>1052</v>
      </c>
      <c r="AP22" s="51">
        <f>'ごみ処理量内訳'!AE22</f>
        <v>281</v>
      </c>
      <c r="AQ22" s="51">
        <f t="shared" si="8"/>
        <v>1450</v>
      </c>
    </row>
    <row r="23" spans="1:43" ht="13.5">
      <c r="A23" s="26" t="s">
        <v>96</v>
      </c>
      <c r="B23" s="49" t="s">
        <v>128</v>
      </c>
      <c r="C23" s="50" t="s">
        <v>129</v>
      </c>
      <c r="D23" s="51">
        <v>5101</v>
      </c>
      <c r="E23" s="51">
        <v>5101</v>
      </c>
      <c r="F23" s="51">
        <f>'ごみ搬入量内訳'!H23</f>
        <v>1456</v>
      </c>
      <c r="G23" s="51">
        <f>'ごみ搬入量内訳'!AG23</f>
        <v>506</v>
      </c>
      <c r="H23" s="51">
        <f>'ごみ搬入量内訳'!AH23</f>
        <v>0</v>
      </c>
      <c r="I23" s="51">
        <f t="shared" si="0"/>
        <v>1962</v>
      </c>
      <c r="J23" s="51">
        <f t="shared" si="1"/>
        <v>1053.7820948350175</v>
      </c>
      <c r="K23" s="51">
        <f>('ごみ搬入量内訳'!E23+'ごみ搬入量内訳'!AH23)/'ごみ処理概要'!D23/365*1000000</f>
        <v>852.3711439873459</v>
      </c>
      <c r="L23" s="51">
        <f>'ごみ搬入量内訳'!F23/'ごみ処理概要'!D23/365*1000000</f>
        <v>201.4109508476716</v>
      </c>
      <c r="M23" s="51">
        <f>'資源化量内訳'!BP23</f>
        <v>0</v>
      </c>
      <c r="N23" s="51">
        <f>'ごみ処理量内訳'!E23</f>
        <v>1695</v>
      </c>
      <c r="O23" s="51">
        <f>'ごみ処理量内訳'!L23</f>
        <v>89</v>
      </c>
      <c r="P23" s="51">
        <f t="shared" si="2"/>
        <v>62</v>
      </c>
      <c r="Q23" s="51">
        <f>'ごみ処理量内訳'!G23</f>
        <v>0</v>
      </c>
      <c r="R23" s="51">
        <f>'ごみ処理量内訳'!H23</f>
        <v>62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52</v>
      </c>
      <c r="W23" s="51">
        <f>'資源化量内訳'!M23</f>
        <v>12</v>
      </c>
      <c r="X23" s="51">
        <f>'資源化量内訳'!N23</f>
        <v>6</v>
      </c>
      <c r="Y23" s="51">
        <f>'資源化量内訳'!O23</f>
        <v>32</v>
      </c>
      <c r="Z23" s="51">
        <f>'資源化量内訳'!P23</f>
        <v>2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1898</v>
      </c>
      <c r="AE23" s="52">
        <f t="shared" si="5"/>
        <v>95.31085353003161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59</v>
      </c>
      <c r="AI23" s="51">
        <f>'資源化量内訳'!AZ23</f>
        <v>0</v>
      </c>
      <c r="AJ23" s="51">
        <f>'資源化量内訳'!BH23</f>
        <v>0</v>
      </c>
      <c r="AK23" s="51" t="s">
        <v>178</v>
      </c>
      <c r="AL23" s="51">
        <f t="shared" si="6"/>
        <v>59</v>
      </c>
      <c r="AM23" s="52">
        <f t="shared" si="7"/>
        <v>5.848261327713383</v>
      </c>
      <c r="AN23" s="51">
        <f>'ごみ処理量内訳'!AC23</f>
        <v>89</v>
      </c>
      <c r="AO23" s="51">
        <f>'ごみ処理量内訳'!AD23</f>
        <v>219</v>
      </c>
      <c r="AP23" s="51">
        <f>'ごみ処理量内訳'!AE23</f>
        <v>3</v>
      </c>
      <c r="AQ23" s="51">
        <f t="shared" si="8"/>
        <v>311</v>
      </c>
    </row>
    <row r="24" spans="1:43" ht="13.5">
      <c r="A24" s="26" t="s">
        <v>96</v>
      </c>
      <c r="B24" s="49" t="s">
        <v>130</v>
      </c>
      <c r="C24" s="50" t="s">
        <v>131</v>
      </c>
      <c r="D24" s="51">
        <v>10388</v>
      </c>
      <c r="E24" s="51">
        <v>10388</v>
      </c>
      <c r="F24" s="51">
        <f>'ごみ搬入量内訳'!H24</f>
        <v>2620</v>
      </c>
      <c r="G24" s="51">
        <f>'ごみ搬入量内訳'!AG24</f>
        <v>946</v>
      </c>
      <c r="H24" s="51">
        <f>'ごみ搬入量内訳'!AH24</f>
        <v>0</v>
      </c>
      <c r="I24" s="51">
        <f t="shared" si="0"/>
        <v>3566</v>
      </c>
      <c r="J24" s="51">
        <f t="shared" si="1"/>
        <v>940.4950918077233</v>
      </c>
      <c r="K24" s="51">
        <f>('ごみ搬入量内訳'!E24+'ごみ搬入量内訳'!AH24)/'ごみ処理概要'!D24/365*1000000</f>
        <v>740.844282918647</v>
      </c>
      <c r="L24" s="51">
        <f>'ごみ搬入量内訳'!F24/'ごみ処理概要'!D24/365*1000000</f>
        <v>199.65080888907642</v>
      </c>
      <c r="M24" s="51">
        <f>'資源化量内訳'!BP24</f>
        <v>0</v>
      </c>
      <c r="N24" s="51">
        <f>'ごみ処理量内訳'!E24</f>
        <v>3398</v>
      </c>
      <c r="O24" s="51">
        <f>'ごみ処理量内訳'!L24</f>
        <v>0</v>
      </c>
      <c r="P24" s="51">
        <f t="shared" si="2"/>
        <v>167</v>
      </c>
      <c r="Q24" s="51">
        <f>'ごみ処理量内訳'!G24</f>
        <v>0</v>
      </c>
      <c r="R24" s="51">
        <f>'ごみ処理量内訳'!H24</f>
        <v>167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1</v>
      </c>
      <c r="W24" s="51">
        <f>'資源化量内訳'!M24</f>
        <v>1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3566</v>
      </c>
      <c r="AE24" s="52">
        <f t="shared" si="5"/>
        <v>100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167</v>
      </c>
      <c r="AI24" s="51">
        <f>'資源化量内訳'!AZ24</f>
        <v>0</v>
      </c>
      <c r="AJ24" s="51">
        <f>'資源化量内訳'!BH24</f>
        <v>0</v>
      </c>
      <c r="AK24" s="51" t="s">
        <v>178</v>
      </c>
      <c r="AL24" s="51">
        <f t="shared" si="6"/>
        <v>167</v>
      </c>
      <c r="AM24" s="52">
        <f t="shared" si="7"/>
        <v>4.711160964666293</v>
      </c>
      <c r="AN24" s="51">
        <f>'ごみ処理量内訳'!AC24</f>
        <v>0</v>
      </c>
      <c r="AO24" s="51">
        <f>'ごみ処理量内訳'!AD24</f>
        <v>388</v>
      </c>
      <c r="AP24" s="51">
        <f>'ごみ処理量内訳'!AE24</f>
        <v>0</v>
      </c>
      <c r="AQ24" s="51">
        <f t="shared" si="8"/>
        <v>388</v>
      </c>
    </row>
    <row r="25" spans="1:43" ht="13.5">
      <c r="A25" s="26" t="s">
        <v>96</v>
      </c>
      <c r="B25" s="49" t="s">
        <v>132</v>
      </c>
      <c r="C25" s="50" t="s">
        <v>133</v>
      </c>
      <c r="D25" s="51">
        <v>5420</v>
      </c>
      <c r="E25" s="51">
        <v>5420</v>
      </c>
      <c r="F25" s="51">
        <f>'ごみ搬入量内訳'!H25</f>
        <v>1694</v>
      </c>
      <c r="G25" s="51">
        <f>'ごみ搬入量内訳'!AG25</f>
        <v>290</v>
      </c>
      <c r="H25" s="51">
        <f>'ごみ搬入量内訳'!AH25</f>
        <v>0</v>
      </c>
      <c r="I25" s="51">
        <f t="shared" si="0"/>
        <v>1984</v>
      </c>
      <c r="J25" s="51">
        <f t="shared" si="1"/>
        <v>1002.8812616893292</v>
      </c>
      <c r="K25" s="51">
        <f>('ごみ搬入量内訳'!E25+'ごみ搬入量内訳'!AH25)/'ごみ処理概要'!D25/365*1000000</f>
        <v>856.2907546883688</v>
      </c>
      <c r="L25" s="51">
        <f>'ごみ搬入量内訳'!F25/'ごみ処理概要'!D25/365*1000000</f>
        <v>146.5905070009604</v>
      </c>
      <c r="M25" s="51">
        <f>'資源化量内訳'!BP25</f>
        <v>0</v>
      </c>
      <c r="N25" s="51">
        <f>'ごみ処理量内訳'!E25</f>
        <v>0</v>
      </c>
      <c r="O25" s="51">
        <f>'ごみ処理量内訳'!L25</f>
        <v>1973</v>
      </c>
      <c r="P25" s="51">
        <f t="shared" si="2"/>
        <v>0</v>
      </c>
      <c r="Q25" s="51">
        <f>'ごみ処理量内訳'!G25</f>
        <v>0</v>
      </c>
      <c r="R25" s="51">
        <f>'ごみ処理量内訳'!H25</f>
        <v>0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11</v>
      </c>
      <c r="W25" s="51">
        <f>'資源化量内訳'!M25</f>
        <v>0</v>
      </c>
      <c r="X25" s="51">
        <f>'資源化量内訳'!N25</f>
        <v>11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1984</v>
      </c>
      <c r="AE25" s="52">
        <f t="shared" si="5"/>
        <v>0.5544354838709677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0</v>
      </c>
      <c r="AI25" s="51">
        <f>'資源化量内訳'!AZ25</f>
        <v>0</v>
      </c>
      <c r="AJ25" s="51">
        <f>'資源化量内訳'!BH25</f>
        <v>0</v>
      </c>
      <c r="AK25" s="51" t="s">
        <v>178</v>
      </c>
      <c r="AL25" s="51">
        <f t="shared" si="6"/>
        <v>0</v>
      </c>
      <c r="AM25" s="52">
        <f t="shared" si="7"/>
        <v>0.5544354838709677</v>
      </c>
      <c r="AN25" s="51">
        <f>'ごみ処理量内訳'!AC25</f>
        <v>1973</v>
      </c>
      <c r="AO25" s="51">
        <f>'ごみ処理量内訳'!AD25</f>
        <v>0</v>
      </c>
      <c r="AP25" s="51">
        <f>'ごみ処理量内訳'!AE25</f>
        <v>0</v>
      </c>
      <c r="AQ25" s="51">
        <f t="shared" si="8"/>
        <v>1973</v>
      </c>
    </row>
    <row r="26" spans="1:43" ht="13.5">
      <c r="A26" s="26" t="s">
        <v>96</v>
      </c>
      <c r="B26" s="49" t="s">
        <v>134</v>
      </c>
      <c r="C26" s="50" t="s">
        <v>135</v>
      </c>
      <c r="D26" s="51">
        <v>13410</v>
      </c>
      <c r="E26" s="51">
        <v>13410</v>
      </c>
      <c r="F26" s="51">
        <f>'ごみ搬入量内訳'!H26</f>
        <v>3056</v>
      </c>
      <c r="G26" s="51">
        <f>'ごみ搬入量内訳'!AG26</f>
        <v>475</v>
      </c>
      <c r="H26" s="51">
        <f>'ごみ搬入量内訳'!AH26</f>
        <v>0</v>
      </c>
      <c r="I26" s="51">
        <f t="shared" si="0"/>
        <v>3531</v>
      </c>
      <c r="J26" s="51">
        <f t="shared" si="1"/>
        <v>721.399895804603</v>
      </c>
      <c r="K26" s="51">
        <f>('ごみ搬入量内訳'!E26+'ごみ搬入量内訳'!AH26)/'ごみ処理概要'!D26/365*1000000</f>
        <v>624.1508585905018</v>
      </c>
      <c r="L26" s="51">
        <f>'ごみ搬入量内訳'!F26/'ごみ処理概要'!D26/365*1000000</f>
        <v>97.24903721410111</v>
      </c>
      <c r="M26" s="51">
        <f>'資源化量内訳'!BP26</f>
        <v>0</v>
      </c>
      <c r="N26" s="51">
        <f>'ごみ処理量内訳'!E26</f>
        <v>2657</v>
      </c>
      <c r="O26" s="51">
        <f>'ごみ処理量内訳'!L26</f>
        <v>233</v>
      </c>
      <c r="P26" s="51">
        <f t="shared" si="2"/>
        <v>519</v>
      </c>
      <c r="Q26" s="51">
        <f>'ごみ処理量内訳'!G26</f>
        <v>0</v>
      </c>
      <c r="R26" s="51">
        <f>'ごみ処理量内訳'!H26</f>
        <v>519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3409</v>
      </c>
      <c r="AE26" s="52">
        <f t="shared" si="5"/>
        <v>93.16515107069522</v>
      </c>
      <c r="AF26" s="51">
        <f>'資源化量内訳'!AB26</f>
        <v>0</v>
      </c>
      <c r="AG26" s="51">
        <f>'資源化量内訳'!AJ26</f>
        <v>0</v>
      </c>
      <c r="AH26" s="51">
        <f>'資源化量内訳'!AR26</f>
        <v>412</v>
      </c>
      <c r="AI26" s="51">
        <f>'資源化量内訳'!AZ26</f>
        <v>0</v>
      </c>
      <c r="AJ26" s="51">
        <f>'資源化量内訳'!BH26</f>
        <v>0</v>
      </c>
      <c r="AK26" s="51" t="s">
        <v>178</v>
      </c>
      <c r="AL26" s="51">
        <f t="shared" si="6"/>
        <v>412</v>
      </c>
      <c r="AM26" s="52">
        <f t="shared" si="7"/>
        <v>12.085655617483134</v>
      </c>
      <c r="AN26" s="51">
        <f>'ごみ処理量内訳'!AC26</f>
        <v>233</v>
      </c>
      <c r="AO26" s="51">
        <f>'ごみ処理量内訳'!AD26</f>
        <v>429</v>
      </c>
      <c r="AP26" s="51">
        <f>'ごみ処理量内訳'!AE26</f>
        <v>107</v>
      </c>
      <c r="AQ26" s="51">
        <f t="shared" si="8"/>
        <v>769</v>
      </c>
    </row>
    <row r="27" spans="1:43" ht="13.5">
      <c r="A27" s="26" t="s">
        <v>96</v>
      </c>
      <c r="B27" s="49" t="s">
        <v>136</v>
      </c>
      <c r="C27" s="50" t="s">
        <v>137</v>
      </c>
      <c r="D27" s="51">
        <v>14376</v>
      </c>
      <c r="E27" s="51">
        <v>14376</v>
      </c>
      <c r="F27" s="51">
        <f>'ごみ搬入量内訳'!H27</f>
        <v>3478</v>
      </c>
      <c r="G27" s="51">
        <f>'ごみ搬入量内訳'!AG27</f>
        <v>684</v>
      </c>
      <c r="H27" s="51">
        <f>'ごみ搬入量内訳'!AH27</f>
        <v>0</v>
      </c>
      <c r="I27" s="51">
        <f t="shared" si="0"/>
        <v>4162</v>
      </c>
      <c r="J27" s="51">
        <f t="shared" si="1"/>
        <v>793.1788902356285</v>
      </c>
      <c r="K27" s="51">
        <f>('ごみ搬入量内訳'!E27+'ごみ搬入量内訳'!AH27)/'ごみ処理概要'!D27/365*1000000</f>
        <v>629.6643568809508</v>
      </c>
      <c r="L27" s="51">
        <f>'ごみ搬入量内訳'!F27/'ごみ処理概要'!D27/365*1000000</f>
        <v>163.5145333546779</v>
      </c>
      <c r="M27" s="51">
        <f>'資源化量内訳'!BP27</f>
        <v>0</v>
      </c>
      <c r="N27" s="51">
        <f>'ごみ処理量内訳'!E27</f>
        <v>3303</v>
      </c>
      <c r="O27" s="51">
        <f>'ごみ処理量内訳'!L27</f>
        <v>75</v>
      </c>
      <c r="P27" s="51">
        <f t="shared" si="2"/>
        <v>784</v>
      </c>
      <c r="Q27" s="51">
        <f>'ごみ処理量内訳'!G27</f>
        <v>0</v>
      </c>
      <c r="R27" s="51">
        <f>'ごみ処理量内訳'!H27</f>
        <v>784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0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4162</v>
      </c>
      <c r="AE27" s="52">
        <f t="shared" si="5"/>
        <v>98.1979817395483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598</v>
      </c>
      <c r="AI27" s="51">
        <f>'資源化量内訳'!AZ27</f>
        <v>0</v>
      </c>
      <c r="AJ27" s="51">
        <f>'資源化量内訳'!BH27</f>
        <v>0</v>
      </c>
      <c r="AK27" s="51" t="s">
        <v>178</v>
      </c>
      <c r="AL27" s="51">
        <f t="shared" si="6"/>
        <v>598</v>
      </c>
      <c r="AM27" s="52">
        <f t="shared" si="7"/>
        <v>14.368092263334937</v>
      </c>
      <c r="AN27" s="51">
        <f>'ごみ処理量内訳'!AC27</f>
        <v>75</v>
      </c>
      <c r="AO27" s="51">
        <f>'ごみ処理量内訳'!AD27</f>
        <v>534</v>
      </c>
      <c r="AP27" s="51">
        <f>'ごみ処理量内訳'!AE27</f>
        <v>186</v>
      </c>
      <c r="AQ27" s="51">
        <f t="shared" si="8"/>
        <v>795</v>
      </c>
    </row>
    <row r="28" spans="1:43" ht="13.5">
      <c r="A28" s="26" t="s">
        <v>96</v>
      </c>
      <c r="B28" s="49" t="s">
        <v>138</v>
      </c>
      <c r="C28" s="50" t="s">
        <v>139</v>
      </c>
      <c r="D28" s="51">
        <v>37208</v>
      </c>
      <c r="E28" s="51">
        <v>37208</v>
      </c>
      <c r="F28" s="51">
        <f>'ごみ搬入量内訳'!H28</f>
        <v>12525</v>
      </c>
      <c r="G28" s="51">
        <f>'ごみ搬入量内訳'!AG28</f>
        <v>143</v>
      </c>
      <c r="H28" s="51">
        <f>'ごみ搬入量内訳'!AH28</f>
        <v>190</v>
      </c>
      <c r="I28" s="51">
        <f t="shared" si="0"/>
        <v>12858</v>
      </c>
      <c r="J28" s="51">
        <f t="shared" si="1"/>
        <v>946.7694383002035</v>
      </c>
      <c r="K28" s="51">
        <f>('ごみ搬入量内訳'!E28+'ごみ搬入量内訳'!AH28)/'ごみ処理概要'!D28/365*1000000</f>
        <v>780.8749333623937</v>
      </c>
      <c r="L28" s="51">
        <f>'ごみ搬入量内訳'!F28/'ごみ処理概要'!D28/365*1000000</f>
        <v>165.8945049378098</v>
      </c>
      <c r="M28" s="51">
        <f>'資源化量内訳'!BP28</f>
        <v>98</v>
      </c>
      <c r="N28" s="51">
        <f>'ごみ処理量内訳'!E28</f>
        <v>11388</v>
      </c>
      <c r="O28" s="51">
        <f>'ごみ処理量内訳'!L28</f>
        <v>314</v>
      </c>
      <c r="P28" s="51">
        <f t="shared" si="2"/>
        <v>1275</v>
      </c>
      <c r="Q28" s="51">
        <f>'ごみ処理量内訳'!G28</f>
        <v>1275</v>
      </c>
      <c r="R28" s="51">
        <f>'ごみ処理量内訳'!H28</f>
        <v>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12977</v>
      </c>
      <c r="AE28" s="52">
        <f t="shared" si="5"/>
        <v>97.58033443785158</v>
      </c>
      <c r="AF28" s="51">
        <f>'資源化量内訳'!AB28</f>
        <v>0</v>
      </c>
      <c r="AG28" s="51">
        <f>'資源化量内訳'!AJ28</f>
        <v>637</v>
      </c>
      <c r="AH28" s="51">
        <f>'資源化量内訳'!AR28</f>
        <v>0</v>
      </c>
      <c r="AI28" s="51">
        <f>'資源化量内訳'!AZ28</f>
        <v>0</v>
      </c>
      <c r="AJ28" s="51">
        <f>'資源化量内訳'!BH28</f>
        <v>0</v>
      </c>
      <c r="AK28" s="51" t="s">
        <v>178</v>
      </c>
      <c r="AL28" s="51">
        <f t="shared" si="6"/>
        <v>637</v>
      </c>
      <c r="AM28" s="52">
        <f t="shared" si="7"/>
        <v>5.621414913957936</v>
      </c>
      <c r="AN28" s="51">
        <f>'ごみ処理量内訳'!AC28</f>
        <v>314</v>
      </c>
      <c r="AO28" s="51">
        <f>'ごみ処理量内訳'!AD28</f>
        <v>1531</v>
      </c>
      <c r="AP28" s="51">
        <f>'ごみ処理量内訳'!AE28</f>
        <v>370</v>
      </c>
      <c r="AQ28" s="51">
        <f t="shared" si="8"/>
        <v>2215</v>
      </c>
    </row>
    <row r="29" spans="1:43" ht="13.5">
      <c r="A29" s="26" t="s">
        <v>96</v>
      </c>
      <c r="B29" s="49" t="s">
        <v>140</v>
      </c>
      <c r="C29" s="50" t="s">
        <v>141</v>
      </c>
      <c r="D29" s="51">
        <v>13946</v>
      </c>
      <c r="E29" s="51">
        <v>13946</v>
      </c>
      <c r="F29" s="51">
        <f>'ごみ搬入量内訳'!H29</f>
        <v>5116</v>
      </c>
      <c r="G29" s="51">
        <f>'ごみ搬入量内訳'!AG29</f>
        <v>222</v>
      </c>
      <c r="H29" s="51">
        <f>'ごみ搬入量内訳'!AH29</f>
        <v>0</v>
      </c>
      <c r="I29" s="51">
        <f t="shared" si="0"/>
        <v>5338</v>
      </c>
      <c r="J29" s="51">
        <f t="shared" si="1"/>
        <v>1048.6632392260558</v>
      </c>
      <c r="K29" s="51">
        <f>('ごみ搬入量内訳'!E29+'ごみ搬入量内訳'!AH29)/'ごみ処理概要'!D29/365*1000000</f>
        <v>777.7552948849673</v>
      </c>
      <c r="L29" s="51">
        <f>'ごみ搬入量内訳'!F29/'ごみ処理概要'!D29/365*1000000</f>
        <v>270.9079443410886</v>
      </c>
      <c r="M29" s="51">
        <f>'資源化量内訳'!BP29</f>
        <v>0</v>
      </c>
      <c r="N29" s="51">
        <f>'ごみ処理量内訳'!E29</f>
        <v>4767</v>
      </c>
      <c r="O29" s="51">
        <f>'ごみ処理量内訳'!L29</f>
        <v>0</v>
      </c>
      <c r="P29" s="51">
        <f t="shared" si="2"/>
        <v>495</v>
      </c>
      <c r="Q29" s="51">
        <f>'ごみ処理量内訳'!G29</f>
        <v>495</v>
      </c>
      <c r="R29" s="51">
        <f>'ごみ処理量内訳'!H29</f>
        <v>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75</v>
      </c>
      <c r="W29" s="51">
        <f>'資源化量内訳'!M29</f>
        <v>2</v>
      </c>
      <c r="X29" s="51">
        <f>'資源化量内訳'!N29</f>
        <v>0</v>
      </c>
      <c r="Y29" s="51">
        <f>'資源化量内訳'!O29</f>
        <v>57</v>
      </c>
      <c r="Z29" s="51">
        <f>'資源化量内訳'!P29</f>
        <v>16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5337</v>
      </c>
      <c r="AE29" s="52">
        <f t="shared" si="5"/>
        <v>100</v>
      </c>
      <c r="AF29" s="51">
        <f>'資源化量内訳'!AB29</f>
        <v>0</v>
      </c>
      <c r="AG29" s="51">
        <f>'資源化量内訳'!AJ29</f>
        <v>212</v>
      </c>
      <c r="AH29" s="51">
        <f>'資源化量内訳'!AR29</f>
        <v>0</v>
      </c>
      <c r="AI29" s="51">
        <f>'資源化量内訳'!AZ29</f>
        <v>0</v>
      </c>
      <c r="AJ29" s="51">
        <f>'資源化量内訳'!BH29</f>
        <v>0</v>
      </c>
      <c r="AK29" s="51" t="s">
        <v>178</v>
      </c>
      <c r="AL29" s="51">
        <f t="shared" si="6"/>
        <v>212</v>
      </c>
      <c r="AM29" s="52">
        <f t="shared" si="7"/>
        <v>5.377552932359003</v>
      </c>
      <c r="AN29" s="51">
        <f>'ごみ処理量内訳'!AC29</f>
        <v>0</v>
      </c>
      <c r="AO29" s="51">
        <f>'ごみ処理量内訳'!AD29</f>
        <v>641</v>
      </c>
      <c r="AP29" s="51">
        <f>'ごみ処理量内訳'!AE29</f>
        <v>164</v>
      </c>
      <c r="AQ29" s="51">
        <f t="shared" si="8"/>
        <v>805</v>
      </c>
    </row>
    <row r="30" spans="1:43" ht="13.5">
      <c r="A30" s="26" t="s">
        <v>96</v>
      </c>
      <c r="B30" s="49" t="s">
        <v>142</v>
      </c>
      <c r="C30" s="50" t="s">
        <v>143</v>
      </c>
      <c r="D30" s="51">
        <v>26120</v>
      </c>
      <c r="E30" s="51">
        <v>26120</v>
      </c>
      <c r="F30" s="51">
        <f>'ごみ搬入量内訳'!H30</f>
        <v>12794</v>
      </c>
      <c r="G30" s="51">
        <f>'ごみ搬入量内訳'!AG30</f>
        <v>12</v>
      </c>
      <c r="H30" s="51">
        <f>'ごみ搬入量内訳'!AH30</f>
        <v>0</v>
      </c>
      <c r="I30" s="51">
        <f t="shared" si="0"/>
        <v>12806</v>
      </c>
      <c r="J30" s="51">
        <f t="shared" si="1"/>
        <v>1343.220961211689</v>
      </c>
      <c r="K30" s="51">
        <f>('ごみ搬入量内訳'!E30+'ごみ搬入量内訳'!AH30)/'ごみ処理概要'!D30/365*1000000</f>
        <v>747.760599131511</v>
      </c>
      <c r="L30" s="51">
        <f>'ごみ搬入量内訳'!F30/'ごみ処理概要'!D30/365*1000000</f>
        <v>595.4603620801779</v>
      </c>
      <c r="M30" s="51">
        <f>'資源化量内訳'!BP30</f>
        <v>5</v>
      </c>
      <c r="N30" s="51">
        <f>'ごみ処理量内訳'!E30</f>
        <v>10359</v>
      </c>
      <c r="O30" s="51">
        <f>'ごみ処理量内訳'!L30</f>
        <v>104</v>
      </c>
      <c r="P30" s="51">
        <f t="shared" si="2"/>
        <v>1660</v>
      </c>
      <c r="Q30" s="51">
        <f>'ごみ処理量内訳'!G30</f>
        <v>934</v>
      </c>
      <c r="R30" s="51">
        <f>'ごみ処理量内訳'!H30</f>
        <v>726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683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683</v>
      </c>
      <c r="AD30" s="51">
        <f t="shared" si="4"/>
        <v>12806</v>
      </c>
      <c r="AE30" s="52">
        <f t="shared" si="5"/>
        <v>99.18788068093082</v>
      </c>
      <c r="AF30" s="51">
        <f>'資源化量内訳'!AB30</f>
        <v>0</v>
      </c>
      <c r="AG30" s="51">
        <f>'資源化量内訳'!AJ30</f>
        <v>393</v>
      </c>
      <c r="AH30" s="51">
        <f>'資源化量内訳'!AR30</f>
        <v>698</v>
      </c>
      <c r="AI30" s="51">
        <f>'資源化量内訳'!AZ30</f>
        <v>0</v>
      </c>
      <c r="AJ30" s="51">
        <f>'資源化量内訳'!BH30</f>
        <v>0</v>
      </c>
      <c r="AK30" s="51" t="s">
        <v>178</v>
      </c>
      <c r="AL30" s="51">
        <f t="shared" si="6"/>
        <v>1091</v>
      </c>
      <c r="AM30" s="52">
        <f t="shared" si="7"/>
        <v>13.88650378580907</v>
      </c>
      <c r="AN30" s="51">
        <f>'ごみ処理量内訳'!AC30</f>
        <v>104</v>
      </c>
      <c r="AO30" s="51">
        <f>'ごみ処理量内訳'!AD30</f>
        <v>1406</v>
      </c>
      <c r="AP30" s="51">
        <f>'ごみ処理量内訳'!AE30</f>
        <v>229</v>
      </c>
      <c r="AQ30" s="51">
        <f t="shared" si="8"/>
        <v>1739</v>
      </c>
    </row>
    <row r="31" spans="1:43" ht="13.5">
      <c r="A31" s="26" t="s">
        <v>96</v>
      </c>
      <c r="B31" s="49" t="s">
        <v>144</v>
      </c>
      <c r="C31" s="50" t="s">
        <v>145</v>
      </c>
      <c r="D31" s="51">
        <v>15911</v>
      </c>
      <c r="E31" s="51">
        <v>15911</v>
      </c>
      <c r="F31" s="51">
        <f>'ごみ搬入量内訳'!H31</f>
        <v>5188</v>
      </c>
      <c r="G31" s="51">
        <f>'ごみ搬入量内訳'!AG31</f>
        <v>14</v>
      </c>
      <c r="H31" s="51">
        <f>'ごみ搬入量内訳'!AH31</f>
        <v>7</v>
      </c>
      <c r="I31" s="51">
        <f t="shared" si="0"/>
        <v>5209</v>
      </c>
      <c r="J31" s="51">
        <f t="shared" si="1"/>
        <v>896.9412907241738</v>
      </c>
      <c r="K31" s="51">
        <f>('ごみ搬入量内訳'!E31+'ごみ搬入量内訳'!AH31)/'ごみ処理概要'!D31/365*1000000</f>
        <v>724.7506033131209</v>
      </c>
      <c r="L31" s="51">
        <f>'ごみ搬入量内訳'!F31/'ごみ処理概要'!D31/365*1000000</f>
        <v>172.19068741105275</v>
      </c>
      <c r="M31" s="51">
        <f>'資源化量内訳'!BP31</f>
        <v>16</v>
      </c>
      <c r="N31" s="51">
        <f>'ごみ処理量内訳'!E31</f>
        <v>3990</v>
      </c>
      <c r="O31" s="51">
        <f>'ごみ処理量内訳'!L31</f>
        <v>0</v>
      </c>
      <c r="P31" s="51">
        <f t="shared" si="2"/>
        <v>0</v>
      </c>
      <c r="Q31" s="51">
        <f>'ごみ処理量内訳'!G31</f>
        <v>0</v>
      </c>
      <c r="R31" s="51">
        <f>'ごみ処理量内訳'!H31</f>
        <v>0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911</v>
      </c>
      <c r="W31" s="51">
        <f>'資源化量内訳'!M31</f>
        <v>569</v>
      </c>
      <c r="X31" s="51">
        <f>'資源化量内訳'!N31</f>
        <v>128</v>
      </c>
      <c r="Y31" s="51">
        <f>'資源化量内訳'!O31</f>
        <v>136</v>
      </c>
      <c r="Z31" s="51">
        <f>'資源化量内訳'!P31</f>
        <v>40</v>
      </c>
      <c r="AA31" s="51">
        <f>'資源化量内訳'!Q31</f>
        <v>0</v>
      </c>
      <c r="AB31" s="51">
        <f>'資源化量内訳'!R31</f>
        <v>38</v>
      </c>
      <c r="AC31" s="51">
        <f>'資源化量内訳'!S31</f>
        <v>0</v>
      </c>
      <c r="AD31" s="51">
        <f t="shared" si="4"/>
        <v>4901</v>
      </c>
      <c r="AE31" s="52">
        <f t="shared" si="5"/>
        <v>100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0</v>
      </c>
      <c r="AI31" s="51">
        <f>'資源化量内訳'!AZ31</f>
        <v>0</v>
      </c>
      <c r="AJ31" s="51">
        <f>'資源化量内訳'!BH31</f>
        <v>0</v>
      </c>
      <c r="AK31" s="51" t="s">
        <v>178</v>
      </c>
      <c r="AL31" s="51">
        <f t="shared" si="6"/>
        <v>0</v>
      </c>
      <c r="AM31" s="52">
        <f t="shared" si="7"/>
        <v>18.8529591214155</v>
      </c>
      <c r="AN31" s="51">
        <f>'ごみ処理量内訳'!AC31</f>
        <v>0</v>
      </c>
      <c r="AO31" s="51">
        <f>'ごみ処理量内訳'!AD31</f>
        <v>438</v>
      </c>
      <c r="AP31" s="51">
        <f>'ごみ処理量内訳'!AE31</f>
        <v>0</v>
      </c>
      <c r="AQ31" s="51">
        <f t="shared" si="8"/>
        <v>438</v>
      </c>
    </row>
    <row r="32" spans="1:43" ht="13.5">
      <c r="A32" s="26" t="s">
        <v>96</v>
      </c>
      <c r="B32" s="49" t="s">
        <v>146</v>
      </c>
      <c r="C32" s="50" t="s">
        <v>147</v>
      </c>
      <c r="D32" s="51">
        <v>14607</v>
      </c>
      <c r="E32" s="51">
        <v>14607</v>
      </c>
      <c r="F32" s="51">
        <f>'ごみ搬入量内訳'!H32</f>
        <v>4132</v>
      </c>
      <c r="G32" s="51">
        <f>'ごみ搬入量内訳'!AG32</f>
        <v>13</v>
      </c>
      <c r="H32" s="51">
        <f>'ごみ搬入量内訳'!AH32</f>
        <v>0</v>
      </c>
      <c r="I32" s="51">
        <f aca="true" t="shared" si="9" ref="I32:I59">SUM(F32:H32)</f>
        <v>4145</v>
      </c>
      <c r="J32" s="51">
        <f aca="true" t="shared" si="10" ref="J32:J59">I32/D32/365*1000000</f>
        <v>777.446729893999</v>
      </c>
      <c r="K32" s="51">
        <f>('ごみ搬入量内訳'!E32+'ごみ搬入量内訳'!AH32)/'ごみ処理概要'!D32/365*1000000</f>
        <v>616.8931953248162</v>
      </c>
      <c r="L32" s="51">
        <f>'ごみ搬入量内訳'!F32/'ごみ処理概要'!D32/365*1000000</f>
        <v>160.55353456918291</v>
      </c>
      <c r="M32" s="51">
        <f>'資源化量内訳'!BP32</f>
        <v>18</v>
      </c>
      <c r="N32" s="51">
        <f>'ごみ処理量内訳'!E32</f>
        <v>3289</v>
      </c>
      <c r="O32" s="51">
        <f>'ごみ処理量内訳'!L32</f>
        <v>163</v>
      </c>
      <c r="P32" s="51">
        <f aca="true" t="shared" si="11" ref="P32:P59">SUM(Q32:U32)</f>
        <v>0</v>
      </c>
      <c r="Q32" s="51">
        <f>'ごみ処理量内訳'!G32</f>
        <v>0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aca="true" t="shared" si="12" ref="V32:V59">SUM(W32:AC32)</f>
        <v>693</v>
      </c>
      <c r="W32" s="51">
        <f>'資源化量内訳'!M32</f>
        <v>481</v>
      </c>
      <c r="X32" s="51">
        <f>'資源化量内訳'!N32</f>
        <v>78</v>
      </c>
      <c r="Y32" s="51">
        <f>'資源化量内訳'!O32</f>
        <v>92</v>
      </c>
      <c r="Z32" s="51">
        <f>'資源化量内訳'!P32</f>
        <v>28</v>
      </c>
      <c r="AA32" s="51">
        <f>'資源化量内訳'!Q32</f>
        <v>0</v>
      </c>
      <c r="AB32" s="51">
        <f>'資源化量内訳'!R32</f>
        <v>5</v>
      </c>
      <c r="AC32" s="51">
        <f>'資源化量内訳'!S32</f>
        <v>9</v>
      </c>
      <c r="AD32" s="51">
        <f aca="true" t="shared" si="13" ref="AD32:AD59">N32+O32+P32+V32</f>
        <v>4145</v>
      </c>
      <c r="AE32" s="52">
        <f aca="true" t="shared" si="14" ref="AE32:AE60">(N32+P32+V32)/AD32*100</f>
        <v>96.06755126658625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0</v>
      </c>
      <c r="AK32" s="51" t="s">
        <v>178</v>
      </c>
      <c r="AL32" s="51">
        <f aca="true" t="shared" si="15" ref="AL32:AL59">SUM(AF32:AJ32)</f>
        <v>0</v>
      </c>
      <c r="AM32" s="52">
        <f aca="true" t="shared" si="16" ref="AM32:AM59">(V32+AL32+M32)/(M32+AD32)*100</f>
        <v>17.07902954600048</v>
      </c>
      <c r="AN32" s="51">
        <f>'ごみ処理量内訳'!AC32</f>
        <v>163</v>
      </c>
      <c r="AO32" s="51">
        <f>'ごみ処理量内訳'!AD32</f>
        <v>389</v>
      </c>
      <c r="AP32" s="51">
        <f>'ごみ処理量内訳'!AE32</f>
        <v>0</v>
      </c>
      <c r="AQ32" s="51">
        <f aca="true" t="shared" si="17" ref="AQ32:AQ59">SUM(AN32:AP32)</f>
        <v>552</v>
      </c>
    </row>
    <row r="33" spans="1:43" ht="13.5">
      <c r="A33" s="26" t="s">
        <v>96</v>
      </c>
      <c r="B33" s="49" t="s">
        <v>148</v>
      </c>
      <c r="C33" s="50" t="s">
        <v>149</v>
      </c>
      <c r="D33" s="51">
        <v>32693</v>
      </c>
      <c r="E33" s="51">
        <v>32693</v>
      </c>
      <c r="F33" s="51">
        <f>'ごみ搬入量内訳'!H33</f>
        <v>11117</v>
      </c>
      <c r="G33" s="51">
        <f>'ごみ搬入量内訳'!AG33</f>
        <v>54</v>
      </c>
      <c r="H33" s="51">
        <f>'ごみ搬入量内訳'!AH33</f>
        <v>0</v>
      </c>
      <c r="I33" s="51">
        <f t="shared" si="9"/>
        <v>11171</v>
      </c>
      <c r="J33" s="51">
        <f t="shared" si="10"/>
        <v>936.1477824627533</v>
      </c>
      <c r="K33" s="51">
        <f>('ごみ搬入量内訳'!E33+'ごみ搬入量内訳'!AH33)/'ごみ処理概要'!D33/365*1000000</f>
        <v>584.0972199234975</v>
      </c>
      <c r="L33" s="51">
        <f>'ごみ搬入量内訳'!F33/'ごみ処理概要'!D33/365*1000000</f>
        <v>352.05056253925585</v>
      </c>
      <c r="M33" s="51">
        <f>'資源化量内訳'!BP33</f>
        <v>0</v>
      </c>
      <c r="N33" s="51">
        <f>'ごみ処理量内訳'!E33</f>
        <v>9412</v>
      </c>
      <c r="O33" s="51">
        <f>'ごみ処理量内訳'!L33</f>
        <v>0</v>
      </c>
      <c r="P33" s="51">
        <f t="shared" si="11"/>
        <v>758</v>
      </c>
      <c r="Q33" s="51">
        <f>'ごみ処理量内訳'!G33</f>
        <v>88</v>
      </c>
      <c r="R33" s="51">
        <f>'ごみ処理量内訳'!H33</f>
        <v>670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12"/>
        <v>1000</v>
      </c>
      <c r="W33" s="51">
        <f>'資源化量内訳'!M33</f>
        <v>830</v>
      </c>
      <c r="X33" s="51">
        <f>'資源化量内訳'!N33</f>
        <v>170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13"/>
        <v>11170</v>
      </c>
      <c r="AE33" s="52">
        <f t="shared" si="14"/>
        <v>100</v>
      </c>
      <c r="AF33" s="51">
        <f>'資源化量内訳'!AB33</f>
        <v>0</v>
      </c>
      <c r="AG33" s="51">
        <f>'資源化量内訳'!AJ33</f>
        <v>68</v>
      </c>
      <c r="AH33" s="51">
        <f>'資源化量内訳'!AR33</f>
        <v>393</v>
      </c>
      <c r="AI33" s="51">
        <f>'資源化量内訳'!AZ33</f>
        <v>0</v>
      </c>
      <c r="AJ33" s="51">
        <f>'資源化量内訳'!BH33</f>
        <v>0</v>
      </c>
      <c r="AK33" s="51" t="s">
        <v>178</v>
      </c>
      <c r="AL33" s="51">
        <f t="shared" si="15"/>
        <v>461</v>
      </c>
      <c r="AM33" s="52">
        <f t="shared" si="16"/>
        <v>13.079677708146823</v>
      </c>
      <c r="AN33" s="51">
        <f>'ごみ処理量内訳'!AC33</f>
        <v>0</v>
      </c>
      <c r="AO33" s="51">
        <f>'ごみ処理量内訳'!AD33</f>
        <v>1105</v>
      </c>
      <c r="AP33" s="51">
        <f>'ごみ処理量内訳'!AE33</f>
        <v>199</v>
      </c>
      <c r="AQ33" s="51">
        <f t="shared" si="17"/>
        <v>1304</v>
      </c>
    </row>
    <row r="34" spans="1:43" ht="13.5">
      <c r="A34" s="26" t="s">
        <v>96</v>
      </c>
      <c r="B34" s="49" t="s">
        <v>150</v>
      </c>
      <c r="C34" s="50" t="s">
        <v>151</v>
      </c>
      <c r="D34" s="51">
        <v>50405</v>
      </c>
      <c r="E34" s="51">
        <v>50405</v>
      </c>
      <c r="F34" s="51">
        <f>'ごみ搬入量内訳'!H34</f>
        <v>15402</v>
      </c>
      <c r="G34" s="51">
        <f>'ごみ搬入量内訳'!AG34</f>
        <v>163</v>
      </c>
      <c r="H34" s="51">
        <f>'ごみ搬入量内訳'!AH34</f>
        <v>0</v>
      </c>
      <c r="I34" s="51">
        <f t="shared" si="9"/>
        <v>15565</v>
      </c>
      <c r="J34" s="51">
        <f t="shared" si="10"/>
        <v>846.0239185882026</v>
      </c>
      <c r="K34" s="51">
        <f>('ごみ搬入量内訳'!E34+'ごみ搬入量内訳'!AH34)/'ごみ処理概要'!D34/365*1000000</f>
        <v>615.0727056051462</v>
      </c>
      <c r="L34" s="51">
        <f>'ごみ搬入量内訳'!F34/'ごみ処理概要'!D34/365*1000000</f>
        <v>230.95121298305645</v>
      </c>
      <c r="M34" s="51">
        <f>'資源化量内訳'!BP34</f>
        <v>60</v>
      </c>
      <c r="N34" s="51">
        <f>'ごみ処理量内訳'!E34</f>
        <v>14125</v>
      </c>
      <c r="O34" s="51">
        <f>'ごみ処理量内訳'!L34</f>
        <v>0</v>
      </c>
      <c r="P34" s="51">
        <f t="shared" si="11"/>
        <v>1440</v>
      </c>
      <c r="Q34" s="51">
        <f>'ごみ処理量内訳'!G34</f>
        <v>1440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12"/>
        <v>0</v>
      </c>
      <c r="W34" s="51">
        <f>'資源化量内訳'!M34</f>
        <v>0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13"/>
        <v>15565</v>
      </c>
      <c r="AE34" s="52">
        <f t="shared" si="14"/>
        <v>100</v>
      </c>
      <c r="AF34" s="51">
        <f>'資源化量内訳'!AB34</f>
        <v>0</v>
      </c>
      <c r="AG34" s="51">
        <f>'資源化量内訳'!AJ34</f>
        <v>472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0</v>
      </c>
      <c r="AK34" s="51" t="s">
        <v>178</v>
      </c>
      <c r="AL34" s="51">
        <f t="shared" si="15"/>
        <v>472</v>
      </c>
      <c r="AM34" s="52">
        <f t="shared" si="16"/>
        <v>3.4048000000000003</v>
      </c>
      <c r="AN34" s="51">
        <f>'ごみ処理量内訳'!AC34</f>
        <v>0</v>
      </c>
      <c r="AO34" s="51">
        <f>'ごみ処理量内訳'!AD34</f>
        <v>1990</v>
      </c>
      <c r="AP34" s="51">
        <f>'ごみ処理量内訳'!AE34</f>
        <v>408</v>
      </c>
      <c r="AQ34" s="51">
        <f t="shared" si="17"/>
        <v>2398</v>
      </c>
    </row>
    <row r="35" spans="1:43" ht="13.5">
      <c r="A35" s="26" t="s">
        <v>96</v>
      </c>
      <c r="B35" s="49" t="s">
        <v>152</v>
      </c>
      <c r="C35" s="50" t="s">
        <v>153</v>
      </c>
      <c r="D35" s="51">
        <v>17551</v>
      </c>
      <c r="E35" s="51">
        <v>17551</v>
      </c>
      <c r="F35" s="51">
        <f>'ごみ搬入量内訳'!H35</f>
        <v>4226</v>
      </c>
      <c r="G35" s="51">
        <f>'ごみ搬入量内訳'!AG35</f>
        <v>63</v>
      </c>
      <c r="H35" s="51">
        <f>'ごみ搬入量内訳'!AH35</f>
        <v>0</v>
      </c>
      <c r="I35" s="51">
        <f t="shared" si="9"/>
        <v>4289</v>
      </c>
      <c r="J35" s="51">
        <f t="shared" si="10"/>
        <v>669.516547860911</v>
      </c>
      <c r="K35" s="51">
        <f>('ごみ搬入量内訳'!E35+'ごみ搬入量内訳'!AH35)/'ごみ処理概要'!D35/365*1000000</f>
        <v>603.9541906444077</v>
      </c>
      <c r="L35" s="51">
        <f>'ごみ搬入量内訳'!F35/'ごみ処理概要'!D35/365*1000000</f>
        <v>65.56235721650329</v>
      </c>
      <c r="M35" s="51">
        <f>'資源化量内訳'!BP35</f>
        <v>0</v>
      </c>
      <c r="N35" s="51">
        <f>'ごみ処理量内訳'!E35</f>
        <v>3380</v>
      </c>
      <c r="O35" s="51">
        <f>'ごみ処理量内訳'!L35</f>
        <v>179</v>
      </c>
      <c r="P35" s="51">
        <f t="shared" si="11"/>
        <v>684</v>
      </c>
      <c r="Q35" s="51">
        <f>'ごみ処理量内訳'!G35</f>
        <v>0</v>
      </c>
      <c r="R35" s="51">
        <f>'ごみ処理量内訳'!H35</f>
        <v>684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12"/>
        <v>0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13"/>
        <v>4243</v>
      </c>
      <c r="AE35" s="52">
        <f t="shared" si="14"/>
        <v>95.78128682535942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658</v>
      </c>
      <c r="AI35" s="51">
        <f>'資源化量内訳'!AZ35</f>
        <v>0</v>
      </c>
      <c r="AJ35" s="51">
        <f>'資源化量内訳'!BH35</f>
        <v>0</v>
      </c>
      <c r="AK35" s="51" t="s">
        <v>178</v>
      </c>
      <c r="AL35" s="51">
        <f t="shared" si="15"/>
        <v>658</v>
      </c>
      <c r="AM35" s="52">
        <f t="shared" si="16"/>
        <v>15.507895357058684</v>
      </c>
      <c r="AN35" s="51">
        <f>'ごみ処理量内訳'!AC35</f>
        <v>179</v>
      </c>
      <c r="AO35" s="51">
        <f>'ごみ処理量内訳'!AD35</f>
        <v>507</v>
      </c>
      <c r="AP35" s="51">
        <f>'ごみ処理量内訳'!AE35</f>
        <v>3</v>
      </c>
      <c r="AQ35" s="51">
        <f t="shared" si="17"/>
        <v>689</v>
      </c>
    </row>
    <row r="36" spans="1:43" ht="13.5">
      <c r="A36" s="26" t="s">
        <v>96</v>
      </c>
      <c r="B36" s="49" t="s">
        <v>154</v>
      </c>
      <c r="C36" s="50" t="s">
        <v>155</v>
      </c>
      <c r="D36" s="51">
        <v>8342</v>
      </c>
      <c r="E36" s="51">
        <v>8342</v>
      </c>
      <c r="F36" s="51">
        <f>'ごみ搬入量内訳'!H36</f>
        <v>2007</v>
      </c>
      <c r="G36" s="51">
        <f>'ごみ搬入量内訳'!AG36</f>
        <v>90</v>
      </c>
      <c r="H36" s="51">
        <f>'ごみ搬入量内訳'!AH36</f>
        <v>0</v>
      </c>
      <c r="I36" s="51">
        <f t="shared" si="9"/>
        <v>2097</v>
      </c>
      <c r="J36" s="51">
        <f t="shared" si="10"/>
        <v>688.7084007974173</v>
      </c>
      <c r="K36" s="51">
        <f>('ごみ搬入量内訳'!E36+'ごみ搬入量内訳'!AH36)/'ごみ処理概要'!D36/365*1000000</f>
        <v>615.7979263210098</v>
      </c>
      <c r="L36" s="51">
        <f>'ごみ搬入量内訳'!F36/'ごみ処理概要'!D36/365*1000000</f>
        <v>72.91047447640754</v>
      </c>
      <c r="M36" s="51">
        <f>'資源化量内訳'!BP36</f>
        <v>0</v>
      </c>
      <c r="N36" s="51">
        <f>'ごみ処理量内訳'!E36</f>
        <v>1664</v>
      </c>
      <c r="O36" s="51">
        <f>'ごみ処理量内訳'!L36</f>
        <v>81</v>
      </c>
      <c r="P36" s="51">
        <f t="shared" si="11"/>
        <v>332</v>
      </c>
      <c r="Q36" s="51">
        <f>'ごみ処理量内訳'!G36</f>
        <v>0</v>
      </c>
      <c r="R36" s="51">
        <f>'ごみ処理量内訳'!H36</f>
        <v>332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12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13"/>
        <v>2077</v>
      </c>
      <c r="AE36" s="52">
        <f t="shared" si="14"/>
        <v>96.10014443909485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320</v>
      </c>
      <c r="AI36" s="51">
        <f>'資源化量内訳'!AZ36</f>
        <v>0</v>
      </c>
      <c r="AJ36" s="51">
        <f>'資源化量内訳'!BH36</f>
        <v>0</v>
      </c>
      <c r="AK36" s="51" t="s">
        <v>178</v>
      </c>
      <c r="AL36" s="51">
        <f t="shared" si="15"/>
        <v>320</v>
      </c>
      <c r="AM36" s="52">
        <f t="shared" si="16"/>
        <v>15.406836783822822</v>
      </c>
      <c r="AN36" s="51">
        <f>'ごみ処理量内訳'!AC36</f>
        <v>81</v>
      </c>
      <c r="AO36" s="51">
        <f>'ごみ処理量内訳'!AD36</f>
        <v>250</v>
      </c>
      <c r="AP36" s="51">
        <f>'ごみ処理量内訳'!AE36</f>
        <v>2</v>
      </c>
      <c r="AQ36" s="51">
        <f t="shared" si="17"/>
        <v>333</v>
      </c>
    </row>
    <row r="37" spans="1:43" ht="13.5">
      <c r="A37" s="26" t="s">
        <v>96</v>
      </c>
      <c r="B37" s="49" t="s">
        <v>156</v>
      </c>
      <c r="C37" s="50" t="s">
        <v>157</v>
      </c>
      <c r="D37" s="51">
        <v>10977</v>
      </c>
      <c r="E37" s="51">
        <v>10977</v>
      </c>
      <c r="F37" s="51">
        <f>'ごみ搬入量内訳'!H37</f>
        <v>2701</v>
      </c>
      <c r="G37" s="51">
        <f>'ごみ搬入量内訳'!AG37</f>
        <v>255</v>
      </c>
      <c r="H37" s="51">
        <f>'ごみ搬入量内訳'!AH37</f>
        <v>0</v>
      </c>
      <c r="I37" s="51">
        <f t="shared" si="9"/>
        <v>2956</v>
      </c>
      <c r="J37" s="51">
        <f t="shared" si="10"/>
        <v>737.7817379052839</v>
      </c>
      <c r="K37" s="51">
        <f>('ごみ搬入量内訳'!E37+'ごみ搬入量内訳'!AH37)/'ごみ処理概要'!D37/365*1000000</f>
        <v>578.7942659683198</v>
      </c>
      <c r="L37" s="51">
        <f>'ごみ搬入量内訳'!F37/'ごみ処理概要'!D37/365*1000000</f>
        <v>158.98747193696408</v>
      </c>
      <c r="M37" s="51">
        <f>'資源化量内訳'!BP37</f>
        <v>0</v>
      </c>
      <c r="N37" s="51">
        <f>'ごみ処理量内訳'!E37</f>
        <v>2355</v>
      </c>
      <c r="O37" s="51">
        <f>'ごみ処理量内訳'!L37</f>
        <v>64</v>
      </c>
      <c r="P37" s="51">
        <f t="shared" si="11"/>
        <v>508</v>
      </c>
      <c r="Q37" s="51">
        <f>'ごみ処理量内訳'!G37</f>
        <v>0</v>
      </c>
      <c r="R37" s="51">
        <f>'ごみ処理量内訳'!H37</f>
        <v>508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13"/>
        <v>2927</v>
      </c>
      <c r="AE37" s="52">
        <f t="shared" si="14"/>
        <v>97.81346088144858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492</v>
      </c>
      <c r="AI37" s="51">
        <f>'資源化量内訳'!AZ37</f>
        <v>0</v>
      </c>
      <c r="AJ37" s="51">
        <f>'資源化量内訳'!BH37</f>
        <v>0</v>
      </c>
      <c r="AK37" s="51" t="s">
        <v>178</v>
      </c>
      <c r="AL37" s="51">
        <f t="shared" si="15"/>
        <v>492</v>
      </c>
      <c r="AM37" s="52">
        <f t="shared" si="16"/>
        <v>16.809019473864026</v>
      </c>
      <c r="AN37" s="51">
        <f>'ごみ処理量内訳'!AC37</f>
        <v>64</v>
      </c>
      <c r="AO37" s="51">
        <f>'ごみ処理量内訳'!AD37</f>
        <v>353</v>
      </c>
      <c r="AP37" s="51">
        <f>'ごみ処理量内訳'!AE37</f>
        <v>2</v>
      </c>
      <c r="AQ37" s="51">
        <f t="shared" si="17"/>
        <v>419</v>
      </c>
    </row>
    <row r="38" spans="1:43" ht="13.5">
      <c r="A38" s="26" t="s">
        <v>96</v>
      </c>
      <c r="B38" s="49" t="s">
        <v>158</v>
      </c>
      <c r="C38" s="50" t="s">
        <v>159</v>
      </c>
      <c r="D38" s="51">
        <v>5770</v>
      </c>
      <c r="E38" s="51">
        <v>5770</v>
      </c>
      <c r="F38" s="51">
        <f>'ごみ搬入量内訳'!H38</f>
        <v>1611</v>
      </c>
      <c r="G38" s="51">
        <f>'ごみ搬入量内訳'!AG38</f>
        <v>39</v>
      </c>
      <c r="H38" s="51">
        <f>'ごみ搬入量内訳'!AH38</f>
        <v>0</v>
      </c>
      <c r="I38" s="51">
        <f t="shared" si="9"/>
        <v>1650</v>
      </c>
      <c r="J38" s="51">
        <f t="shared" si="10"/>
        <v>783.4571828778993</v>
      </c>
      <c r="K38" s="51">
        <f>('ごみ搬入量内訳'!E38+'ごみ搬入量内訳'!AH38)/'ごみ処理概要'!D38/365*1000000</f>
        <v>764.9391040098762</v>
      </c>
      <c r="L38" s="51">
        <f>'ごみ搬入量内訳'!F38/'ごみ処理概要'!D38/365*1000000</f>
        <v>18.518078868023075</v>
      </c>
      <c r="M38" s="51">
        <f>'資源化量内訳'!BP38</f>
        <v>0</v>
      </c>
      <c r="N38" s="51">
        <f>'ごみ処理量内訳'!E38</f>
        <v>1283</v>
      </c>
      <c r="O38" s="51">
        <f>'ごみ処理量内訳'!L38</f>
        <v>73</v>
      </c>
      <c r="P38" s="51">
        <f t="shared" si="11"/>
        <v>277</v>
      </c>
      <c r="Q38" s="51">
        <f>'ごみ処理量内訳'!G38</f>
        <v>0</v>
      </c>
      <c r="R38" s="51">
        <f>'ごみ処理量内訳'!H38</f>
        <v>277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0</v>
      </c>
      <c r="W38" s="51">
        <f>'資源化量内訳'!M38</f>
        <v>0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13"/>
        <v>1633</v>
      </c>
      <c r="AE38" s="52">
        <f t="shared" si="14"/>
        <v>95.52969993876302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267</v>
      </c>
      <c r="AI38" s="51">
        <f>'資源化量内訳'!AZ38</f>
        <v>0</v>
      </c>
      <c r="AJ38" s="51">
        <f>'資源化量内訳'!BH38</f>
        <v>0</v>
      </c>
      <c r="AK38" s="51" t="s">
        <v>178</v>
      </c>
      <c r="AL38" s="51">
        <f t="shared" si="15"/>
        <v>267</v>
      </c>
      <c r="AM38" s="52">
        <f t="shared" si="16"/>
        <v>16.350275566442132</v>
      </c>
      <c r="AN38" s="51">
        <f>'ごみ処理量内訳'!AC38</f>
        <v>73</v>
      </c>
      <c r="AO38" s="51">
        <f>'ごみ処理量内訳'!AD38</f>
        <v>192</v>
      </c>
      <c r="AP38" s="51">
        <f>'ごみ処理量内訳'!AE38</f>
        <v>1</v>
      </c>
      <c r="AQ38" s="51">
        <f t="shared" si="17"/>
        <v>266</v>
      </c>
    </row>
    <row r="39" spans="1:43" ht="13.5">
      <c r="A39" s="26" t="s">
        <v>96</v>
      </c>
      <c r="B39" s="49" t="s">
        <v>160</v>
      </c>
      <c r="C39" s="50" t="s">
        <v>161</v>
      </c>
      <c r="D39" s="51">
        <v>11670</v>
      </c>
      <c r="E39" s="51">
        <v>11670</v>
      </c>
      <c r="F39" s="51">
        <f>'ごみ搬入量内訳'!H39</f>
        <v>3079</v>
      </c>
      <c r="G39" s="51">
        <f>'ごみ搬入量内訳'!AG39</f>
        <v>11</v>
      </c>
      <c r="H39" s="51">
        <f>'ごみ搬入量内訳'!AH39</f>
        <v>0</v>
      </c>
      <c r="I39" s="51">
        <f t="shared" si="9"/>
        <v>3090</v>
      </c>
      <c r="J39" s="51">
        <f t="shared" si="10"/>
        <v>725.4287424727964</v>
      </c>
      <c r="K39" s="51">
        <f>('ごみ搬入量内訳'!E39+'ごみ搬入量内訳'!AH39)/'ごみ処理概要'!D39/365*1000000</f>
        <v>569.5437311453088</v>
      </c>
      <c r="L39" s="51">
        <f>'ごみ搬入量内訳'!F39/'ごみ処理概要'!D39/365*1000000</f>
        <v>155.88501132748763</v>
      </c>
      <c r="M39" s="51">
        <f>'資源化量内訳'!BP39</f>
        <v>0</v>
      </c>
      <c r="N39" s="51">
        <f>'ごみ処理量内訳'!E39</f>
        <v>2489</v>
      </c>
      <c r="O39" s="51">
        <f>'ごみ処理量内訳'!L39</f>
        <v>0</v>
      </c>
      <c r="P39" s="51">
        <f t="shared" si="11"/>
        <v>70</v>
      </c>
      <c r="Q39" s="51">
        <f>'ごみ処理量内訳'!G39</f>
        <v>41</v>
      </c>
      <c r="R39" s="51">
        <f>'ごみ処理量内訳'!H39</f>
        <v>29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530</v>
      </c>
      <c r="W39" s="51">
        <f>'資源化量内訳'!M39</f>
        <v>316</v>
      </c>
      <c r="X39" s="51">
        <f>'資源化量内訳'!N39</f>
        <v>98</v>
      </c>
      <c r="Y39" s="51">
        <f>'資源化量内訳'!O39</f>
        <v>91</v>
      </c>
      <c r="Z39" s="51">
        <f>'資源化量内訳'!P39</f>
        <v>23</v>
      </c>
      <c r="AA39" s="51">
        <f>'資源化量内訳'!Q39</f>
        <v>0</v>
      </c>
      <c r="AB39" s="51">
        <f>'資源化量内訳'!R39</f>
        <v>2</v>
      </c>
      <c r="AC39" s="51">
        <f>'資源化量内訳'!S39</f>
        <v>0</v>
      </c>
      <c r="AD39" s="51">
        <f t="shared" si="13"/>
        <v>3089</v>
      </c>
      <c r="AE39" s="52">
        <f t="shared" si="14"/>
        <v>100</v>
      </c>
      <c r="AF39" s="51">
        <f>'資源化量内訳'!AB39</f>
        <v>0</v>
      </c>
      <c r="AG39" s="51">
        <f>'資源化量内訳'!AJ39</f>
        <v>32</v>
      </c>
      <c r="AH39" s="51">
        <f>'資源化量内訳'!AR39</f>
        <v>8</v>
      </c>
      <c r="AI39" s="51">
        <f>'資源化量内訳'!AZ39</f>
        <v>0</v>
      </c>
      <c r="AJ39" s="51">
        <f>'資源化量内訳'!BH39</f>
        <v>0</v>
      </c>
      <c r="AK39" s="51" t="s">
        <v>178</v>
      </c>
      <c r="AL39" s="51">
        <f t="shared" si="15"/>
        <v>40</v>
      </c>
      <c r="AM39" s="52">
        <f t="shared" si="16"/>
        <v>18.45257364842991</v>
      </c>
      <c r="AN39" s="51">
        <f>'ごみ処理量内訳'!AC39</f>
        <v>0</v>
      </c>
      <c r="AO39" s="51">
        <f>'ごみ処理量内訳'!AD39</f>
        <v>291</v>
      </c>
      <c r="AP39" s="51">
        <f>'ごみ処理量内訳'!AE39</f>
        <v>16</v>
      </c>
      <c r="AQ39" s="51">
        <f t="shared" si="17"/>
        <v>307</v>
      </c>
    </row>
    <row r="40" spans="1:43" ht="13.5">
      <c r="A40" s="26" t="s">
        <v>96</v>
      </c>
      <c r="B40" s="49" t="s">
        <v>162</v>
      </c>
      <c r="C40" s="50" t="s">
        <v>163</v>
      </c>
      <c r="D40" s="51">
        <v>15375</v>
      </c>
      <c r="E40" s="51">
        <v>15375</v>
      </c>
      <c r="F40" s="51">
        <f>'ごみ搬入量内訳'!H40</f>
        <v>4939</v>
      </c>
      <c r="G40" s="51">
        <f>'ごみ搬入量内訳'!AG40</f>
        <v>38</v>
      </c>
      <c r="H40" s="51">
        <f>'ごみ搬入量内訳'!AH40</f>
        <v>0</v>
      </c>
      <c r="I40" s="51">
        <f t="shared" si="9"/>
        <v>4977</v>
      </c>
      <c r="J40" s="51">
        <f t="shared" si="10"/>
        <v>886.8693618443034</v>
      </c>
      <c r="K40" s="51">
        <f>('ごみ搬入量内訳'!E40+'ごみ搬入量内訳'!AH40)/'ごみ処理概要'!D40/365*1000000</f>
        <v>570.3975943869027</v>
      </c>
      <c r="L40" s="51">
        <f>'ごみ搬入量内訳'!F40/'ごみ処理概要'!D40/365*1000000</f>
        <v>316.47176745740063</v>
      </c>
      <c r="M40" s="51">
        <f>'資源化量内訳'!BP40</f>
        <v>27</v>
      </c>
      <c r="N40" s="51">
        <f>'ごみ処理量内訳'!E40</f>
        <v>4160</v>
      </c>
      <c r="O40" s="51">
        <f>'ごみ処理量内訳'!L40</f>
        <v>0</v>
      </c>
      <c r="P40" s="51">
        <f t="shared" si="11"/>
        <v>196</v>
      </c>
      <c r="Q40" s="51">
        <f>'ごみ処理量内訳'!G40</f>
        <v>51</v>
      </c>
      <c r="R40" s="51">
        <f>'ごみ処理量内訳'!H40</f>
        <v>145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621</v>
      </c>
      <c r="W40" s="51">
        <f>'資源化量内訳'!M40</f>
        <v>402</v>
      </c>
      <c r="X40" s="51">
        <f>'資源化量内訳'!N40</f>
        <v>84</v>
      </c>
      <c r="Y40" s="51">
        <f>'資源化量内訳'!O40</f>
        <v>98</v>
      </c>
      <c r="Z40" s="51">
        <f>'資源化量内訳'!P40</f>
        <v>33</v>
      </c>
      <c r="AA40" s="51">
        <f>'資源化量内訳'!Q40</f>
        <v>0</v>
      </c>
      <c r="AB40" s="51">
        <f>'資源化量内訳'!R40</f>
        <v>4</v>
      </c>
      <c r="AC40" s="51">
        <f>'資源化量内訳'!S40</f>
        <v>0</v>
      </c>
      <c r="AD40" s="51">
        <f t="shared" si="13"/>
        <v>4977</v>
      </c>
      <c r="AE40" s="52">
        <f t="shared" si="14"/>
        <v>100</v>
      </c>
      <c r="AF40" s="51">
        <f>'資源化量内訳'!AB40</f>
        <v>0</v>
      </c>
      <c r="AG40" s="51">
        <f>'資源化量内訳'!AJ40</f>
        <v>39</v>
      </c>
      <c r="AH40" s="51">
        <f>'資源化量内訳'!AR40</f>
        <v>43</v>
      </c>
      <c r="AI40" s="51">
        <f>'資源化量内訳'!AZ40</f>
        <v>0</v>
      </c>
      <c r="AJ40" s="51">
        <f>'資源化量内訳'!BH40</f>
        <v>0</v>
      </c>
      <c r="AK40" s="51" t="s">
        <v>178</v>
      </c>
      <c r="AL40" s="51">
        <f t="shared" si="15"/>
        <v>82</v>
      </c>
      <c r="AM40" s="52">
        <f t="shared" si="16"/>
        <v>14.588329336530775</v>
      </c>
      <c r="AN40" s="51">
        <f>'ごみ処理量内訳'!AC40</f>
        <v>0</v>
      </c>
      <c r="AO40" s="51">
        <f>'ごみ処理量内訳'!AD40</f>
        <v>488</v>
      </c>
      <c r="AP40" s="51">
        <f>'ごみ処理量内訳'!AE40</f>
        <v>74</v>
      </c>
      <c r="AQ40" s="51">
        <f t="shared" si="17"/>
        <v>562</v>
      </c>
    </row>
    <row r="41" spans="1:43" ht="13.5">
      <c r="A41" s="26" t="s">
        <v>96</v>
      </c>
      <c r="B41" s="49" t="s">
        <v>164</v>
      </c>
      <c r="C41" s="50" t="s">
        <v>94</v>
      </c>
      <c r="D41" s="51">
        <v>12190</v>
      </c>
      <c r="E41" s="51">
        <v>12190</v>
      </c>
      <c r="F41" s="51">
        <f>'ごみ搬入量内訳'!H41</f>
        <v>2990</v>
      </c>
      <c r="G41" s="51">
        <f>'ごみ搬入量内訳'!AG41</f>
        <v>16</v>
      </c>
      <c r="H41" s="51">
        <f>'ごみ搬入量内訳'!AH41</f>
        <v>0</v>
      </c>
      <c r="I41" s="51">
        <f t="shared" si="9"/>
        <v>3006</v>
      </c>
      <c r="J41" s="51">
        <f t="shared" si="10"/>
        <v>675.6043017519413</v>
      </c>
      <c r="K41" s="51">
        <f>('ごみ搬入量内訳'!E41+'ごみ搬入量内訳'!AH41)/'ごみ処理概要'!D41/365*1000000</f>
        <v>509.2878735096138</v>
      </c>
      <c r="L41" s="51">
        <f>'ごみ搬入量内訳'!F41/'ごみ処理概要'!D41/365*1000000</f>
        <v>166.31642824232753</v>
      </c>
      <c r="M41" s="51">
        <f>'資源化量内訳'!BP41</f>
        <v>0</v>
      </c>
      <c r="N41" s="51">
        <f>'ごみ処理量内訳'!E41</f>
        <v>2353</v>
      </c>
      <c r="O41" s="51">
        <f>'ごみ処理量内訳'!L41</f>
        <v>78</v>
      </c>
      <c r="P41" s="51">
        <f t="shared" si="11"/>
        <v>543</v>
      </c>
      <c r="Q41" s="51">
        <f>'ごみ処理量内訳'!G41</f>
        <v>0</v>
      </c>
      <c r="R41" s="51">
        <f>'ごみ処理量内訳'!H41</f>
        <v>543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0</v>
      </c>
      <c r="W41" s="51">
        <f>'資源化量内訳'!M41</f>
        <v>0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13"/>
        <v>2974</v>
      </c>
      <c r="AE41" s="52">
        <f t="shared" si="14"/>
        <v>97.37726967047747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525</v>
      </c>
      <c r="AI41" s="51">
        <f>'資源化量内訳'!AZ41</f>
        <v>0</v>
      </c>
      <c r="AJ41" s="51">
        <f>'資源化量内訳'!BH41</f>
        <v>0</v>
      </c>
      <c r="AK41" s="51" t="s">
        <v>178</v>
      </c>
      <c r="AL41" s="51">
        <f t="shared" si="15"/>
        <v>525</v>
      </c>
      <c r="AM41" s="52">
        <f t="shared" si="16"/>
        <v>17.652992602555482</v>
      </c>
      <c r="AN41" s="51">
        <f>'ごみ処理量内訳'!AC41</f>
        <v>78</v>
      </c>
      <c r="AO41" s="51">
        <f>'ごみ処理量内訳'!AD41</f>
        <v>353</v>
      </c>
      <c r="AP41" s="51">
        <f>'ごみ処理量内訳'!AE41</f>
        <v>2</v>
      </c>
      <c r="AQ41" s="51">
        <f t="shared" si="17"/>
        <v>433</v>
      </c>
    </row>
    <row r="42" spans="1:43" ht="13.5">
      <c r="A42" s="26" t="s">
        <v>96</v>
      </c>
      <c r="B42" s="49" t="s">
        <v>165</v>
      </c>
      <c r="C42" s="50" t="s">
        <v>166</v>
      </c>
      <c r="D42" s="51">
        <v>31722</v>
      </c>
      <c r="E42" s="51">
        <v>31722</v>
      </c>
      <c r="F42" s="51">
        <f>'ごみ搬入量内訳'!H42</f>
        <v>8611</v>
      </c>
      <c r="G42" s="51">
        <f>'ごみ搬入量内訳'!AG42</f>
        <v>0</v>
      </c>
      <c r="H42" s="51">
        <f>'ごみ搬入量内訳'!AH42</f>
        <v>0</v>
      </c>
      <c r="I42" s="51">
        <f t="shared" si="9"/>
        <v>8611</v>
      </c>
      <c r="J42" s="51">
        <f t="shared" si="10"/>
        <v>743.7040798788793</v>
      </c>
      <c r="K42" s="51">
        <f>('ごみ搬入量内訳'!E42+'ごみ搬入量内訳'!AH42)/'ごみ処理概要'!D42/365*1000000</f>
        <v>522.6915679278803</v>
      </c>
      <c r="L42" s="51">
        <f>'ごみ搬入量内訳'!F42/'ごみ処理概要'!D42/365*1000000</f>
        <v>221.01251195099894</v>
      </c>
      <c r="M42" s="51">
        <f>'資源化量内訳'!BP42</f>
        <v>116</v>
      </c>
      <c r="N42" s="51">
        <f>'ごみ処理量内訳'!E42</f>
        <v>6308</v>
      </c>
      <c r="O42" s="51">
        <f>'ごみ処理量内訳'!L42</f>
        <v>1241</v>
      </c>
      <c r="P42" s="51">
        <f t="shared" si="11"/>
        <v>0</v>
      </c>
      <c r="Q42" s="51">
        <f>'ごみ処理量内訳'!G42</f>
        <v>0</v>
      </c>
      <c r="R42" s="51">
        <f>'ごみ処理量内訳'!H42</f>
        <v>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1281</v>
      </c>
      <c r="W42" s="51">
        <f>'資源化量内訳'!M42</f>
        <v>794</v>
      </c>
      <c r="X42" s="51">
        <f>'資源化量内訳'!N42</f>
        <v>180</v>
      </c>
      <c r="Y42" s="51">
        <f>'資源化量内訳'!O42</f>
        <v>191</v>
      </c>
      <c r="Z42" s="51">
        <f>'資源化量内訳'!P42</f>
        <v>65</v>
      </c>
      <c r="AA42" s="51">
        <f>'資源化量内訳'!Q42</f>
        <v>0</v>
      </c>
      <c r="AB42" s="51">
        <f>'資源化量内訳'!R42</f>
        <v>51</v>
      </c>
      <c r="AC42" s="51">
        <f>'資源化量内訳'!S42</f>
        <v>0</v>
      </c>
      <c r="AD42" s="51">
        <f t="shared" si="13"/>
        <v>8830</v>
      </c>
      <c r="AE42" s="52">
        <f t="shared" si="14"/>
        <v>85.94563986409966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0</v>
      </c>
      <c r="AI42" s="51">
        <f>'資源化量内訳'!AZ42</f>
        <v>0</v>
      </c>
      <c r="AJ42" s="51">
        <f>'資源化量内訳'!BH42</f>
        <v>0</v>
      </c>
      <c r="AK42" s="51" t="s">
        <v>178</v>
      </c>
      <c r="AL42" s="51">
        <f t="shared" si="15"/>
        <v>0</v>
      </c>
      <c r="AM42" s="52">
        <f t="shared" si="16"/>
        <v>15.615917728593784</v>
      </c>
      <c r="AN42" s="51">
        <f>'ごみ処理量内訳'!AC42</f>
        <v>1241</v>
      </c>
      <c r="AO42" s="51">
        <f>'ごみ処理量内訳'!AD42</f>
        <v>569</v>
      </c>
      <c r="AP42" s="51">
        <f>'ごみ処理量内訳'!AE42</f>
        <v>0</v>
      </c>
      <c r="AQ42" s="51">
        <f t="shared" si="17"/>
        <v>1810</v>
      </c>
    </row>
    <row r="43" spans="1:43" ht="13.5">
      <c r="A43" s="26" t="s">
        <v>96</v>
      </c>
      <c r="B43" s="49" t="s">
        <v>167</v>
      </c>
      <c r="C43" s="50" t="s">
        <v>168</v>
      </c>
      <c r="D43" s="51">
        <v>5182</v>
      </c>
      <c r="E43" s="51">
        <v>5182</v>
      </c>
      <c r="F43" s="51">
        <f>'ごみ搬入量内訳'!H43</f>
        <v>2074</v>
      </c>
      <c r="G43" s="51">
        <f>'ごみ搬入量内訳'!AG43</f>
        <v>58</v>
      </c>
      <c r="H43" s="51">
        <f>'ごみ搬入量内訳'!AH43</f>
        <v>0</v>
      </c>
      <c r="I43" s="51">
        <f t="shared" si="9"/>
        <v>2132</v>
      </c>
      <c r="J43" s="51">
        <f t="shared" si="10"/>
        <v>1127.1894809747123</v>
      </c>
      <c r="K43" s="51">
        <f>('ごみ搬入量内訳'!E43+'ごみ搬入量内訳'!AH43)/'ごみ処理概要'!D43/365*1000000</f>
        <v>822.6579889290115</v>
      </c>
      <c r="L43" s="51">
        <f>'ごみ搬入量内訳'!F43/'ごみ処理概要'!D43/365*1000000</f>
        <v>304.5314920457009</v>
      </c>
      <c r="M43" s="51">
        <f>'資源化量内訳'!BP43</f>
        <v>0</v>
      </c>
      <c r="N43" s="51">
        <f>'ごみ処理量内訳'!E43</f>
        <v>1758</v>
      </c>
      <c r="O43" s="51">
        <f>'ごみ処理量内訳'!L43</f>
        <v>138</v>
      </c>
      <c r="P43" s="51">
        <f t="shared" si="11"/>
        <v>95</v>
      </c>
      <c r="Q43" s="51">
        <f>'ごみ処理量内訳'!G43</f>
        <v>0</v>
      </c>
      <c r="R43" s="51">
        <f>'ごみ処理量内訳'!H43</f>
        <v>95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13"/>
        <v>1991</v>
      </c>
      <c r="AE43" s="52">
        <f t="shared" si="14"/>
        <v>93.06880964339528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95</v>
      </c>
      <c r="AI43" s="51">
        <f>'資源化量内訳'!AZ43</f>
        <v>0</v>
      </c>
      <c r="AJ43" s="51">
        <f>'資源化量内訳'!BH43</f>
        <v>0</v>
      </c>
      <c r="AK43" s="51" t="s">
        <v>178</v>
      </c>
      <c r="AL43" s="51">
        <f t="shared" si="15"/>
        <v>95</v>
      </c>
      <c r="AM43" s="52">
        <f t="shared" si="16"/>
        <v>4.771471622300352</v>
      </c>
      <c r="AN43" s="51">
        <f>'ごみ処理量内訳'!AC43</f>
        <v>138</v>
      </c>
      <c r="AO43" s="51">
        <f>'ごみ処理量内訳'!AD43</f>
        <v>138</v>
      </c>
      <c r="AP43" s="51">
        <f>'ごみ処理量内訳'!AE43</f>
        <v>0</v>
      </c>
      <c r="AQ43" s="51">
        <f t="shared" si="17"/>
        <v>276</v>
      </c>
    </row>
    <row r="44" spans="1:43" ht="13.5">
      <c r="A44" s="26" t="s">
        <v>96</v>
      </c>
      <c r="B44" s="49" t="s">
        <v>169</v>
      </c>
      <c r="C44" s="50" t="s">
        <v>170</v>
      </c>
      <c r="D44" s="51">
        <v>4506</v>
      </c>
      <c r="E44" s="51">
        <v>4506</v>
      </c>
      <c r="F44" s="51">
        <f>'ごみ搬入量内訳'!H44</f>
        <v>1548</v>
      </c>
      <c r="G44" s="51">
        <f>'ごみ搬入量内訳'!AG44</f>
        <v>40</v>
      </c>
      <c r="H44" s="51">
        <f>'ごみ搬入量内訳'!AH44</f>
        <v>0</v>
      </c>
      <c r="I44" s="51">
        <f t="shared" si="9"/>
        <v>1588</v>
      </c>
      <c r="J44" s="51">
        <f t="shared" si="10"/>
        <v>965.5314983370727</v>
      </c>
      <c r="K44" s="51">
        <f>('ごみ搬入量内訳'!E44+'ごみ搬入量内訳'!AH44)/'ごみ処理概要'!D44/365*1000000</f>
        <v>764.8857839471268</v>
      </c>
      <c r="L44" s="51">
        <f>'ごみ搬入量内訳'!F44/'ごみ処理概要'!D44/365*1000000</f>
        <v>200.6457143899458</v>
      </c>
      <c r="M44" s="51">
        <f>'資源化量内訳'!BP44</f>
        <v>0</v>
      </c>
      <c r="N44" s="51">
        <f>'ごみ処理量内訳'!E44</f>
        <v>1212</v>
      </c>
      <c r="O44" s="51">
        <f>'ごみ処理量内訳'!L44</f>
        <v>263</v>
      </c>
      <c r="P44" s="51">
        <f t="shared" si="11"/>
        <v>0</v>
      </c>
      <c r="Q44" s="51">
        <f>'ごみ処理量内訳'!G44</f>
        <v>0</v>
      </c>
      <c r="R44" s="51">
        <f>'ごみ処理量内訳'!H44</f>
        <v>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1475</v>
      </c>
      <c r="AE44" s="52">
        <f t="shared" si="14"/>
        <v>82.16949152542374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0</v>
      </c>
      <c r="AI44" s="51">
        <f>'資源化量内訳'!AZ44</f>
        <v>0</v>
      </c>
      <c r="AJ44" s="51">
        <f>'資源化量内訳'!BH44</f>
        <v>0</v>
      </c>
      <c r="AK44" s="51" t="s">
        <v>178</v>
      </c>
      <c r="AL44" s="51">
        <f t="shared" si="15"/>
        <v>0</v>
      </c>
      <c r="AM44" s="52">
        <f t="shared" si="16"/>
        <v>0</v>
      </c>
      <c r="AN44" s="51">
        <f>'ごみ処理量内訳'!AC44</f>
        <v>263</v>
      </c>
      <c r="AO44" s="51">
        <f>'ごみ処理量内訳'!AD44</f>
        <v>113</v>
      </c>
      <c r="AP44" s="51">
        <f>'ごみ処理量内訳'!AE44</f>
        <v>0</v>
      </c>
      <c r="AQ44" s="51">
        <f t="shared" si="17"/>
        <v>376</v>
      </c>
    </row>
    <row r="45" spans="1:43" ht="13.5">
      <c r="A45" s="26" t="s">
        <v>96</v>
      </c>
      <c r="B45" s="49" t="s">
        <v>171</v>
      </c>
      <c r="C45" s="50" t="s">
        <v>172</v>
      </c>
      <c r="D45" s="51">
        <v>707</v>
      </c>
      <c r="E45" s="51">
        <v>707</v>
      </c>
      <c r="F45" s="51">
        <f>'ごみ搬入量内訳'!H45</f>
        <v>270</v>
      </c>
      <c r="G45" s="51">
        <f>'ごみ搬入量内訳'!AG45</f>
        <v>196</v>
      </c>
      <c r="H45" s="51">
        <f>'ごみ搬入量内訳'!AH45</f>
        <v>0</v>
      </c>
      <c r="I45" s="51">
        <f t="shared" si="9"/>
        <v>466</v>
      </c>
      <c r="J45" s="51">
        <f t="shared" si="10"/>
        <v>1805.8165894867373</v>
      </c>
      <c r="K45" s="51">
        <f>('ごみ搬入量内訳'!E45+'ごみ搬入量内訳'!AH45)/'ごみ処理概要'!D45/365*1000000</f>
        <v>1046.2885818914572</v>
      </c>
      <c r="L45" s="51">
        <f>'ごみ搬入量内訳'!F45/'ごみ処理概要'!D45/365*1000000</f>
        <v>759.5280075952802</v>
      </c>
      <c r="M45" s="51">
        <f>'資源化量内訳'!BP45</f>
        <v>0</v>
      </c>
      <c r="N45" s="51">
        <f>'ごみ処理量内訳'!E45</f>
        <v>356</v>
      </c>
      <c r="O45" s="51">
        <f>'ごみ処理量内訳'!L45</f>
        <v>0</v>
      </c>
      <c r="P45" s="51">
        <f t="shared" si="11"/>
        <v>49</v>
      </c>
      <c r="Q45" s="51">
        <f>'ごみ処理量内訳'!G45</f>
        <v>33</v>
      </c>
      <c r="R45" s="51">
        <f>'ごみ処理量内訳'!H45</f>
        <v>16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0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13"/>
        <v>405</v>
      </c>
      <c r="AE45" s="52">
        <f t="shared" si="14"/>
        <v>100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16</v>
      </c>
      <c r="AI45" s="51">
        <f>'資源化量内訳'!AZ45</f>
        <v>0</v>
      </c>
      <c r="AJ45" s="51">
        <f>'資源化量内訳'!BH45</f>
        <v>0</v>
      </c>
      <c r="AK45" s="51" t="s">
        <v>178</v>
      </c>
      <c r="AL45" s="51">
        <f t="shared" si="15"/>
        <v>16</v>
      </c>
      <c r="AM45" s="52">
        <f t="shared" si="16"/>
        <v>3.950617283950617</v>
      </c>
      <c r="AN45" s="51">
        <f>'ごみ処理量内訳'!AC45</f>
        <v>0</v>
      </c>
      <c r="AO45" s="51">
        <f>'ごみ処理量内訳'!AD45</f>
        <v>91</v>
      </c>
      <c r="AP45" s="51">
        <f>'ごみ処理量内訳'!AE45</f>
        <v>33</v>
      </c>
      <c r="AQ45" s="51">
        <f t="shared" si="17"/>
        <v>124</v>
      </c>
    </row>
    <row r="46" spans="1:43" ht="13.5">
      <c r="A46" s="26" t="s">
        <v>96</v>
      </c>
      <c r="B46" s="49" t="s">
        <v>173</v>
      </c>
      <c r="C46" s="50" t="s">
        <v>174</v>
      </c>
      <c r="D46" s="51">
        <v>1080</v>
      </c>
      <c r="E46" s="51">
        <v>1080</v>
      </c>
      <c r="F46" s="51">
        <f>'ごみ搬入量内訳'!H46</f>
        <v>723</v>
      </c>
      <c r="G46" s="51">
        <f>'ごみ搬入量内訳'!AG46</f>
        <v>421</v>
      </c>
      <c r="H46" s="51">
        <f>'ごみ搬入量内訳'!AH46</f>
        <v>0</v>
      </c>
      <c r="I46" s="51">
        <f t="shared" si="9"/>
        <v>1144</v>
      </c>
      <c r="J46" s="51">
        <f t="shared" si="10"/>
        <v>2902.080162354135</v>
      </c>
      <c r="K46" s="51">
        <f>('ごみ搬入量内訳'!E46+'ごみ搬入量内訳'!AH46)/'ごみ処理概要'!D46/365*1000000</f>
        <v>991.8822932521562</v>
      </c>
      <c r="L46" s="51">
        <f>'ごみ搬入量内訳'!F46/'ごみ処理概要'!D46/365*1000000</f>
        <v>1910.1978691019785</v>
      </c>
      <c r="M46" s="51">
        <f>'資源化量内訳'!BP46</f>
        <v>0</v>
      </c>
      <c r="N46" s="51">
        <f>'ごみ処理量内訳'!E46</f>
        <v>687</v>
      </c>
      <c r="O46" s="51">
        <f>'ごみ処理量内訳'!L46</f>
        <v>0</v>
      </c>
      <c r="P46" s="51">
        <f t="shared" si="11"/>
        <v>131</v>
      </c>
      <c r="Q46" s="51">
        <f>'ごみ処理量内訳'!G46</f>
        <v>0</v>
      </c>
      <c r="R46" s="51">
        <f>'ごみ処理量内訳'!H46</f>
        <v>131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818</v>
      </c>
      <c r="AE46" s="52">
        <f t="shared" si="14"/>
        <v>100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131</v>
      </c>
      <c r="AI46" s="51">
        <f>'資源化量内訳'!AZ46</f>
        <v>0</v>
      </c>
      <c r="AJ46" s="51">
        <f>'資源化量内訳'!BH46</f>
        <v>0</v>
      </c>
      <c r="AK46" s="51" t="s">
        <v>178</v>
      </c>
      <c r="AL46" s="51">
        <f t="shared" si="15"/>
        <v>131</v>
      </c>
      <c r="AM46" s="52">
        <f t="shared" si="16"/>
        <v>16.014669926650367</v>
      </c>
      <c r="AN46" s="51">
        <f>'ごみ処理量内訳'!AC46</f>
        <v>0</v>
      </c>
      <c r="AO46" s="51">
        <f>'ごみ処理量内訳'!AD46</f>
        <v>0</v>
      </c>
      <c r="AP46" s="51">
        <f>'ごみ処理量内訳'!AE46</f>
        <v>0</v>
      </c>
      <c r="AQ46" s="51">
        <f t="shared" si="17"/>
        <v>0</v>
      </c>
    </row>
    <row r="47" spans="1:43" ht="13.5">
      <c r="A47" s="26" t="s">
        <v>96</v>
      </c>
      <c r="B47" s="49" t="s">
        <v>175</v>
      </c>
      <c r="C47" s="50" t="s">
        <v>0</v>
      </c>
      <c r="D47" s="51">
        <v>887</v>
      </c>
      <c r="E47" s="51">
        <v>887</v>
      </c>
      <c r="F47" s="51">
        <f>'ごみ搬入量内訳'!H47</f>
        <v>265</v>
      </c>
      <c r="G47" s="51">
        <f>'ごみ搬入量内訳'!AG47</f>
        <v>10</v>
      </c>
      <c r="H47" s="51">
        <f>'ごみ搬入量内訳'!AH47</f>
        <v>0</v>
      </c>
      <c r="I47" s="51">
        <f t="shared" si="9"/>
        <v>275</v>
      </c>
      <c r="J47" s="51">
        <f t="shared" si="10"/>
        <v>849.4077311547312</v>
      </c>
      <c r="K47" s="51">
        <f>('ごみ搬入量内訳'!E47+'ごみ搬入量内訳'!AH47)/'ごみ処理概要'!D47/365*1000000</f>
        <v>756.7450695742151</v>
      </c>
      <c r="L47" s="51">
        <f>'ごみ搬入量内訳'!F47/'ごみ処理概要'!D47/365*1000000</f>
        <v>92.66266158051612</v>
      </c>
      <c r="M47" s="51">
        <f>'資源化量内訳'!BP47</f>
        <v>0</v>
      </c>
      <c r="N47" s="51">
        <f>'ごみ処理量内訳'!E47</f>
        <v>150</v>
      </c>
      <c r="O47" s="51">
        <f>'ごみ処理量内訳'!L47</f>
        <v>100</v>
      </c>
      <c r="P47" s="51">
        <f t="shared" si="11"/>
        <v>0</v>
      </c>
      <c r="Q47" s="51">
        <f>'ごみ処理量内訳'!G47</f>
        <v>0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0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250</v>
      </c>
      <c r="AE47" s="52">
        <f t="shared" si="14"/>
        <v>60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178</v>
      </c>
      <c r="AL47" s="51">
        <f t="shared" si="15"/>
        <v>0</v>
      </c>
      <c r="AM47" s="52">
        <f t="shared" si="16"/>
        <v>0</v>
      </c>
      <c r="AN47" s="51">
        <f>'ごみ処理量内訳'!AC47</f>
        <v>100</v>
      </c>
      <c r="AO47" s="51">
        <f>'ごみ処理量内訳'!AD47</f>
        <v>25</v>
      </c>
      <c r="AP47" s="51">
        <f>'ごみ処理量内訳'!AE47</f>
        <v>0</v>
      </c>
      <c r="AQ47" s="51">
        <f t="shared" si="17"/>
        <v>125</v>
      </c>
    </row>
    <row r="48" spans="1:43" ht="13.5">
      <c r="A48" s="26" t="s">
        <v>96</v>
      </c>
      <c r="B48" s="49" t="s">
        <v>1</v>
      </c>
      <c r="C48" s="50" t="s">
        <v>2</v>
      </c>
      <c r="D48" s="51">
        <v>494</v>
      </c>
      <c r="E48" s="51">
        <v>494</v>
      </c>
      <c r="F48" s="51">
        <f>'ごみ搬入量内訳'!H48</f>
        <v>355</v>
      </c>
      <c r="G48" s="51">
        <f>'ごみ搬入量内訳'!AG48</f>
        <v>10</v>
      </c>
      <c r="H48" s="51">
        <f>'ごみ搬入量内訳'!AH48</f>
        <v>0</v>
      </c>
      <c r="I48" s="51">
        <f t="shared" si="9"/>
        <v>365</v>
      </c>
      <c r="J48" s="51">
        <f t="shared" si="10"/>
        <v>2024.2914979757086</v>
      </c>
      <c r="K48" s="51">
        <f>('ごみ搬入量内訳'!E48+'ごみ搬入量内訳'!AH48)/'ごみ処理概要'!D48/365*1000000</f>
        <v>1968.831456935278</v>
      </c>
      <c r="L48" s="51">
        <f>'ごみ搬入量内訳'!F48/'ごみ処理概要'!D48/365*1000000</f>
        <v>55.460041040430376</v>
      </c>
      <c r="M48" s="51">
        <f>'資源化量内訳'!BP48</f>
        <v>0</v>
      </c>
      <c r="N48" s="51">
        <f>'ごみ処理量内訳'!E48</f>
        <v>300</v>
      </c>
      <c r="O48" s="51">
        <f>'ごみ処理量内訳'!L48</f>
        <v>0</v>
      </c>
      <c r="P48" s="51">
        <f t="shared" si="11"/>
        <v>0</v>
      </c>
      <c r="Q48" s="51">
        <f>'ごみ処理量内訳'!G48</f>
        <v>0</v>
      </c>
      <c r="R48" s="51">
        <f>'ごみ処理量内訳'!H48</f>
        <v>0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59</v>
      </c>
      <c r="W48" s="51">
        <f>'資源化量内訳'!M48</f>
        <v>0</v>
      </c>
      <c r="X48" s="51">
        <f>'資源化量内訳'!N48</f>
        <v>54</v>
      </c>
      <c r="Y48" s="51">
        <f>'資源化量内訳'!O48</f>
        <v>5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359</v>
      </c>
      <c r="AE48" s="52">
        <f t="shared" si="14"/>
        <v>100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0</v>
      </c>
      <c r="AI48" s="51">
        <f>'資源化量内訳'!AZ48</f>
        <v>0</v>
      </c>
      <c r="AJ48" s="51">
        <f>'資源化量内訳'!BH48</f>
        <v>0</v>
      </c>
      <c r="AK48" s="51" t="s">
        <v>178</v>
      </c>
      <c r="AL48" s="51">
        <f t="shared" si="15"/>
        <v>0</v>
      </c>
      <c r="AM48" s="52">
        <f t="shared" si="16"/>
        <v>16.434540389972145</v>
      </c>
      <c r="AN48" s="51">
        <f>'ごみ処理量内訳'!AC48</f>
        <v>0</v>
      </c>
      <c r="AO48" s="51">
        <f>'ごみ処理量内訳'!AD48</f>
        <v>0</v>
      </c>
      <c r="AP48" s="51">
        <f>'ごみ処理量内訳'!AE48</f>
        <v>0</v>
      </c>
      <c r="AQ48" s="51">
        <f t="shared" si="17"/>
        <v>0</v>
      </c>
    </row>
    <row r="49" spans="1:43" ht="13.5">
      <c r="A49" s="26" t="s">
        <v>96</v>
      </c>
      <c r="B49" s="49" t="s">
        <v>3</v>
      </c>
      <c r="C49" s="50" t="s">
        <v>4</v>
      </c>
      <c r="D49" s="51">
        <v>1424</v>
      </c>
      <c r="E49" s="51">
        <v>1424</v>
      </c>
      <c r="F49" s="51">
        <f>'ごみ搬入量内訳'!H49</f>
        <v>365</v>
      </c>
      <c r="G49" s="51">
        <f>'ごみ搬入量内訳'!AG49</f>
        <v>0</v>
      </c>
      <c r="H49" s="51">
        <f>'ごみ搬入量内訳'!AH49</f>
        <v>0</v>
      </c>
      <c r="I49" s="51">
        <f t="shared" si="9"/>
        <v>365</v>
      </c>
      <c r="J49" s="51">
        <f t="shared" si="10"/>
        <v>702.2471910112359</v>
      </c>
      <c r="K49" s="51">
        <f>('ごみ搬入量内訳'!E49+'ごみ搬入量内訳'!AH49)/'ごみ処理概要'!D49/365*1000000</f>
        <v>702.2471910112359</v>
      </c>
      <c r="L49" s="51">
        <f>'ごみ搬入量内訳'!F49/'ごみ処理概要'!D49/365*1000000</f>
        <v>0</v>
      </c>
      <c r="M49" s="51">
        <f>'資源化量内訳'!BP49</f>
        <v>0</v>
      </c>
      <c r="N49" s="51">
        <f>'ごみ処理量内訳'!E49</f>
        <v>251</v>
      </c>
      <c r="O49" s="51">
        <f>'ごみ処理量内訳'!L49</f>
        <v>50</v>
      </c>
      <c r="P49" s="51">
        <f t="shared" si="11"/>
        <v>26</v>
      </c>
      <c r="Q49" s="51">
        <f>'ごみ処理量内訳'!G49</f>
        <v>0</v>
      </c>
      <c r="R49" s="51">
        <f>'ごみ処理量内訳'!H49</f>
        <v>26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38</v>
      </c>
      <c r="W49" s="51">
        <f>'資源化量内訳'!M49</f>
        <v>0</v>
      </c>
      <c r="X49" s="51">
        <f>'資源化量内訳'!N49</f>
        <v>0</v>
      </c>
      <c r="Y49" s="51">
        <f>'資源化量内訳'!O49</f>
        <v>38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365</v>
      </c>
      <c r="AE49" s="52">
        <f t="shared" si="14"/>
        <v>86.3013698630137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19</v>
      </c>
      <c r="AI49" s="51">
        <f>'資源化量内訳'!AZ49</f>
        <v>0</v>
      </c>
      <c r="AJ49" s="51">
        <f>'資源化量内訳'!BH49</f>
        <v>0</v>
      </c>
      <c r="AK49" s="51" t="s">
        <v>178</v>
      </c>
      <c r="AL49" s="51">
        <f t="shared" si="15"/>
        <v>19</v>
      </c>
      <c r="AM49" s="52">
        <f t="shared" si="16"/>
        <v>15.616438356164384</v>
      </c>
      <c r="AN49" s="51">
        <f>'ごみ処理量内訳'!AC49</f>
        <v>50</v>
      </c>
      <c r="AO49" s="51">
        <f>'ごみ処理量内訳'!AD49</f>
        <v>0</v>
      </c>
      <c r="AP49" s="51">
        <f>'ごみ処理量内訳'!AE49</f>
        <v>7</v>
      </c>
      <c r="AQ49" s="51">
        <f t="shared" si="17"/>
        <v>57</v>
      </c>
    </row>
    <row r="50" spans="1:43" ht="13.5">
      <c r="A50" s="26" t="s">
        <v>96</v>
      </c>
      <c r="B50" s="49" t="s">
        <v>5</v>
      </c>
      <c r="C50" s="50" t="s">
        <v>6</v>
      </c>
      <c r="D50" s="51">
        <v>566</v>
      </c>
      <c r="E50" s="51">
        <v>566</v>
      </c>
      <c r="F50" s="51">
        <f>'ごみ搬入量内訳'!H50</f>
        <v>0</v>
      </c>
      <c r="G50" s="51">
        <f>'ごみ搬入量内訳'!AG50</f>
        <v>200</v>
      </c>
      <c r="H50" s="51">
        <f>'ごみ搬入量内訳'!AH50</f>
        <v>0</v>
      </c>
      <c r="I50" s="51">
        <f t="shared" si="9"/>
        <v>200</v>
      </c>
      <c r="J50" s="51">
        <f t="shared" si="10"/>
        <v>968.1010697516822</v>
      </c>
      <c r="K50" s="51">
        <f>('ごみ搬入量内訳'!E50+'ごみ搬入量内訳'!AH50)/'ごみ処理概要'!D50/365*1000000</f>
        <v>484.0505348758411</v>
      </c>
      <c r="L50" s="51">
        <f>'ごみ搬入量内訳'!F50/'ごみ処理概要'!D50/365*1000000</f>
        <v>484.0505348758411</v>
      </c>
      <c r="M50" s="51">
        <f>'資源化量内訳'!BP50</f>
        <v>0</v>
      </c>
      <c r="N50" s="51">
        <f>'ごみ処理量内訳'!E50</f>
        <v>0</v>
      </c>
      <c r="O50" s="51">
        <f>'ごみ処理量内訳'!L50</f>
        <v>200</v>
      </c>
      <c r="P50" s="51">
        <f t="shared" si="11"/>
        <v>0</v>
      </c>
      <c r="Q50" s="51">
        <f>'ごみ処理量内訳'!G50</f>
        <v>0</v>
      </c>
      <c r="R50" s="51">
        <f>'ごみ処理量内訳'!H50</f>
        <v>0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0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200</v>
      </c>
      <c r="AE50" s="52">
        <f t="shared" si="14"/>
        <v>0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0</v>
      </c>
      <c r="AI50" s="51">
        <f>'資源化量内訳'!AZ50</f>
        <v>0</v>
      </c>
      <c r="AJ50" s="51">
        <f>'資源化量内訳'!BH50</f>
        <v>0</v>
      </c>
      <c r="AK50" s="51" t="s">
        <v>178</v>
      </c>
      <c r="AL50" s="51">
        <f t="shared" si="15"/>
        <v>0</v>
      </c>
      <c r="AM50" s="52">
        <f t="shared" si="16"/>
        <v>0</v>
      </c>
      <c r="AN50" s="51">
        <f>'ごみ処理量内訳'!AC50</f>
        <v>200</v>
      </c>
      <c r="AO50" s="51">
        <f>'ごみ処理量内訳'!AD50</f>
        <v>0</v>
      </c>
      <c r="AP50" s="51">
        <f>'ごみ処理量内訳'!AE50</f>
        <v>0</v>
      </c>
      <c r="AQ50" s="51">
        <f t="shared" si="17"/>
        <v>200</v>
      </c>
    </row>
    <row r="51" spans="1:43" ht="13.5">
      <c r="A51" s="26" t="s">
        <v>96</v>
      </c>
      <c r="B51" s="49" t="s">
        <v>7</v>
      </c>
      <c r="C51" s="50" t="s">
        <v>8</v>
      </c>
      <c r="D51" s="51">
        <v>1631</v>
      </c>
      <c r="E51" s="51">
        <v>1631</v>
      </c>
      <c r="F51" s="51">
        <f>'ごみ搬入量内訳'!H51</f>
        <v>319</v>
      </c>
      <c r="G51" s="51">
        <f>'ごみ搬入量内訳'!AG51</f>
        <v>73</v>
      </c>
      <c r="H51" s="51">
        <f>'ごみ搬入量内訳'!AH51</f>
        <v>0</v>
      </c>
      <c r="I51" s="51">
        <f t="shared" si="9"/>
        <v>392</v>
      </c>
      <c r="J51" s="51">
        <f t="shared" si="10"/>
        <v>658.4749250396849</v>
      </c>
      <c r="K51" s="51">
        <f>('ごみ搬入量内訳'!E51+'ごみ搬入量内訳'!AH51)/'ごみ処理概要'!D51/365*1000000</f>
        <v>525.7720702485238</v>
      </c>
      <c r="L51" s="51">
        <f>'ごみ搬入量内訳'!F51/'ごみ処理概要'!D51/365*1000000</f>
        <v>132.70285479116097</v>
      </c>
      <c r="M51" s="51">
        <f>'資源化量内訳'!BP51</f>
        <v>0</v>
      </c>
      <c r="N51" s="51">
        <f>'ごみ処理量内訳'!E51</f>
        <v>0</v>
      </c>
      <c r="O51" s="51">
        <f>'ごみ処理量内訳'!L51</f>
        <v>81</v>
      </c>
      <c r="P51" s="51">
        <f t="shared" si="11"/>
        <v>0</v>
      </c>
      <c r="Q51" s="51">
        <f>'ごみ処理量内訳'!G51</f>
        <v>0</v>
      </c>
      <c r="R51" s="51">
        <f>'ごみ処理量内訳'!H51</f>
        <v>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0</v>
      </c>
      <c r="W51" s="51">
        <f>'資源化量内訳'!M51</f>
        <v>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13"/>
        <v>81</v>
      </c>
      <c r="AE51" s="52">
        <f t="shared" si="14"/>
        <v>0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0</v>
      </c>
      <c r="AI51" s="51">
        <f>'資源化量内訳'!AZ51</f>
        <v>0</v>
      </c>
      <c r="AJ51" s="51">
        <f>'資源化量内訳'!BH51</f>
        <v>0</v>
      </c>
      <c r="AK51" s="51" t="s">
        <v>178</v>
      </c>
      <c r="AL51" s="51">
        <f t="shared" si="15"/>
        <v>0</v>
      </c>
      <c r="AM51" s="52">
        <f t="shared" si="16"/>
        <v>0</v>
      </c>
      <c r="AN51" s="51">
        <f>'ごみ処理量内訳'!AC51</f>
        <v>81</v>
      </c>
      <c r="AO51" s="51">
        <f>'ごみ処理量内訳'!AD51</f>
        <v>0</v>
      </c>
      <c r="AP51" s="51">
        <f>'ごみ処理量内訳'!AE51</f>
        <v>0</v>
      </c>
      <c r="AQ51" s="51">
        <f t="shared" si="17"/>
        <v>81</v>
      </c>
    </row>
    <row r="52" spans="1:43" ht="13.5">
      <c r="A52" s="26" t="s">
        <v>96</v>
      </c>
      <c r="B52" s="49" t="s">
        <v>9</v>
      </c>
      <c r="C52" s="50" t="s">
        <v>10</v>
      </c>
      <c r="D52" s="51">
        <v>2007</v>
      </c>
      <c r="E52" s="51">
        <v>2007</v>
      </c>
      <c r="F52" s="51">
        <f>'ごみ搬入量内訳'!H52</f>
        <v>427</v>
      </c>
      <c r="G52" s="51">
        <f>'ごみ搬入量内訳'!AG52</f>
        <v>210</v>
      </c>
      <c r="H52" s="51">
        <f>'ごみ搬入量内訳'!AH52</f>
        <v>0</v>
      </c>
      <c r="I52" s="51">
        <f t="shared" si="9"/>
        <v>637</v>
      </c>
      <c r="J52" s="51">
        <f t="shared" si="10"/>
        <v>869.5592822381936</v>
      </c>
      <c r="K52" s="51">
        <f>('ごみ搬入量内訳'!E52+'ごみ搬入量内訳'!AH52)/'ごみ処理概要'!D52/365*1000000</f>
        <v>582.891386994833</v>
      </c>
      <c r="L52" s="51">
        <f>'ごみ搬入量内訳'!F52/'ごみ処理概要'!D52/365*1000000</f>
        <v>286.66789524336053</v>
      </c>
      <c r="M52" s="51">
        <f>'資源化量内訳'!BP52</f>
        <v>0</v>
      </c>
      <c r="N52" s="51">
        <f>'ごみ処理量内訳'!E52</f>
        <v>326</v>
      </c>
      <c r="O52" s="51">
        <f>'ごみ処理量内訳'!L52</f>
        <v>311</v>
      </c>
      <c r="P52" s="51">
        <f t="shared" si="11"/>
        <v>0</v>
      </c>
      <c r="Q52" s="51">
        <f>'ごみ処理量内訳'!G52</f>
        <v>0</v>
      </c>
      <c r="R52" s="51">
        <f>'ごみ処理量内訳'!H52</f>
        <v>0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0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13"/>
        <v>637</v>
      </c>
      <c r="AE52" s="52">
        <f t="shared" si="14"/>
        <v>51.177394034536896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0</v>
      </c>
      <c r="AI52" s="51">
        <f>'資源化量内訳'!AZ52</f>
        <v>0</v>
      </c>
      <c r="AJ52" s="51">
        <f>'資源化量内訳'!BH52</f>
        <v>0</v>
      </c>
      <c r="AK52" s="51" t="s">
        <v>178</v>
      </c>
      <c r="AL52" s="51">
        <f t="shared" si="15"/>
        <v>0</v>
      </c>
      <c r="AM52" s="52">
        <f t="shared" si="16"/>
        <v>0</v>
      </c>
      <c r="AN52" s="51">
        <f>'ごみ処理量内訳'!AC52</f>
        <v>311</v>
      </c>
      <c r="AO52" s="51">
        <f>'ごみ処理量内訳'!AD52</f>
        <v>60</v>
      </c>
      <c r="AP52" s="51">
        <f>'ごみ処理量内訳'!AE52</f>
        <v>0</v>
      </c>
      <c r="AQ52" s="51">
        <f t="shared" si="17"/>
        <v>371</v>
      </c>
    </row>
    <row r="53" spans="1:43" ht="13.5">
      <c r="A53" s="26" t="s">
        <v>96</v>
      </c>
      <c r="B53" s="49" t="s">
        <v>11</v>
      </c>
      <c r="C53" s="50" t="s">
        <v>201</v>
      </c>
      <c r="D53" s="51">
        <v>7851</v>
      </c>
      <c r="E53" s="51">
        <v>7851</v>
      </c>
      <c r="F53" s="51">
        <f>'ごみ搬入量内訳'!H53</f>
        <v>1522</v>
      </c>
      <c r="G53" s="51">
        <f>'ごみ搬入量内訳'!AG53</f>
        <v>145</v>
      </c>
      <c r="H53" s="51">
        <f>'ごみ搬入量内訳'!AH53</f>
        <v>0</v>
      </c>
      <c r="I53" s="51">
        <f t="shared" si="9"/>
        <v>1667</v>
      </c>
      <c r="J53" s="51">
        <f t="shared" si="10"/>
        <v>581.725039825657</v>
      </c>
      <c r="K53" s="51">
        <f>('ごみ搬入量内訳'!E53+'ごみ搬入量内訳'!AH53)/'ごみ処理概要'!D53/365*1000000</f>
        <v>531.1250813525195</v>
      </c>
      <c r="L53" s="51">
        <f>'ごみ搬入量内訳'!F53/'ごみ処理概要'!D53/365*1000000</f>
        <v>50.59995847313753</v>
      </c>
      <c r="M53" s="51">
        <f>'資源化量内訳'!BP53</f>
        <v>0</v>
      </c>
      <c r="N53" s="51">
        <f>'ごみ処理量内訳'!E53</f>
        <v>1355</v>
      </c>
      <c r="O53" s="51">
        <f>'ごみ処理量内訳'!L53</f>
        <v>0</v>
      </c>
      <c r="P53" s="51">
        <f t="shared" si="11"/>
        <v>312</v>
      </c>
      <c r="Q53" s="51">
        <f>'ごみ処理量内訳'!G53</f>
        <v>0</v>
      </c>
      <c r="R53" s="51">
        <f>'ごみ処理量内訳'!H53</f>
        <v>312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0</v>
      </c>
      <c r="W53" s="51">
        <f>'資源化量内訳'!M53</f>
        <v>0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13"/>
        <v>1667</v>
      </c>
      <c r="AE53" s="52">
        <f t="shared" si="14"/>
        <v>100</v>
      </c>
      <c r="AF53" s="51">
        <f>'資源化量内訳'!AB53</f>
        <v>0</v>
      </c>
      <c r="AG53" s="51">
        <f>'資源化量内訳'!AJ53</f>
        <v>0</v>
      </c>
      <c r="AH53" s="51">
        <f>'資源化量内訳'!AR53</f>
        <v>151</v>
      </c>
      <c r="AI53" s="51">
        <f>'資源化量内訳'!AZ53</f>
        <v>0</v>
      </c>
      <c r="AJ53" s="51">
        <f>'資源化量内訳'!BH53</f>
        <v>0</v>
      </c>
      <c r="AK53" s="51" t="s">
        <v>178</v>
      </c>
      <c r="AL53" s="51">
        <f t="shared" si="15"/>
        <v>151</v>
      </c>
      <c r="AM53" s="52">
        <f t="shared" si="16"/>
        <v>9.058188362327535</v>
      </c>
      <c r="AN53" s="51">
        <f>'ごみ処理量内訳'!AC53</f>
        <v>0</v>
      </c>
      <c r="AO53" s="51">
        <f>'ごみ処理量内訳'!AD53</f>
        <v>278</v>
      </c>
      <c r="AP53" s="51">
        <f>'ごみ処理量内訳'!AE53</f>
        <v>161</v>
      </c>
      <c r="AQ53" s="51">
        <f t="shared" si="17"/>
        <v>439</v>
      </c>
    </row>
    <row r="54" spans="1:43" ht="13.5">
      <c r="A54" s="26" t="s">
        <v>96</v>
      </c>
      <c r="B54" s="49" t="s">
        <v>12</v>
      </c>
      <c r="C54" s="50" t="s">
        <v>13</v>
      </c>
      <c r="D54" s="51">
        <v>3335</v>
      </c>
      <c r="E54" s="51">
        <v>3335</v>
      </c>
      <c r="F54" s="51">
        <f>'ごみ搬入量内訳'!H54</f>
        <v>804</v>
      </c>
      <c r="G54" s="51">
        <f>'ごみ搬入量内訳'!AG54</f>
        <v>211</v>
      </c>
      <c r="H54" s="51">
        <f>'ごみ搬入量内訳'!AH54</f>
        <v>0</v>
      </c>
      <c r="I54" s="51">
        <f t="shared" si="9"/>
        <v>1015</v>
      </c>
      <c r="J54" s="51">
        <f t="shared" si="10"/>
        <v>833.8296605122097</v>
      </c>
      <c r="K54" s="51">
        <f>('ごみ搬入量内訳'!E54+'ごみ搬入量内訳'!AH54)/'ごみ処理概要'!D54/365*1000000</f>
        <v>660.4916719722331</v>
      </c>
      <c r="L54" s="51">
        <f>'ごみ搬入量内訳'!F54/'ごみ処理概要'!D54/365*1000000</f>
        <v>173.3379885399766</v>
      </c>
      <c r="M54" s="51">
        <f>'資源化量内訳'!BP54</f>
        <v>0</v>
      </c>
      <c r="N54" s="51">
        <f>'ごみ処理量内訳'!E54</f>
        <v>830</v>
      </c>
      <c r="O54" s="51">
        <f>'ごみ処理量内訳'!L54</f>
        <v>0</v>
      </c>
      <c r="P54" s="51">
        <f t="shared" si="11"/>
        <v>185</v>
      </c>
      <c r="Q54" s="51">
        <f>'ごみ処理量内訳'!G54</f>
        <v>0</v>
      </c>
      <c r="R54" s="51">
        <f>'ごみ処理量内訳'!H54</f>
        <v>185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0</v>
      </c>
      <c r="W54" s="51">
        <f>'資源化量内訳'!M54</f>
        <v>0</v>
      </c>
      <c r="X54" s="51">
        <f>'資源化量内訳'!N54</f>
        <v>0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1015</v>
      </c>
      <c r="AE54" s="52">
        <f t="shared" si="14"/>
        <v>100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89</v>
      </c>
      <c r="AI54" s="51">
        <f>'資源化量内訳'!AZ54</f>
        <v>0</v>
      </c>
      <c r="AJ54" s="51">
        <f>'資源化量内訳'!BH54</f>
        <v>0</v>
      </c>
      <c r="AK54" s="51" t="s">
        <v>178</v>
      </c>
      <c r="AL54" s="51">
        <f t="shared" si="15"/>
        <v>89</v>
      </c>
      <c r="AM54" s="52">
        <f t="shared" si="16"/>
        <v>8.768472906403941</v>
      </c>
      <c r="AN54" s="51">
        <f>'ごみ処理量内訳'!AC54</f>
        <v>0</v>
      </c>
      <c r="AO54" s="51">
        <f>'ごみ処理量内訳'!AD54</f>
        <v>170</v>
      </c>
      <c r="AP54" s="51">
        <f>'ごみ処理量内訳'!AE54</f>
        <v>96</v>
      </c>
      <c r="AQ54" s="51">
        <f t="shared" si="17"/>
        <v>266</v>
      </c>
    </row>
    <row r="55" spans="1:43" ht="13.5">
      <c r="A55" s="26" t="s">
        <v>96</v>
      </c>
      <c r="B55" s="49" t="s">
        <v>14</v>
      </c>
      <c r="C55" s="50" t="s">
        <v>200</v>
      </c>
      <c r="D55" s="51">
        <v>3144</v>
      </c>
      <c r="E55" s="51">
        <v>3144</v>
      </c>
      <c r="F55" s="51">
        <f>'ごみ搬入量内訳'!H55</f>
        <v>934</v>
      </c>
      <c r="G55" s="51">
        <f>'ごみ搬入量内訳'!AG55</f>
        <v>37</v>
      </c>
      <c r="H55" s="51">
        <f>'ごみ搬入量内訳'!AH55</f>
        <v>0</v>
      </c>
      <c r="I55" s="51">
        <f t="shared" si="9"/>
        <v>971</v>
      </c>
      <c r="J55" s="51">
        <f t="shared" si="10"/>
        <v>846.1431210568511</v>
      </c>
      <c r="K55" s="51">
        <f>('ごみ搬入量内訳'!E55+'ごみ搬入量内訳'!AH55)/'ごみ処理概要'!D55/365*1000000</f>
        <v>660.5319111854718</v>
      </c>
      <c r="L55" s="51">
        <f>'ごみ搬入量内訳'!F55/'ごみ処理概要'!D55/365*1000000</f>
        <v>185.6112098713793</v>
      </c>
      <c r="M55" s="51">
        <f>'資源化量内訳'!BP55</f>
        <v>0</v>
      </c>
      <c r="N55" s="51">
        <f>'ごみ処理量内訳'!E55</f>
        <v>786</v>
      </c>
      <c r="O55" s="51">
        <f>'ごみ処理量内訳'!L55</f>
        <v>0</v>
      </c>
      <c r="P55" s="51">
        <f t="shared" si="11"/>
        <v>185</v>
      </c>
      <c r="Q55" s="51">
        <f>'ごみ処理量内訳'!G55</f>
        <v>0</v>
      </c>
      <c r="R55" s="51">
        <f>'ごみ処理量内訳'!H55</f>
        <v>185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0</v>
      </c>
      <c r="W55" s="51">
        <f>'資源化量内訳'!M55</f>
        <v>0</v>
      </c>
      <c r="X55" s="51">
        <f>'資源化量内訳'!N55</f>
        <v>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971</v>
      </c>
      <c r="AE55" s="52">
        <f t="shared" si="14"/>
        <v>100</v>
      </c>
      <c r="AF55" s="51">
        <f>'資源化量内訳'!AB55</f>
        <v>0</v>
      </c>
      <c r="AG55" s="51">
        <f>'資源化量内訳'!AJ55</f>
        <v>0</v>
      </c>
      <c r="AH55" s="51">
        <f>'資源化量内訳'!AR55</f>
        <v>89</v>
      </c>
      <c r="AI55" s="51">
        <f>'資源化量内訳'!AZ55</f>
        <v>0</v>
      </c>
      <c r="AJ55" s="51">
        <f>'資源化量内訳'!BH55</f>
        <v>0</v>
      </c>
      <c r="AK55" s="51" t="s">
        <v>178</v>
      </c>
      <c r="AL55" s="51">
        <f t="shared" si="15"/>
        <v>89</v>
      </c>
      <c r="AM55" s="52">
        <f t="shared" si="16"/>
        <v>9.165808444902163</v>
      </c>
      <c r="AN55" s="51">
        <f>'ごみ処理量内訳'!AC55</f>
        <v>0</v>
      </c>
      <c r="AO55" s="51">
        <f>'ごみ処理量内訳'!AD55</f>
        <v>161</v>
      </c>
      <c r="AP55" s="51">
        <f>'ごみ処理量内訳'!AE55</f>
        <v>95</v>
      </c>
      <c r="AQ55" s="51">
        <f t="shared" si="17"/>
        <v>256</v>
      </c>
    </row>
    <row r="56" spans="1:43" ht="13.5">
      <c r="A56" s="26" t="s">
        <v>96</v>
      </c>
      <c r="B56" s="49" t="s">
        <v>15</v>
      </c>
      <c r="C56" s="50" t="s">
        <v>16</v>
      </c>
      <c r="D56" s="51">
        <v>7181</v>
      </c>
      <c r="E56" s="51">
        <v>7181</v>
      </c>
      <c r="F56" s="51">
        <f>'ごみ搬入量内訳'!H56</f>
        <v>1957</v>
      </c>
      <c r="G56" s="51">
        <f>'ごみ搬入量内訳'!AG56</f>
        <v>46</v>
      </c>
      <c r="H56" s="51">
        <f>'ごみ搬入量内訳'!AH56</f>
        <v>0</v>
      </c>
      <c r="I56" s="51">
        <f t="shared" si="9"/>
        <v>2003</v>
      </c>
      <c r="J56" s="51">
        <f t="shared" si="10"/>
        <v>764.1931810161137</v>
      </c>
      <c r="K56" s="51">
        <f>('ごみ搬入量内訳'!E56+'ごみ搬入量内訳'!AH56)/'ごみ処理概要'!D56/365*1000000</f>
        <v>746.6430630297227</v>
      </c>
      <c r="L56" s="51">
        <f>'ごみ搬入量内訳'!F56/'ごみ処理概要'!D56/365*1000000</f>
        <v>17.55011798639103</v>
      </c>
      <c r="M56" s="51">
        <f>'資源化量内訳'!BP56</f>
        <v>20</v>
      </c>
      <c r="N56" s="51">
        <f>'ごみ処理量内訳'!E56</f>
        <v>1782</v>
      </c>
      <c r="O56" s="51">
        <f>'ごみ処理量内訳'!L56</f>
        <v>219</v>
      </c>
      <c r="P56" s="51">
        <f t="shared" si="11"/>
        <v>0</v>
      </c>
      <c r="Q56" s="51">
        <f>'ごみ処理量内訳'!G56</f>
        <v>0</v>
      </c>
      <c r="R56" s="51">
        <f>'ごみ処理量内訳'!H56</f>
        <v>0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2</v>
      </c>
      <c r="W56" s="51">
        <f>'資源化量内訳'!M56</f>
        <v>0</v>
      </c>
      <c r="X56" s="51">
        <f>'資源化量内訳'!N56</f>
        <v>2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13"/>
        <v>2003</v>
      </c>
      <c r="AE56" s="52">
        <f t="shared" si="14"/>
        <v>89.0664003994009</v>
      </c>
      <c r="AF56" s="51">
        <f>'資源化量内訳'!AB56</f>
        <v>0</v>
      </c>
      <c r="AG56" s="51">
        <f>'資源化量内訳'!AJ56</f>
        <v>0</v>
      </c>
      <c r="AH56" s="51">
        <f>'資源化量内訳'!AR56</f>
        <v>0</v>
      </c>
      <c r="AI56" s="51">
        <f>'資源化量内訳'!AZ56</f>
        <v>0</v>
      </c>
      <c r="AJ56" s="51">
        <f>'資源化量内訳'!BH56</f>
        <v>0</v>
      </c>
      <c r="AK56" s="51" t="s">
        <v>178</v>
      </c>
      <c r="AL56" s="51">
        <f t="shared" si="15"/>
        <v>0</v>
      </c>
      <c r="AM56" s="52">
        <f t="shared" si="16"/>
        <v>1.0874938210578349</v>
      </c>
      <c r="AN56" s="51">
        <f>'ごみ処理量内訳'!AC56</f>
        <v>219</v>
      </c>
      <c r="AO56" s="51">
        <f>'ごみ処理量内訳'!AD56</f>
        <v>368</v>
      </c>
      <c r="AP56" s="51">
        <f>'ごみ処理量内訳'!AE56</f>
        <v>0</v>
      </c>
      <c r="AQ56" s="51">
        <f t="shared" si="17"/>
        <v>587</v>
      </c>
    </row>
    <row r="57" spans="1:43" ht="13.5">
      <c r="A57" s="26" t="s">
        <v>96</v>
      </c>
      <c r="B57" s="49" t="s">
        <v>17</v>
      </c>
      <c r="C57" s="50" t="s">
        <v>18</v>
      </c>
      <c r="D57" s="51">
        <v>1442</v>
      </c>
      <c r="E57" s="51">
        <v>1434</v>
      </c>
      <c r="F57" s="51">
        <f>'ごみ搬入量内訳'!H57</f>
        <v>443</v>
      </c>
      <c r="G57" s="51">
        <f>'ごみ搬入量内訳'!AG57</f>
        <v>2</v>
      </c>
      <c r="H57" s="51">
        <f>'ごみ搬入量内訳'!AH57</f>
        <v>3</v>
      </c>
      <c r="I57" s="51">
        <f t="shared" si="9"/>
        <v>448</v>
      </c>
      <c r="J57" s="51">
        <f t="shared" si="10"/>
        <v>851.177018220508</v>
      </c>
      <c r="K57" s="51">
        <f>('ごみ搬入量内訳'!E57+'ごみ搬入量内訳'!AH57)/'ごみ処理概要'!D57/365*1000000</f>
        <v>847.3771208177378</v>
      </c>
      <c r="L57" s="51">
        <f>'ごみ搬入量内訳'!F57/'ごみ処理概要'!D57/365*1000000</f>
        <v>3.7998974027701253</v>
      </c>
      <c r="M57" s="51">
        <f>'資源化量内訳'!BP57</f>
        <v>0</v>
      </c>
      <c r="N57" s="51">
        <f>'ごみ処理量内訳'!E57</f>
        <v>387</v>
      </c>
      <c r="O57" s="51">
        <f>'ごみ処理量内訳'!L57</f>
        <v>0</v>
      </c>
      <c r="P57" s="51">
        <f t="shared" si="11"/>
        <v>47</v>
      </c>
      <c r="Q57" s="51">
        <f>'ごみ処理量内訳'!G57</f>
        <v>0</v>
      </c>
      <c r="R57" s="51">
        <f>'ごみ処理量内訳'!H57</f>
        <v>47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0</v>
      </c>
      <c r="W57" s="51">
        <f>'資源化量内訳'!M57</f>
        <v>0</v>
      </c>
      <c r="X57" s="51">
        <f>'資源化量内訳'!N57</f>
        <v>0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13"/>
        <v>434</v>
      </c>
      <c r="AE57" s="52">
        <f t="shared" si="14"/>
        <v>100</v>
      </c>
      <c r="AF57" s="51">
        <f>'資源化量内訳'!AB57</f>
        <v>0</v>
      </c>
      <c r="AG57" s="51">
        <f>'資源化量内訳'!AJ57</f>
        <v>0</v>
      </c>
      <c r="AH57" s="51">
        <f>'資源化量内訳'!AR57</f>
        <v>26</v>
      </c>
      <c r="AI57" s="51">
        <f>'資源化量内訳'!AZ57</f>
        <v>0</v>
      </c>
      <c r="AJ57" s="51">
        <f>'資源化量内訳'!BH57</f>
        <v>0</v>
      </c>
      <c r="AK57" s="51" t="s">
        <v>178</v>
      </c>
      <c r="AL57" s="51">
        <f t="shared" si="15"/>
        <v>26</v>
      </c>
      <c r="AM57" s="52">
        <f t="shared" si="16"/>
        <v>5.990783410138248</v>
      </c>
      <c r="AN57" s="51">
        <f>'ごみ処理量内訳'!AC57</f>
        <v>0</v>
      </c>
      <c r="AO57" s="51">
        <f>'ごみ処理量内訳'!AD57</f>
        <v>77</v>
      </c>
      <c r="AP57" s="51">
        <f>'ごみ処理量内訳'!AE57</f>
        <v>20</v>
      </c>
      <c r="AQ57" s="51">
        <f t="shared" si="17"/>
        <v>97</v>
      </c>
    </row>
    <row r="58" spans="1:43" ht="13.5">
      <c r="A58" s="26" t="s">
        <v>96</v>
      </c>
      <c r="B58" s="49" t="s">
        <v>19</v>
      </c>
      <c r="C58" s="50" t="s">
        <v>20</v>
      </c>
      <c r="D58" s="51">
        <v>3671</v>
      </c>
      <c r="E58" s="51">
        <v>0</v>
      </c>
      <c r="F58" s="51">
        <f>'ごみ搬入量内訳'!H58</f>
        <v>317</v>
      </c>
      <c r="G58" s="51">
        <f>'ごみ搬入量内訳'!AG58</f>
        <v>996</v>
      </c>
      <c r="H58" s="51">
        <f>'ごみ搬入量内訳'!AH58</f>
        <v>0</v>
      </c>
      <c r="I58" s="51">
        <f t="shared" si="9"/>
        <v>1313</v>
      </c>
      <c r="J58" s="51">
        <f t="shared" si="10"/>
        <v>979.9129049230734</v>
      </c>
      <c r="K58" s="51">
        <f>('ごみ搬入量内訳'!E58+'ごみ搬入量内訳'!AH58)/'ごみ処理概要'!D58/365*1000000</f>
        <v>979.9129049230734</v>
      </c>
      <c r="L58" s="51">
        <f>'ごみ搬入量内訳'!F58/'ごみ処理概要'!D58/365*1000000</f>
        <v>0</v>
      </c>
      <c r="M58" s="51">
        <f>'資源化量内訳'!BP58</f>
        <v>0</v>
      </c>
      <c r="N58" s="51">
        <f>'ごみ処理量内訳'!E58</f>
        <v>0</v>
      </c>
      <c r="O58" s="51">
        <f>'ごみ処理量内訳'!L58</f>
        <v>996</v>
      </c>
      <c r="P58" s="51">
        <f t="shared" si="11"/>
        <v>0</v>
      </c>
      <c r="Q58" s="51">
        <f>'ごみ処理量内訳'!G58</f>
        <v>0</v>
      </c>
      <c r="R58" s="51">
        <f>'ごみ処理量内訳'!H58</f>
        <v>0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299</v>
      </c>
      <c r="W58" s="51">
        <f>'資源化量内訳'!M58</f>
        <v>0</v>
      </c>
      <c r="X58" s="51">
        <f>'資源化量内訳'!N58</f>
        <v>299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1295</v>
      </c>
      <c r="AE58" s="52">
        <f t="shared" si="14"/>
        <v>23.08880308880309</v>
      </c>
      <c r="AF58" s="51">
        <f>'資源化量内訳'!AB58</f>
        <v>0</v>
      </c>
      <c r="AG58" s="51">
        <f>'資源化量内訳'!AJ58</f>
        <v>0</v>
      </c>
      <c r="AH58" s="51">
        <f>'資源化量内訳'!AR58</f>
        <v>0</v>
      </c>
      <c r="AI58" s="51">
        <f>'資源化量内訳'!AZ58</f>
        <v>0</v>
      </c>
      <c r="AJ58" s="51">
        <f>'資源化量内訳'!BH58</f>
        <v>0</v>
      </c>
      <c r="AK58" s="51" t="s">
        <v>178</v>
      </c>
      <c r="AL58" s="51">
        <f t="shared" si="15"/>
        <v>0</v>
      </c>
      <c r="AM58" s="52">
        <f t="shared" si="16"/>
        <v>23.08880308880309</v>
      </c>
      <c r="AN58" s="51">
        <f>'ごみ処理量内訳'!AC58</f>
        <v>996</v>
      </c>
      <c r="AO58" s="51">
        <f>'ごみ処理量内訳'!AD58</f>
        <v>0</v>
      </c>
      <c r="AP58" s="51">
        <f>'ごみ処理量内訳'!AE58</f>
        <v>0</v>
      </c>
      <c r="AQ58" s="51">
        <f t="shared" si="17"/>
        <v>996</v>
      </c>
    </row>
    <row r="59" spans="1:43" ht="13.5">
      <c r="A59" s="26" t="s">
        <v>96</v>
      </c>
      <c r="B59" s="49" t="s">
        <v>21</v>
      </c>
      <c r="C59" s="50" t="s">
        <v>22</v>
      </c>
      <c r="D59" s="51">
        <v>1990</v>
      </c>
      <c r="E59" s="51">
        <v>1990</v>
      </c>
      <c r="F59" s="51">
        <f>'ごみ搬入量内訳'!H59</f>
        <v>396</v>
      </c>
      <c r="G59" s="51">
        <f>'ごみ搬入量内訳'!AG59</f>
        <v>0</v>
      </c>
      <c r="H59" s="51">
        <f>'ごみ搬入量内訳'!AH59</f>
        <v>0</v>
      </c>
      <c r="I59" s="51">
        <f t="shared" si="9"/>
        <v>396</v>
      </c>
      <c r="J59" s="51">
        <f t="shared" si="10"/>
        <v>545.1917119845805</v>
      </c>
      <c r="K59" s="51">
        <f>('ごみ搬入量内訳'!E59+'ごみ搬入量内訳'!AH59)/'ごみ処理概要'!D59/365*1000000</f>
        <v>545.1917119845805</v>
      </c>
      <c r="L59" s="51">
        <f>'ごみ搬入量内訳'!F59/'ごみ処理概要'!D59/365*1000000</f>
        <v>0</v>
      </c>
      <c r="M59" s="51">
        <f>'資源化量内訳'!BP59</f>
        <v>0</v>
      </c>
      <c r="N59" s="51">
        <f>'ごみ処理量内訳'!E59</f>
        <v>360</v>
      </c>
      <c r="O59" s="51">
        <f>'ごみ処理量内訳'!L59</f>
        <v>36</v>
      </c>
      <c r="P59" s="51">
        <f t="shared" si="11"/>
        <v>0</v>
      </c>
      <c r="Q59" s="51">
        <f>'ごみ処理量内訳'!G59</f>
        <v>0</v>
      </c>
      <c r="R59" s="51">
        <f>'ごみ処理量内訳'!H59</f>
        <v>0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0</v>
      </c>
      <c r="W59" s="51">
        <f>'資源化量内訳'!M59</f>
        <v>0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396</v>
      </c>
      <c r="AE59" s="52">
        <f t="shared" si="14"/>
        <v>90.9090909090909</v>
      </c>
      <c r="AF59" s="51">
        <f>'資源化量内訳'!AB59</f>
        <v>0</v>
      </c>
      <c r="AG59" s="51">
        <f>'資源化量内訳'!AJ59</f>
        <v>0</v>
      </c>
      <c r="AH59" s="51">
        <f>'資源化量内訳'!AR59</f>
        <v>0</v>
      </c>
      <c r="AI59" s="51">
        <f>'資源化量内訳'!AZ59</f>
        <v>0</v>
      </c>
      <c r="AJ59" s="51">
        <f>'資源化量内訳'!BH59</f>
        <v>0</v>
      </c>
      <c r="AK59" s="51" t="s">
        <v>178</v>
      </c>
      <c r="AL59" s="51">
        <f t="shared" si="15"/>
        <v>0</v>
      </c>
      <c r="AM59" s="52">
        <f t="shared" si="16"/>
        <v>0</v>
      </c>
      <c r="AN59" s="51">
        <f>'ごみ処理量内訳'!AC59</f>
        <v>36</v>
      </c>
      <c r="AO59" s="51">
        <f>'ごみ処理量内訳'!AD59</f>
        <v>56</v>
      </c>
      <c r="AP59" s="51">
        <f>'ごみ処理量内訳'!AE59</f>
        <v>0</v>
      </c>
      <c r="AQ59" s="51">
        <f t="shared" si="17"/>
        <v>92</v>
      </c>
    </row>
    <row r="60" spans="1:43" ht="13.5">
      <c r="A60" s="79" t="s">
        <v>95</v>
      </c>
      <c r="B60" s="80"/>
      <c r="C60" s="81"/>
      <c r="D60" s="51">
        <f>SUM(D7:D59)</f>
        <v>1345801</v>
      </c>
      <c r="E60" s="51">
        <f>SUM(E7:E59)</f>
        <v>1342122</v>
      </c>
      <c r="F60" s="51">
        <f>'ごみ搬入量内訳'!H60</f>
        <v>465786</v>
      </c>
      <c r="G60" s="51">
        <f>'ごみ搬入量内訳'!AG60</f>
        <v>22057</v>
      </c>
      <c r="H60" s="51">
        <f>'ごみ搬入量内訳'!AH60</f>
        <v>216</v>
      </c>
      <c r="I60" s="51">
        <f>SUM(F60:H60)</f>
        <v>488059</v>
      </c>
      <c r="J60" s="51">
        <f>I60/D60/365*1000000</f>
        <v>993.570331130293</v>
      </c>
      <c r="K60" s="51">
        <f>('ごみ搬入量内訳'!E60+'ごみ搬入量内訳'!AH60)/'ごみ処理概要'!D60/365*1000000</f>
        <v>672.8263769746821</v>
      </c>
      <c r="L60" s="51">
        <f>'ごみ搬入量内訳'!F60/'ごみ処理概要'!D60/365*1000000</f>
        <v>320.74395415561094</v>
      </c>
      <c r="M60" s="51">
        <f>'資源化量内訳'!BP60</f>
        <v>4063</v>
      </c>
      <c r="N60" s="51">
        <f>'ごみ処理量内訳'!E60</f>
        <v>384890</v>
      </c>
      <c r="O60" s="51">
        <f>'ごみ処理量内訳'!L60</f>
        <v>42071</v>
      </c>
      <c r="P60" s="51">
        <f>SUM(Q60:U60)</f>
        <v>49279</v>
      </c>
      <c r="Q60" s="51">
        <f>'ごみ処理量内訳'!G60</f>
        <v>15317</v>
      </c>
      <c r="R60" s="51">
        <f>'ごみ処理量内訳'!H60</f>
        <v>33553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409</v>
      </c>
      <c r="V60" s="51">
        <f>SUM(W60:AC60)</f>
        <v>15828</v>
      </c>
      <c r="W60" s="51">
        <f>'資源化量内訳'!M60</f>
        <v>5709</v>
      </c>
      <c r="X60" s="51">
        <f>'資源化量内訳'!N60</f>
        <v>3515</v>
      </c>
      <c r="Y60" s="51">
        <f>'資源化量内訳'!O60</f>
        <v>2406</v>
      </c>
      <c r="Z60" s="51">
        <f>'資源化量内訳'!P60</f>
        <v>364</v>
      </c>
      <c r="AA60" s="51">
        <f>'資源化量内訳'!Q60</f>
        <v>0</v>
      </c>
      <c r="AB60" s="51">
        <f>'資源化量内訳'!R60</f>
        <v>100</v>
      </c>
      <c r="AC60" s="51">
        <f>'資源化量内訳'!S60</f>
        <v>3734</v>
      </c>
      <c r="AD60" s="51">
        <f>N60+O60+P60+V60</f>
        <v>492068</v>
      </c>
      <c r="AE60" s="52">
        <f t="shared" si="14"/>
        <v>91.45016542429096</v>
      </c>
      <c r="AF60" s="51">
        <f>'資源化量内訳'!AB60</f>
        <v>0</v>
      </c>
      <c r="AG60" s="51">
        <f>'資源化量内訳'!AJ60</f>
        <v>5966</v>
      </c>
      <c r="AH60" s="51">
        <f>'資源化量内訳'!AR60</f>
        <v>28468</v>
      </c>
      <c r="AI60" s="51">
        <f>'資源化量内訳'!AZ60</f>
        <v>0</v>
      </c>
      <c r="AJ60" s="51">
        <f>'資源化量内訳'!BH60</f>
        <v>0</v>
      </c>
      <c r="AK60" s="51" t="s">
        <v>178</v>
      </c>
      <c r="AL60" s="51">
        <f>SUM(AF60:AJ60)</f>
        <v>34434</v>
      </c>
      <c r="AM60" s="52">
        <f>(V60+AL60+M60)/(M60+AD60)*100</f>
        <v>10.94972900302541</v>
      </c>
      <c r="AN60" s="51">
        <f>'ごみ処理量内訳'!AC60</f>
        <v>42071</v>
      </c>
      <c r="AO60" s="51">
        <f>'ごみ処理量内訳'!AD60</f>
        <v>49603</v>
      </c>
      <c r="AP60" s="51">
        <f>'ごみ処理量内訳'!AE60</f>
        <v>8004</v>
      </c>
      <c r="AQ60" s="51">
        <f>SUM(AN60:AP60)</f>
        <v>99678</v>
      </c>
    </row>
  </sheetData>
  <mergeCells count="31">
    <mergeCell ref="A60:C60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61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23</v>
      </c>
      <c r="B2" s="62" t="s">
        <v>62</v>
      </c>
      <c r="C2" s="67" t="s">
        <v>65</v>
      </c>
      <c r="D2" s="59" t="s">
        <v>56</v>
      </c>
      <c r="E2" s="77"/>
      <c r="F2" s="56"/>
      <c r="G2" s="29" t="s">
        <v>57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24</v>
      </c>
    </row>
    <row r="3" spans="1:34" s="30" customFormat="1" ht="22.5" customHeight="1">
      <c r="A3" s="63"/>
      <c r="B3" s="63"/>
      <c r="C3" s="54"/>
      <c r="D3" s="38"/>
      <c r="E3" s="47"/>
      <c r="F3" s="48" t="s">
        <v>25</v>
      </c>
      <c r="G3" s="12" t="s">
        <v>38</v>
      </c>
      <c r="H3" s="16" t="s">
        <v>72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73</v>
      </c>
      <c r="AH3" s="54"/>
    </row>
    <row r="4" spans="1:34" s="30" customFormat="1" ht="22.5" customHeight="1">
      <c r="A4" s="63"/>
      <c r="B4" s="63"/>
      <c r="C4" s="54"/>
      <c r="D4" s="12" t="s">
        <v>38</v>
      </c>
      <c r="E4" s="67" t="s">
        <v>74</v>
      </c>
      <c r="F4" s="67" t="s">
        <v>75</v>
      </c>
      <c r="G4" s="15"/>
      <c r="H4" s="12" t="s">
        <v>38</v>
      </c>
      <c r="I4" s="82" t="s">
        <v>76</v>
      </c>
      <c r="J4" s="87"/>
      <c r="K4" s="87"/>
      <c r="L4" s="88"/>
      <c r="M4" s="82" t="s">
        <v>26</v>
      </c>
      <c r="N4" s="87"/>
      <c r="O4" s="87"/>
      <c r="P4" s="88"/>
      <c r="Q4" s="82" t="s">
        <v>27</v>
      </c>
      <c r="R4" s="87"/>
      <c r="S4" s="87"/>
      <c r="T4" s="88"/>
      <c r="U4" s="82" t="s">
        <v>28</v>
      </c>
      <c r="V4" s="87"/>
      <c r="W4" s="87"/>
      <c r="X4" s="88"/>
      <c r="Y4" s="82" t="s">
        <v>29</v>
      </c>
      <c r="Z4" s="87"/>
      <c r="AA4" s="87"/>
      <c r="AB4" s="88"/>
      <c r="AC4" s="82" t="s">
        <v>30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38</v>
      </c>
      <c r="J5" s="8" t="s">
        <v>77</v>
      </c>
      <c r="K5" s="8" t="s">
        <v>78</v>
      </c>
      <c r="L5" s="8" t="s">
        <v>79</v>
      </c>
      <c r="M5" s="12" t="s">
        <v>38</v>
      </c>
      <c r="N5" s="8" t="s">
        <v>77</v>
      </c>
      <c r="O5" s="8" t="s">
        <v>78</v>
      </c>
      <c r="P5" s="8" t="s">
        <v>79</v>
      </c>
      <c r="Q5" s="12" t="s">
        <v>38</v>
      </c>
      <c r="R5" s="8" t="s">
        <v>77</v>
      </c>
      <c r="S5" s="8" t="s">
        <v>78</v>
      </c>
      <c r="T5" s="8" t="s">
        <v>79</v>
      </c>
      <c r="U5" s="12" t="s">
        <v>38</v>
      </c>
      <c r="V5" s="8" t="s">
        <v>77</v>
      </c>
      <c r="W5" s="8" t="s">
        <v>78</v>
      </c>
      <c r="X5" s="8" t="s">
        <v>79</v>
      </c>
      <c r="Y5" s="12" t="s">
        <v>38</v>
      </c>
      <c r="Z5" s="8" t="s">
        <v>77</v>
      </c>
      <c r="AA5" s="8" t="s">
        <v>78</v>
      </c>
      <c r="AB5" s="8" t="s">
        <v>79</v>
      </c>
      <c r="AC5" s="12" t="s">
        <v>38</v>
      </c>
      <c r="AD5" s="8" t="s">
        <v>77</v>
      </c>
      <c r="AE5" s="8" t="s">
        <v>78</v>
      </c>
      <c r="AF5" s="8" t="s">
        <v>79</v>
      </c>
      <c r="AG5" s="15"/>
      <c r="AH5" s="70"/>
    </row>
    <row r="6" spans="1:34" s="30" customFormat="1" ht="22.5" customHeight="1">
      <c r="A6" s="64"/>
      <c r="B6" s="53"/>
      <c r="C6" s="55"/>
      <c r="D6" s="23" t="s">
        <v>71</v>
      </c>
      <c r="E6" s="24" t="s">
        <v>31</v>
      </c>
      <c r="F6" s="24" t="s">
        <v>31</v>
      </c>
      <c r="G6" s="24" t="s">
        <v>31</v>
      </c>
      <c r="H6" s="23" t="s">
        <v>31</v>
      </c>
      <c r="I6" s="23" t="s">
        <v>31</v>
      </c>
      <c r="J6" s="25" t="s">
        <v>31</v>
      </c>
      <c r="K6" s="25" t="s">
        <v>31</v>
      </c>
      <c r="L6" s="25" t="s">
        <v>31</v>
      </c>
      <c r="M6" s="23" t="s">
        <v>31</v>
      </c>
      <c r="N6" s="25" t="s">
        <v>31</v>
      </c>
      <c r="O6" s="25" t="s">
        <v>31</v>
      </c>
      <c r="P6" s="25" t="s">
        <v>31</v>
      </c>
      <c r="Q6" s="23" t="s">
        <v>31</v>
      </c>
      <c r="R6" s="25" t="s">
        <v>31</v>
      </c>
      <c r="S6" s="25" t="s">
        <v>31</v>
      </c>
      <c r="T6" s="25" t="s">
        <v>31</v>
      </c>
      <c r="U6" s="23" t="s">
        <v>31</v>
      </c>
      <c r="V6" s="25" t="s">
        <v>31</v>
      </c>
      <c r="W6" s="25" t="s">
        <v>31</v>
      </c>
      <c r="X6" s="25" t="s">
        <v>31</v>
      </c>
      <c r="Y6" s="23" t="s">
        <v>31</v>
      </c>
      <c r="Z6" s="25" t="s">
        <v>31</v>
      </c>
      <c r="AA6" s="25" t="s">
        <v>31</v>
      </c>
      <c r="AB6" s="25" t="s">
        <v>31</v>
      </c>
      <c r="AC6" s="23" t="s">
        <v>31</v>
      </c>
      <c r="AD6" s="25" t="s">
        <v>31</v>
      </c>
      <c r="AE6" s="25" t="s">
        <v>31</v>
      </c>
      <c r="AF6" s="25" t="s">
        <v>31</v>
      </c>
      <c r="AG6" s="24" t="s">
        <v>31</v>
      </c>
      <c r="AH6" s="24" t="s">
        <v>31</v>
      </c>
    </row>
    <row r="7" spans="1:34" ht="13.5">
      <c r="A7" s="26" t="s">
        <v>96</v>
      </c>
      <c r="B7" s="49" t="s">
        <v>97</v>
      </c>
      <c r="C7" s="50" t="s">
        <v>98</v>
      </c>
      <c r="D7" s="51">
        <f aca="true" t="shared" si="0" ref="D7:D38">E7+F7</f>
        <v>120021</v>
      </c>
      <c r="E7" s="51">
        <v>82211</v>
      </c>
      <c r="F7" s="51">
        <v>37810</v>
      </c>
      <c r="G7" s="51">
        <f aca="true" t="shared" si="1" ref="G7:G13">H7+AG7</f>
        <v>120021</v>
      </c>
      <c r="H7" s="51">
        <f aca="true" t="shared" si="2" ref="H7:H13">I7+M7+Q7+U7+Y7+AC7</f>
        <v>115961</v>
      </c>
      <c r="I7" s="51">
        <f aca="true" t="shared" si="3" ref="I7:I13">SUM(J7:L7)</f>
        <v>0</v>
      </c>
      <c r="J7" s="51">
        <v>0</v>
      </c>
      <c r="K7" s="51">
        <v>0</v>
      </c>
      <c r="L7" s="51">
        <v>0</v>
      </c>
      <c r="M7" s="51">
        <f aca="true" t="shared" si="4" ref="M7:M13">SUM(N7:P7)</f>
        <v>93636</v>
      </c>
      <c r="N7" s="51">
        <v>15462</v>
      </c>
      <c r="O7" s="51">
        <v>35675</v>
      </c>
      <c r="P7" s="51">
        <v>42499</v>
      </c>
      <c r="Q7" s="51">
        <f aca="true" t="shared" si="5" ref="Q7:Q13">SUM(R7:T7)</f>
        <v>11815</v>
      </c>
      <c r="R7" s="51">
        <v>3077</v>
      </c>
      <c r="S7" s="51">
        <v>6057</v>
      </c>
      <c r="T7" s="51">
        <v>2681</v>
      </c>
      <c r="U7" s="51">
        <f aca="true" t="shared" si="6" ref="U7:U13">SUM(V7:X7)</f>
        <v>9965</v>
      </c>
      <c r="V7" s="51">
        <v>3021</v>
      </c>
      <c r="W7" s="51">
        <v>6944</v>
      </c>
      <c r="X7" s="51">
        <v>0</v>
      </c>
      <c r="Y7" s="51">
        <f aca="true" t="shared" si="7" ref="Y7:Y13">SUM(Z7:AB7)</f>
        <v>0</v>
      </c>
      <c r="Z7" s="51">
        <v>0</v>
      </c>
      <c r="AA7" s="51">
        <v>0</v>
      </c>
      <c r="AB7" s="51">
        <v>0</v>
      </c>
      <c r="AC7" s="51">
        <f aca="true" t="shared" si="8" ref="AC7:AC13">SUM(AD7:AF7)</f>
        <v>545</v>
      </c>
      <c r="AD7" s="51">
        <v>139</v>
      </c>
      <c r="AE7" s="51">
        <v>406</v>
      </c>
      <c r="AF7" s="51">
        <v>0</v>
      </c>
      <c r="AG7" s="51">
        <v>4060</v>
      </c>
      <c r="AH7" s="51">
        <v>0</v>
      </c>
    </row>
    <row r="8" spans="1:34" ht="13.5">
      <c r="A8" s="26" t="s">
        <v>96</v>
      </c>
      <c r="B8" s="49" t="s">
        <v>99</v>
      </c>
      <c r="C8" s="50" t="s">
        <v>100</v>
      </c>
      <c r="D8" s="51">
        <f t="shared" si="0"/>
        <v>7485</v>
      </c>
      <c r="E8" s="51">
        <v>4943</v>
      </c>
      <c r="F8" s="51">
        <v>2542</v>
      </c>
      <c r="G8" s="51">
        <f t="shared" si="1"/>
        <v>7485</v>
      </c>
      <c r="H8" s="51">
        <f t="shared" si="2"/>
        <v>6622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5586</v>
      </c>
      <c r="N8" s="51">
        <v>0</v>
      </c>
      <c r="O8" s="51">
        <v>4137</v>
      </c>
      <c r="P8" s="51">
        <v>1449</v>
      </c>
      <c r="Q8" s="51">
        <f t="shared" si="5"/>
        <v>385</v>
      </c>
      <c r="R8" s="51">
        <v>0</v>
      </c>
      <c r="S8" s="51">
        <v>155</v>
      </c>
      <c r="T8" s="51">
        <v>230</v>
      </c>
      <c r="U8" s="51">
        <f t="shared" si="6"/>
        <v>651</v>
      </c>
      <c r="V8" s="51">
        <v>0</v>
      </c>
      <c r="W8" s="51">
        <v>651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0</v>
      </c>
      <c r="AD8" s="51">
        <v>0</v>
      </c>
      <c r="AE8" s="51">
        <v>0</v>
      </c>
      <c r="AF8" s="51">
        <v>0</v>
      </c>
      <c r="AG8" s="51">
        <v>863</v>
      </c>
      <c r="AH8" s="51">
        <v>0</v>
      </c>
    </row>
    <row r="9" spans="1:34" ht="13.5">
      <c r="A9" s="26" t="s">
        <v>96</v>
      </c>
      <c r="B9" s="49" t="s">
        <v>101</v>
      </c>
      <c r="C9" s="50" t="s">
        <v>102</v>
      </c>
      <c r="D9" s="51">
        <f t="shared" si="0"/>
        <v>22117</v>
      </c>
      <c r="E9" s="51">
        <v>15027</v>
      </c>
      <c r="F9" s="51">
        <v>7090</v>
      </c>
      <c r="G9" s="51">
        <f t="shared" si="1"/>
        <v>22117</v>
      </c>
      <c r="H9" s="51">
        <f t="shared" si="2"/>
        <v>20926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16780</v>
      </c>
      <c r="N9" s="51">
        <v>0</v>
      </c>
      <c r="O9" s="51">
        <v>11371</v>
      </c>
      <c r="P9" s="51">
        <v>5409</v>
      </c>
      <c r="Q9" s="51">
        <f t="shared" si="5"/>
        <v>1860</v>
      </c>
      <c r="R9" s="51">
        <v>0</v>
      </c>
      <c r="S9" s="51">
        <v>1370</v>
      </c>
      <c r="T9" s="51">
        <v>490</v>
      </c>
      <c r="U9" s="51">
        <f t="shared" si="6"/>
        <v>2002</v>
      </c>
      <c r="V9" s="51">
        <v>0</v>
      </c>
      <c r="W9" s="51">
        <v>2002</v>
      </c>
      <c r="X9" s="51">
        <v>0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284</v>
      </c>
      <c r="AD9" s="51">
        <v>284</v>
      </c>
      <c r="AE9" s="51">
        <v>0</v>
      </c>
      <c r="AF9" s="51">
        <v>0</v>
      </c>
      <c r="AG9" s="51">
        <v>1191</v>
      </c>
      <c r="AH9" s="51">
        <v>0</v>
      </c>
    </row>
    <row r="10" spans="1:34" ht="13.5">
      <c r="A10" s="26" t="s">
        <v>96</v>
      </c>
      <c r="B10" s="49" t="s">
        <v>103</v>
      </c>
      <c r="C10" s="50" t="s">
        <v>104</v>
      </c>
      <c r="D10" s="51">
        <f t="shared" si="0"/>
        <v>29188</v>
      </c>
      <c r="E10" s="51">
        <v>19768</v>
      </c>
      <c r="F10" s="51">
        <v>9420</v>
      </c>
      <c r="G10" s="51">
        <f t="shared" si="1"/>
        <v>29188</v>
      </c>
      <c r="H10" s="51">
        <f t="shared" si="2"/>
        <v>29175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22656</v>
      </c>
      <c r="N10" s="51">
        <v>0</v>
      </c>
      <c r="O10" s="51">
        <v>13862</v>
      </c>
      <c r="P10" s="51">
        <v>8794</v>
      </c>
      <c r="Q10" s="51">
        <f t="shared" si="5"/>
        <v>1743</v>
      </c>
      <c r="R10" s="51">
        <v>0</v>
      </c>
      <c r="S10" s="51">
        <v>1117</v>
      </c>
      <c r="T10" s="51">
        <v>626</v>
      </c>
      <c r="U10" s="51">
        <f t="shared" si="6"/>
        <v>3307</v>
      </c>
      <c r="V10" s="51">
        <v>0</v>
      </c>
      <c r="W10" s="51">
        <v>3307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1469</v>
      </c>
      <c r="AD10" s="51">
        <v>10</v>
      </c>
      <c r="AE10" s="51">
        <v>1459</v>
      </c>
      <c r="AF10" s="51">
        <v>0</v>
      </c>
      <c r="AG10" s="51">
        <v>13</v>
      </c>
      <c r="AH10" s="51">
        <v>0</v>
      </c>
    </row>
    <row r="11" spans="1:34" ht="13.5">
      <c r="A11" s="26" t="s">
        <v>96</v>
      </c>
      <c r="B11" s="49" t="s">
        <v>105</v>
      </c>
      <c r="C11" s="50" t="s">
        <v>106</v>
      </c>
      <c r="D11" s="51">
        <f t="shared" si="0"/>
        <v>13178</v>
      </c>
      <c r="E11" s="51">
        <v>8549</v>
      </c>
      <c r="F11" s="51">
        <v>4629</v>
      </c>
      <c r="G11" s="51">
        <f t="shared" si="1"/>
        <v>13178</v>
      </c>
      <c r="H11" s="51">
        <f t="shared" si="2"/>
        <v>11504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9434</v>
      </c>
      <c r="N11" s="51">
        <v>0</v>
      </c>
      <c r="O11" s="51">
        <v>6699</v>
      </c>
      <c r="P11" s="51">
        <v>2735</v>
      </c>
      <c r="Q11" s="51">
        <f t="shared" si="5"/>
        <v>899</v>
      </c>
      <c r="R11" s="51">
        <v>0</v>
      </c>
      <c r="S11" s="51">
        <v>679</v>
      </c>
      <c r="T11" s="51">
        <v>220</v>
      </c>
      <c r="U11" s="51">
        <f t="shared" si="6"/>
        <v>1171</v>
      </c>
      <c r="V11" s="51">
        <v>0</v>
      </c>
      <c r="W11" s="51">
        <v>1171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1674</v>
      </c>
      <c r="AH11" s="51">
        <v>16</v>
      </c>
    </row>
    <row r="12" spans="1:34" ht="13.5">
      <c r="A12" s="26" t="s">
        <v>96</v>
      </c>
      <c r="B12" s="49" t="s">
        <v>107</v>
      </c>
      <c r="C12" s="50" t="s">
        <v>108</v>
      </c>
      <c r="D12" s="51">
        <f t="shared" si="0"/>
        <v>20365</v>
      </c>
      <c r="E12" s="51">
        <v>11135</v>
      </c>
      <c r="F12" s="51">
        <v>9230</v>
      </c>
      <c r="G12" s="51">
        <f t="shared" si="1"/>
        <v>20365</v>
      </c>
      <c r="H12" s="51">
        <f t="shared" si="2"/>
        <v>18873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13258</v>
      </c>
      <c r="N12" s="51">
        <v>0</v>
      </c>
      <c r="O12" s="51">
        <v>8096</v>
      </c>
      <c r="P12" s="51">
        <v>5162</v>
      </c>
      <c r="Q12" s="51">
        <f t="shared" si="5"/>
        <v>3194</v>
      </c>
      <c r="R12" s="51">
        <v>0</v>
      </c>
      <c r="S12" s="51">
        <v>1556</v>
      </c>
      <c r="T12" s="51">
        <v>1638</v>
      </c>
      <c r="U12" s="51">
        <f t="shared" si="6"/>
        <v>2296</v>
      </c>
      <c r="V12" s="51">
        <v>0</v>
      </c>
      <c r="W12" s="51">
        <v>918</v>
      </c>
      <c r="X12" s="51">
        <v>1378</v>
      </c>
      <c r="Y12" s="51">
        <f t="shared" si="7"/>
        <v>7</v>
      </c>
      <c r="Z12" s="51">
        <v>7</v>
      </c>
      <c r="AA12" s="51">
        <v>0</v>
      </c>
      <c r="AB12" s="51">
        <v>0</v>
      </c>
      <c r="AC12" s="51">
        <f t="shared" si="8"/>
        <v>118</v>
      </c>
      <c r="AD12" s="51">
        <v>0</v>
      </c>
      <c r="AE12" s="51">
        <v>118</v>
      </c>
      <c r="AF12" s="51">
        <v>0</v>
      </c>
      <c r="AG12" s="51">
        <v>1492</v>
      </c>
      <c r="AH12" s="51">
        <v>0</v>
      </c>
    </row>
    <row r="13" spans="1:34" ht="13.5">
      <c r="A13" s="26" t="s">
        <v>96</v>
      </c>
      <c r="B13" s="49" t="s">
        <v>109</v>
      </c>
      <c r="C13" s="50" t="s">
        <v>110</v>
      </c>
      <c r="D13" s="51">
        <f t="shared" si="0"/>
        <v>39524</v>
      </c>
      <c r="E13" s="51">
        <v>25845</v>
      </c>
      <c r="F13" s="51">
        <v>13679</v>
      </c>
      <c r="G13" s="51">
        <f t="shared" si="1"/>
        <v>39524</v>
      </c>
      <c r="H13" s="51">
        <f t="shared" si="2"/>
        <v>39413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32332</v>
      </c>
      <c r="N13" s="51">
        <v>0</v>
      </c>
      <c r="O13" s="51">
        <v>20177</v>
      </c>
      <c r="P13" s="51">
        <v>12155</v>
      </c>
      <c r="Q13" s="51">
        <f t="shared" si="5"/>
        <v>1899</v>
      </c>
      <c r="R13" s="51">
        <v>0</v>
      </c>
      <c r="S13" s="51">
        <v>562</v>
      </c>
      <c r="T13" s="51">
        <v>1337</v>
      </c>
      <c r="U13" s="51">
        <f t="shared" si="6"/>
        <v>4670</v>
      </c>
      <c r="V13" s="51">
        <v>0</v>
      </c>
      <c r="W13" s="51">
        <v>4670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512</v>
      </c>
      <c r="AD13" s="51">
        <v>0</v>
      </c>
      <c r="AE13" s="51">
        <v>436</v>
      </c>
      <c r="AF13" s="51">
        <v>76</v>
      </c>
      <c r="AG13" s="51">
        <v>111</v>
      </c>
      <c r="AH13" s="51">
        <v>0</v>
      </c>
    </row>
    <row r="14" spans="1:34" s="5" customFormat="1" ht="12">
      <c r="A14" s="26" t="s">
        <v>96</v>
      </c>
      <c r="B14" s="49" t="s">
        <v>111</v>
      </c>
      <c r="C14" s="50" t="s">
        <v>112</v>
      </c>
      <c r="D14" s="51">
        <f t="shared" si="0"/>
        <v>22828</v>
      </c>
      <c r="E14" s="51">
        <v>11947</v>
      </c>
      <c r="F14" s="51">
        <v>10881</v>
      </c>
      <c r="G14" s="51">
        <f aca="true" t="shared" si="9" ref="G14:G59">H14+AG14</f>
        <v>22828</v>
      </c>
      <c r="H14" s="51">
        <f aca="true" t="shared" si="10" ref="H14:H59">I14+M14+Q14+U14+Y14+AC14</f>
        <v>21708</v>
      </c>
      <c r="I14" s="51">
        <f aca="true" t="shared" si="11" ref="I14:I59">SUM(J14:L14)</f>
        <v>0</v>
      </c>
      <c r="J14" s="51">
        <v>0</v>
      </c>
      <c r="K14" s="51">
        <v>0</v>
      </c>
      <c r="L14" s="51">
        <v>0</v>
      </c>
      <c r="M14" s="51">
        <f aca="true" t="shared" si="12" ref="M14:M59">SUM(N14:P14)</f>
        <v>16766</v>
      </c>
      <c r="N14" s="51">
        <v>9041</v>
      </c>
      <c r="O14" s="51">
        <v>0</v>
      </c>
      <c r="P14" s="51">
        <v>7725</v>
      </c>
      <c r="Q14" s="51">
        <f aca="true" t="shared" si="13" ref="Q14:Q59">SUM(R14:T14)</f>
        <v>2972</v>
      </c>
      <c r="R14" s="51">
        <v>1709</v>
      </c>
      <c r="S14" s="51">
        <v>0</v>
      </c>
      <c r="T14" s="51">
        <v>1263</v>
      </c>
      <c r="U14" s="51">
        <f aca="true" t="shared" si="14" ref="U14:U59">SUM(V14:X14)</f>
        <v>1865</v>
      </c>
      <c r="V14" s="51">
        <v>1141</v>
      </c>
      <c r="W14" s="51">
        <v>0</v>
      </c>
      <c r="X14" s="51">
        <v>724</v>
      </c>
      <c r="Y14" s="51">
        <f aca="true" t="shared" si="15" ref="Y14:Y59">SUM(Z14:AB14)</f>
        <v>0</v>
      </c>
      <c r="Z14" s="51">
        <v>0</v>
      </c>
      <c r="AA14" s="51">
        <v>0</v>
      </c>
      <c r="AB14" s="51">
        <v>0</v>
      </c>
      <c r="AC14" s="51">
        <f aca="true" t="shared" si="16" ref="AC14:AC59">SUM(AD14:AF14)</f>
        <v>105</v>
      </c>
      <c r="AD14" s="51">
        <v>56</v>
      </c>
      <c r="AE14" s="51">
        <v>0</v>
      </c>
      <c r="AF14" s="51">
        <v>49</v>
      </c>
      <c r="AG14" s="51">
        <v>1120</v>
      </c>
      <c r="AH14" s="51">
        <v>0</v>
      </c>
    </row>
    <row r="15" spans="1:34" ht="13.5">
      <c r="A15" s="26" t="s">
        <v>96</v>
      </c>
      <c r="B15" s="49" t="s">
        <v>113</v>
      </c>
      <c r="C15" s="50" t="s">
        <v>114</v>
      </c>
      <c r="D15" s="51">
        <f t="shared" si="0"/>
        <v>20263</v>
      </c>
      <c r="E15" s="51">
        <v>13899</v>
      </c>
      <c r="F15" s="51">
        <v>6364</v>
      </c>
      <c r="G15" s="51">
        <f t="shared" si="9"/>
        <v>20263</v>
      </c>
      <c r="H15" s="51">
        <f t="shared" si="10"/>
        <v>19435</v>
      </c>
      <c r="I15" s="51">
        <f t="shared" si="11"/>
        <v>0</v>
      </c>
      <c r="J15" s="51">
        <v>0</v>
      </c>
      <c r="K15" s="51">
        <v>0</v>
      </c>
      <c r="L15" s="51">
        <v>0</v>
      </c>
      <c r="M15" s="51">
        <f t="shared" si="12"/>
        <v>17641</v>
      </c>
      <c r="N15" s="51">
        <v>1516</v>
      </c>
      <c r="O15" s="51">
        <v>10060</v>
      </c>
      <c r="P15" s="51">
        <v>6065</v>
      </c>
      <c r="Q15" s="51">
        <f t="shared" si="13"/>
        <v>1555</v>
      </c>
      <c r="R15" s="51">
        <v>181</v>
      </c>
      <c r="S15" s="51">
        <v>1090</v>
      </c>
      <c r="T15" s="51">
        <v>284</v>
      </c>
      <c r="U15" s="51">
        <f t="shared" si="14"/>
        <v>0</v>
      </c>
      <c r="V15" s="51">
        <v>0</v>
      </c>
      <c r="W15" s="51">
        <v>0</v>
      </c>
      <c r="X15" s="51">
        <v>0</v>
      </c>
      <c r="Y15" s="51">
        <f t="shared" si="15"/>
        <v>0</v>
      </c>
      <c r="Z15" s="51">
        <v>0</v>
      </c>
      <c r="AA15" s="51">
        <v>0</v>
      </c>
      <c r="AB15" s="51">
        <v>0</v>
      </c>
      <c r="AC15" s="51">
        <f t="shared" si="16"/>
        <v>239</v>
      </c>
      <c r="AD15" s="51">
        <v>224</v>
      </c>
      <c r="AE15" s="51">
        <v>0</v>
      </c>
      <c r="AF15" s="51">
        <v>15</v>
      </c>
      <c r="AG15" s="51">
        <v>828</v>
      </c>
      <c r="AH15" s="51">
        <v>0</v>
      </c>
    </row>
    <row r="16" spans="1:34" ht="13.5">
      <c r="A16" s="26" t="s">
        <v>96</v>
      </c>
      <c r="B16" s="49" t="s">
        <v>115</v>
      </c>
      <c r="C16" s="50" t="s">
        <v>116</v>
      </c>
      <c r="D16" s="51">
        <f t="shared" si="0"/>
        <v>44552</v>
      </c>
      <c r="E16" s="51">
        <v>29270</v>
      </c>
      <c r="F16" s="51">
        <v>15282</v>
      </c>
      <c r="G16" s="51">
        <f t="shared" si="9"/>
        <v>44552</v>
      </c>
      <c r="H16" s="51">
        <f t="shared" si="10"/>
        <v>44091</v>
      </c>
      <c r="I16" s="51">
        <f t="shared" si="11"/>
        <v>0</v>
      </c>
      <c r="J16" s="51">
        <v>0</v>
      </c>
      <c r="K16" s="51">
        <v>0</v>
      </c>
      <c r="L16" s="51">
        <v>0</v>
      </c>
      <c r="M16" s="51">
        <f t="shared" si="12"/>
        <v>35377</v>
      </c>
      <c r="N16" s="51">
        <v>1262</v>
      </c>
      <c r="O16" s="51">
        <v>21634</v>
      </c>
      <c r="P16" s="51">
        <v>12481</v>
      </c>
      <c r="Q16" s="51">
        <f t="shared" si="13"/>
        <v>1903</v>
      </c>
      <c r="R16" s="51">
        <v>121</v>
      </c>
      <c r="S16" s="51">
        <v>494</v>
      </c>
      <c r="T16" s="51">
        <v>1288</v>
      </c>
      <c r="U16" s="51">
        <f t="shared" si="14"/>
        <v>5138</v>
      </c>
      <c r="V16" s="51">
        <v>0</v>
      </c>
      <c r="W16" s="51">
        <v>5138</v>
      </c>
      <c r="X16" s="51">
        <v>0</v>
      </c>
      <c r="Y16" s="51">
        <f t="shared" si="15"/>
        <v>0</v>
      </c>
      <c r="Z16" s="51">
        <v>0</v>
      </c>
      <c r="AA16" s="51">
        <v>0</v>
      </c>
      <c r="AB16" s="51">
        <v>0</v>
      </c>
      <c r="AC16" s="51">
        <f t="shared" si="16"/>
        <v>1673</v>
      </c>
      <c r="AD16" s="51">
        <v>130</v>
      </c>
      <c r="AE16" s="51">
        <v>1543</v>
      </c>
      <c r="AF16" s="51">
        <v>0</v>
      </c>
      <c r="AG16" s="51">
        <v>461</v>
      </c>
      <c r="AH16" s="51">
        <v>0</v>
      </c>
    </row>
    <row r="17" spans="1:34" ht="13.5">
      <c r="A17" s="26" t="s">
        <v>96</v>
      </c>
      <c r="B17" s="49" t="s">
        <v>117</v>
      </c>
      <c r="C17" s="50" t="s">
        <v>118</v>
      </c>
      <c r="D17" s="51">
        <f t="shared" si="0"/>
        <v>1651</v>
      </c>
      <c r="E17" s="51">
        <v>1587</v>
      </c>
      <c r="F17" s="51">
        <v>64</v>
      </c>
      <c r="G17" s="51">
        <f t="shared" si="9"/>
        <v>1651</v>
      </c>
      <c r="H17" s="51">
        <f t="shared" si="10"/>
        <v>1587</v>
      </c>
      <c r="I17" s="51">
        <f t="shared" si="11"/>
        <v>0</v>
      </c>
      <c r="J17" s="51">
        <v>0</v>
      </c>
      <c r="K17" s="51">
        <v>0</v>
      </c>
      <c r="L17" s="51">
        <v>0</v>
      </c>
      <c r="M17" s="51">
        <f t="shared" si="12"/>
        <v>1243</v>
      </c>
      <c r="N17" s="51">
        <v>0</v>
      </c>
      <c r="O17" s="51">
        <v>1243</v>
      </c>
      <c r="P17" s="51">
        <v>0</v>
      </c>
      <c r="Q17" s="51">
        <f t="shared" si="13"/>
        <v>236</v>
      </c>
      <c r="R17" s="51">
        <v>0</v>
      </c>
      <c r="S17" s="51">
        <v>236</v>
      </c>
      <c r="T17" s="51">
        <v>0</v>
      </c>
      <c r="U17" s="51">
        <f t="shared" si="14"/>
        <v>108</v>
      </c>
      <c r="V17" s="51">
        <v>108</v>
      </c>
      <c r="W17" s="51">
        <v>0</v>
      </c>
      <c r="X17" s="51">
        <v>0</v>
      </c>
      <c r="Y17" s="51">
        <f t="shared" si="15"/>
        <v>0</v>
      </c>
      <c r="Z17" s="51">
        <v>0</v>
      </c>
      <c r="AA17" s="51">
        <v>0</v>
      </c>
      <c r="AB17" s="51">
        <v>0</v>
      </c>
      <c r="AC17" s="51">
        <f t="shared" si="16"/>
        <v>0</v>
      </c>
      <c r="AD17" s="51">
        <v>0</v>
      </c>
      <c r="AE17" s="51">
        <v>0</v>
      </c>
      <c r="AF17" s="51">
        <v>0</v>
      </c>
      <c r="AG17" s="51">
        <v>64</v>
      </c>
      <c r="AH17" s="51">
        <v>0</v>
      </c>
    </row>
    <row r="18" spans="1:34" ht="13.5">
      <c r="A18" s="26" t="s">
        <v>96</v>
      </c>
      <c r="B18" s="49" t="s">
        <v>119</v>
      </c>
      <c r="C18" s="50" t="s">
        <v>120</v>
      </c>
      <c r="D18" s="51">
        <f t="shared" si="0"/>
        <v>1190</v>
      </c>
      <c r="E18" s="51">
        <v>1048</v>
      </c>
      <c r="F18" s="51">
        <v>142</v>
      </c>
      <c r="G18" s="51">
        <f t="shared" si="9"/>
        <v>1190</v>
      </c>
      <c r="H18" s="51">
        <f t="shared" si="10"/>
        <v>1048</v>
      </c>
      <c r="I18" s="51">
        <f t="shared" si="11"/>
        <v>0</v>
      </c>
      <c r="J18" s="51">
        <v>0</v>
      </c>
      <c r="K18" s="51">
        <v>0</v>
      </c>
      <c r="L18" s="51">
        <v>0</v>
      </c>
      <c r="M18" s="51">
        <f t="shared" si="12"/>
        <v>574</v>
      </c>
      <c r="N18" s="51">
        <v>0</v>
      </c>
      <c r="O18" s="51">
        <v>574</v>
      </c>
      <c r="P18" s="51">
        <v>0</v>
      </c>
      <c r="Q18" s="51">
        <f t="shared" si="13"/>
        <v>474</v>
      </c>
      <c r="R18" s="51">
        <v>0</v>
      </c>
      <c r="S18" s="51">
        <v>474</v>
      </c>
      <c r="T18" s="51">
        <v>0</v>
      </c>
      <c r="U18" s="51">
        <f t="shared" si="14"/>
        <v>0</v>
      </c>
      <c r="V18" s="51">
        <v>0</v>
      </c>
      <c r="W18" s="51">
        <v>0</v>
      </c>
      <c r="X18" s="51">
        <v>0</v>
      </c>
      <c r="Y18" s="51">
        <f t="shared" si="15"/>
        <v>0</v>
      </c>
      <c r="Z18" s="51">
        <v>0</v>
      </c>
      <c r="AA18" s="51">
        <v>0</v>
      </c>
      <c r="AB18" s="51">
        <v>0</v>
      </c>
      <c r="AC18" s="51">
        <f t="shared" si="16"/>
        <v>0</v>
      </c>
      <c r="AD18" s="51">
        <v>0</v>
      </c>
      <c r="AE18" s="51">
        <v>0</v>
      </c>
      <c r="AF18" s="51">
        <v>0</v>
      </c>
      <c r="AG18" s="51">
        <v>142</v>
      </c>
      <c r="AH18" s="51">
        <v>0</v>
      </c>
    </row>
    <row r="19" spans="1:34" ht="13.5">
      <c r="A19" s="26" t="s">
        <v>96</v>
      </c>
      <c r="B19" s="49" t="s">
        <v>121</v>
      </c>
      <c r="C19" s="50" t="s">
        <v>52</v>
      </c>
      <c r="D19" s="51">
        <f t="shared" si="0"/>
        <v>871</v>
      </c>
      <c r="E19" s="51">
        <v>809</v>
      </c>
      <c r="F19" s="51">
        <v>62</v>
      </c>
      <c r="G19" s="51">
        <f t="shared" si="9"/>
        <v>871</v>
      </c>
      <c r="H19" s="51">
        <f t="shared" si="10"/>
        <v>809</v>
      </c>
      <c r="I19" s="51">
        <f t="shared" si="11"/>
        <v>0</v>
      </c>
      <c r="J19" s="51">
        <v>0</v>
      </c>
      <c r="K19" s="51">
        <v>0</v>
      </c>
      <c r="L19" s="51">
        <v>0</v>
      </c>
      <c r="M19" s="51">
        <f t="shared" si="12"/>
        <v>177</v>
      </c>
      <c r="N19" s="51">
        <v>0</v>
      </c>
      <c r="O19" s="51">
        <v>177</v>
      </c>
      <c r="P19" s="51">
        <v>0</v>
      </c>
      <c r="Q19" s="51">
        <f t="shared" si="13"/>
        <v>421</v>
      </c>
      <c r="R19" s="51">
        <v>421</v>
      </c>
      <c r="S19" s="51">
        <v>0</v>
      </c>
      <c r="T19" s="51">
        <v>0</v>
      </c>
      <c r="U19" s="51">
        <f t="shared" si="14"/>
        <v>149</v>
      </c>
      <c r="V19" s="51">
        <v>149</v>
      </c>
      <c r="W19" s="51">
        <v>0</v>
      </c>
      <c r="X19" s="51">
        <v>0</v>
      </c>
      <c r="Y19" s="51">
        <f t="shared" si="15"/>
        <v>0</v>
      </c>
      <c r="Z19" s="51">
        <v>0</v>
      </c>
      <c r="AA19" s="51">
        <v>0</v>
      </c>
      <c r="AB19" s="51">
        <v>0</v>
      </c>
      <c r="AC19" s="51">
        <f t="shared" si="16"/>
        <v>62</v>
      </c>
      <c r="AD19" s="51">
        <v>62</v>
      </c>
      <c r="AE19" s="51">
        <v>0</v>
      </c>
      <c r="AF19" s="51">
        <v>0</v>
      </c>
      <c r="AG19" s="51">
        <v>62</v>
      </c>
      <c r="AH19" s="51">
        <v>0</v>
      </c>
    </row>
    <row r="20" spans="1:34" ht="13.5">
      <c r="A20" s="26" t="s">
        <v>96</v>
      </c>
      <c r="B20" s="49" t="s">
        <v>122</v>
      </c>
      <c r="C20" s="50" t="s">
        <v>123</v>
      </c>
      <c r="D20" s="51">
        <f t="shared" si="0"/>
        <v>4034</v>
      </c>
      <c r="E20" s="51">
        <v>2364</v>
      </c>
      <c r="F20" s="51">
        <v>1670</v>
      </c>
      <c r="G20" s="51">
        <f t="shared" si="9"/>
        <v>4034</v>
      </c>
      <c r="H20" s="51">
        <f t="shared" si="10"/>
        <v>2634</v>
      </c>
      <c r="I20" s="51">
        <f t="shared" si="11"/>
        <v>0</v>
      </c>
      <c r="J20" s="51">
        <v>0</v>
      </c>
      <c r="K20" s="51">
        <v>0</v>
      </c>
      <c r="L20" s="51">
        <v>0</v>
      </c>
      <c r="M20" s="51">
        <f t="shared" si="12"/>
        <v>2351</v>
      </c>
      <c r="N20" s="51">
        <v>0</v>
      </c>
      <c r="O20" s="51">
        <v>2091</v>
      </c>
      <c r="P20" s="51">
        <v>260</v>
      </c>
      <c r="Q20" s="51">
        <f t="shared" si="13"/>
        <v>283</v>
      </c>
      <c r="R20" s="51">
        <v>0</v>
      </c>
      <c r="S20" s="51">
        <v>273</v>
      </c>
      <c r="T20" s="51">
        <v>10</v>
      </c>
      <c r="U20" s="51">
        <f t="shared" si="14"/>
        <v>0</v>
      </c>
      <c r="V20" s="51">
        <v>0</v>
      </c>
      <c r="W20" s="51">
        <v>0</v>
      </c>
      <c r="X20" s="51">
        <v>0</v>
      </c>
      <c r="Y20" s="51">
        <f t="shared" si="15"/>
        <v>0</v>
      </c>
      <c r="Z20" s="51">
        <v>0</v>
      </c>
      <c r="AA20" s="51">
        <v>0</v>
      </c>
      <c r="AB20" s="51">
        <v>0</v>
      </c>
      <c r="AC20" s="51">
        <f t="shared" si="16"/>
        <v>0</v>
      </c>
      <c r="AD20" s="51">
        <v>0</v>
      </c>
      <c r="AE20" s="51">
        <v>0</v>
      </c>
      <c r="AF20" s="51">
        <v>0</v>
      </c>
      <c r="AG20" s="51">
        <v>1400</v>
      </c>
      <c r="AH20" s="51">
        <v>0</v>
      </c>
    </row>
    <row r="21" spans="1:34" ht="13.5">
      <c r="A21" s="26" t="s">
        <v>96</v>
      </c>
      <c r="B21" s="49" t="s">
        <v>124</v>
      </c>
      <c r="C21" s="50" t="s">
        <v>125</v>
      </c>
      <c r="D21" s="51">
        <f t="shared" si="0"/>
        <v>6712</v>
      </c>
      <c r="E21" s="51">
        <v>4167</v>
      </c>
      <c r="F21" s="51">
        <v>2545</v>
      </c>
      <c r="G21" s="51">
        <f t="shared" si="9"/>
        <v>6712</v>
      </c>
      <c r="H21" s="51">
        <f t="shared" si="10"/>
        <v>5205</v>
      </c>
      <c r="I21" s="51">
        <f t="shared" si="11"/>
        <v>0</v>
      </c>
      <c r="J21" s="51">
        <v>0</v>
      </c>
      <c r="K21" s="51">
        <v>0</v>
      </c>
      <c r="L21" s="51">
        <v>0</v>
      </c>
      <c r="M21" s="51">
        <f t="shared" si="12"/>
        <v>4643</v>
      </c>
      <c r="N21" s="51">
        <v>0</v>
      </c>
      <c r="O21" s="51">
        <v>3685</v>
      </c>
      <c r="P21" s="51">
        <v>958</v>
      </c>
      <c r="Q21" s="51">
        <f t="shared" si="13"/>
        <v>562</v>
      </c>
      <c r="R21" s="51">
        <v>0</v>
      </c>
      <c r="S21" s="51">
        <v>482</v>
      </c>
      <c r="T21" s="51">
        <v>80</v>
      </c>
      <c r="U21" s="51">
        <f t="shared" si="14"/>
        <v>0</v>
      </c>
      <c r="V21" s="51">
        <v>0</v>
      </c>
      <c r="W21" s="51">
        <v>0</v>
      </c>
      <c r="X21" s="51">
        <v>0</v>
      </c>
      <c r="Y21" s="51">
        <f t="shared" si="15"/>
        <v>0</v>
      </c>
      <c r="Z21" s="51">
        <v>0</v>
      </c>
      <c r="AA21" s="51">
        <v>0</v>
      </c>
      <c r="AB21" s="51">
        <v>0</v>
      </c>
      <c r="AC21" s="51">
        <f t="shared" si="16"/>
        <v>0</v>
      </c>
      <c r="AD21" s="51">
        <v>0</v>
      </c>
      <c r="AE21" s="51">
        <v>0</v>
      </c>
      <c r="AF21" s="51">
        <v>0</v>
      </c>
      <c r="AG21" s="51">
        <v>1507</v>
      </c>
      <c r="AH21" s="51">
        <v>0</v>
      </c>
    </row>
    <row r="22" spans="1:34" ht="13.5">
      <c r="A22" s="26" t="s">
        <v>96</v>
      </c>
      <c r="B22" s="49" t="s">
        <v>126</v>
      </c>
      <c r="C22" s="50" t="s">
        <v>127</v>
      </c>
      <c r="D22" s="51">
        <f t="shared" si="0"/>
        <v>5714</v>
      </c>
      <c r="E22" s="51">
        <v>1898</v>
      </c>
      <c r="F22" s="51">
        <v>3816</v>
      </c>
      <c r="G22" s="51">
        <f t="shared" si="9"/>
        <v>5714</v>
      </c>
      <c r="H22" s="51">
        <f t="shared" si="10"/>
        <v>5334</v>
      </c>
      <c r="I22" s="51">
        <f t="shared" si="11"/>
        <v>0</v>
      </c>
      <c r="J22" s="51">
        <v>0</v>
      </c>
      <c r="K22" s="51">
        <v>0</v>
      </c>
      <c r="L22" s="51">
        <v>0</v>
      </c>
      <c r="M22" s="51">
        <f t="shared" si="12"/>
        <v>4800</v>
      </c>
      <c r="N22" s="51">
        <v>0</v>
      </c>
      <c r="O22" s="51">
        <v>1693</v>
      </c>
      <c r="P22" s="51">
        <v>3107</v>
      </c>
      <c r="Q22" s="51">
        <f t="shared" si="13"/>
        <v>534</v>
      </c>
      <c r="R22" s="51">
        <v>0</v>
      </c>
      <c r="S22" s="51">
        <v>37</v>
      </c>
      <c r="T22" s="51">
        <v>497</v>
      </c>
      <c r="U22" s="51">
        <f t="shared" si="14"/>
        <v>0</v>
      </c>
      <c r="V22" s="51">
        <v>0</v>
      </c>
      <c r="W22" s="51">
        <v>0</v>
      </c>
      <c r="X22" s="51">
        <v>0</v>
      </c>
      <c r="Y22" s="51">
        <f t="shared" si="15"/>
        <v>0</v>
      </c>
      <c r="Z22" s="51">
        <v>0</v>
      </c>
      <c r="AA22" s="51">
        <v>0</v>
      </c>
      <c r="AB22" s="51">
        <v>0</v>
      </c>
      <c r="AC22" s="51">
        <f t="shared" si="16"/>
        <v>0</v>
      </c>
      <c r="AD22" s="51">
        <v>0</v>
      </c>
      <c r="AE22" s="51">
        <v>0</v>
      </c>
      <c r="AF22" s="51">
        <v>0</v>
      </c>
      <c r="AG22" s="51">
        <v>380</v>
      </c>
      <c r="AH22" s="51">
        <v>0</v>
      </c>
    </row>
    <row r="23" spans="1:34" ht="13.5">
      <c r="A23" s="26" t="s">
        <v>96</v>
      </c>
      <c r="B23" s="49" t="s">
        <v>128</v>
      </c>
      <c r="C23" s="50" t="s">
        <v>129</v>
      </c>
      <c r="D23" s="51">
        <f t="shared" si="0"/>
        <v>1962</v>
      </c>
      <c r="E23" s="51">
        <v>1587</v>
      </c>
      <c r="F23" s="51">
        <v>375</v>
      </c>
      <c r="G23" s="51">
        <f t="shared" si="9"/>
        <v>1962</v>
      </c>
      <c r="H23" s="51">
        <f t="shared" si="10"/>
        <v>1456</v>
      </c>
      <c r="I23" s="51">
        <f t="shared" si="11"/>
        <v>0</v>
      </c>
      <c r="J23" s="51">
        <v>0</v>
      </c>
      <c r="K23" s="51">
        <v>0</v>
      </c>
      <c r="L23" s="51">
        <v>0</v>
      </c>
      <c r="M23" s="51">
        <f t="shared" si="12"/>
        <v>1245</v>
      </c>
      <c r="N23" s="51">
        <v>0</v>
      </c>
      <c r="O23" s="51">
        <v>1245</v>
      </c>
      <c r="P23" s="51">
        <v>0</v>
      </c>
      <c r="Q23" s="51">
        <f t="shared" si="13"/>
        <v>98</v>
      </c>
      <c r="R23" s="51">
        <v>0</v>
      </c>
      <c r="S23" s="51">
        <v>98</v>
      </c>
      <c r="T23" s="51">
        <v>0</v>
      </c>
      <c r="U23" s="51">
        <f t="shared" si="14"/>
        <v>113</v>
      </c>
      <c r="V23" s="51">
        <v>0</v>
      </c>
      <c r="W23" s="51">
        <v>113</v>
      </c>
      <c r="X23" s="51">
        <v>0</v>
      </c>
      <c r="Y23" s="51">
        <f t="shared" si="15"/>
        <v>0</v>
      </c>
      <c r="Z23" s="51">
        <v>0</v>
      </c>
      <c r="AA23" s="51">
        <v>0</v>
      </c>
      <c r="AB23" s="51">
        <v>0</v>
      </c>
      <c r="AC23" s="51">
        <f t="shared" si="16"/>
        <v>0</v>
      </c>
      <c r="AD23" s="51">
        <v>0</v>
      </c>
      <c r="AE23" s="51">
        <v>0</v>
      </c>
      <c r="AF23" s="51">
        <v>0</v>
      </c>
      <c r="AG23" s="51">
        <v>506</v>
      </c>
      <c r="AH23" s="51">
        <v>0</v>
      </c>
    </row>
    <row r="24" spans="1:34" ht="13.5">
      <c r="A24" s="26" t="s">
        <v>96</v>
      </c>
      <c r="B24" s="49" t="s">
        <v>130</v>
      </c>
      <c r="C24" s="50" t="s">
        <v>131</v>
      </c>
      <c r="D24" s="51">
        <f t="shared" si="0"/>
        <v>3566</v>
      </c>
      <c r="E24" s="51">
        <v>2809</v>
      </c>
      <c r="F24" s="51">
        <v>757</v>
      </c>
      <c r="G24" s="51">
        <f t="shared" si="9"/>
        <v>3566</v>
      </c>
      <c r="H24" s="51">
        <f t="shared" si="10"/>
        <v>2620</v>
      </c>
      <c r="I24" s="51">
        <f t="shared" si="11"/>
        <v>0</v>
      </c>
      <c r="J24" s="51">
        <v>0</v>
      </c>
      <c r="K24" s="51">
        <v>0</v>
      </c>
      <c r="L24" s="51">
        <v>0</v>
      </c>
      <c r="M24" s="51">
        <f t="shared" si="12"/>
        <v>2312</v>
      </c>
      <c r="N24" s="51">
        <v>0</v>
      </c>
      <c r="O24" s="51">
        <v>2312</v>
      </c>
      <c r="P24" s="51">
        <v>0</v>
      </c>
      <c r="Q24" s="51">
        <f t="shared" si="13"/>
        <v>308</v>
      </c>
      <c r="R24" s="51">
        <v>0</v>
      </c>
      <c r="S24" s="51">
        <v>308</v>
      </c>
      <c r="T24" s="51">
        <v>0</v>
      </c>
      <c r="U24" s="51">
        <f t="shared" si="14"/>
        <v>0</v>
      </c>
      <c r="V24" s="51">
        <v>0</v>
      </c>
      <c r="W24" s="51">
        <v>0</v>
      </c>
      <c r="X24" s="51">
        <v>0</v>
      </c>
      <c r="Y24" s="51">
        <f t="shared" si="15"/>
        <v>0</v>
      </c>
      <c r="Z24" s="51">
        <v>0</v>
      </c>
      <c r="AA24" s="51">
        <v>0</v>
      </c>
      <c r="AB24" s="51">
        <v>0</v>
      </c>
      <c r="AC24" s="51">
        <f t="shared" si="16"/>
        <v>0</v>
      </c>
      <c r="AD24" s="51">
        <v>0</v>
      </c>
      <c r="AE24" s="51">
        <v>0</v>
      </c>
      <c r="AF24" s="51">
        <v>0</v>
      </c>
      <c r="AG24" s="51">
        <v>946</v>
      </c>
      <c r="AH24" s="51">
        <v>0</v>
      </c>
    </row>
    <row r="25" spans="1:34" ht="13.5">
      <c r="A25" s="26" t="s">
        <v>96</v>
      </c>
      <c r="B25" s="49" t="s">
        <v>132</v>
      </c>
      <c r="C25" s="50" t="s">
        <v>133</v>
      </c>
      <c r="D25" s="51">
        <f t="shared" si="0"/>
        <v>1984</v>
      </c>
      <c r="E25" s="51">
        <v>1694</v>
      </c>
      <c r="F25" s="51">
        <v>290</v>
      </c>
      <c r="G25" s="51">
        <f t="shared" si="9"/>
        <v>1984</v>
      </c>
      <c r="H25" s="51">
        <f t="shared" si="10"/>
        <v>1694</v>
      </c>
      <c r="I25" s="51">
        <f t="shared" si="11"/>
        <v>0</v>
      </c>
      <c r="J25" s="51">
        <v>0</v>
      </c>
      <c r="K25" s="51">
        <v>0</v>
      </c>
      <c r="L25" s="51">
        <v>0</v>
      </c>
      <c r="M25" s="51">
        <f t="shared" si="12"/>
        <v>1438</v>
      </c>
      <c r="N25" s="51">
        <v>0</v>
      </c>
      <c r="O25" s="51">
        <v>1438</v>
      </c>
      <c r="P25" s="51">
        <v>0</v>
      </c>
      <c r="Q25" s="51">
        <f t="shared" si="13"/>
        <v>256</v>
      </c>
      <c r="R25" s="51">
        <v>0</v>
      </c>
      <c r="S25" s="51">
        <v>256</v>
      </c>
      <c r="T25" s="51">
        <v>0</v>
      </c>
      <c r="U25" s="51">
        <f t="shared" si="14"/>
        <v>0</v>
      </c>
      <c r="V25" s="51">
        <v>0</v>
      </c>
      <c r="W25" s="51">
        <v>0</v>
      </c>
      <c r="X25" s="51">
        <v>0</v>
      </c>
      <c r="Y25" s="51">
        <f t="shared" si="15"/>
        <v>0</v>
      </c>
      <c r="Z25" s="51">
        <v>0</v>
      </c>
      <c r="AA25" s="51">
        <v>0</v>
      </c>
      <c r="AB25" s="51">
        <v>0</v>
      </c>
      <c r="AC25" s="51">
        <f t="shared" si="16"/>
        <v>0</v>
      </c>
      <c r="AD25" s="51">
        <v>0</v>
      </c>
      <c r="AE25" s="51">
        <v>0</v>
      </c>
      <c r="AF25" s="51">
        <v>0</v>
      </c>
      <c r="AG25" s="51">
        <v>290</v>
      </c>
      <c r="AH25" s="51">
        <v>0</v>
      </c>
    </row>
    <row r="26" spans="1:34" ht="13.5">
      <c r="A26" s="26" t="s">
        <v>96</v>
      </c>
      <c r="B26" s="49" t="s">
        <v>134</v>
      </c>
      <c r="C26" s="50" t="s">
        <v>135</v>
      </c>
      <c r="D26" s="51">
        <f t="shared" si="0"/>
        <v>3531</v>
      </c>
      <c r="E26" s="51">
        <v>3055</v>
      </c>
      <c r="F26" s="51">
        <v>476</v>
      </c>
      <c r="G26" s="51">
        <f t="shared" si="9"/>
        <v>3531</v>
      </c>
      <c r="H26" s="51">
        <f t="shared" si="10"/>
        <v>3056</v>
      </c>
      <c r="I26" s="51">
        <f t="shared" si="11"/>
        <v>0</v>
      </c>
      <c r="J26" s="51">
        <v>0</v>
      </c>
      <c r="K26" s="51">
        <v>0</v>
      </c>
      <c r="L26" s="51">
        <v>0</v>
      </c>
      <c r="M26" s="51">
        <f t="shared" si="12"/>
        <v>2534</v>
      </c>
      <c r="N26" s="51">
        <v>0</v>
      </c>
      <c r="O26" s="51">
        <v>2390</v>
      </c>
      <c r="P26" s="51">
        <v>144</v>
      </c>
      <c r="Q26" s="51">
        <f t="shared" si="13"/>
        <v>46</v>
      </c>
      <c r="R26" s="51">
        <v>0</v>
      </c>
      <c r="S26" s="51">
        <v>46</v>
      </c>
      <c r="T26" s="51">
        <v>0</v>
      </c>
      <c r="U26" s="51">
        <f t="shared" si="14"/>
        <v>412</v>
      </c>
      <c r="V26" s="51">
        <v>0</v>
      </c>
      <c r="W26" s="51">
        <v>412</v>
      </c>
      <c r="X26" s="51">
        <v>0</v>
      </c>
      <c r="Y26" s="51">
        <f t="shared" si="15"/>
        <v>0</v>
      </c>
      <c r="Z26" s="51">
        <v>0</v>
      </c>
      <c r="AA26" s="51">
        <v>0</v>
      </c>
      <c r="AB26" s="51">
        <v>0</v>
      </c>
      <c r="AC26" s="51">
        <f t="shared" si="16"/>
        <v>64</v>
      </c>
      <c r="AD26" s="51">
        <v>0</v>
      </c>
      <c r="AE26" s="51">
        <v>64</v>
      </c>
      <c r="AF26" s="51">
        <v>0</v>
      </c>
      <c r="AG26" s="51">
        <v>475</v>
      </c>
      <c r="AH26" s="51">
        <v>0</v>
      </c>
    </row>
    <row r="27" spans="1:34" ht="13.5">
      <c r="A27" s="26" t="s">
        <v>96</v>
      </c>
      <c r="B27" s="49" t="s">
        <v>136</v>
      </c>
      <c r="C27" s="50" t="s">
        <v>137</v>
      </c>
      <c r="D27" s="51">
        <f t="shared" si="0"/>
        <v>4162</v>
      </c>
      <c r="E27" s="51">
        <v>3304</v>
      </c>
      <c r="F27" s="51">
        <v>858</v>
      </c>
      <c r="G27" s="51">
        <f t="shared" si="9"/>
        <v>4162</v>
      </c>
      <c r="H27" s="51">
        <f t="shared" si="10"/>
        <v>3478</v>
      </c>
      <c r="I27" s="51">
        <f t="shared" si="11"/>
        <v>0</v>
      </c>
      <c r="J27" s="51">
        <v>0</v>
      </c>
      <c r="K27" s="51">
        <v>0</v>
      </c>
      <c r="L27" s="51">
        <v>0</v>
      </c>
      <c r="M27" s="51">
        <f t="shared" si="12"/>
        <v>2994</v>
      </c>
      <c r="N27" s="51">
        <v>0</v>
      </c>
      <c r="O27" s="51">
        <v>2694</v>
      </c>
      <c r="P27" s="51">
        <v>300</v>
      </c>
      <c r="Q27" s="51">
        <f t="shared" si="13"/>
        <v>57</v>
      </c>
      <c r="R27" s="51">
        <v>0</v>
      </c>
      <c r="S27" s="51">
        <v>33</v>
      </c>
      <c r="T27" s="51">
        <v>24</v>
      </c>
      <c r="U27" s="51">
        <f t="shared" si="14"/>
        <v>383</v>
      </c>
      <c r="V27" s="51">
        <v>0</v>
      </c>
      <c r="W27" s="51">
        <v>383</v>
      </c>
      <c r="X27" s="51">
        <v>0</v>
      </c>
      <c r="Y27" s="51">
        <f t="shared" si="15"/>
        <v>0</v>
      </c>
      <c r="Z27" s="51">
        <v>0</v>
      </c>
      <c r="AA27" s="51">
        <v>0</v>
      </c>
      <c r="AB27" s="51">
        <v>0</v>
      </c>
      <c r="AC27" s="51">
        <f t="shared" si="16"/>
        <v>44</v>
      </c>
      <c r="AD27" s="51">
        <v>0</v>
      </c>
      <c r="AE27" s="51">
        <v>44</v>
      </c>
      <c r="AF27" s="51">
        <v>0</v>
      </c>
      <c r="AG27" s="51">
        <v>684</v>
      </c>
      <c r="AH27" s="51">
        <v>0</v>
      </c>
    </row>
    <row r="28" spans="1:34" ht="13.5">
      <c r="A28" s="26" t="s">
        <v>96</v>
      </c>
      <c r="B28" s="49" t="s">
        <v>138</v>
      </c>
      <c r="C28" s="50" t="s">
        <v>139</v>
      </c>
      <c r="D28" s="51">
        <f t="shared" si="0"/>
        <v>12668</v>
      </c>
      <c r="E28" s="51">
        <v>10415</v>
      </c>
      <c r="F28" s="51">
        <v>2253</v>
      </c>
      <c r="G28" s="51">
        <f t="shared" si="9"/>
        <v>12668</v>
      </c>
      <c r="H28" s="51">
        <f t="shared" si="10"/>
        <v>12525</v>
      </c>
      <c r="I28" s="51">
        <f t="shared" si="11"/>
        <v>0</v>
      </c>
      <c r="J28" s="51">
        <v>0</v>
      </c>
      <c r="K28" s="51">
        <v>0</v>
      </c>
      <c r="L28" s="51">
        <v>0</v>
      </c>
      <c r="M28" s="51">
        <f t="shared" si="12"/>
        <v>11253</v>
      </c>
      <c r="N28" s="51">
        <v>3352</v>
      </c>
      <c r="O28" s="51">
        <v>5905</v>
      </c>
      <c r="P28" s="51">
        <v>1996</v>
      </c>
      <c r="Q28" s="51">
        <f t="shared" si="13"/>
        <v>978</v>
      </c>
      <c r="R28" s="51">
        <v>267</v>
      </c>
      <c r="S28" s="51">
        <v>543</v>
      </c>
      <c r="T28" s="51">
        <v>168</v>
      </c>
      <c r="U28" s="51">
        <f t="shared" si="14"/>
        <v>179</v>
      </c>
      <c r="V28" s="51">
        <v>179</v>
      </c>
      <c r="W28" s="51">
        <v>0</v>
      </c>
      <c r="X28" s="51">
        <v>0</v>
      </c>
      <c r="Y28" s="51">
        <f t="shared" si="15"/>
        <v>0</v>
      </c>
      <c r="Z28" s="51">
        <v>0</v>
      </c>
      <c r="AA28" s="51">
        <v>0</v>
      </c>
      <c r="AB28" s="51">
        <v>0</v>
      </c>
      <c r="AC28" s="51">
        <f t="shared" si="16"/>
        <v>115</v>
      </c>
      <c r="AD28" s="51">
        <v>115</v>
      </c>
      <c r="AE28" s="51">
        <v>0</v>
      </c>
      <c r="AF28" s="51">
        <v>0</v>
      </c>
      <c r="AG28" s="51">
        <v>143</v>
      </c>
      <c r="AH28" s="51">
        <v>190</v>
      </c>
    </row>
    <row r="29" spans="1:34" ht="13.5">
      <c r="A29" s="26" t="s">
        <v>96</v>
      </c>
      <c r="B29" s="49" t="s">
        <v>140</v>
      </c>
      <c r="C29" s="50" t="s">
        <v>141</v>
      </c>
      <c r="D29" s="51">
        <f t="shared" si="0"/>
        <v>5338</v>
      </c>
      <c r="E29" s="51">
        <v>3959</v>
      </c>
      <c r="F29" s="51">
        <v>1379</v>
      </c>
      <c r="G29" s="51">
        <f t="shared" si="9"/>
        <v>5338</v>
      </c>
      <c r="H29" s="51">
        <f t="shared" si="10"/>
        <v>5116</v>
      </c>
      <c r="I29" s="51">
        <f t="shared" si="11"/>
        <v>0</v>
      </c>
      <c r="J29" s="51">
        <v>0</v>
      </c>
      <c r="K29" s="51">
        <v>0</v>
      </c>
      <c r="L29" s="51">
        <v>0</v>
      </c>
      <c r="M29" s="51">
        <f t="shared" si="12"/>
        <v>4567</v>
      </c>
      <c r="N29" s="51">
        <v>0</v>
      </c>
      <c r="O29" s="51">
        <v>3340</v>
      </c>
      <c r="P29" s="51">
        <v>1227</v>
      </c>
      <c r="Q29" s="51">
        <f t="shared" si="13"/>
        <v>385</v>
      </c>
      <c r="R29" s="51">
        <v>2</v>
      </c>
      <c r="S29" s="51">
        <v>242</v>
      </c>
      <c r="T29" s="51">
        <v>141</v>
      </c>
      <c r="U29" s="51">
        <f t="shared" si="14"/>
        <v>84</v>
      </c>
      <c r="V29" s="51">
        <v>84</v>
      </c>
      <c r="W29" s="51">
        <v>0</v>
      </c>
      <c r="X29" s="51">
        <v>0</v>
      </c>
      <c r="Y29" s="51">
        <f t="shared" si="15"/>
        <v>0</v>
      </c>
      <c r="Z29" s="51">
        <v>0</v>
      </c>
      <c r="AA29" s="51">
        <v>0</v>
      </c>
      <c r="AB29" s="51">
        <v>0</v>
      </c>
      <c r="AC29" s="51">
        <f t="shared" si="16"/>
        <v>80</v>
      </c>
      <c r="AD29" s="51">
        <v>0</v>
      </c>
      <c r="AE29" s="51">
        <v>80</v>
      </c>
      <c r="AF29" s="51">
        <v>0</v>
      </c>
      <c r="AG29" s="51">
        <v>222</v>
      </c>
      <c r="AH29" s="51">
        <v>0</v>
      </c>
    </row>
    <row r="30" spans="1:34" ht="13.5">
      <c r="A30" s="26" t="s">
        <v>96</v>
      </c>
      <c r="B30" s="49" t="s">
        <v>142</v>
      </c>
      <c r="C30" s="50" t="s">
        <v>143</v>
      </c>
      <c r="D30" s="51">
        <f t="shared" si="0"/>
        <v>12806</v>
      </c>
      <c r="E30" s="51">
        <v>7129</v>
      </c>
      <c r="F30" s="51">
        <v>5677</v>
      </c>
      <c r="G30" s="51">
        <f t="shared" si="9"/>
        <v>12806</v>
      </c>
      <c r="H30" s="51">
        <f t="shared" si="10"/>
        <v>12794</v>
      </c>
      <c r="I30" s="51">
        <f t="shared" si="11"/>
        <v>0</v>
      </c>
      <c r="J30" s="51">
        <v>0</v>
      </c>
      <c r="K30" s="51">
        <v>0</v>
      </c>
      <c r="L30" s="51">
        <v>0</v>
      </c>
      <c r="M30" s="51">
        <f t="shared" si="12"/>
        <v>10425</v>
      </c>
      <c r="N30" s="51">
        <v>4287</v>
      </c>
      <c r="O30" s="51">
        <v>827</v>
      </c>
      <c r="P30" s="51">
        <v>5311</v>
      </c>
      <c r="Q30" s="51">
        <f t="shared" si="13"/>
        <v>745</v>
      </c>
      <c r="R30" s="51">
        <v>279</v>
      </c>
      <c r="S30" s="51">
        <v>100</v>
      </c>
      <c r="T30" s="51">
        <v>366</v>
      </c>
      <c r="U30" s="51">
        <f t="shared" si="14"/>
        <v>816</v>
      </c>
      <c r="V30" s="51">
        <v>816</v>
      </c>
      <c r="W30" s="51">
        <v>0</v>
      </c>
      <c r="X30" s="51">
        <v>0</v>
      </c>
      <c r="Y30" s="51">
        <f t="shared" si="15"/>
        <v>0</v>
      </c>
      <c r="Z30" s="51">
        <v>0</v>
      </c>
      <c r="AA30" s="51">
        <v>0</v>
      </c>
      <c r="AB30" s="51">
        <v>0</v>
      </c>
      <c r="AC30" s="51">
        <f t="shared" si="16"/>
        <v>808</v>
      </c>
      <c r="AD30" s="51">
        <v>245</v>
      </c>
      <c r="AE30" s="51">
        <v>558</v>
      </c>
      <c r="AF30" s="51">
        <v>5</v>
      </c>
      <c r="AG30" s="51">
        <v>12</v>
      </c>
      <c r="AH30" s="51">
        <v>0</v>
      </c>
    </row>
    <row r="31" spans="1:34" ht="13.5">
      <c r="A31" s="26" t="s">
        <v>96</v>
      </c>
      <c r="B31" s="49" t="s">
        <v>144</v>
      </c>
      <c r="C31" s="50" t="s">
        <v>145</v>
      </c>
      <c r="D31" s="51">
        <f t="shared" si="0"/>
        <v>5202</v>
      </c>
      <c r="E31" s="51">
        <v>4202</v>
      </c>
      <c r="F31" s="51">
        <v>1000</v>
      </c>
      <c r="G31" s="51">
        <f t="shared" si="9"/>
        <v>5202</v>
      </c>
      <c r="H31" s="51">
        <f t="shared" si="10"/>
        <v>5188</v>
      </c>
      <c r="I31" s="51">
        <f t="shared" si="11"/>
        <v>0</v>
      </c>
      <c r="J31" s="51">
        <v>0</v>
      </c>
      <c r="K31" s="51">
        <v>0</v>
      </c>
      <c r="L31" s="51">
        <v>0</v>
      </c>
      <c r="M31" s="51">
        <f t="shared" si="12"/>
        <v>3976</v>
      </c>
      <c r="N31" s="51">
        <v>0</v>
      </c>
      <c r="O31" s="51">
        <v>3006</v>
      </c>
      <c r="P31" s="51">
        <v>970</v>
      </c>
      <c r="Q31" s="51">
        <f t="shared" si="13"/>
        <v>96</v>
      </c>
      <c r="R31" s="51">
        <v>0</v>
      </c>
      <c r="S31" s="51">
        <v>80</v>
      </c>
      <c r="T31" s="51">
        <v>16</v>
      </c>
      <c r="U31" s="51">
        <f t="shared" si="14"/>
        <v>911</v>
      </c>
      <c r="V31" s="51">
        <v>911</v>
      </c>
      <c r="W31" s="51">
        <v>0</v>
      </c>
      <c r="X31" s="51">
        <v>0</v>
      </c>
      <c r="Y31" s="51">
        <f t="shared" si="15"/>
        <v>0</v>
      </c>
      <c r="Z31" s="51">
        <v>0</v>
      </c>
      <c r="AA31" s="51">
        <v>0</v>
      </c>
      <c r="AB31" s="51">
        <v>0</v>
      </c>
      <c r="AC31" s="51">
        <f t="shared" si="16"/>
        <v>205</v>
      </c>
      <c r="AD31" s="51">
        <v>0</v>
      </c>
      <c r="AE31" s="51">
        <v>205</v>
      </c>
      <c r="AF31" s="51">
        <v>0</v>
      </c>
      <c r="AG31" s="51">
        <v>14</v>
      </c>
      <c r="AH31" s="51">
        <v>7</v>
      </c>
    </row>
    <row r="32" spans="1:34" ht="13.5">
      <c r="A32" s="26" t="s">
        <v>96</v>
      </c>
      <c r="B32" s="49" t="s">
        <v>146</v>
      </c>
      <c r="C32" s="50" t="s">
        <v>147</v>
      </c>
      <c r="D32" s="51">
        <f t="shared" si="0"/>
        <v>4145</v>
      </c>
      <c r="E32" s="51">
        <v>3289</v>
      </c>
      <c r="F32" s="51">
        <v>856</v>
      </c>
      <c r="G32" s="51">
        <f t="shared" si="9"/>
        <v>4145</v>
      </c>
      <c r="H32" s="51">
        <f t="shared" si="10"/>
        <v>4132</v>
      </c>
      <c r="I32" s="51">
        <f t="shared" si="11"/>
        <v>0</v>
      </c>
      <c r="J32" s="51">
        <v>0</v>
      </c>
      <c r="K32" s="51">
        <v>0</v>
      </c>
      <c r="L32" s="51">
        <v>0</v>
      </c>
      <c r="M32" s="51">
        <f t="shared" si="12"/>
        <v>3276</v>
      </c>
      <c r="N32" s="51">
        <v>0</v>
      </c>
      <c r="O32" s="51">
        <v>2444</v>
      </c>
      <c r="P32" s="51">
        <v>832</v>
      </c>
      <c r="Q32" s="51">
        <f t="shared" si="13"/>
        <v>46</v>
      </c>
      <c r="R32" s="51">
        <v>0</v>
      </c>
      <c r="S32" s="51">
        <v>35</v>
      </c>
      <c r="T32" s="51">
        <v>11</v>
      </c>
      <c r="U32" s="51">
        <f t="shared" si="14"/>
        <v>693</v>
      </c>
      <c r="V32" s="51">
        <v>693</v>
      </c>
      <c r="W32" s="51">
        <v>0</v>
      </c>
      <c r="X32" s="51">
        <v>0</v>
      </c>
      <c r="Y32" s="51">
        <f t="shared" si="15"/>
        <v>0</v>
      </c>
      <c r="Z32" s="51">
        <v>0</v>
      </c>
      <c r="AA32" s="51">
        <v>0</v>
      </c>
      <c r="AB32" s="51">
        <v>0</v>
      </c>
      <c r="AC32" s="51">
        <f t="shared" si="16"/>
        <v>117</v>
      </c>
      <c r="AD32" s="51">
        <v>0</v>
      </c>
      <c r="AE32" s="51">
        <v>117</v>
      </c>
      <c r="AF32" s="51">
        <v>0</v>
      </c>
      <c r="AG32" s="51">
        <v>13</v>
      </c>
      <c r="AH32" s="51">
        <v>0</v>
      </c>
    </row>
    <row r="33" spans="1:34" ht="13.5">
      <c r="A33" s="26" t="s">
        <v>96</v>
      </c>
      <c r="B33" s="49" t="s">
        <v>148</v>
      </c>
      <c r="C33" s="50" t="s">
        <v>149</v>
      </c>
      <c r="D33" s="51">
        <f t="shared" si="0"/>
        <v>11171</v>
      </c>
      <c r="E33" s="51">
        <v>6970</v>
      </c>
      <c r="F33" s="51">
        <v>4201</v>
      </c>
      <c r="G33" s="51">
        <f t="shared" si="9"/>
        <v>11171</v>
      </c>
      <c r="H33" s="51">
        <f t="shared" si="10"/>
        <v>11117</v>
      </c>
      <c r="I33" s="51">
        <f t="shared" si="11"/>
        <v>0</v>
      </c>
      <c r="J33" s="51">
        <v>0</v>
      </c>
      <c r="K33" s="51">
        <v>0</v>
      </c>
      <c r="L33" s="51">
        <v>0</v>
      </c>
      <c r="M33" s="51">
        <f t="shared" si="12"/>
        <v>9359</v>
      </c>
      <c r="N33" s="51">
        <v>0</v>
      </c>
      <c r="O33" s="51">
        <v>5451</v>
      </c>
      <c r="P33" s="51">
        <v>3908</v>
      </c>
      <c r="Q33" s="51">
        <f t="shared" si="13"/>
        <v>394</v>
      </c>
      <c r="R33" s="51">
        <v>0</v>
      </c>
      <c r="S33" s="51">
        <v>155</v>
      </c>
      <c r="T33" s="51">
        <v>239</v>
      </c>
      <c r="U33" s="51">
        <f t="shared" si="14"/>
        <v>1277</v>
      </c>
      <c r="V33" s="51">
        <v>0</v>
      </c>
      <c r="W33" s="51">
        <v>1277</v>
      </c>
      <c r="X33" s="51">
        <v>0</v>
      </c>
      <c r="Y33" s="51">
        <f t="shared" si="15"/>
        <v>0</v>
      </c>
      <c r="Z33" s="51">
        <v>0</v>
      </c>
      <c r="AA33" s="51">
        <v>0</v>
      </c>
      <c r="AB33" s="51">
        <v>0</v>
      </c>
      <c r="AC33" s="51">
        <f t="shared" si="16"/>
        <v>87</v>
      </c>
      <c r="AD33" s="51">
        <v>0</v>
      </c>
      <c r="AE33" s="51">
        <v>87</v>
      </c>
      <c r="AF33" s="51">
        <v>0</v>
      </c>
      <c r="AG33" s="51">
        <v>54</v>
      </c>
      <c r="AH33" s="51">
        <v>0</v>
      </c>
    </row>
    <row r="34" spans="1:34" ht="13.5">
      <c r="A34" s="26" t="s">
        <v>96</v>
      </c>
      <c r="B34" s="49" t="s">
        <v>150</v>
      </c>
      <c r="C34" s="50" t="s">
        <v>151</v>
      </c>
      <c r="D34" s="51">
        <f t="shared" si="0"/>
        <v>15565</v>
      </c>
      <c r="E34" s="51">
        <v>11316</v>
      </c>
      <c r="F34" s="51">
        <v>4249</v>
      </c>
      <c r="G34" s="51">
        <f t="shared" si="9"/>
        <v>15565</v>
      </c>
      <c r="H34" s="51">
        <f t="shared" si="10"/>
        <v>15402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14125</v>
      </c>
      <c r="N34" s="51">
        <v>0</v>
      </c>
      <c r="O34" s="51">
        <v>10214</v>
      </c>
      <c r="P34" s="51">
        <v>3911</v>
      </c>
      <c r="Q34" s="51">
        <f t="shared" si="13"/>
        <v>993</v>
      </c>
      <c r="R34" s="51">
        <v>0</v>
      </c>
      <c r="S34" s="51">
        <v>818</v>
      </c>
      <c r="T34" s="51">
        <v>175</v>
      </c>
      <c r="U34" s="51">
        <f t="shared" si="14"/>
        <v>0</v>
      </c>
      <c r="V34" s="51">
        <v>0</v>
      </c>
      <c r="W34" s="51">
        <v>0</v>
      </c>
      <c r="X34" s="51">
        <v>0</v>
      </c>
      <c r="Y34" s="51">
        <f t="shared" si="15"/>
        <v>0</v>
      </c>
      <c r="Z34" s="51">
        <v>0</v>
      </c>
      <c r="AA34" s="51">
        <v>0</v>
      </c>
      <c r="AB34" s="51">
        <v>0</v>
      </c>
      <c r="AC34" s="51">
        <f t="shared" si="16"/>
        <v>284</v>
      </c>
      <c r="AD34" s="51">
        <v>0</v>
      </c>
      <c r="AE34" s="51">
        <v>284</v>
      </c>
      <c r="AF34" s="51">
        <v>0</v>
      </c>
      <c r="AG34" s="51">
        <v>163</v>
      </c>
      <c r="AH34" s="51">
        <v>0</v>
      </c>
    </row>
    <row r="35" spans="1:34" ht="13.5">
      <c r="A35" s="26" t="s">
        <v>96</v>
      </c>
      <c r="B35" s="49" t="s">
        <v>152</v>
      </c>
      <c r="C35" s="50" t="s">
        <v>153</v>
      </c>
      <c r="D35" s="51">
        <f t="shared" si="0"/>
        <v>4289</v>
      </c>
      <c r="E35" s="51">
        <v>3869</v>
      </c>
      <c r="F35" s="51">
        <v>420</v>
      </c>
      <c r="G35" s="51">
        <f t="shared" si="9"/>
        <v>4289</v>
      </c>
      <c r="H35" s="51">
        <f t="shared" si="10"/>
        <v>4226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3317</v>
      </c>
      <c r="N35" s="51">
        <v>0</v>
      </c>
      <c r="O35" s="51">
        <v>2960</v>
      </c>
      <c r="P35" s="51">
        <v>357</v>
      </c>
      <c r="Q35" s="51">
        <f t="shared" si="13"/>
        <v>49</v>
      </c>
      <c r="R35" s="51">
        <v>0</v>
      </c>
      <c r="S35" s="51">
        <v>49</v>
      </c>
      <c r="T35" s="51">
        <v>0</v>
      </c>
      <c r="U35" s="51">
        <f t="shared" si="14"/>
        <v>681</v>
      </c>
      <c r="V35" s="51">
        <v>0</v>
      </c>
      <c r="W35" s="51">
        <v>681</v>
      </c>
      <c r="X35" s="51">
        <v>0</v>
      </c>
      <c r="Y35" s="51">
        <f t="shared" si="15"/>
        <v>0</v>
      </c>
      <c r="Z35" s="51">
        <v>0</v>
      </c>
      <c r="AA35" s="51">
        <v>0</v>
      </c>
      <c r="AB35" s="51">
        <v>0</v>
      </c>
      <c r="AC35" s="51">
        <f t="shared" si="16"/>
        <v>179</v>
      </c>
      <c r="AD35" s="51">
        <v>0</v>
      </c>
      <c r="AE35" s="51">
        <v>179</v>
      </c>
      <c r="AF35" s="51">
        <v>0</v>
      </c>
      <c r="AG35" s="51">
        <v>63</v>
      </c>
      <c r="AH35" s="51">
        <v>0</v>
      </c>
    </row>
    <row r="36" spans="1:34" ht="13.5">
      <c r="A36" s="26" t="s">
        <v>96</v>
      </c>
      <c r="B36" s="49" t="s">
        <v>154</v>
      </c>
      <c r="C36" s="50" t="s">
        <v>155</v>
      </c>
      <c r="D36" s="51">
        <f t="shared" si="0"/>
        <v>2097</v>
      </c>
      <c r="E36" s="51">
        <v>1875</v>
      </c>
      <c r="F36" s="51">
        <v>222</v>
      </c>
      <c r="G36" s="51">
        <f t="shared" si="9"/>
        <v>2097</v>
      </c>
      <c r="H36" s="51">
        <f t="shared" si="10"/>
        <v>2007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1574</v>
      </c>
      <c r="N36" s="51">
        <v>0</v>
      </c>
      <c r="O36" s="51">
        <v>1442</v>
      </c>
      <c r="P36" s="51">
        <v>132</v>
      </c>
      <c r="Q36" s="51">
        <f t="shared" si="13"/>
        <v>22</v>
      </c>
      <c r="R36" s="51">
        <v>0</v>
      </c>
      <c r="S36" s="51">
        <v>22</v>
      </c>
      <c r="T36" s="51">
        <v>0</v>
      </c>
      <c r="U36" s="51">
        <f t="shared" si="14"/>
        <v>330</v>
      </c>
      <c r="V36" s="51">
        <v>0</v>
      </c>
      <c r="W36" s="51">
        <v>330</v>
      </c>
      <c r="X36" s="51">
        <v>0</v>
      </c>
      <c r="Y36" s="51">
        <f t="shared" si="15"/>
        <v>0</v>
      </c>
      <c r="Z36" s="51">
        <v>0</v>
      </c>
      <c r="AA36" s="51">
        <v>0</v>
      </c>
      <c r="AB36" s="51">
        <v>0</v>
      </c>
      <c r="AC36" s="51">
        <f t="shared" si="16"/>
        <v>81</v>
      </c>
      <c r="AD36" s="51">
        <v>0</v>
      </c>
      <c r="AE36" s="51">
        <v>81</v>
      </c>
      <c r="AF36" s="51">
        <v>0</v>
      </c>
      <c r="AG36" s="51">
        <v>90</v>
      </c>
      <c r="AH36" s="51">
        <v>0</v>
      </c>
    </row>
    <row r="37" spans="1:34" ht="13.5">
      <c r="A37" s="26" t="s">
        <v>96</v>
      </c>
      <c r="B37" s="49" t="s">
        <v>156</v>
      </c>
      <c r="C37" s="50" t="s">
        <v>157</v>
      </c>
      <c r="D37" s="51">
        <f t="shared" si="0"/>
        <v>2956</v>
      </c>
      <c r="E37" s="51">
        <v>2319</v>
      </c>
      <c r="F37" s="51">
        <v>637</v>
      </c>
      <c r="G37" s="51">
        <f t="shared" si="9"/>
        <v>2956</v>
      </c>
      <c r="H37" s="51">
        <f t="shared" si="10"/>
        <v>2701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2100</v>
      </c>
      <c r="N37" s="51">
        <v>0</v>
      </c>
      <c r="O37" s="51">
        <v>1718</v>
      </c>
      <c r="P37" s="51">
        <v>382</v>
      </c>
      <c r="Q37" s="51">
        <f t="shared" si="13"/>
        <v>31</v>
      </c>
      <c r="R37" s="51">
        <v>0</v>
      </c>
      <c r="S37" s="51">
        <v>31</v>
      </c>
      <c r="T37" s="51">
        <v>0</v>
      </c>
      <c r="U37" s="51">
        <f t="shared" si="14"/>
        <v>506</v>
      </c>
      <c r="V37" s="51">
        <v>0</v>
      </c>
      <c r="W37" s="51">
        <v>506</v>
      </c>
      <c r="X37" s="51">
        <v>0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64</v>
      </c>
      <c r="AD37" s="51">
        <v>0</v>
      </c>
      <c r="AE37" s="51">
        <v>64</v>
      </c>
      <c r="AF37" s="51">
        <v>0</v>
      </c>
      <c r="AG37" s="51">
        <v>255</v>
      </c>
      <c r="AH37" s="51">
        <v>0</v>
      </c>
    </row>
    <row r="38" spans="1:34" ht="13.5">
      <c r="A38" s="26" t="s">
        <v>96</v>
      </c>
      <c r="B38" s="49" t="s">
        <v>158</v>
      </c>
      <c r="C38" s="50" t="s">
        <v>159</v>
      </c>
      <c r="D38" s="51">
        <f t="shared" si="0"/>
        <v>1650</v>
      </c>
      <c r="E38" s="51">
        <v>1611</v>
      </c>
      <c r="F38" s="51">
        <v>39</v>
      </c>
      <c r="G38" s="51">
        <f t="shared" si="9"/>
        <v>1650</v>
      </c>
      <c r="H38" s="51">
        <f t="shared" si="10"/>
        <v>1611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1244</v>
      </c>
      <c r="N38" s="51">
        <v>0</v>
      </c>
      <c r="O38" s="51">
        <v>1244</v>
      </c>
      <c r="P38" s="51">
        <v>0</v>
      </c>
      <c r="Q38" s="51">
        <f t="shared" si="13"/>
        <v>18</v>
      </c>
      <c r="R38" s="51">
        <v>0</v>
      </c>
      <c r="S38" s="51">
        <v>18</v>
      </c>
      <c r="T38" s="51">
        <v>0</v>
      </c>
      <c r="U38" s="51">
        <f t="shared" si="14"/>
        <v>276</v>
      </c>
      <c r="V38" s="51">
        <v>0</v>
      </c>
      <c r="W38" s="51">
        <v>276</v>
      </c>
      <c r="X38" s="51">
        <v>0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73</v>
      </c>
      <c r="AD38" s="51">
        <v>0</v>
      </c>
      <c r="AE38" s="51">
        <v>73</v>
      </c>
      <c r="AF38" s="51">
        <v>0</v>
      </c>
      <c r="AG38" s="51">
        <v>39</v>
      </c>
      <c r="AH38" s="51">
        <v>0</v>
      </c>
    </row>
    <row r="39" spans="1:34" ht="13.5">
      <c r="A39" s="26" t="s">
        <v>96</v>
      </c>
      <c r="B39" s="49" t="s">
        <v>160</v>
      </c>
      <c r="C39" s="50" t="s">
        <v>161</v>
      </c>
      <c r="D39" s="51">
        <f aca="true" t="shared" si="17" ref="D39:D59">E39+F39</f>
        <v>3090</v>
      </c>
      <c r="E39" s="51">
        <v>2426</v>
      </c>
      <c r="F39" s="51">
        <v>664</v>
      </c>
      <c r="G39" s="51">
        <f t="shared" si="9"/>
        <v>3090</v>
      </c>
      <c r="H39" s="51">
        <f t="shared" si="10"/>
        <v>3079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2481</v>
      </c>
      <c r="N39" s="51">
        <v>0</v>
      </c>
      <c r="O39" s="51">
        <v>1828</v>
      </c>
      <c r="P39" s="51">
        <v>653</v>
      </c>
      <c r="Q39" s="51">
        <f t="shared" si="13"/>
        <v>28</v>
      </c>
      <c r="R39" s="51">
        <v>0</v>
      </c>
      <c r="S39" s="51">
        <v>28</v>
      </c>
      <c r="T39" s="51">
        <v>0</v>
      </c>
      <c r="U39" s="51">
        <f t="shared" si="14"/>
        <v>531</v>
      </c>
      <c r="V39" s="51">
        <v>0</v>
      </c>
      <c r="W39" s="51">
        <v>531</v>
      </c>
      <c r="X39" s="51">
        <v>0</v>
      </c>
      <c r="Y39" s="51">
        <f t="shared" si="15"/>
        <v>0</v>
      </c>
      <c r="Z39" s="51">
        <v>0</v>
      </c>
      <c r="AA39" s="51">
        <v>0</v>
      </c>
      <c r="AB39" s="51">
        <v>0</v>
      </c>
      <c r="AC39" s="51">
        <f t="shared" si="16"/>
        <v>39</v>
      </c>
      <c r="AD39" s="51">
        <v>0</v>
      </c>
      <c r="AE39" s="51">
        <v>39</v>
      </c>
      <c r="AF39" s="51">
        <v>0</v>
      </c>
      <c r="AG39" s="51">
        <v>11</v>
      </c>
      <c r="AH39" s="51">
        <v>0</v>
      </c>
    </row>
    <row r="40" spans="1:34" ht="13.5">
      <c r="A40" s="26" t="s">
        <v>96</v>
      </c>
      <c r="B40" s="49" t="s">
        <v>162</v>
      </c>
      <c r="C40" s="50" t="s">
        <v>163</v>
      </c>
      <c r="D40" s="51">
        <f t="shared" si="17"/>
        <v>4977</v>
      </c>
      <c r="E40" s="51">
        <v>3201</v>
      </c>
      <c r="F40" s="51">
        <v>1776</v>
      </c>
      <c r="G40" s="51">
        <f t="shared" si="9"/>
        <v>4977</v>
      </c>
      <c r="H40" s="51">
        <f t="shared" si="10"/>
        <v>4939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4127</v>
      </c>
      <c r="N40" s="51">
        <v>0</v>
      </c>
      <c r="O40" s="51">
        <v>2493</v>
      </c>
      <c r="P40" s="51">
        <v>1634</v>
      </c>
      <c r="Q40" s="51">
        <f t="shared" si="13"/>
        <v>143</v>
      </c>
      <c r="R40" s="51">
        <v>0</v>
      </c>
      <c r="S40" s="51">
        <v>39</v>
      </c>
      <c r="T40" s="51">
        <v>104</v>
      </c>
      <c r="U40" s="51">
        <f t="shared" si="14"/>
        <v>621</v>
      </c>
      <c r="V40" s="51">
        <v>0</v>
      </c>
      <c r="W40" s="51">
        <v>621</v>
      </c>
      <c r="X40" s="51">
        <v>0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48</v>
      </c>
      <c r="AD40" s="51">
        <v>0</v>
      </c>
      <c r="AE40" s="51">
        <v>48</v>
      </c>
      <c r="AF40" s="51">
        <v>0</v>
      </c>
      <c r="AG40" s="51">
        <v>38</v>
      </c>
      <c r="AH40" s="51">
        <v>0</v>
      </c>
    </row>
    <row r="41" spans="1:34" ht="13.5">
      <c r="A41" s="26" t="s">
        <v>96</v>
      </c>
      <c r="B41" s="49" t="s">
        <v>164</v>
      </c>
      <c r="C41" s="50" t="s">
        <v>94</v>
      </c>
      <c r="D41" s="51">
        <f t="shared" si="17"/>
        <v>3006</v>
      </c>
      <c r="E41" s="51">
        <v>2266</v>
      </c>
      <c r="F41" s="51">
        <v>740</v>
      </c>
      <c r="G41" s="51">
        <f t="shared" si="9"/>
        <v>3006</v>
      </c>
      <c r="H41" s="51">
        <f t="shared" si="10"/>
        <v>2990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2337</v>
      </c>
      <c r="N41" s="51">
        <v>0</v>
      </c>
      <c r="O41" s="51">
        <v>1613</v>
      </c>
      <c r="P41" s="51">
        <v>724</v>
      </c>
      <c r="Q41" s="51">
        <f t="shared" si="13"/>
        <v>34</v>
      </c>
      <c r="R41" s="51">
        <v>0</v>
      </c>
      <c r="S41" s="51">
        <v>34</v>
      </c>
      <c r="T41" s="51">
        <v>0</v>
      </c>
      <c r="U41" s="51">
        <f t="shared" si="14"/>
        <v>541</v>
      </c>
      <c r="V41" s="51">
        <v>0</v>
      </c>
      <c r="W41" s="51">
        <v>541</v>
      </c>
      <c r="X41" s="51">
        <v>0</v>
      </c>
      <c r="Y41" s="51">
        <f t="shared" si="15"/>
        <v>0</v>
      </c>
      <c r="Z41" s="51">
        <v>0</v>
      </c>
      <c r="AA41" s="51">
        <v>0</v>
      </c>
      <c r="AB41" s="51">
        <v>0</v>
      </c>
      <c r="AC41" s="51">
        <f t="shared" si="16"/>
        <v>78</v>
      </c>
      <c r="AD41" s="51">
        <v>78</v>
      </c>
      <c r="AE41" s="51">
        <v>0</v>
      </c>
      <c r="AF41" s="51">
        <v>0</v>
      </c>
      <c r="AG41" s="51">
        <v>16</v>
      </c>
      <c r="AH41" s="51">
        <v>0</v>
      </c>
    </row>
    <row r="42" spans="1:34" ht="13.5">
      <c r="A42" s="26" t="s">
        <v>96</v>
      </c>
      <c r="B42" s="49" t="s">
        <v>165</v>
      </c>
      <c r="C42" s="50" t="s">
        <v>166</v>
      </c>
      <c r="D42" s="51">
        <f t="shared" si="17"/>
        <v>8611</v>
      </c>
      <c r="E42" s="51">
        <v>6052</v>
      </c>
      <c r="F42" s="51">
        <v>2559</v>
      </c>
      <c r="G42" s="51">
        <f t="shared" si="9"/>
        <v>8611</v>
      </c>
      <c r="H42" s="51">
        <f t="shared" si="10"/>
        <v>8611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6308</v>
      </c>
      <c r="N42" s="51">
        <v>0</v>
      </c>
      <c r="O42" s="51">
        <v>4044</v>
      </c>
      <c r="P42" s="51">
        <v>2264</v>
      </c>
      <c r="Q42" s="51">
        <f t="shared" si="13"/>
        <v>632</v>
      </c>
      <c r="R42" s="51">
        <v>0</v>
      </c>
      <c r="S42" s="51">
        <v>569</v>
      </c>
      <c r="T42" s="51">
        <v>63</v>
      </c>
      <c r="U42" s="51">
        <f t="shared" si="14"/>
        <v>1630</v>
      </c>
      <c r="V42" s="51">
        <v>0</v>
      </c>
      <c r="W42" s="51">
        <v>1398</v>
      </c>
      <c r="X42" s="51">
        <v>232</v>
      </c>
      <c r="Y42" s="51">
        <f t="shared" si="15"/>
        <v>0</v>
      </c>
      <c r="Z42" s="51">
        <v>0</v>
      </c>
      <c r="AA42" s="51">
        <v>0</v>
      </c>
      <c r="AB42" s="51">
        <v>0</v>
      </c>
      <c r="AC42" s="51">
        <f t="shared" si="16"/>
        <v>41</v>
      </c>
      <c r="AD42" s="51">
        <v>0</v>
      </c>
      <c r="AE42" s="51">
        <v>41</v>
      </c>
      <c r="AF42" s="51">
        <v>0</v>
      </c>
      <c r="AG42" s="51">
        <v>0</v>
      </c>
      <c r="AH42" s="51">
        <v>0</v>
      </c>
    </row>
    <row r="43" spans="1:34" ht="13.5">
      <c r="A43" s="26" t="s">
        <v>96</v>
      </c>
      <c r="B43" s="49" t="s">
        <v>167</v>
      </c>
      <c r="C43" s="50" t="s">
        <v>168</v>
      </c>
      <c r="D43" s="51">
        <f t="shared" si="17"/>
        <v>2132</v>
      </c>
      <c r="E43" s="51">
        <v>1556</v>
      </c>
      <c r="F43" s="51">
        <v>576</v>
      </c>
      <c r="G43" s="51">
        <f t="shared" si="9"/>
        <v>2132</v>
      </c>
      <c r="H43" s="51">
        <f t="shared" si="10"/>
        <v>2074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1758</v>
      </c>
      <c r="N43" s="51">
        <v>1758</v>
      </c>
      <c r="O43" s="51">
        <v>0</v>
      </c>
      <c r="P43" s="51">
        <v>0</v>
      </c>
      <c r="Q43" s="51">
        <f t="shared" si="13"/>
        <v>221</v>
      </c>
      <c r="R43" s="51">
        <v>221</v>
      </c>
      <c r="S43" s="51">
        <v>0</v>
      </c>
      <c r="T43" s="51">
        <v>0</v>
      </c>
      <c r="U43" s="51">
        <f t="shared" si="14"/>
        <v>95</v>
      </c>
      <c r="V43" s="51">
        <v>95</v>
      </c>
      <c r="W43" s="51">
        <v>0</v>
      </c>
      <c r="X43" s="51">
        <v>0</v>
      </c>
      <c r="Y43" s="51">
        <f t="shared" si="15"/>
        <v>0</v>
      </c>
      <c r="Z43" s="51">
        <v>0</v>
      </c>
      <c r="AA43" s="51">
        <v>0</v>
      </c>
      <c r="AB43" s="51">
        <v>0</v>
      </c>
      <c r="AC43" s="51">
        <f t="shared" si="16"/>
        <v>0</v>
      </c>
      <c r="AD43" s="51">
        <v>0</v>
      </c>
      <c r="AE43" s="51">
        <v>0</v>
      </c>
      <c r="AF43" s="51">
        <v>0</v>
      </c>
      <c r="AG43" s="51">
        <v>58</v>
      </c>
      <c r="AH43" s="51">
        <v>0</v>
      </c>
    </row>
    <row r="44" spans="1:34" ht="13.5">
      <c r="A44" s="26" t="s">
        <v>96</v>
      </c>
      <c r="B44" s="49" t="s">
        <v>169</v>
      </c>
      <c r="C44" s="50" t="s">
        <v>170</v>
      </c>
      <c r="D44" s="51">
        <f t="shared" si="17"/>
        <v>1588</v>
      </c>
      <c r="E44" s="51">
        <v>1258</v>
      </c>
      <c r="F44" s="51">
        <v>330</v>
      </c>
      <c r="G44" s="51">
        <f t="shared" si="9"/>
        <v>1588</v>
      </c>
      <c r="H44" s="51">
        <f t="shared" si="10"/>
        <v>1548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1548</v>
      </c>
      <c r="N44" s="51">
        <v>1548</v>
      </c>
      <c r="O44" s="51">
        <v>0</v>
      </c>
      <c r="P44" s="51">
        <v>0</v>
      </c>
      <c r="Q44" s="51">
        <f t="shared" si="13"/>
        <v>0</v>
      </c>
      <c r="R44" s="51">
        <v>0</v>
      </c>
      <c r="S44" s="51">
        <v>0</v>
      </c>
      <c r="T44" s="51">
        <v>0</v>
      </c>
      <c r="U44" s="51">
        <f t="shared" si="14"/>
        <v>0</v>
      </c>
      <c r="V44" s="51">
        <v>0</v>
      </c>
      <c r="W44" s="51">
        <v>0</v>
      </c>
      <c r="X44" s="51">
        <v>0</v>
      </c>
      <c r="Y44" s="51">
        <f t="shared" si="15"/>
        <v>0</v>
      </c>
      <c r="Z44" s="51">
        <v>0</v>
      </c>
      <c r="AA44" s="51">
        <v>0</v>
      </c>
      <c r="AB44" s="51">
        <v>0</v>
      </c>
      <c r="AC44" s="51">
        <f t="shared" si="16"/>
        <v>0</v>
      </c>
      <c r="AD44" s="51">
        <v>0</v>
      </c>
      <c r="AE44" s="51">
        <v>0</v>
      </c>
      <c r="AF44" s="51">
        <v>0</v>
      </c>
      <c r="AG44" s="51">
        <v>40</v>
      </c>
      <c r="AH44" s="51">
        <v>0</v>
      </c>
    </row>
    <row r="45" spans="1:34" ht="13.5">
      <c r="A45" s="26" t="s">
        <v>96</v>
      </c>
      <c r="B45" s="49" t="s">
        <v>171</v>
      </c>
      <c r="C45" s="50" t="s">
        <v>172</v>
      </c>
      <c r="D45" s="51">
        <f t="shared" si="17"/>
        <v>466</v>
      </c>
      <c r="E45" s="51">
        <v>270</v>
      </c>
      <c r="F45" s="51">
        <v>196</v>
      </c>
      <c r="G45" s="51">
        <f t="shared" si="9"/>
        <v>466</v>
      </c>
      <c r="H45" s="51">
        <f t="shared" si="10"/>
        <v>270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212</v>
      </c>
      <c r="N45" s="51">
        <v>212</v>
      </c>
      <c r="O45" s="51">
        <v>0</v>
      </c>
      <c r="P45" s="51">
        <v>0</v>
      </c>
      <c r="Q45" s="51">
        <f t="shared" si="13"/>
        <v>58</v>
      </c>
      <c r="R45" s="51">
        <v>58</v>
      </c>
      <c r="S45" s="51">
        <v>0</v>
      </c>
      <c r="T45" s="51">
        <v>0</v>
      </c>
      <c r="U45" s="51">
        <f t="shared" si="14"/>
        <v>0</v>
      </c>
      <c r="V45" s="51">
        <v>0</v>
      </c>
      <c r="W45" s="51">
        <v>0</v>
      </c>
      <c r="X45" s="51">
        <v>0</v>
      </c>
      <c r="Y45" s="51">
        <f t="shared" si="15"/>
        <v>0</v>
      </c>
      <c r="Z45" s="51">
        <v>0</v>
      </c>
      <c r="AA45" s="51">
        <v>0</v>
      </c>
      <c r="AB45" s="51">
        <v>0</v>
      </c>
      <c r="AC45" s="51">
        <f t="shared" si="16"/>
        <v>0</v>
      </c>
      <c r="AD45" s="51">
        <v>0</v>
      </c>
      <c r="AE45" s="51">
        <v>0</v>
      </c>
      <c r="AF45" s="51">
        <v>0</v>
      </c>
      <c r="AG45" s="51">
        <v>196</v>
      </c>
      <c r="AH45" s="51">
        <v>0</v>
      </c>
    </row>
    <row r="46" spans="1:34" ht="13.5">
      <c r="A46" s="26" t="s">
        <v>96</v>
      </c>
      <c r="B46" s="49" t="s">
        <v>173</v>
      </c>
      <c r="C46" s="50" t="s">
        <v>174</v>
      </c>
      <c r="D46" s="51">
        <f t="shared" si="17"/>
        <v>1144</v>
      </c>
      <c r="E46" s="51">
        <v>391</v>
      </c>
      <c r="F46" s="51">
        <v>753</v>
      </c>
      <c r="G46" s="51">
        <f t="shared" si="9"/>
        <v>1144</v>
      </c>
      <c r="H46" s="51">
        <f t="shared" si="10"/>
        <v>723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312</v>
      </c>
      <c r="N46" s="51">
        <v>0</v>
      </c>
      <c r="O46" s="51">
        <v>312</v>
      </c>
      <c r="P46" s="51">
        <v>0</v>
      </c>
      <c r="Q46" s="51">
        <f t="shared" si="13"/>
        <v>266</v>
      </c>
      <c r="R46" s="51">
        <v>0</v>
      </c>
      <c r="S46" s="51">
        <v>266</v>
      </c>
      <c r="T46" s="51">
        <v>0</v>
      </c>
      <c r="U46" s="51">
        <f t="shared" si="14"/>
        <v>131</v>
      </c>
      <c r="V46" s="51">
        <v>0</v>
      </c>
      <c r="W46" s="51">
        <v>131</v>
      </c>
      <c r="X46" s="51">
        <v>0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14</v>
      </c>
      <c r="AD46" s="51">
        <v>0</v>
      </c>
      <c r="AE46" s="51">
        <v>14</v>
      </c>
      <c r="AF46" s="51">
        <v>0</v>
      </c>
      <c r="AG46" s="51">
        <v>421</v>
      </c>
      <c r="AH46" s="51">
        <v>0</v>
      </c>
    </row>
    <row r="47" spans="1:34" ht="13.5">
      <c r="A47" s="26" t="s">
        <v>96</v>
      </c>
      <c r="B47" s="49" t="s">
        <v>175</v>
      </c>
      <c r="C47" s="50" t="s">
        <v>0</v>
      </c>
      <c r="D47" s="51">
        <f t="shared" si="17"/>
        <v>275</v>
      </c>
      <c r="E47" s="51">
        <v>245</v>
      </c>
      <c r="F47" s="51">
        <v>30</v>
      </c>
      <c r="G47" s="51">
        <f t="shared" si="9"/>
        <v>275</v>
      </c>
      <c r="H47" s="51">
        <f t="shared" si="10"/>
        <v>265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150</v>
      </c>
      <c r="N47" s="51">
        <v>0</v>
      </c>
      <c r="O47" s="51">
        <v>150</v>
      </c>
      <c r="P47" s="51">
        <v>0</v>
      </c>
      <c r="Q47" s="51">
        <f t="shared" si="13"/>
        <v>100</v>
      </c>
      <c r="R47" s="51">
        <v>0</v>
      </c>
      <c r="S47" s="51">
        <v>100</v>
      </c>
      <c r="T47" s="51">
        <v>0</v>
      </c>
      <c r="U47" s="51">
        <f t="shared" si="14"/>
        <v>0</v>
      </c>
      <c r="V47" s="51">
        <v>0</v>
      </c>
      <c r="W47" s="51">
        <v>0</v>
      </c>
      <c r="X47" s="51">
        <v>0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15</v>
      </c>
      <c r="AD47" s="51">
        <v>0</v>
      </c>
      <c r="AE47" s="51">
        <v>15</v>
      </c>
      <c r="AF47" s="51">
        <v>0</v>
      </c>
      <c r="AG47" s="51">
        <v>10</v>
      </c>
      <c r="AH47" s="51">
        <v>0</v>
      </c>
    </row>
    <row r="48" spans="1:34" ht="13.5">
      <c r="A48" s="26" t="s">
        <v>96</v>
      </c>
      <c r="B48" s="49" t="s">
        <v>1</v>
      </c>
      <c r="C48" s="50" t="s">
        <v>2</v>
      </c>
      <c r="D48" s="51">
        <f t="shared" si="17"/>
        <v>365</v>
      </c>
      <c r="E48" s="51">
        <v>355</v>
      </c>
      <c r="F48" s="51">
        <v>10</v>
      </c>
      <c r="G48" s="51">
        <f t="shared" si="9"/>
        <v>365</v>
      </c>
      <c r="H48" s="51">
        <f t="shared" si="10"/>
        <v>355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300</v>
      </c>
      <c r="N48" s="51">
        <v>300</v>
      </c>
      <c r="O48" s="51">
        <v>0</v>
      </c>
      <c r="P48" s="51">
        <v>0</v>
      </c>
      <c r="Q48" s="51">
        <f t="shared" si="13"/>
        <v>5</v>
      </c>
      <c r="R48" s="51">
        <v>5</v>
      </c>
      <c r="S48" s="51">
        <v>0</v>
      </c>
      <c r="T48" s="51">
        <v>0</v>
      </c>
      <c r="U48" s="51">
        <f t="shared" si="14"/>
        <v>0</v>
      </c>
      <c r="V48" s="51">
        <v>0</v>
      </c>
      <c r="W48" s="51">
        <v>0</v>
      </c>
      <c r="X48" s="51">
        <v>0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50</v>
      </c>
      <c r="AD48" s="51">
        <v>50</v>
      </c>
      <c r="AE48" s="51">
        <v>0</v>
      </c>
      <c r="AF48" s="51">
        <v>0</v>
      </c>
      <c r="AG48" s="51">
        <v>10</v>
      </c>
      <c r="AH48" s="51">
        <v>0</v>
      </c>
    </row>
    <row r="49" spans="1:34" ht="13.5">
      <c r="A49" s="26" t="s">
        <v>96</v>
      </c>
      <c r="B49" s="49" t="s">
        <v>3</v>
      </c>
      <c r="C49" s="50" t="s">
        <v>4</v>
      </c>
      <c r="D49" s="51">
        <f t="shared" si="17"/>
        <v>365</v>
      </c>
      <c r="E49" s="51">
        <v>365</v>
      </c>
      <c r="F49" s="51">
        <v>0</v>
      </c>
      <c r="G49" s="51">
        <f t="shared" si="9"/>
        <v>365</v>
      </c>
      <c r="H49" s="51">
        <f t="shared" si="10"/>
        <v>365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251</v>
      </c>
      <c r="N49" s="51">
        <v>0</v>
      </c>
      <c r="O49" s="51">
        <v>251</v>
      </c>
      <c r="P49" s="51">
        <v>0</v>
      </c>
      <c r="Q49" s="51">
        <f t="shared" si="13"/>
        <v>40</v>
      </c>
      <c r="R49" s="51">
        <v>0</v>
      </c>
      <c r="S49" s="51">
        <v>40</v>
      </c>
      <c r="T49" s="51">
        <v>0</v>
      </c>
      <c r="U49" s="51">
        <f t="shared" si="14"/>
        <v>64</v>
      </c>
      <c r="V49" s="51">
        <v>0</v>
      </c>
      <c r="W49" s="51">
        <v>64</v>
      </c>
      <c r="X49" s="51">
        <v>0</v>
      </c>
      <c r="Y49" s="51">
        <f t="shared" si="15"/>
        <v>0</v>
      </c>
      <c r="Z49" s="51">
        <v>0</v>
      </c>
      <c r="AA49" s="51">
        <v>0</v>
      </c>
      <c r="AB49" s="51">
        <v>0</v>
      </c>
      <c r="AC49" s="51">
        <f t="shared" si="16"/>
        <v>10</v>
      </c>
      <c r="AD49" s="51">
        <v>0</v>
      </c>
      <c r="AE49" s="51">
        <v>10</v>
      </c>
      <c r="AF49" s="51">
        <v>0</v>
      </c>
      <c r="AG49" s="51">
        <v>0</v>
      </c>
      <c r="AH49" s="51">
        <v>0</v>
      </c>
    </row>
    <row r="50" spans="1:34" ht="13.5">
      <c r="A50" s="26" t="s">
        <v>96</v>
      </c>
      <c r="B50" s="49" t="s">
        <v>5</v>
      </c>
      <c r="C50" s="50" t="s">
        <v>6</v>
      </c>
      <c r="D50" s="51">
        <f t="shared" si="17"/>
        <v>200</v>
      </c>
      <c r="E50" s="51">
        <v>100</v>
      </c>
      <c r="F50" s="51">
        <v>100</v>
      </c>
      <c r="G50" s="51">
        <f t="shared" si="9"/>
        <v>200</v>
      </c>
      <c r="H50" s="51">
        <f t="shared" si="10"/>
        <v>0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0</v>
      </c>
      <c r="N50" s="51">
        <v>0</v>
      </c>
      <c r="O50" s="51">
        <v>0</v>
      </c>
      <c r="P50" s="51">
        <v>0</v>
      </c>
      <c r="Q50" s="51">
        <f t="shared" si="13"/>
        <v>0</v>
      </c>
      <c r="R50" s="51">
        <v>0</v>
      </c>
      <c r="S50" s="51">
        <v>0</v>
      </c>
      <c r="T50" s="51">
        <v>0</v>
      </c>
      <c r="U50" s="51">
        <f t="shared" si="14"/>
        <v>0</v>
      </c>
      <c r="V50" s="51">
        <v>0</v>
      </c>
      <c r="W50" s="51">
        <v>0</v>
      </c>
      <c r="X50" s="51">
        <v>0</v>
      </c>
      <c r="Y50" s="51">
        <f t="shared" si="15"/>
        <v>0</v>
      </c>
      <c r="Z50" s="51">
        <v>0</v>
      </c>
      <c r="AA50" s="51">
        <v>0</v>
      </c>
      <c r="AB50" s="51">
        <v>0</v>
      </c>
      <c r="AC50" s="51">
        <f t="shared" si="16"/>
        <v>0</v>
      </c>
      <c r="AD50" s="51">
        <v>0</v>
      </c>
      <c r="AE50" s="51">
        <v>0</v>
      </c>
      <c r="AF50" s="51">
        <v>0</v>
      </c>
      <c r="AG50" s="51">
        <v>200</v>
      </c>
      <c r="AH50" s="51">
        <v>0</v>
      </c>
    </row>
    <row r="51" spans="1:34" ht="13.5">
      <c r="A51" s="26" t="s">
        <v>96</v>
      </c>
      <c r="B51" s="49" t="s">
        <v>7</v>
      </c>
      <c r="C51" s="50" t="s">
        <v>8</v>
      </c>
      <c r="D51" s="51">
        <f t="shared" si="17"/>
        <v>392</v>
      </c>
      <c r="E51" s="51">
        <v>313</v>
      </c>
      <c r="F51" s="51">
        <v>79</v>
      </c>
      <c r="G51" s="51">
        <f t="shared" si="9"/>
        <v>392</v>
      </c>
      <c r="H51" s="51">
        <f t="shared" si="10"/>
        <v>319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230</v>
      </c>
      <c r="N51" s="51">
        <v>0</v>
      </c>
      <c r="O51" s="51">
        <v>230</v>
      </c>
      <c r="P51" s="51">
        <v>0</v>
      </c>
      <c r="Q51" s="51">
        <f t="shared" si="13"/>
        <v>73</v>
      </c>
      <c r="R51" s="51">
        <v>0</v>
      </c>
      <c r="S51" s="51">
        <v>73</v>
      </c>
      <c r="T51" s="51">
        <v>0</v>
      </c>
      <c r="U51" s="51">
        <f t="shared" si="14"/>
        <v>8</v>
      </c>
      <c r="V51" s="51">
        <v>0</v>
      </c>
      <c r="W51" s="51">
        <v>8</v>
      </c>
      <c r="X51" s="51">
        <v>0</v>
      </c>
      <c r="Y51" s="51">
        <f t="shared" si="15"/>
        <v>0</v>
      </c>
      <c r="Z51" s="51">
        <v>0</v>
      </c>
      <c r="AA51" s="51">
        <v>0</v>
      </c>
      <c r="AB51" s="51">
        <v>0</v>
      </c>
      <c r="AC51" s="51">
        <f t="shared" si="16"/>
        <v>8</v>
      </c>
      <c r="AD51" s="51">
        <v>0</v>
      </c>
      <c r="AE51" s="51">
        <v>8</v>
      </c>
      <c r="AF51" s="51">
        <v>0</v>
      </c>
      <c r="AG51" s="51">
        <v>73</v>
      </c>
      <c r="AH51" s="51">
        <v>0</v>
      </c>
    </row>
    <row r="52" spans="1:34" ht="13.5">
      <c r="A52" s="26" t="s">
        <v>96</v>
      </c>
      <c r="B52" s="49" t="s">
        <v>9</v>
      </c>
      <c r="C52" s="50" t="s">
        <v>10</v>
      </c>
      <c r="D52" s="51">
        <f t="shared" si="17"/>
        <v>637</v>
      </c>
      <c r="E52" s="51">
        <v>427</v>
      </c>
      <c r="F52" s="51">
        <v>210</v>
      </c>
      <c r="G52" s="51">
        <f t="shared" si="9"/>
        <v>637</v>
      </c>
      <c r="H52" s="51">
        <f t="shared" si="10"/>
        <v>427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326</v>
      </c>
      <c r="N52" s="51">
        <v>0</v>
      </c>
      <c r="O52" s="51">
        <v>326</v>
      </c>
      <c r="P52" s="51">
        <v>0</v>
      </c>
      <c r="Q52" s="51">
        <f t="shared" si="13"/>
        <v>101</v>
      </c>
      <c r="R52" s="51">
        <v>0</v>
      </c>
      <c r="S52" s="51">
        <v>101</v>
      </c>
      <c r="T52" s="51">
        <v>0</v>
      </c>
      <c r="U52" s="51">
        <f t="shared" si="14"/>
        <v>0</v>
      </c>
      <c r="V52" s="51">
        <v>0</v>
      </c>
      <c r="W52" s="51">
        <v>0</v>
      </c>
      <c r="X52" s="51">
        <v>0</v>
      </c>
      <c r="Y52" s="51">
        <f t="shared" si="15"/>
        <v>0</v>
      </c>
      <c r="Z52" s="51">
        <v>0</v>
      </c>
      <c r="AA52" s="51">
        <v>0</v>
      </c>
      <c r="AB52" s="51">
        <v>0</v>
      </c>
      <c r="AC52" s="51">
        <f t="shared" si="16"/>
        <v>0</v>
      </c>
      <c r="AD52" s="51">
        <v>0</v>
      </c>
      <c r="AE52" s="51">
        <v>0</v>
      </c>
      <c r="AF52" s="51">
        <v>0</v>
      </c>
      <c r="AG52" s="51">
        <v>210</v>
      </c>
      <c r="AH52" s="51">
        <v>0</v>
      </c>
    </row>
    <row r="53" spans="1:34" ht="13.5">
      <c r="A53" s="26" t="s">
        <v>96</v>
      </c>
      <c r="B53" s="49" t="s">
        <v>11</v>
      </c>
      <c r="C53" s="50" t="s">
        <v>201</v>
      </c>
      <c r="D53" s="51">
        <f t="shared" si="17"/>
        <v>1667</v>
      </c>
      <c r="E53" s="51">
        <v>1522</v>
      </c>
      <c r="F53" s="51">
        <v>145</v>
      </c>
      <c r="G53" s="51">
        <f t="shared" si="9"/>
        <v>1667</v>
      </c>
      <c r="H53" s="51">
        <f t="shared" si="10"/>
        <v>1522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1230</v>
      </c>
      <c r="N53" s="51">
        <v>0</v>
      </c>
      <c r="O53" s="51">
        <v>1230</v>
      </c>
      <c r="P53" s="51">
        <v>0</v>
      </c>
      <c r="Q53" s="51">
        <f t="shared" si="13"/>
        <v>273</v>
      </c>
      <c r="R53" s="51">
        <v>0</v>
      </c>
      <c r="S53" s="51">
        <v>273</v>
      </c>
      <c r="T53" s="51">
        <v>0</v>
      </c>
      <c r="U53" s="51">
        <f t="shared" si="14"/>
        <v>0</v>
      </c>
      <c r="V53" s="51">
        <v>0</v>
      </c>
      <c r="W53" s="51">
        <v>0</v>
      </c>
      <c r="X53" s="51">
        <v>0</v>
      </c>
      <c r="Y53" s="51">
        <f t="shared" si="15"/>
        <v>0</v>
      </c>
      <c r="Z53" s="51">
        <v>0</v>
      </c>
      <c r="AA53" s="51">
        <v>0</v>
      </c>
      <c r="AB53" s="51">
        <v>0</v>
      </c>
      <c r="AC53" s="51">
        <f t="shared" si="16"/>
        <v>19</v>
      </c>
      <c r="AD53" s="51">
        <v>0</v>
      </c>
      <c r="AE53" s="51">
        <v>19</v>
      </c>
      <c r="AF53" s="51">
        <v>0</v>
      </c>
      <c r="AG53" s="51">
        <v>145</v>
      </c>
      <c r="AH53" s="51">
        <v>0</v>
      </c>
    </row>
    <row r="54" spans="1:34" ht="13.5">
      <c r="A54" s="26" t="s">
        <v>96</v>
      </c>
      <c r="B54" s="49" t="s">
        <v>12</v>
      </c>
      <c r="C54" s="50" t="s">
        <v>13</v>
      </c>
      <c r="D54" s="51">
        <f t="shared" si="17"/>
        <v>1015</v>
      </c>
      <c r="E54" s="51">
        <v>804</v>
      </c>
      <c r="F54" s="51">
        <v>211</v>
      </c>
      <c r="G54" s="51">
        <f t="shared" si="9"/>
        <v>1015</v>
      </c>
      <c r="H54" s="51">
        <f t="shared" si="10"/>
        <v>804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663</v>
      </c>
      <c r="N54" s="51">
        <v>0</v>
      </c>
      <c r="O54" s="51">
        <v>663</v>
      </c>
      <c r="P54" s="51">
        <v>0</v>
      </c>
      <c r="Q54" s="51">
        <f t="shared" si="13"/>
        <v>141</v>
      </c>
      <c r="R54" s="51">
        <v>0</v>
      </c>
      <c r="S54" s="51">
        <v>141</v>
      </c>
      <c r="T54" s="51">
        <v>0</v>
      </c>
      <c r="U54" s="51">
        <f t="shared" si="14"/>
        <v>0</v>
      </c>
      <c r="V54" s="51">
        <v>0</v>
      </c>
      <c r="W54" s="51">
        <v>0</v>
      </c>
      <c r="X54" s="51">
        <v>0</v>
      </c>
      <c r="Y54" s="51">
        <f t="shared" si="15"/>
        <v>0</v>
      </c>
      <c r="Z54" s="51">
        <v>0</v>
      </c>
      <c r="AA54" s="51">
        <v>0</v>
      </c>
      <c r="AB54" s="51">
        <v>0</v>
      </c>
      <c r="AC54" s="51">
        <f t="shared" si="16"/>
        <v>0</v>
      </c>
      <c r="AD54" s="51">
        <v>0</v>
      </c>
      <c r="AE54" s="51">
        <v>0</v>
      </c>
      <c r="AF54" s="51">
        <v>0</v>
      </c>
      <c r="AG54" s="51">
        <v>211</v>
      </c>
      <c r="AH54" s="51">
        <v>0</v>
      </c>
    </row>
    <row r="55" spans="1:34" ht="13.5">
      <c r="A55" s="26" t="s">
        <v>96</v>
      </c>
      <c r="B55" s="49" t="s">
        <v>14</v>
      </c>
      <c r="C55" s="50" t="s">
        <v>200</v>
      </c>
      <c r="D55" s="51">
        <f t="shared" si="17"/>
        <v>971</v>
      </c>
      <c r="E55" s="51">
        <v>758</v>
      </c>
      <c r="F55" s="51">
        <v>213</v>
      </c>
      <c r="G55" s="51">
        <f t="shared" si="9"/>
        <v>971</v>
      </c>
      <c r="H55" s="51">
        <f t="shared" si="10"/>
        <v>934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760</v>
      </c>
      <c r="N55" s="51">
        <v>0</v>
      </c>
      <c r="O55" s="51">
        <v>760</v>
      </c>
      <c r="P55" s="51">
        <v>0</v>
      </c>
      <c r="Q55" s="51">
        <f t="shared" si="13"/>
        <v>174</v>
      </c>
      <c r="R55" s="51">
        <v>0</v>
      </c>
      <c r="S55" s="51">
        <v>174</v>
      </c>
      <c r="T55" s="51">
        <v>0</v>
      </c>
      <c r="U55" s="51">
        <f t="shared" si="14"/>
        <v>0</v>
      </c>
      <c r="V55" s="51">
        <v>0</v>
      </c>
      <c r="W55" s="51">
        <v>0</v>
      </c>
      <c r="X55" s="51">
        <v>0</v>
      </c>
      <c r="Y55" s="51">
        <f t="shared" si="15"/>
        <v>0</v>
      </c>
      <c r="Z55" s="51">
        <v>0</v>
      </c>
      <c r="AA55" s="51">
        <v>0</v>
      </c>
      <c r="AB55" s="51">
        <v>0</v>
      </c>
      <c r="AC55" s="51">
        <f t="shared" si="16"/>
        <v>0</v>
      </c>
      <c r="AD55" s="51">
        <v>0</v>
      </c>
      <c r="AE55" s="51">
        <v>0</v>
      </c>
      <c r="AF55" s="51">
        <v>0</v>
      </c>
      <c r="AG55" s="51">
        <v>37</v>
      </c>
      <c r="AH55" s="51">
        <v>0</v>
      </c>
    </row>
    <row r="56" spans="1:34" ht="13.5">
      <c r="A56" s="26" t="s">
        <v>96</v>
      </c>
      <c r="B56" s="49" t="s">
        <v>15</v>
      </c>
      <c r="C56" s="50" t="s">
        <v>16</v>
      </c>
      <c r="D56" s="51">
        <f t="shared" si="17"/>
        <v>2003</v>
      </c>
      <c r="E56" s="51">
        <v>1957</v>
      </c>
      <c r="F56" s="51">
        <v>46</v>
      </c>
      <c r="G56" s="51">
        <f t="shared" si="9"/>
        <v>2003</v>
      </c>
      <c r="H56" s="51">
        <f t="shared" si="10"/>
        <v>1957</v>
      </c>
      <c r="I56" s="51">
        <f t="shared" si="11"/>
        <v>0</v>
      </c>
      <c r="J56" s="51">
        <v>0</v>
      </c>
      <c r="K56" s="51">
        <v>0</v>
      </c>
      <c r="L56" s="51">
        <v>0</v>
      </c>
      <c r="M56" s="51">
        <f t="shared" si="12"/>
        <v>1782</v>
      </c>
      <c r="N56" s="51">
        <v>0</v>
      </c>
      <c r="O56" s="51">
        <v>1782</v>
      </c>
      <c r="P56" s="51">
        <v>0</v>
      </c>
      <c r="Q56" s="51">
        <f t="shared" si="13"/>
        <v>175</v>
      </c>
      <c r="R56" s="51">
        <v>0</v>
      </c>
      <c r="S56" s="51">
        <v>175</v>
      </c>
      <c r="T56" s="51">
        <v>0</v>
      </c>
      <c r="U56" s="51">
        <f t="shared" si="14"/>
        <v>0</v>
      </c>
      <c r="V56" s="51">
        <v>0</v>
      </c>
      <c r="W56" s="51">
        <v>0</v>
      </c>
      <c r="X56" s="51">
        <v>0</v>
      </c>
      <c r="Y56" s="51">
        <f t="shared" si="15"/>
        <v>0</v>
      </c>
      <c r="Z56" s="51">
        <v>0</v>
      </c>
      <c r="AA56" s="51">
        <v>0</v>
      </c>
      <c r="AB56" s="51">
        <v>0</v>
      </c>
      <c r="AC56" s="51">
        <f t="shared" si="16"/>
        <v>0</v>
      </c>
      <c r="AD56" s="51">
        <v>0</v>
      </c>
      <c r="AE56" s="51">
        <v>0</v>
      </c>
      <c r="AF56" s="51">
        <v>0</v>
      </c>
      <c r="AG56" s="51">
        <v>46</v>
      </c>
      <c r="AH56" s="51">
        <v>0</v>
      </c>
    </row>
    <row r="57" spans="1:34" ht="13.5">
      <c r="A57" s="26" t="s">
        <v>96</v>
      </c>
      <c r="B57" s="49" t="s">
        <v>17</v>
      </c>
      <c r="C57" s="50" t="s">
        <v>18</v>
      </c>
      <c r="D57" s="51">
        <f t="shared" si="17"/>
        <v>445</v>
      </c>
      <c r="E57" s="51">
        <v>443</v>
      </c>
      <c r="F57" s="51">
        <v>2</v>
      </c>
      <c r="G57" s="51">
        <f t="shared" si="9"/>
        <v>445</v>
      </c>
      <c r="H57" s="51">
        <f t="shared" si="10"/>
        <v>443</v>
      </c>
      <c r="I57" s="51">
        <f t="shared" si="11"/>
        <v>0</v>
      </c>
      <c r="J57" s="51">
        <v>0</v>
      </c>
      <c r="K57" s="51">
        <v>0</v>
      </c>
      <c r="L57" s="51">
        <v>0</v>
      </c>
      <c r="M57" s="51">
        <f t="shared" si="12"/>
        <v>396</v>
      </c>
      <c r="N57" s="51">
        <v>0</v>
      </c>
      <c r="O57" s="51">
        <v>396</v>
      </c>
      <c r="P57" s="51">
        <v>0</v>
      </c>
      <c r="Q57" s="51">
        <f t="shared" si="13"/>
        <v>0</v>
      </c>
      <c r="R57" s="51">
        <v>0</v>
      </c>
      <c r="S57" s="51">
        <v>0</v>
      </c>
      <c r="T57" s="51">
        <v>0</v>
      </c>
      <c r="U57" s="51">
        <f t="shared" si="14"/>
        <v>47</v>
      </c>
      <c r="V57" s="51">
        <v>0</v>
      </c>
      <c r="W57" s="51">
        <v>47</v>
      </c>
      <c r="X57" s="51">
        <v>0</v>
      </c>
      <c r="Y57" s="51">
        <f t="shared" si="15"/>
        <v>0</v>
      </c>
      <c r="Z57" s="51">
        <v>0</v>
      </c>
      <c r="AA57" s="51">
        <v>0</v>
      </c>
      <c r="AB57" s="51">
        <v>0</v>
      </c>
      <c r="AC57" s="51">
        <f t="shared" si="16"/>
        <v>0</v>
      </c>
      <c r="AD57" s="51">
        <v>0</v>
      </c>
      <c r="AE57" s="51">
        <v>0</v>
      </c>
      <c r="AF57" s="51">
        <v>0</v>
      </c>
      <c r="AG57" s="51">
        <v>2</v>
      </c>
      <c r="AH57" s="51">
        <v>3</v>
      </c>
    </row>
    <row r="58" spans="1:34" ht="13.5">
      <c r="A58" s="26" t="s">
        <v>96</v>
      </c>
      <c r="B58" s="49" t="s">
        <v>19</v>
      </c>
      <c r="C58" s="50" t="s">
        <v>20</v>
      </c>
      <c r="D58" s="51">
        <f t="shared" si="17"/>
        <v>1313</v>
      </c>
      <c r="E58" s="51">
        <v>1313</v>
      </c>
      <c r="F58" s="51">
        <v>0</v>
      </c>
      <c r="G58" s="51">
        <f t="shared" si="9"/>
        <v>1313</v>
      </c>
      <c r="H58" s="51">
        <f t="shared" si="10"/>
        <v>317</v>
      </c>
      <c r="I58" s="51">
        <f t="shared" si="11"/>
        <v>0</v>
      </c>
      <c r="J58" s="51">
        <v>0</v>
      </c>
      <c r="K58" s="51">
        <v>0</v>
      </c>
      <c r="L58" s="51">
        <v>0</v>
      </c>
      <c r="M58" s="51">
        <f t="shared" si="12"/>
        <v>0</v>
      </c>
      <c r="N58" s="51">
        <v>0</v>
      </c>
      <c r="O58" s="51">
        <v>0</v>
      </c>
      <c r="P58" s="51">
        <v>0</v>
      </c>
      <c r="Q58" s="51">
        <f t="shared" si="13"/>
        <v>0</v>
      </c>
      <c r="R58" s="51">
        <v>0</v>
      </c>
      <c r="S58" s="51">
        <v>0</v>
      </c>
      <c r="T58" s="51">
        <v>0</v>
      </c>
      <c r="U58" s="51">
        <f t="shared" si="14"/>
        <v>299</v>
      </c>
      <c r="V58" s="51">
        <v>0</v>
      </c>
      <c r="W58" s="51">
        <v>299</v>
      </c>
      <c r="X58" s="51">
        <v>0</v>
      </c>
      <c r="Y58" s="51">
        <f t="shared" si="15"/>
        <v>18</v>
      </c>
      <c r="Z58" s="51">
        <v>0</v>
      </c>
      <c r="AA58" s="51">
        <v>18</v>
      </c>
      <c r="AB58" s="51">
        <v>0</v>
      </c>
      <c r="AC58" s="51">
        <f t="shared" si="16"/>
        <v>0</v>
      </c>
      <c r="AD58" s="51">
        <v>0</v>
      </c>
      <c r="AE58" s="51">
        <v>0</v>
      </c>
      <c r="AF58" s="51">
        <v>0</v>
      </c>
      <c r="AG58" s="51">
        <v>996</v>
      </c>
      <c r="AH58" s="51">
        <v>0</v>
      </c>
    </row>
    <row r="59" spans="1:34" ht="13.5">
      <c r="A59" s="26" t="s">
        <v>96</v>
      </c>
      <c r="B59" s="49" t="s">
        <v>21</v>
      </c>
      <c r="C59" s="50" t="s">
        <v>22</v>
      </c>
      <c r="D59" s="51">
        <f t="shared" si="17"/>
        <v>396</v>
      </c>
      <c r="E59" s="51">
        <v>396</v>
      </c>
      <c r="F59" s="51">
        <v>0</v>
      </c>
      <c r="G59" s="51">
        <f t="shared" si="9"/>
        <v>396</v>
      </c>
      <c r="H59" s="51">
        <f t="shared" si="10"/>
        <v>396</v>
      </c>
      <c r="I59" s="51">
        <f t="shared" si="11"/>
        <v>0</v>
      </c>
      <c r="J59" s="51">
        <v>0</v>
      </c>
      <c r="K59" s="51">
        <v>0</v>
      </c>
      <c r="L59" s="51">
        <v>0</v>
      </c>
      <c r="M59" s="51">
        <f t="shared" si="12"/>
        <v>360</v>
      </c>
      <c r="N59" s="51">
        <v>0</v>
      </c>
      <c r="O59" s="51">
        <v>360</v>
      </c>
      <c r="P59" s="51">
        <v>0</v>
      </c>
      <c r="Q59" s="51">
        <f t="shared" si="13"/>
        <v>36</v>
      </c>
      <c r="R59" s="51">
        <v>0</v>
      </c>
      <c r="S59" s="51">
        <v>36</v>
      </c>
      <c r="T59" s="51">
        <v>0</v>
      </c>
      <c r="U59" s="51">
        <f t="shared" si="14"/>
        <v>0</v>
      </c>
      <c r="V59" s="51">
        <v>0</v>
      </c>
      <c r="W59" s="51">
        <v>0</v>
      </c>
      <c r="X59" s="51">
        <v>0</v>
      </c>
      <c r="Y59" s="51">
        <f t="shared" si="15"/>
        <v>0</v>
      </c>
      <c r="Z59" s="51">
        <v>0</v>
      </c>
      <c r="AA59" s="51">
        <v>0</v>
      </c>
      <c r="AB59" s="51">
        <v>0</v>
      </c>
      <c r="AC59" s="51">
        <f t="shared" si="16"/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</row>
    <row r="60" spans="1:34" ht="13.5">
      <c r="A60" s="79" t="s">
        <v>95</v>
      </c>
      <c r="B60" s="80"/>
      <c r="C60" s="81"/>
      <c r="D60" s="51">
        <f>SUM(D7:D59)</f>
        <v>487843</v>
      </c>
      <c r="E60" s="51">
        <f aca="true" t="shared" si="18" ref="E60:AH60">SUM(E7:E59)</f>
        <v>330288</v>
      </c>
      <c r="F60" s="51">
        <f t="shared" si="18"/>
        <v>157555</v>
      </c>
      <c r="G60" s="51">
        <f t="shared" si="18"/>
        <v>487843</v>
      </c>
      <c r="H60" s="51">
        <f t="shared" si="18"/>
        <v>465786</v>
      </c>
      <c r="I60" s="51">
        <f t="shared" si="18"/>
        <v>0</v>
      </c>
      <c r="J60" s="51">
        <f t="shared" si="18"/>
        <v>0</v>
      </c>
      <c r="K60" s="51">
        <f t="shared" si="18"/>
        <v>0</v>
      </c>
      <c r="L60" s="51">
        <f t="shared" si="18"/>
        <v>0</v>
      </c>
      <c r="M60" s="51">
        <f t="shared" si="18"/>
        <v>378524</v>
      </c>
      <c r="N60" s="51">
        <f t="shared" si="18"/>
        <v>38738</v>
      </c>
      <c r="O60" s="51">
        <f t="shared" si="18"/>
        <v>206242</v>
      </c>
      <c r="P60" s="51">
        <f t="shared" si="18"/>
        <v>133544</v>
      </c>
      <c r="Q60" s="51">
        <f t="shared" si="18"/>
        <v>37757</v>
      </c>
      <c r="R60" s="51">
        <f t="shared" si="18"/>
        <v>6341</v>
      </c>
      <c r="S60" s="51">
        <f t="shared" si="18"/>
        <v>19465</v>
      </c>
      <c r="T60" s="51">
        <f t="shared" si="18"/>
        <v>11951</v>
      </c>
      <c r="U60" s="51">
        <f t="shared" si="18"/>
        <v>41950</v>
      </c>
      <c r="V60" s="51">
        <f t="shared" si="18"/>
        <v>7197</v>
      </c>
      <c r="W60" s="51">
        <f t="shared" si="18"/>
        <v>32419</v>
      </c>
      <c r="X60" s="51">
        <f t="shared" si="18"/>
        <v>2334</v>
      </c>
      <c r="Y60" s="51">
        <f t="shared" si="18"/>
        <v>25</v>
      </c>
      <c r="Z60" s="51">
        <f t="shared" si="18"/>
        <v>7</v>
      </c>
      <c r="AA60" s="51">
        <f t="shared" si="18"/>
        <v>18</v>
      </c>
      <c r="AB60" s="51">
        <f t="shared" si="18"/>
        <v>0</v>
      </c>
      <c r="AC60" s="51">
        <f t="shared" si="18"/>
        <v>7530</v>
      </c>
      <c r="AD60" s="51">
        <f t="shared" si="18"/>
        <v>1393</v>
      </c>
      <c r="AE60" s="51">
        <f t="shared" si="18"/>
        <v>5992</v>
      </c>
      <c r="AF60" s="51">
        <f t="shared" si="18"/>
        <v>145</v>
      </c>
      <c r="AG60" s="51">
        <f t="shared" si="18"/>
        <v>22057</v>
      </c>
      <c r="AH60" s="51">
        <f t="shared" si="18"/>
        <v>216</v>
      </c>
    </row>
  </sheetData>
  <mergeCells count="14">
    <mergeCell ref="A60:C60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60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23</v>
      </c>
      <c r="B2" s="62" t="s">
        <v>62</v>
      </c>
      <c r="C2" s="67" t="s">
        <v>65</v>
      </c>
      <c r="D2" s="29" t="s">
        <v>53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54</v>
      </c>
      <c r="V2" s="32"/>
      <c r="W2" s="32"/>
      <c r="X2" s="32"/>
      <c r="Y2" s="32"/>
      <c r="Z2" s="32"/>
      <c r="AA2" s="33"/>
      <c r="AB2" s="29" t="s">
        <v>55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38</v>
      </c>
      <c r="E3" s="34" t="s">
        <v>32</v>
      </c>
      <c r="F3" s="82" t="s">
        <v>66</v>
      </c>
      <c r="G3" s="83"/>
      <c r="H3" s="83"/>
      <c r="I3" s="83"/>
      <c r="J3" s="83"/>
      <c r="K3" s="84"/>
      <c r="L3" s="67" t="s">
        <v>67</v>
      </c>
      <c r="M3" s="16" t="s">
        <v>203</v>
      </c>
      <c r="N3" s="35"/>
      <c r="O3" s="35"/>
      <c r="P3" s="35"/>
      <c r="Q3" s="35"/>
      <c r="R3" s="35"/>
      <c r="S3" s="35"/>
      <c r="T3" s="36"/>
      <c r="U3" s="12" t="s">
        <v>38</v>
      </c>
      <c r="V3" s="67" t="s">
        <v>32</v>
      </c>
      <c r="W3" s="92" t="s">
        <v>33</v>
      </c>
      <c r="X3" s="93"/>
      <c r="Y3" s="93"/>
      <c r="Z3" s="93"/>
      <c r="AA3" s="94"/>
      <c r="AB3" s="12" t="s">
        <v>38</v>
      </c>
      <c r="AC3" s="67" t="s">
        <v>68</v>
      </c>
      <c r="AD3" s="67" t="s">
        <v>69</v>
      </c>
      <c r="AE3" s="16" t="s">
        <v>34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47</v>
      </c>
      <c r="H4" s="67" t="s">
        <v>48</v>
      </c>
      <c r="I4" s="67" t="s">
        <v>49</v>
      </c>
      <c r="J4" s="67" t="s">
        <v>50</v>
      </c>
      <c r="K4" s="67" t="s">
        <v>51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47</v>
      </c>
      <c r="X4" s="67" t="s">
        <v>48</v>
      </c>
      <c r="Y4" s="67" t="s">
        <v>49</v>
      </c>
      <c r="Z4" s="67" t="s">
        <v>50</v>
      </c>
      <c r="AA4" s="67" t="s">
        <v>51</v>
      </c>
      <c r="AB4" s="12"/>
      <c r="AC4" s="54"/>
      <c r="AD4" s="54"/>
      <c r="AE4" s="39"/>
      <c r="AF4" s="89" t="s">
        <v>47</v>
      </c>
      <c r="AG4" s="67" t="s">
        <v>48</v>
      </c>
      <c r="AH4" s="67" t="s">
        <v>49</v>
      </c>
      <c r="AI4" s="67" t="s">
        <v>50</v>
      </c>
      <c r="AJ4" s="67" t="s">
        <v>51</v>
      </c>
    </row>
    <row r="5" spans="1:36" s="30" customFormat="1" ht="22.5" customHeight="1">
      <c r="A5" s="95"/>
      <c r="B5" s="97"/>
      <c r="C5" s="68"/>
      <c r="D5" s="18"/>
      <c r="E5" s="42"/>
      <c r="F5" s="12" t="s">
        <v>38</v>
      </c>
      <c r="G5" s="54"/>
      <c r="H5" s="54"/>
      <c r="I5" s="54"/>
      <c r="J5" s="54"/>
      <c r="K5" s="54"/>
      <c r="L5" s="91"/>
      <c r="M5" s="12" t="s">
        <v>38</v>
      </c>
      <c r="N5" s="8" t="s">
        <v>41</v>
      </c>
      <c r="O5" s="8" t="s">
        <v>63</v>
      </c>
      <c r="P5" s="8" t="s">
        <v>42</v>
      </c>
      <c r="Q5" s="20" t="s">
        <v>70</v>
      </c>
      <c r="R5" s="8" t="s">
        <v>43</v>
      </c>
      <c r="S5" s="20" t="s">
        <v>93</v>
      </c>
      <c r="T5" s="8" t="s">
        <v>64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38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71</v>
      </c>
      <c r="E6" s="23" t="s">
        <v>31</v>
      </c>
      <c r="F6" s="23" t="s">
        <v>31</v>
      </c>
      <c r="G6" s="25" t="s">
        <v>31</v>
      </c>
      <c r="H6" s="25" t="s">
        <v>31</v>
      </c>
      <c r="I6" s="25" t="s">
        <v>31</v>
      </c>
      <c r="J6" s="25" t="s">
        <v>31</v>
      </c>
      <c r="K6" s="25" t="s">
        <v>31</v>
      </c>
      <c r="L6" s="43" t="s">
        <v>31</v>
      </c>
      <c r="M6" s="23" t="s">
        <v>31</v>
      </c>
      <c r="N6" s="25" t="s">
        <v>31</v>
      </c>
      <c r="O6" s="25" t="s">
        <v>31</v>
      </c>
      <c r="P6" s="25" t="s">
        <v>31</v>
      </c>
      <c r="Q6" s="25" t="s">
        <v>31</v>
      </c>
      <c r="R6" s="25" t="s">
        <v>31</v>
      </c>
      <c r="S6" s="25" t="s">
        <v>31</v>
      </c>
      <c r="T6" s="25" t="s">
        <v>31</v>
      </c>
      <c r="U6" s="23" t="s">
        <v>31</v>
      </c>
      <c r="V6" s="43" t="s">
        <v>31</v>
      </c>
      <c r="W6" s="44" t="s">
        <v>31</v>
      </c>
      <c r="X6" s="25" t="s">
        <v>31</v>
      </c>
      <c r="Y6" s="25" t="s">
        <v>31</v>
      </c>
      <c r="Z6" s="25" t="s">
        <v>31</v>
      </c>
      <c r="AA6" s="25" t="s">
        <v>31</v>
      </c>
      <c r="AB6" s="23" t="s">
        <v>31</v>
      </c>
      <c r="AC6" s="43" t="s">
        <v>31</v>
      </c>
      <c r="AD6" s="43" t="s">
        <v>31</v>
      </c>
      <c r="AE6" s="23" t="s">
        <v>31</v>
      </c>
      <c r="AF6" s="24" t="s">
        <v>31</v>
      </c>
      <c r="AG6" s="24" t="s">
        <v>31</v>
      </c>
      <c r="AH6" s="24" t="s">
        <v>31</v>
      </c>
      <c r="AI6" s="24" t="s">
        <v>31</v>
      </c>
      <c r="AJ6" s="24" t="s">
        <v>31</v>
      </c>
    </row>
    <row r="7" spans="1:36" ht="13.5">
      <c r="A7" s="26" t="s">
        <v>96</v>
      </c>
      <c r="B7" s="49" t="s">
        <v>97</v>
      </c>
      <c r="C7" s="50" t="s">
        <v>98</v>
      </c>
      <c r="D7" s="51">
        <f aca="true" t="shared" si="0" ref="D7:D59">E7+F7+L7+M7</f>
        <v>128843</v>
      </c>
      <c r="E7" s="51">
        <v>94808</v>
      </c>
      <c r="F7" s="51">
        <f aca="true" t="shared" si="1" ref="F7:F13">SUM(G7:K7)</f>
        <v>9276</v>
      </c>
      <c r="G7" s="51">
        <v>0</v>
      </c>
      <c r="H7" s="51">
        <v>9276</v>
      </c>
      <c r="I7" s="51">
        <v>0</v>
      </c>
      <c r="J7" s="51">
        <v>0</v>
      </c>
      <c r="K7" s="51">
        <v>0</v>
      </c>
      <c r="L7" s="51">
        <v>19010</v>
      </c>
      <c r="M7" s="51">
        <f aca="true" t="shared" si="2" ref="M7:M13">SUM(N7:T7)</f>
        <v>5749</v>
      </c>
      <c r="N7" s="51">
        <v>957</v>
      </c>
      <c r="O7" s="51">
        <v>1691</v>
      </c>
      <c r="P7" s="51">
        <v>1205</v>
      </c>
      <c r="Q7" s="51">
        <v>0</v>
      </c>
      <c r="R7" s="51">
        <v>0</v>
      </c>
      <c r="S7" s="51">
        <v>0</v>
      </c>
      <c r="T7" s="51">
        <v>1896</v>
      </c>
      <c r="U7" s="51">
        <f aca="true" t="shared" si="3" ref="U7:U13">SUM(V7:AA7)</f>
        <v>95675</v>
      </c>
      <c r="V7" s="51">
        <v>94808</v>
      </c>
      <c r="W7" s="51">
        <v>0</v>
      </c>
      <c r="X7" s="51">
        <v>867</v>
      </c>
      <c r="Y7" s="51">
        <v>0</v>
      </c>
      <c r="Z7" s="51">
        <v>0</v>
      </c>
      <c r="AA7" s="51">
        <v>0</v>
      </c>
      <c r="AB7" s="51">
        <f aca="true" t="shared" si="4" ref="AB7:AB13">SUM(AC7:AE7)</f>
        <v>30345</v>
      </c>
      <c r="AC7" s="51">
        <v>19010</v>
      </c>
      <c r="AD7" s="51">
        <v>9180</v>
      </c>
      <c r="AE7" s="51">
        <f aca="true" t="shared" si="5" ref="AE7:AE13">SUM(AF7:AJ7)</f>
        <v>2155</v>
      </c>
      <c r="AF7" s="51">
        <v>0</v>
      </c>
      <c r="AG7" s="51">
        <v>2155</v>
      </c>
      <c r="AH7" s="51">
        <v>0</v>
      </c>
      <c r="AI7" s="51">
        <v>0</v>
      </c>
      <c r="AJ7" s="51">
        <v>0</v>
      </c>
    </row>
    <row r="8" spans="1:36" ht="13.5">
      <c r="A8" s="26" t="s">
        <v>96</v>
      </c>
      <c r="B8" s="49" t="s">
        <v>99</v>
      </c>
      <c r="C8" s="50" t="s">
        <v>100</v>
      </c>
      <c r="D8" s="51">
        <f t="shared" si="0"/>
        <v>7156</v>
      </c>
      <c r="E8" s="51">
        <v>5438</v>
      </c>
      <c r="F8" s="51">
        <f t="shared" si="1"/>
        <v>385</v>
      </c>
      <c r="G8" s="51">
        <v>0</v>
      </c>
      <c r="H8" s="51">
        <v>385</v>
      </c>
      <c r="I8" s="51">
        <v>0</v>
      </c>
      <c r="J8" s="51">
        <v>0</v>
      </c>
      <c r="K8" s="51">
        <v>0</v>
      </c>
      <c r="L8" s="51">
        <v>863</v>
      </c>
      <c r="M8" s="51">
        <f t="shared" si="2"/>
        <v>470</v>
      </c>
      <c r="N8" s="51">
        <v>351</v>
      </c>
      <c r="O8" s="51">
        <v>0</v>
      </c>
      <c r="P8" s="51">
        <v>89</v>
      </c>
      <c r="Q8" s="51">
        <v>30</v>
      </c>
      <c r="R8" s="51">
        <v>0</v>
      </c>
      <c r="S8" s="51">
        <v>0</v>
      </c>
      <c r="T8" s="51">
        <v>0</v>
      </c>
      <c r="U8" s="51">
        <f t="shared" si="3"/>
        <v>5438</v>
      </c>
      <c r="V8" s="51">
        <v>5438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2288</v>
      </c>
      <c r="AC8" s="51">
        <v>863</v>
      </c>
      <c r="AD8" s="51">
        <v>1222</v>
      </c>
      <c r="AE8" s="51">
        <f t="shared" si="5"/>
        <v>203</v>
      </c>
      <c r="AF8" s="51">
        <v>0</v>
      </c>
      <c r="AG8" s="51">
        <v>203</v>
      </c>
      <c r="AH8" s="51">
        <v>0</v>
      </c>
      <c r="AI8" s="51">
        <v>0</v>
      </c>
      <c r="AJ8" s="51">
        <v>0</v>
      </c>
    </row>
    <row r="9" spans="1:36" ht="13.5">
      <c r="A9" s="26" t="s">
        <v>96</v>
      </c>
      <c r="B9" s="49" t="s">
        <v>101</v>
      </c>
      <c r="C9" s="50" t="s">
        <v>102</v>
      </c>
      <c r="D9" s="51">
        <f t="shared" si="0"/>
        <v>22272</v>
      </c>
      <c r="E9" s="51">
        <v>17190</v>
      </c>
      <c r="F9" s="51">
        <f t="shared" si="1"/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3050</v>
      </c>
      <c r="M9" s="51">
        <f t="shared" si="2"/>
        <v>2032</v>
      </c>
      <c r="N9" s="51">
        <v>953</v>
      </c>
      <c r="O9" s="51">
        <v>652</v>
      </c>
      <c r="P9" s="51">
        <v>333</v>
      </c>
      <c r="Q9" s="51">
        <v>94</v>
      </c>
      <c r="R9" s="51">
        <v>0</v>
      </c>
      <c r="S9" s="51">
        <v>0</v>
      </c>
      <c r="T9" s="51">
        <v>0</v>
      </c>
      <c r="U9" s="51">
        <f t="shared" si="3"/>
        <v>17190</v>
      </c>
      <c r="V9" s="51">
        <v>17190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5708</v>
      </c>
      <c r="AC9" s="51">
        <v>3050</v>
      </c>
      <c r="AD9" s="51">
        <v>2658</v>
      </c>
      <c r="AE9" s="51">
        <f t="shared" si="5"/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96</v>
      </c>
      <c r="B10" s="49" t="s">
        <v>103</v>
      </c>
      <c r="C10" s="50" t="s">
        <v>104</v>
      </c>
      <c r="D10" s="51">
        <f t="shared" si="0"/>
        <v>29188</v>
      </c>
      <c r="E10" s="51">
        <v>22501</v>
      </c>
      <c r="F10" s="51">
        <f t="shared" si="1"/>
        <v>5848</v>
      </c>
      <c r="G10" s="51">
        <v>2936</v>
      </c>
      <c r="H10" s="51">
        <v>2912</v>
      </c>
      <c r="I10" s="51">
        <v>0</v>
      </c>
      <c r="J10" s="51">
        <v>0</v>
      </c>
      <c r="K10" s="51">
        <v>0</v>
      </c>
      <c r="L10" s="51">
        <v>394</v>
      </c>
      <c r="M10" s="51">
        <f t="shared" si="2"/>
        <v>445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445</v>
      </c>
      <c r="U10" s="51">
        <f t="shared" si="3"/>
        <v>23792</v>
      </c>
      <c r="V10" s="51">
        <v>22501</v>
      </c>
      <c r="W10" s="51">
        <v>1168</v>
      </c>
      <c r="X10" s="51">
        <v>123</v>
      </c>
      <c r="Y10" s="51">
        <v>0</v>
      </c>
      <c r="Z10" s="51">
        <v>0</v>
      </c>
      <c r="AA10" s="51">
        <v>0</v>
      </c>
      <c r="AB10" s="51">
        <f t="shared" si="4"/>
        <v>4095</v>
      </c>
      <c r="AC10" s="51">
        <v>394</v>
      </c>
      <c r="AD10" s="51">
        <v>3052</v>
      </c>
      <c r="AE10" s="51">
        <f t="shared" si="5"/>
        <v>649</v>
      </c>
      <c r="AF10" s="51">
        <v>649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96</v>
      </c>
      <c r="B11" s="49" t="s">
        <v>105</v>
      </c>
      <c r="C11" s="50" t="s">
        <v>106</v>
      </c>
      <c r="D11" s="51">
        <f t="shared" si="0"/>
        <v>13178</v>
      </c>
      <c r="E11" s="51">
        <v>10833</v>
      </c>
      <c r="F11" s="51">
        <f t="shared" si="1"/>
        <v>2345</v>
      </c>
      <c r="G11" s="51">
        <v>119</v>
      </c>
      <c r="H11" s="51">
        <v>1817</v>
      </c>
      <c r="I11" s="51">
        <v>0</v>
      </c>
      <c r="J11" s="51">
        <v>0</v>
      </c>
      <c r="K11" s="51">
        <v>409</v>
      </c>
      <c r="L11" s="51">
        <v>0</v>
      </c>
      <c r="M11" s="51">
        <f t="shared" si="2"/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10972</v>
      </c>
      <c r="V11" s="51">
        <v>10833</v>
      </c>
      <c r="W11" s="51">
        <v>77</v>
      </c>
      <c r="X11" s="51">
        <v>62</v>
      </c>
      <c r="Y11" s="51">
        <v>0</v>
      </c>
      <c r="Z11" s="51">
        <v>0</v>
      </c>
      <c r="AA11" s="51">
        <v>0</v>
      </c>
      <c r="AB11" s="51">
        <f t="shared" si="4"/>
        <v>1833</v>
      </c>
      <c r="AC11" s="51">
        <v>0</v>
      </c>
      <c r="AD11" s="51">
        <v>1382</v>
      </c>
      <c r="AE11" s="51">
        <f t="shared" si="5"/>
        <v>451</v>
      </c>
      <c r="AF11" s="51">
        <v>42</v>
      </c>
      <c r="AG11" s="51">
        <v>0</v>
      </c>
      <c r="AH11" s="51">
        <v>0</v>
      </c>
      <c r="AI11" s="51">
        <v>0</v>
      </c>
      <c r="AJ11" s="51">
        <v>409</v>
      </c>
    </row>
    <row r="12" spans="1:36" ht="13.5">
      <c r="A12" s="26" t="s">
        <v>96</v>
      </c>
      <c r="B12" s="49" t="s">
        <v>107</v>
      </c>
      <c r="C12" s="50" t="s">
        <v>108</v>
      </c>
      <c r="D12" s="51">
        <f t="shared" si="0"/>
        <v>20600</v>
      </c>
      <c r="E12" s="51">
        <v>14367</v>
      </c>
      <c r="F12" s="51">
        <f t="shared" si="1"/>
        <v>2772</v>
      </c>
      <c r="G12" s="51">
        <v>476</v>
      </c>
      <c r="H12" s="51">
        <v>2296</v>
      </c>
      <c r="I12" s="51">
        <v>0</v>
      </c>
      <c r="J12" s="51">
        <v>0</v>
      </c>
      <c r="K12" s="51">
        <v>0</v>
      </c>
      <c r="L12" s="51">
        <v>3461</v>
      </c>
      <c r="M12" s="51">
        <f t="shared" si="2"/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14367</v>
      </c>
      <c r="V12" s="51">
        <v>14367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5220</v>
      </c>
      <c r="AC12" s="51">
        <v>3461</v>
      </c>
      <c r="AD12" s="51">
        <v>1519</v>
      </c>
      <c r="AE12" s="51">
        <f t="shared" si="5"/>
        <v>240</v>
      </c>
      <c r="AF12" s="51">
        <v>240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96</v>
      </c>
      <c r="B13" s="49" t="s">
        <v>109</v>
      </c>
      <c r="C13" s="50" t="s">
        <v>110</v>
      </c>
      <c r="D13" s="51">
        <f t="shared" si="0"/>
        <v>38058</v>
      </c>
      <c r="E13" s="51">
        <v>32792</v>
      </c>
      <c r="F13" s="51">
        <f t="shared" si="1"/>
        <v>5098</v>
      </c>
      <c r="G13" s="51">
        <v>512</v>
      </c>
      <c r="H13" s="51">
        <v>4586</v>
      </c>
      <c r="I13" s="51">
        <v>0</v>
      </c>
      <c r="J13" s="51">
        <v>0</v>
      </c>
      <c r="K13" s="51">
        <v>0</v>
      </c>
      <c r="L13" s="51">
        <v>168</v>
      </c>
      <c r="M13" s="51">
        <f t="shared" si="2"/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32792</v>
      </c>
      <c r="V13" s="51">
        <v>32792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4930</v>
      </c>
      <c r="AC13" s="51">
        <v>168</v>
      </c>
      <c r="AD13" s="51">
        <v>4762</v>
      </c>
      <c r="AE13" s="51">
        <f t="shared" si="5"/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</row>
    <row r="14" spans="1:36" s="5" customFormat="1" ht="12">
      <c r="A14" s="26" t="s">
        <v>96</v>
      </c>
      <c r="B14" s="49" t="s">
        <v>111</v>
      </c>
      <c r="C14" s="50" t="s">
        <v>112</v>
      </c>
      <c r="D14" s="51">
        <f t="shared" si="0"/>
        <v>21356</v>
      </c>
      <c r="E14" s="51">
        <v>16341</v>
      </c>
      <c r="F14" s="51">
        <f aca="true" t="shared" si="6" ref="F14:F59">SUM(G14:K14)</f>
        <v>829</v>
      </c>
      <c r="G14" s="51">
        <v>0</v>
      </c>
      <c r="H14" s="51">
        <v>829</v>
      </c>
      <c r="I14" s="51">
        <v>0</v>
      </c>
      <c r="J14" s="51">
        <v>0</v>
      </c>
      <c r="K14" s="51">
        <v>0</v>
      </c>
      <c r="L14" s="51">
        <v>4186</v>
      </c>
      <c r="M14" s="51">
        <f aca="true" t="shared" si="7" ref="M14:M59">SUM(N14:T14)</f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aca="true" t="shared" si="8" ref="U14:U59">SUM(V14:AA14)</f>
        <v>16341</v>
      </c>
      <c r="V14" s="51">
        <v>16341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f aca="true" t="shared" si="9" ref="AB14:AB59">SUM(AC14:AE14)</f>
        <v>6709</v>
      </c>
      <c r="AC14" s="51">
        <v>4186</v>
      </c>
      <c r="AD14" s="51">
        <v>2523</v>
      </c>
      <c r="AE14" s="51">
        <f aca="true" t="shared" si="10" ref="AE14:AE59">SUM(AF14:AJ14)</f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96</v>
      </c>
      <c r="B15" s="49" t="s">
        <v>113</v>
      </c>
      <c r="C15" s="50" t="s">
        <v>114</v>
      </c>
      <c r="D15" s="51">
        <f t="shared" si="0"/>
        <v>20263</v>
      </c>
      <c r="E15" s="51">
        <v>17641</v>
      </c>
      <c r="F15" s="51">
        <f t="shared" si="6"/>
        <v>2622</v>
      </c>
      <c r="G15" s="51">
        <v>2622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f t="shared" si="7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8"/>
        <v>17641</v>
      </c>
      <c r="V15" s="51">
        <v>17641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9"/>
        <v>3315</v>
      </c>
      <c r="AC15" s="51">
        <v>0</v>
      </c>
      <c r="AD15" s="51">
        <v>2572</v>
      </c>
      <c r="AE15" s="51">
        <f t="shared" si="10"/>
        <v>743</v>
      </c>
      <c r="AF15" s="51">
        <v>743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96</v>
      </c>
      <c r="B16" s="49" t="s">
        <v>115</v>
      </c>
      <c r="C16" s="50" t="s">
        <v>116</v>
      </c>
      <c r="D16" s="51">
        <f t="shared" si="0"/>
        <v>44552</v>
      </c>
      <c r="E16" s="51">
        <v>35498</v>
      </c>
      <c r="F16" s="51">
        <f t="shared" si="6"/>
        <v>7860</v>
      </c>
      <c r="G16" s="51">
        <v>3385</v>
      </c>
      <c r="H16" s="51">
        <v>4475</v>
      </c>
      <c r="I16" s="51">
        <v>0</v>
      </c>
      <c r="J16" s="51">
        <v>0</v>
      </c>
      <c r="K16" s="51">
        <v>0</v>
      </c>
      <c r="L16" s="51">
        <v>493</v>
      </c>
      <c r="M16" s="51">
        <f t="shared" si="7"/>
        <v>701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701</v>
      </c>
      <c r="U16" s="51">
        <f t="shared" si="8"/>
        <v>36940</v>
      </c>
      <c r="V16" s="51">
        <v>35498</v>
      </c>
      <c r="W16" s="51">
        <v>1235</v>
      </c>
      <c r="X16" s="51">
        <v>207</v>
      </c>
      <c r="Y16" s="51">
        <v>0</v>
      </c>
      <c r="Z16" s="51">
        <v>0</v>
      </c>
      <c r="AA16" s="51">
        <v>0</v>
      </c>
      <c r="AB16" s="51">
        <f t="shared" si="9"/>
        <v>6100</v>
      </c>
      <c r="AC16" s="51">
        <v>493</v>
      </c>
      <c r="AD16" s="51">
        <v>4816</v>
      </c>
      <c r="AE16" s="51">
        <f t="shared" si="10"/>
        <v>791</v>
      </c>
      <c r="AF16" s="51">
        <v>791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96</v>
      </c>
      <c r="B17" s="49" t="s">
        <v>117</v>
      </c>
      <c r="C17" s="50" t="s">
        <v>118</v>
      </c>
      <c r="D17" s="51">
        <f t="shared" si="0"/>
        <v>1651</v>
      </c>
      <c r="E17" s="51">
        <v>1307</v>
      </c>
      <c r="F17" s="51">
        <f t="shared" si="6"/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236</v>
      </c>
      <c r="M17" s="51">
        <f t="shared" si="7"/>
        <v>108</v>
      </c>
      <c r="N17" s="51">
        <v>0</v>
      </c>
      <c r="O17" s="51">
        <v>62</v>
      </c>
      <c r="P17" s="51">
        <v>33</v>
      </c>
      <c r="Q17" s="51">
        <v>13</v>
      </c>
      <c r="R17" s="51">
        <v>0</v>
      </c>
      <c r="S17" s="51">
        <v>0</v>
      </c>
      <c r="T17" s="51">
        <v>0</v>
      </c>
      <c r="U17" s="51">
        <f t="shared" si="8"/>
        <v>1307</v>
      </c>
      <c r="V17" s="51">
        <v>1307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9"/>
        <v>464</v>
      </c>
      <c r="AC17" s="51">
        <v>236</v>
      </c>
      <c r="AD17" s="51">
        <v>228</v>
      </c>
      <c r="AE17" s="51">
        <f t="shared" si="10"/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96</v>
      </c>
      <c r="B18" s="49" t="s">
        <v>119</v>
      </c>
      <c r="C18" s="50" t="s">
        <v>120</v>
      </c>
      <c r="D18" s="51">
        <f t="shared" si="0"/>
        <v>1190</v>
      </c>
      <c r="E18" s="51">
        <v>574</v>
      </c>
      <c r="F18" s="51">
        <f t="shared" si="6"/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616</v>
      </c>
      <c r="M18" s="51">
        <f t="shared" si="7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8"/>
        <v>574</v>
      </c>
      <c r="V18" s="51">
        <v>574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9"/>
        <v>723</v>
      </c>
      <c r="AC18" s="51">
        <v>616</v>
      </c>
      <c r="AD18" s="51">
        <v>107</v>
      </c>
      <c r="AE18" s="51">
        <f t="shared" si="10"/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96</v>
      </c>
      <c r="B19" s="49" t="s">
        <v>121</v>
      </c>
      <c r="C19" s="50" t="s">
        <v>52</v>
      </c>
      <c r="D19" s="51">
        <f t="shared" si="0"/>
        <v>871</v>
      </c>
      <c r="E19" s="51">
        <v>177</v>
      </c>
      <c r="F19" s="51">
        <f t="shared" si="6"/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694</v>
      </c>
      <c r="M19" s="51">
        <f t="shared" si="7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8"/>
        <v>177</v>
      </c>
      <c r="V19" s="51">
        <v>177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9"/>
        <v>726</v>
      </c>
      <c r="AC19" s="51">
        <v>694</v>
      </c>
      <c r="AD19" s="51">
        <v>32</v>
      </c>
      <c r="AE19" s="51">
        <f t="shared" si="10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96</v>
      </c>
      <c r="B20" s="49" t="s">
        <v>122</v>
      </c>
      <c r="C20" s="50" t="s">
        <v>123</v>
      </c>
      <c r="D20" s="51">
        <f t="shared" si="0"/>
        <v>3943</v>
      </c>
      <c r="E20" s="51">
        <v>2439</v>
      </c>
      <c r="F20" s="51">
        <f t="shared" si="6"/>
        <v>293</v>
      </c>
      <c r="G20" s="51">
        <v>293</v>
      </c>
      <c r="H20" s="51">
        <v>0</v>
      </c>
      <c r="I20" s="51">
        <v>0</v>
      </c>
      <c r="J20" s="51">
        <v>0</v>
      </c>
      <c r="K20" s="51">
        <v>0</v>
      </c>
      <c r="L20" s="51">
        <v>1211</v>
      </c>
      <c r="M20" s="51">
        <f t="shared" si="7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8"/>
        <v>2509</v>
      </c>
      <c r="V20" s="51">
        <v>2439</v>
      </c>
      <c r="W20" s="51">
        <v>70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9"/>
        <v>1589</v>
      </c>
      <c r="AC20" s="51">
        <v>1211</v>
      </c>
      <c r="AD20" s="51">
        <v>277</v>
      </c>
      <c r="AE20" s="51">
        <f t="shared" si="10"/>
        <v>101</v>
      </c>
      <c r="AF20" s="51">
        <v>101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96</v>
      </c>
      <c r="B21" s="49" t="s">
        <v>124</v>
      </c>
      <c r="C21" s="50" t="s">
        <v>125</v>
      </c>
      <c r="D21" s="51">
        <f t="shared" si="0"/>
        <v>6514</v>
      </c>
      <c r="E21" s="51">
        <v>5386</v>
      </c>
      <c r="F21" s="51">
        <f t="shared" si="6"/>
        <v>617</v>
      </c>
      <c r="G21" s="51">
        <v>617</v>
      </c>
      <c r="H21" s="51">
        <v>0</v>
      </c>
      <c r="I21" s="51">
        <v>0</v>
      </c>
      <c r="J21" s="51">
        <v>0</v>
      </c>
      <c r="K21" s="51">
        <v>0</v>
      </c>
      <c r="L21" s="51">
        <v>511</v>
      </c>
      <c r="M21" s="51">
        <f t="shared" si="7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8"/>
        <v>5533</v>
      </c>
      <c r="V21" s="51">
        <v>5386</v>
      </c>
      <c r="W21" s="51">
        <v>147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9"/>
        <v>1334</v>
      </c>
      <c r="AC21" s="51">
        <v>511</v>
      </c>
      <c r="AD21" s="51">
        <v>611</v>
      </c>
      <c r="AE21" s="51">
        <f t="shared" si="10"/>
        <v>212</v>
      </c>
      <c r="AF21" s="51">
        <v>212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96</v>
      </c>
      <c r="B22" s="49" t="s">
        <v>126</v>
      </c>
      <c r="C22" s="50" t="s">
        <v>127</v>
      </c>
      <c r="D22" s="51">
        <f t="shared" si="0"/>
        <v>5401</v>
      </c>
      <c r="E22" s="51">
        <v>4683</v>
      </c>
      <c r="F22" s="51">
        <f t="shared" si="6"/>
        <v>534</v>
      </c>
      <c r="G22" s="51">
        <v>0</v>
      </c>
      <c r="H22" s="51">
        <v>534</v>
      </c>
      <c r="I22" s="51">
        <v>0</v>
      </c>
      <c r="J22" s="51">
        <v>0</v>
      </c>
      <c r="K22" s="51">
        <v>0</v>
      </c>
      <c r="L22" s="51">
        <v>117</v>
      </c>
      <c r="M22" s="51">
        <f t="shared" si="7"/>
        <v>67</v>
      </c>
      <c r="N22" s="51">
        <v>41</v>
      </c>
      <c r="O22" s="51">
        <v>0</v>
      </c>
      <c r="P22" s="51">
        <v>6</v>
      </c>
      <c r="Q22" s="51">
        <v>20</v>
      </c>
      <c r="R22" s="51">
        <v>0</v>
      </c>
      <c r="S22" s="51">
        <v>0</v>
      </c>
      <c r="T22" s="51">
        <v>0</v>
      </c>
      <c r="U22" s="51">
        <f t="shared" si="8"/>
        <v>4683</v>
      </c>
      <c r="V22" s="51">
        <v>4683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9"/>
        <v>1450</v>
      </c>
      <c r="AC22" s="51">
        <v>117</v>
      </c>
      <c r="AD22" s="51">
        <v>1052</v>
      </c>
      <c r="AE22" s="51">
        <f t="shared" si="10"/>
        <v>281</v>
      </c>
      <c r="AF22" s="51">
        <v>0</v>
      </c>
      <c r="AG22" s="51">
        <v>281</v>
      </c>
      <c r="AH22" s="51">
        <v>0</v>
      </c>
      <c r="AI22" s="51">
        <v>0</v>
      </c>
      <c r="AJ22" s="51">
        <v>0</v>
      </c>
    </row>
    <row r="23" spans="1:36" ht="13.5">
      <c r="A23" s="26" t="s">
        <v>96</v>
      </c>
      <c r="B23" s="49" t="s">
        <v>128</v>
      </c>
      <c r="C23" s="50" t="s">
        <v>129</v>
      </c>
      <c r="D23" s="51">
        <f t="shared" si="0"/>
        <v>1898</v>
      </c>
      <c r="E23" s="51">
        <v>1695</v>
      </c>
      <c r="F23" s="51">
        <f t="shared" si="6"/>
        <v>62</v>
      </c>
      <c r="G23" s="51">
        <v>0</v>
      </c>
      <c r="H23" s="51">
        <v>62</v>
      </c>
      <c r="I23" s="51">
        <v>0</v>
      </c>
      <c r="J23" s="51">
        <v>0</v>
      </c>
      <c r="K23" s="51">
        <v>0</v>
      </c>
      <c r="L23" s="51">
        <v>89</v>
      </c>
      <c r="M23" s="51">
        <f t="shared" si="7"/>
        <v>52</v>
      </c>
      <c r="N23" s="51">
        <v>12</v>
      </c>
      <c r="O23" s="51">
        <v>6</v>
      </c>
      <c r="P23" s="51">
        <v>32</v>
      </c>
      <c r="Q23" s="51">
        <v>2</v>
      </c>
      <c r="R23" s="51">
        <v>0</v>
      </c>
      <c r="S23" s="51">
        <v>0</v>
      </c>
      <c r="T23" s="51">
        <v>0</v>
      </c>
      <c r="U23" s="51">
        <f t="shared" si="8"/>
        <v>1695</v>
      </c>
      <c r="V23" s="51">
        <v>1695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9"/>
        <v>311</v>
      </c>
      <c r="AC23" s="51">
        <v>89</v>
      </c>
      <c r="AD23" s="51">
        <v>219</v>
      </c>
      <c r="AE23" s="51">
        <f t="shared" si="10"/>
        <v>3</v>
      </c>
      <c r="AF23" s="51">
        <v>0</v>
      </c>
      <c r="AG23" s="51">
        <v>3</v>
      </c>
      <c r="AH23" s="51">
        <v>0</v>
      </c>
      <c r="AI23" s="51">
        <v>0</v>
      </c>
      <c r="AJ23" s="51">
        <v>0</v>
      </c>
    </row>
    <row r="24" spans="1:36" ht="13.5">
      <c r="A24" s="26" t="s">
        <v>96</v>
      </c>
      <c r="B24" s="49" t="s">
        <v>130</v>
      </c>
      <c r="C24" s="50" t="s">
        <v>131</v>
      </c>
      <c r="D24" s="51">
        <f t="shared" si="0"/>
        <v>3566</v>
      </c>
      <c r="E24" s="51">
        <v>3398</v>
      </c>
      <c r="F24" s="51">
        <f t="shared" si="6"/>
        <v>167</v>
      </c>
      <c r="G24" s="51">
        <v>0</v>
      </c>
      <c r="H24" s="51">
        <v>167</v>
      </c>
      <c r="I24" s="51">
        <v>0</v>
      </c>
      <c r="J24" s="51">
        <v>0</v>
      </c>
      <c r="K24" s="51">
        <v>0</v>
      </c>
      <c r="L24" s="51">
        <v>0</v>
      </c>
      <c r="M24" s="51">
        <f t="shared" si="7"/>
        <v>1</v>
      </c>
      <c r="N24" s="51">
        <v>1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8"/>
        <v>3398</v>
      </c>
      <c r="V24" s="51">
        <v>3398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9"/>
        <v>388</v>
      </c>
      <c r="AC24" s="51">
        <v>0</v>
      </c>
      <c r="AD24" s="51">
        <v>388</v>
      </c>
      <c r="AE24" s="51">
        <f t="shared" si="10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96</v>
      </c>
      <c r="B25" s="49" t="s">
        <v>132</v>
      </c>
      <c r="C25" s="50" t="s">
        <v>133</v>
      </c>
      <c r="D25" s="51">
        <f t="shared" si="0"/>
        <v>1984</v>
      </c>
      <c r="E25" s="51">
        <v>0</v>
      </c>
      <c r="F25" s="51">
        <f t="shared" si="6"/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1973</v>
      </c>
      <c r="M25" s="51">
        <f t="shared" si="7"/>
        <v>11</v>
      </c>
      <c r="N25" s="51">
        <v>0</v>
      </c>
      <c r="O25" s="51">
        <v>11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8"/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9"/>
        <v>1973</v>
      </c>
      <c r="AC25" s="51">
        <v>1973</v>
      </c>
      <c r="AD25" s="51">
        <v>0</v>
      </c>
      <c r="AE25" s="51">
        <f t="shared" si="10"/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96</v>
      </c>
      <c r="B26" s="49" t="s">
        <v>134</v>
      </c>
      <c r="C26" s="50" t="s">
        <v>135</v>
      </c>
      <c r="D26" s="51">
        <f t="shared" si="0"/>
        <v>3409</v>
      </c>
      <c r="E26" s="51">
        <v>2657</v>
      </c>
      <c r="F26" s="51">
        <f t="shared" si="6"/>
        <v>519</v>
      </c>
      <c r="G26" s="51">
        <v>0</v>
      </c>
      <c r="H26" s="51">
        <v>519</v>
      </c>
      <c r="I26" s="51">
        <v>0</v>
      </c>
      <c r="J26" s="51">
        <v>0</v>
      </c>
      <c r="K26" s="51">
        <v>0</v>
      </c>
      <c r="L26" s="51">
        <v>233</v>
      </c>
      <c r="M26" s="51">
        <f t="shared" si="7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8"/>
        <v>2657</v>
      </c>
      <c r="V26" s="51">
        <v>2657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9"/>
        <v>769</v>
      </c>
      <c r="AC26" s="51">
        <v>233</v>
      </c>
      <c r="AD26" s="51">
        <v>429</v>
      </c>
      <c r="AE26" s="51">
        <f t="shared" si="10"/>
        <v>107</v>
      </c>
      <c r="AF26" s="51">
        <v>0</v>
      </c>
      <c r="AG26" s="51">
        <v>107</v>
      </c>
      <c r="AH26" s="51">
        <v>0</v>
      </c>
      <c r="AI26" s="51">
        <v>0</v>
      </c>
      <c r="AJ26" s="51">
        <v>0</v>
      </c>
    </row>
    <row r="27" spans="1:36" ht="13.5">
      <c r="A27" s="26" t="s">
        <v>96</v>
      </c>
      <c r="B27" s="49" t="s">
        <v>136</v>
      </c>
      <c r="C27" s="50" t="s">
        <v>137</v>
      </c>
      <c r="D27" s="51">
        <f t="shared" si="0"/>
        <v>4162</v>
      </c>
      <c r="E27" s="51">
        <v>3303</v>
      </c>
      <c r="F27" s="51">
        <f t="shared" si="6"/>
        <v>784</v>
      </c>
      <c r="G27" s="51">
        <v>0</v>
      </c>
      <c r="H27" s="51">
        <v>784</v>
      </c>
      <c r="I27" s="51">
        <v>0</v>
      </c>
      <c r="J27" s="51">
        <v>0</v>
      </c>
      <c r="K27" s="51">
        <v>0</v>
      </c>
      <c r="L27" s="51">
        <v>75</v>
      </c>
      <c r="M27" s="51">
        <f t="shared" si="7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8"/>
        <v>3303</v>
      </c>
      <c r="V27" s="51">
        <v>3303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9"/>
        <v>795</v>
      </c>
      <c r="AC27" s="51">
        <v>75</v>
      </c>
      <c r="AD27" s="51">
        <v>534</v>
      </c>
      <c r="AE27" s="51">
        <f t="shared" si="10"/>
        <v>186</v>
      </c>
      <c r="AF27" s="51">
        <v>0</v>
      </c>
      <c r="AG27" s="51">
        <v>186</v>
      </c>
      <c r="AH27" s="51">
        <v>0</v>
      </c>
      <c r="AI27" s="51">
        <v>0</v>
      </c>
      <c r="AJ27" s="51">
        <v>0</v>
      </c>
    </row>
    <row r="28" spans="1:36" ht="13.5">
      <c r="A28" s="26" t="s">
        <v>96</v>
      </c>
      <c r="B28" s="49" t="s">
        <v>138</v>
      </c>
      <c r="C28" s="50" t="s">
        <v>139</v>
      </c>
      <c r="D28" s="51">
        <f t="shared" si="0"/>
        <v>12977</v>
      </c>
      <c r="E28" s="51">
        <v>11388</v>
      </c>
      <c r="F28" s="51">
        <f t="shared" si="6"/>
        <v>1275</v>
      </c>
      <c r="G28" s="51">
        <v>1275</v>
      </c>
      <c r="H28" s="51">
        <v>0</v>
      </c>
      <c r="I28" s="51">
        <v>0</v>
      </c>
      <c r="J28" s="51">
        <v>0</v>
      </c>
      <c r="K28" s="51">
        <v>0</v>
      </c>
      <c r="L28" s="51">
        <v>314</v>
      </c>
      <c r="M28" s="51">
        <f t="shared" si="7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8"/>
        <v>11656</v>
      </c>
      <c r="V28" s="51">
        <v>11388</v>
      </c>
      <c r="W28" s="51">
        <v>268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9"/>
        <v>2215</v>
      </c>
      <c r="AC28" s="51">
        <v>314</v>
      </c>
      <c r="AD28" s="51">
        <v>1531</v>
      </c>
      <c r="AE28" s="51">
        <f t="shared" si="10"/>
        <v>370</v>
      </c>
      <c r="AF28" s="51">
        <v>370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96</v>
      </c>
      <c r="B29" s="49" t="s">
        <v>140</v>
      </c>
      <c r="C29" s="50" t="s">
        <v>141</v>
      </c>
      <c r="D29" s="51">
        <f t="shared" si="0"/>
        <v>5337</v>
      </c>
      <c r="E29" s="51">
        <v>4767</v>
      </c>
      <c r="F29" s="51">
        <f t="shared" si="6"/>
        <v>495</v>
      </c>
      <c r="G29" s="51">
        <v>495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f t="shared" si="7"/>
        <v>75</v>
      </c>
      <c r="N29" s="51">
        <v>2</v>
      </c>
      <c r="O29" s="51">
        <v>0</v>
      </c>
      <c r="P29" s="51">
        <v>57</v>
      </c>
      <c r="Q29" s="51">
        <v>16</v>
      </c>
      <c r="R29" s="51">
        <v>0</v>
      </c>
      <c r="S29" s="51">
        <v>0</v>
      </c>
      <c r="T29" s="51">
        <v>0</v>
      </c>
      <c r="U29" s="51">
        <f t="shared" si="8"/>
        <v>4886</v>
      </c>
      <c r="V29" s="51">
        <v>4767</v>
      </c>
      <c r="W29" s="51">
        <v>119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9"/>
        <v>805</v>
      </c>
      <c r="AC29" s="51">
        <v>0</v>
      </c>
      <c r="AD29" s="51">
        <v>641</v>
      </c>
      <c r="AE29" s="51">
        <f t="shared" si="10"/>
        <v>164</v>
      </c>
      <c r="AF29" s="51">
        <v>164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96</v>
      </c>
      <c r="B30" s="49" t="s">
        <v>142</v>
      </c>
      <c r="C30" s="50" t="s">
        <v>143</v>
      </c>
      <c r="D30" s="51">
        <f t="shared" si="0"/>
        <v>12806</v>
      </c>
      <c r="E30" s="51">
        <v>10359</v>
      </c>
      <c r="F30" s="51">
        <f t="shared" si="6"/>
        <v>1660</v>
      </c>
      <c r="G30" s="51">
        <v>934</v>
      </c>
      <c r="H30" s="51">
        <v>726</v>
      </c>
      <c r="I30" s="51">
        <v>0</v>
      </c>
      <c r="J30" s="51">
        <v>0</v>
      </c>
      <c r="K30" s="51">
        <v>0</v>
      </c>
      <c r="L30" s="51">
        <v>104</v>
      </c>
      <c r="M30" s="51">
        <f t="shared" si="7"/>
        <v>683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683</v>
      </c>
      <c r="U30" s="51">
        <f t="shared" si="8"/>
        <v>10699</v>
      </c>
      <c r="V30" s="51">
        <v>10359</v>
      </c>
      <c r="W30" s="51">
        <v>312</v>
      </c>
      <c r="X30" s="51">
        <v>28</v>
      </c>
      <c r="Y30" s="51">
        <v>0</v>
      </c>
      <c r="Z30" s="51">
        <v>0</v>
      </c>
      <c r="AA30" s="51">
        <v>0</v>
      </c>
      <c r="AB30" s="51">
        <f t="shared" si="9"/>
        <v>1739</v>
      </c>
      <c r="AC30" s="51">
        <v>104</v>
      </c>
      <c r="AD30" s="51">
        <v>1406</v>
      </c>
      <c r="AE30" s="51">
        <f t="shared" si="10"/>
        <v>229</v>
      </c>
      <c r="AF30" s="51">
        <v>229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96</v>
      </c>
      <c r="B31" s="49" t="s">
        <v>144</v>
      </c>
      <c r="C31" s="50" t="s">
        <v>145</v>
      </c>
      <c r="D31" s="51">
        <f t="shared" si="0"/>
        <v>4901</v>
      </c>
      <c r="E31" s="51">
        <v>3990</v>
      </c>
      <c r="F31" s="51">
        <f t="shared" si="6"/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f t="shared" si="7"/>
        <v>911</v>
      </c>
      <c r="N31" s="51">
        <v>569</v>
      </c>
      <c r="O31" s="51">
        <v>128</v>
      </c>
      <c r="P31" s="51">
        <v>136</v>
      </c>
      <c r="Q31" s="51">
        <v>40</v>
      </c>
      <c r="R31" s="51">
        <v>0</v>
      </c>
      <c r="S31" s="51">
        <v>38</v>
      </c>
      <c r="T31" s="51">
        <v>0</v>
      </c>
      <c r="U31" s="51">
        <f t="shared" si="8"/>
        <v>3990</v>
      </c>
      <c r="V31" s="51">
        <v>3990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9"/>
        <v>438</v>
      </c>
      <c r="AC31" s="51">
        <v>0</v>
      </c>
      <c r="AD31" s="51">
        <v>438</v>
      </c>
      <c r="AE31" s="51">
        <f t="shared" si="10"/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96</v>
      </c>
      <c r="B32" s="49" t="s">
        <v>146</v>
      </c>
      <c r="C32" s="50" t="s">
        <v>147</v>
      </c>
      <c r="D32" s="51">
        <f t="shared" si="0"/>
        <v>4145</v>
      </c>
      <c r="E32" s="51">
        <v>3289</v>
      </c>
      <c r="F32" s="51">
        <f t="shared" si="6"/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163</v>
      </c>
      <c r="M32" s="51">
        <f t="shared" si="7"/>
        <v>693</v>
      </c>
      <c r="N32" s="51">
        <v>481</v>
      </c>
      <c r="O32" s="51">
        <v>78</v>
      </c>
      <c r="P32" s="51">
        <v>92</v>
      </c>
      <c r="Q32" s="51">
        <v>28</v>
      </c>
      <c r="R32" s="51">
        <v>0</v>
      </c>
      <c r="S32" s="51">
        <v>5</v>
      </c>
      <c r="T32" s="51">
        <v>9</v>
      </c>
      <c r="U32" s="51">
        <f t="shared" si="8"/>
        <v>3289</v>
      </c>
      <c r="V32" s="51">
        <v>3289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9"/>
        <v>552</v>
      </c>
      <c r="AC32" s="51">
        <v>163</v>
      </c>
      <c r="AD32" s="51">
        <v>389</v>
      </c>
      <c r="AE32" s="51">
        <f t="shared" si="10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96</v>
      </c>
      <c r="B33" s="49" t="s">
        <v>148</v>
      </c>
      <c r="C33" s="50" t="s">
        <v>149</v>
      </c>
      <c r="D33" s="51">
        <f t="shared" si="0"/>
        <v>11170</v>
      </c>
      <c r="E33" s="51">
        <v>9412</v>
      </c>
      <c r="F33" s="51">
        <f t="shared" si="6"/>
        <v>758</v>
      </c>
      <c r="G33" s="51">
        <v>88</v>
      </c>
      <c r="H33" s="51">
        <v>670</v>
      </c>
      <c r="I33" s="51">
        <v>0</v>
      </c>
      <c r="J33" s="51">
        <v>0</v>
      </c>
      <c r="K33" s="51">
        <v>0</v>
      </c>
      <c r="L33" s="51">
        <v>0</v>
      </c>
      <c r="M33" s="51">
        <f t="shared" si="7"/>
        <v>1000</v>
      </c>
      <c r="N33" s="51">
        <v>830</v>
      </c>
      <c r="O33" s="51">
        <v>170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8"/>
        <v>9510</v>
      </c>
      <c r="V33" s="51">
        <v>9412</v>
      </c>
      <c r="W33" s="51">
        <v>17</v>
      </c>
      <c r="X33" s="51">
        <v>81</v>
      </c>
      <c r="Y33" s="51">
        <v>0</v>
      </c>
      <c r="Z33" s="51">
        <v>0</v>
      </c>
      <c r="AA33" s="51">
        <v>0</v>
      </c>
      <c r="AB33" s="51">
        <f t="shared" si="9"/>
        <v>1304</v>
      </c>
      <c r="AC33" s="51">
        <v>0</v>
      </c>
      <c r="AD33" s="51">
        <v>1105</v>
      </c>
      <c r="AE33" s="51">
        <f t="shared" si="10"/>
        <v>199</v>
      </c>
      <c r="AF33" s="51">
        <v>3</v>
      </c>
      <c r="AG33" s="51">
        <v>196</v>
      </c>
      <c r="AH33" s="51">
        <v>0</v>
      </c>
      <c r="AI33" s="51">
        <v>0</v>
      </c>
      <c r="AJ33" s="51">
        <v>0</v>
      </c>
    </row>
    <row r="34" spans="1:36" ht="13.5">
      <c r="A34" s="26" t="s">
        <v>96</v>
      </c>
      <c r="B34" s="49" t="s">
        <v>150</v>
      </c>
      <c r="C34" s="50" t="s">
        <v>151</v>
      </c>
      <c r="D34" s="51">
        <f t="shared" si="0"/>
        <v>15565</v>
      </c>
      <c r="E34" s="51">
        <v>14125</v>
      </c>
      <c r="F34" s="51">
        <f t="shared" si="6"/>
        <v>1440</v>
      </c>
      <c r="G34" s="51">
        <v>1440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f t="shared" si="7"/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f t="shared" si="8"/>
        <v>14125</v>
      </c>
      <c r="V34" s="51">
        <v>14125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9"/>
        <v>2398</v>
      </c>
      <c r="AC34" s="51">
        <v>0</v>
      </c>
      <c r="AD34" s="51">
        <v>1990</v>
      </c>
      <c r="AE34" s="51">
        <f t="shared" si="10"/>
        <v>408</v>
      </c>
      <c r="AF34" s="51">
        <v>408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96</v>
      </c>
      <c r="B35" s="49" t="s">
        <v>152</v>
      </c>
      <c r="C35" s="50" t="s">
        <v>153</v>
      </c>
      <c r="D35" s="51">
        <f t="shared" si="0"/>
        <v>4243</v>
      </c>
      <c r="E35" s="51">
        <v>3380</v>
      </c>
      <c r="F35" s="51">
        <f t="shared" si="6"/>
        <v>684</v>
      </c>
      <c r="G35" s="51">
        <v>0</v>
      </c>
      <c r="H35" s="51">
        <v>684</v>
      </c>
      <c r="I35" s="51">
        <v>0</v>
      </c>
      <c r="J35" s="51">
        <v>0</v>
      </c>
      <c r="K35" s="51">
        <v>0</v>
      </c>
      <c r="L35" s="51">
        <v>179</v>
      </c>
      <c r="M35" s="51">
        <f t="shared" si="7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8"/>
        <v>3403</v>
      </c>
      <c r="V35" s="51">
        <v>3380</v>
      </c>
      <c r="W35" s="51">
        <v>0</v>
      </c>
      <c r="X35" s="51">
        <v>23</v>
      </c>
      <c r="Y35" s="51">
        <v>0</v>
      </c>
      <c r="Z35" s="51">
        <v>0</v>
      </c>
      <c r="AA35" s="51">
        <v>0</v>
      </c>
      <c r="AB35" s="51">
        <f t="shared" si="9"/>
        <v>689</v>
      </c>
      <c r="AC35" s="51">
        <v>179</v>
      </c>
      <c r="AD35" s="51">
        <v>507</v>
      </c>
      <c r="AE35" s="51">
        <f t="shared" si="10"/>
        <v>3</v>
      </c>
      <c r="AF35" s="51">
        <v>0</v>
      </c>
      <c r="AG35" s="51">
        <v>3</v>
      </c>
      <c r="AH35" s="51">
        <v>0</v>
      </c>
      <c r="AI35" s="51">
        <v>0</v>
      </c>
      <c r="AJ35" s="51">
        <v>0</v>
      </c>
    </row>
    <row r="36" spans="1:36" ht="13.5">
      <c r="A36" s="26" t="s">
        <v>96</v>
      </c>
      <c r="B36" s="49" t="s">
        <v>154</v>
      </c>
      <c r="C36" s="50" t="s">
        <v>155</v>
      </c>
      <c r="D36" s="51">
        <f t="shared" si="0"/>
        <v>2077</v>
      </c>
      <c r="E36" s="51">
        <v>1664</v>
      </c>
      <c r="F36" s="51">
        <f t="shared" si="6"/>
        <v>332</v>
      </c>
      <c r="G36" s="51">
        <v>0</v>
      </c>
      <c r="H36" s="51">
        <v>332</v>
      </c>
      <c r="I36" s="51">
        <v>0</v>
      </c>
      <c r="J36" s="51">
        <v>0</v>
      </c>
      <c r="K36" s="51">
        <v>0</v>
      </c>
      <c r="L36" s="51">
        <v>81</v>
      </c>
      <c r="M36" s="51">
        <f t="shared" si="7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8"/>
        <v>1674</v>
      </c>
      <c r="V36" s="51">
        <v>1664</v>
      </c>
      <c r="W36" s="51">
        <v>0</v>
      </c>
      <c r="X36" s="51">
        <v>10</v>
      </c>
      <c r="Y36" s="51">
        <v>0</v>
      </c>
      <c r="Z36" s="51">
        <v>0</v>
      </c>
      <c r="AA36" s="51">
        <v>0</v>
      </c>
      <c r="AB36" s="51">
        <f t="shared" si="9"/>
        <v>333</v>
      </c>
      <c r="AC36" s="51">
        <v>81</v>
      </c>
      <c r="AD36" s="51">
        <v>250</v>
      </c>
      <c r="AE36" s="51">
        <f t="shared" si="10"/>
        <v>2</v>
      </c>
      <c r="AF36" s="51">
        <v>0</v>
      </c>
      <c r="AG36" s="51">
        <v>2</v>
      </c>
      <c r="AH36" s="51">
        <v>0</v>
      </c>
      <c r="AI36" s="51">
        <v>0</v>
      </c>
      <c r="AJ36" s="51">
        <v>0</v>
      </c>
    </row>
    <row r="37" spans="1:36" ht="13.5">
      <c r="A37" s="26" t="s">
        <v>96</v>
      </c>
      <c r="B37" s="49" t="s">
        <v>156</v>
      </c>
      <c r="C37" s="50" t="s">
        <v>157</v>
      </c>
      <c r="D37" s="51">
        <f t="shared" si="0"/>
        <v>2927</v>
      </c>
      <c r="E37" s="51">
        <v>2355</v>
      </c>
      <c r="F37" s="51">
        <f t="shared" si="6"/>
        <v>508</v>
      </c>
      <c r="G37" s="51">
        <v>0</v>
      </c>
      <c r="H37" s="51">
        <v>508</v>
      </c>
      <c r="I37" s="51">
        <v>0</v>
      </c>
      <c r="J37" s="51">
        <v>0</v>
      </c>
      <c r="K37" s="51">
        <v>0</v>
      </c>
      <c r="L37" s="51">
        <v>64</v>
      </c>
      <c r="M37" s="51">
        <f t="shared" si="7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8"/>
        <v>2369</v>
      </c>
      <c r="V37" s="51">
        <v>2355</v>
      </c>
      <c r="W37" s="51">
        <v>0</v>
      </c>
      <c r="X37" s="51">
        <v>14</v>
      </c>
      <c r="Y37" s="51">
        <v>0</v>
      </c>
      <c r="Z37" s="51">
        <v>0</v>
      </c>
      <c r="AA37" s="51">
        <v>0</v>
      </c>
      <c r="AB37" s="51">
        <f t="shared" si="9"/>
        <v>419</v>
      </c>
      <c r="AC37" s="51">
        <v>64</v>
      </c>
      <c r="AD37" s="51">
        <v>353</v>
      </c>
      <c r="AE37" s="51">
        <f t="shared" si="10"/>
        <v>2</v>
      </c>
      <c r="AF37" s="51">
        <v>0</v>
      </c>
      <c r="AG37" s="51">
        <v>2</v>
      </c>
      <c r="AH37" s="51">
        <v>0</v>
      </c>
      <c r="AI37" s="51">
        <v>0</v>
      </c>
      <c r="AJ37" s="51">
        <v>0</v>
      </c>
    </row>
    <row r="38" spans="1:36" ht="13.5">
      <c r="A38" s="26" t="s">
        <v>96</v>
      </c>
      <c r="B38" s="49" t="s">
        <v>158</v>
      </c>
      <c r="C38" s="50" t="s">
        <v>159</v>
      </c>
      <c r="D38" s="51">
        <f t="shared" si="0"/>
        <v>1633</v>
      </c>
      <c r="E38" s="51">
        <v>1283</v>
      </c>
      <c r="F38" s="51">
        <f t="shared" si="6"/>
        <v>277</v>
      </c>
      <c r="G38" s="51">
        <v>0</v>
      </c>
      <c r="H38" s="51">
        <v>277</v>
      </c>
      <c r="I38" s="51">
        <v>0</v>
      </c>
      <c r="J38" s="51">
        <v>0</v>
      </c>
      <c r="K38" s="51">
        <v>0</v>
      </c>
      <c r="L38" s="51">
        <v>73</v>
      </c>
      <c r="M38" s="51">
        <f t="shared" si="7"/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8"/>
        <v>1292</v>
      </c>
      <c r="V38" s="51">
        <v>1283</v>
      </c>
      <c r="W38" s="51">
        <v>0</v>
      </c>
      <c r="X38" s="51">
        <v>9</v>
      </c>
      <c r="Y38" s="51">
        <v>0</v>
      </c>
      <c r="Z38" s="51">
        <v>0</v>
      </c>
      <c r="AA38" s="51">
        <v>0</v>
      </c>
      <c r="AB38" s="51">
        <f t="shared" si="9"/>
        <v>266</v>
      </c>
      <c r="AC38" s="51">
        <v>73</v>
      </c>
      <c r="AD38" s="51">
        <v>192</v>
      </c>
      <c r="AE38" s="51">
        <f t="shared" si="10"/>
        <v>1</v>
      </c>
      <c r="AF38" s="51">
        <v>0</v>
      </c>
      <c r="AG38" s="51">
        <v>1</v>
      </c>
      <c r="AH38" s="51">
        <v>0</v>
      </c>
      <c r="AI38" s="51">
        <v>0</v>
      </c>
      <c r="AJ38" s="51">
        <v>0</v>
      </c>
    </row>
    <row r="39" spans="1:36" ht="13.5">
      <c r="A39" s="26" t="s">
        <v>96</v>
      </c>
      <c r="B39" s="49" t="s">
        <v>160</v>
      </c>
      <c r="C39" s="50" t="s">
        <v>161</v>
      </c>
      <c r="D39" s="51">
        <f t="shared" si="0"/>
        <v>3089</v>
      </c>
      <c r="E39" s="51">
        <v>2489</v>
      </c>
      <c r="F39" s="51">
        <f t="shared" si="6"/>
        <v>70</v>
      </c>
      <c r="G39" s="51">
        <v>41</v>
      </c>
      <c r="H39" s="51">
        <v>29</v>
      </c>
      <c r="I39" s="51">
        <v>0</v>
      </c>
      <c r="J39" s="51">
        <v>0</v>
      </c>
      <c r="K39" s="51">
        <v>0</v>
      </c>
      <c r="L39" s="51">
        <v>0</v>
      </c>
      <c r="M39" s="51">
        <f t="shared" si="7"/>
        <v>530</v>
      </c>
      <c r="N39" s="51">
        <v>316</v>
      </c>
      <c r="O39" s="51">
        <v>98</v>
      </c>
      <c r="P39" s="51">
        <v>91</v>
      </c>
      <c r="Q39" s="51">
        <v>23</v>
      </c>
      <c r="R39" s="51">
        <v>0</v>
      </c>
      <c r="S39" s="51">
        <v>2</v>
      </c>
      <c r="T39" s="51">
        <v>0</v>
      </c>
      <c r="U39" s="51">
        <f t="shared" si="8"/>
        <v>2503</v>
      </c>
      <c r="V39" s="51">
        <v>2489</v>
      </c>
      <c r="W39" s="51">
        <v>8</v>
      </c>
      <c r="X39" s="51">
        <v>6</v>
      </c>
      <c r="Y39" s="51">
        <v>0</v>
      </c>
      <c r="Z39" s="51">
        <v>0</v>
      </c>
      <c r="AA39" s="51">
        <v>0</v>
      </c>
      <c r="AB39" s="51">
        <f t="shared" si="9"/>
        <v>307</v>
      </c>
      <c r="AC39" s="51">
        <v>0</v>
      </c>
      <c r="AD39" s="51">
        <v>291</v>
      </c>
      <c r="AE39" s="51">
        <f t="shared" si="10"/>
        <v>16</v>
      </c>
      <c r="AF39" s="51">
        <v>1</v>
      </c>
      <c r="AG39" s="51">
        <v>15</v>
      </c>
      <c r="AH39" s="51">
        <v>0</v>
      </c>
      <c r="AI39" s="51">
        <v>0</v>
      </c>
      <c r="AJ39" s="51">
        <v>0</v>
      </c>
    </row>
    <row r="40" spans="1:36" ht="13.5">
      <c r="A40" s="26" t="s">
        <v>96</v>
      </c>
      <c r="B40" s="49" t="s">
        <v>162</v>
      </c>
      <c r="C40" s="50" t="s">
        <v>163</v>
      </c>
      <c r="D40" s="51">
        <f t="shared" si="0"/>
        <v>4977</v>
      </c>
      <c r="E40" s="51">
        <v>4160</v>
      </c>
      <c r="F40" s="51">
        <f t="shared" si="6"/>
        <v>196</v>
      </c>
      <c r="G40" s="51">
        <v>51</v>
      </c>
      <c r="H40" s="51">
        <v>145</v>
      </c>
      <c r="I40" s="51">
        <v>0</v>
      </c>
      <c r="J40" s="51">
        <v>0</v>
      </c>
      <c r="K40" s="51">
        <v>0</v>
      </c>
      <c r="L40" s="51">
        <v>0</v>
      </c>
      <c r="M40" s="51">
        <f t="shared" si="7"/>
        <v>621</v>
      </c>
      <c r="N40" s="51">
        <v>402</v>
      </c>
      <c r="O40" s="51">
        <v>84</v>
      </c>
      <c r="P40" s="51">
        <v>98</v>
      </c>
      <c r="Q40" s="51">
        <v>33</v>
      </c>
      <c r="R40" s="51">
        <v>0</v>
      </c>
      <c r="S40" s="51">
        <v>4</v>
      </c>
      <c r="T40" s="51">
        <v>0</v>
      </c>
      <c r="U40" s="51">
        <f t="shared" si="8"/>
        <v>4200</v>
      </c>
      <c r="V40" s="51">
        <v>4160</v>
      </c>
      <c r="W40" s="51">
        <v>10</v>
      </c>
      <c r="X40" s="51">
        <v>30</v>
      </c>
      <c r="Y40" s="51">
        <v>0</v>
      </c>
      <c r="Z40" s="51">
        <v>0</v>
      </c>
      <c r="AA40" s="51">
        <v>0</v>
      </c>
      <c r="AB40" s="51">
        <f t="shared" si="9"/>
        <v>562</v>
      </c>
      <c r="AC40" s="51">
        <v>0</v>
      </c>
      <c r="AD40" s="51">
        <v>488</v>
      </c>
      <c r="AE40" s="51">
        <f t="shared" si="10"/>
        <v>74</v>
      </c>
      <c r="AF40" s="51">
        <v>2</v>
      </c>
      <c r="AG40" s="51">
        <v>72</v>
      </c>
      <c r="AH40" s="51">
        <v>0</v>
      </c>
      <c r="AI40" s="51">
        <v>0</v>
      </c>
      <c r="AJ40" s="51">
        <v>0</v>
      </c>
    </row>
    <row r="41" spans="1:36" ht="13.5">
      <c r="A41" s="26" t="s">
        <v>96</v>
      </c>
      <c r="B41" s="49" t="s">
        <v>164</v>
      </c>
      <c r="C41" s="50" t="s">
        <v>94</v>
      </c>
      <c r="D41" s="51">
        <f t="shared" si="0"/>
        <v>2974</v>
      </c>
      <c r="E41" s="51">
        <v>2353</v>
      </c>
      <c r="F41" s="51">
        <f t="shared" si="6"/>
        <v>543</v>
      </c>
      <c r="G41" s="51">
        <v>0</v>
      </c>
      <c r="H41" s="51">
        <v>543</v>
      </c>
      <c r="I41" s="51">
        <v>0</v>
      </c>
      <c r="J41" s="51">
        <v>0</v>
      </c>
      <c r="K41" s="51">
        <v>0</v>
      </c>
      <c r="L41" s="51">
        <v>78</v>
      </c>
      <c r="M41" s="51">
        <f t="shared" si="7"/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8"/>
        <v>2369</v>
      </c>
      <c r="V41" s="51">
        <v>2353</v>
      </c>
      <c r="W41" s="51">
        <v>0</v>
      </c>
      <c r="X41" s="51">
        <v>16</v>
      </c>
      <c r="Y41" s="51">
        <v>0</v>
      </c>
      <c r="Z41" s="51">
        <v>0</v>
      </c>
      <c r="AA41" s="51">
        <v>0</v>
      </c>
      <c r="AB41" s="51">
        <f t="shared" si="9"/>
        <v>433</v>
      </c>
      <c r="AC41" s="51">
        <v>78</v>
      </c>
      <c r="AD41" s="51">
        <v>353</v>
      </c>
      <c r="AE41" s="51">
        <f t="shared" si="10"/>
        <v>2</v>
      </c>
      <c r="AF41" s="51">
        <v>0</v>
      </c>
      <c r="AG41" s="51">
        <v>2</v>
      </c>
      <c r="AH41" s="51">
        <v>0</v>
      </c>
      <c r="AI41" s="51">
        <v>0</v>
      </c>
      <c r="AJ41" s="51">
        <v>0</v>
      </c>
    </row>
    <row r="42" spans="1:36" ht="13.5">
      <c r="A42" s="26" t="s">
        <v>96</v>
      </c>
      <c r="B42" s="49" t="s">
        <v>165</v>
      </c>
      <c r="C42" s="50" t="s">
        <v>166</v>
      </c>
      <c r="D42" s="51">
        <f t="shared" si="0"/>
        <v>8830</v>
      </c>
      <c r="E42" s="51">
        <v>6308</v>
      </c>
      <c r="F42" s="51">
        <f t="shared" si="6"/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1241</v>
      </c>
      <c r="M42" s="51">
        <f t="shared" si="7"/>
        <v>1281</v>
      </c>
      <c r="N42" s="51">
        <v>794</v>
      </c>
      <c r="O42" s="51">
        <v>180</v>
      </c>
      <c r="P42" s="51">
        <v>191</v>
      </c>
      <c r="Q42" s="51">
        <v>65</v>
      </c>
      <c r="R42" s="51">
        <v>0</v>
      </c>
      <c r="S42" s="51">
        <v>51</v>
      </c>
      <c r="T42" s="51">
        <v>0</v>
      </c>
      <c r="U42" s="51">
        <f t="shared" si="8"/>
        <v>6308</v>
      </c>
      <c r="V42" s="51">
        <v>6308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1810</v>
      </c>
      <c r="AC42" s="51">
        <v>1241</v>
      </c>
      <c r="AD42" s="51">
        <v>569</v>
      </c>
      <c r="AE42" s="51">
        <f t="shared" si="10"/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96</v>
      </c>
      <c r="B43" s="49" t="s">
        <v>167</v>
      </c>
      <c r="C43" s="50" t="s">
        <v>168</v>
      </c>
      <c r="D43" s="51">
        <f t="shared" si="0"/>
        <v>1991</v>
      </c>
      <c r="E43" s="51">
        <v>1758</v>
      </c>
      <c r="F43" s="51">
        <f t="shared" si="6"/>
        <v>95</v>
      </c>
      <c r="G43" s="51">
        <v>0</v>
      </c>
      <c r="H43" s="51">
        <v>95</v>
      </c>
      <c r="I43" s="51">
        <v>0</v>
      </c>
      <c r="J43" s="51">
        <v>0</v>
      </c>
      <c r="K43" s="51">
        <v>0</v>
      </c>
      <c r="L43" s="51">
        <v>138</v>
      </c>
      <c r="M43" s="51">
        <f t="shared" si="7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8"/>
        <v>1758</v>
      </c>
      <c r="V43" s="51">
        <v>1758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276</v>
      </c>
      <c r="AC43" s="51">
        <v>138</v>
      </c>
      <c r="AD43" s="51">
        <v>138</v>
      </c>
      <c r="AE43" s="51">
        <f t="shared" si="10"/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96</v>
      </c>
      <c r="B44" s="49" t="s">
        <v>169</v>
      </c>
      <c r="C44" s="50" t="s">
        <v>170</v>
      </c>
      <c r="D44" s="51">
        <f t="shared" si="0"/>
        <v>1475</v>
      </c>
      <c r="E44" s="51">
        <v>1212</v>
      </c>
      <c r="F44" s="51">
        <f t="shared" si="6"/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263</v>
      </c>
      <c r="M44" s="51">
        <f t="shared" si="7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8"/>
        <v>1212</v>
      </c>
      <c r="V44" s="51">
        <v>1212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376</v>
      </c>
      <c r="AC44" s="51">
        <v>263</v>
      </c>
      <c r="AD44" s="51">
        <v>113</v>
      </c>
      <c r="AE44" s="51">
        <f t="shared" si="10"/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96</v>
      </c>
      <c r="B45" s="49" t="s">
        <v>171</v>
      </c>
      <c r="C45" s="50" t="s">
        <v>172</v>
      </c>
      <c r="D45" s="51">
        <f t="shared" si="0"/>
        <v>405</v>
      </c>
      <c r="E45" s="51">
        <v>356</v>
      </c>
      <c r="F45" s="51">
        <f t="shared" si="6"/>
        <v>49</v>
      </c>
      <c r="G45" s="51">
        <v>33</v>
      </c>
      <c r="H45" s="51">
        <v>16</v>
      </c>
      <c r="I45" s="51">
        <v>0</v>
      </c>
      <c r="J45" s="51">
        <v>0</v>
      </c>
      <c r="K45" s="51">
        <v>0</v>
      </c>
      <c r="L45" s="51">
        <v>0</v>
      </c>
      <c r="M45" s="51">
        <f t="shared" si="7"/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8"/>
        <v>356</v>
      </c>
      <c r="V45" s="51">
        <v>356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124</v>
      </c>
      <c r="AC45" s="51">
        <v>0</v>
      </c>
      <c r="AD45" s="51">
        <v>91</v>
      </c>
      <c r="AE45" s="51">
        <f t="shared" si="10"/>
        <v>33</v>
      </c>
      <c r="AF45" s="51">
        <v>33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96</v>
      </c>
      <c r="B46" s="49" t="s">
        <v>173</v>
      </c>
      <c r="C46" s="50" t="s">
        <v>174</v>
      </c>
      <c r="D46" s="51">
        <f t="shared" si="0"/>
        <v>818</v>
      </c>
      <c r="E46" s="51">
        <v>687</v>
      </c>
      <c r="F46" s="51">
        <f t="shared" si="6"/>
        <v>131</v>
      </c>
      <c r="G46" s="51">
        <v>0</v>
      </c>
      <c r="H46" s="51">
        <v>131</v>
      </c>
      <c r="I46" s="51">
        <v>0</v>
      </c>
      <c r="J46" s="51">
        <v>0</v>
      </c>
      <c r="K46" s="51">
        <v>0</v>
      </c>
      <c r="L46" s="51">
        <v>0</v>
      </c>
      <c r="M46" s="51">
        <f t="shared" si="7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8"/>
        <v>687</v>
      </c>
      <c r="V46" s="51">
        <v>687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0</v>
      </c>
      <c r="AC46" s="51">
        <v>0</v>
      </c>
      <c r="AD46" s="51">
        <v>0</v>
      </c>
      <c r="AE46" s="51">
        <f t="shared" si="10"/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96</v>
      </c>
      <c r="B47" s="49" t="s">
        <v>175</v>
      </c>
      <c r="C47" s="50" t="s">
        <v>0</v>
      </c>
      <c r="D47" s="51">
        <f t="shared" si="0"/>
        <v>250</v>
      </c>
      <c r="E47" s="51">
        <v>150</v>
      </c>
      <c r="F47" s="51">
        <f t="shared" si="6"/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100</v>
      </c>
      <c r="M47" s="51">
        <f t="shared" si="7"/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150</v>
      </c>
      <c r="V47" s="51">
        <v>150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125</v>
      </c>
      <c r="AC47" s="51">
        <v>100</v>
      </c>
      <c r="AD47" s="51">
        <v>25</v>
      </c>
      <c r="AE47" s="51">
        <f t="shared" si="10"/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96</v>
      </c>
      <c r="B48" s="49" t="s">
        <v>1</v>
      </c>
      <c r="C48" s="50" t="s">
        <v>2</v>
      </c>
      <c r="D48" s="51">
        <f t="shared" si="0"/>
        <v>359</v>
      </c>
      <c r="E48" s="51">
        <v>300</v>
      </c>
      <c r="F48" s="51">
        <f t="shared" si="6"/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f t="shared" si="7"/>
        <v>59</v>
      </c>
      <c r="N48" s="51">
        <v>0</v>
      </c>
      <c r="O48" s="51">
        <v>54</v>
      </c>
      <c r="P48" s="51">
        <v>5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300</v>
      </c>
      <c r="V48" s="51">
        <v>300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0</v>
      </c>
      <c r="AC48" s="51">
        <v>0</v>
      </c>
      <c r="AD48" s="51">
        <v>0</v>
      </c>
      <c r="AE48" s="51">
        <f t="shared" si="10"/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96</v>
      </c>
      <c r="B49" s="49" t="s">
        <v>3</v>
      </c>
      <c r="C49" s="50" t="s">
        <v>4</v>
      </c>
      <c r="D49" s="51">
        <f t="shared" si="0"/>
        <v>365</v>
      </c>
      <c r="E49" s="51">
        <v>251</v>
      </c>
      <c r="F49" s="51">
        <f t="shared" si="6"/>
        <v>26</v>
      </c>
      <c r="G49" s="51">
        <v>0</v>
      </c>
      <c r="H49" s="51">
        <v>26</v>
      </c>
      <c r="I49" s="51">
        <v>0</v>
      </c>
      <c r="J49" s="51">
        <v>0</v>
      </c>
      <c r="K49" s="51">
        <v>0</v>
      </c>
      <c r="L49" s="51">
        <v>50</v>
      </c>
      <c r="M49" s="51">
        <f t="shared" si="7"/>
        <v>38</v>
      </c>
      <c r="N49" s="51">
        <v>0</v>
      </c>
      <c r="O49" s="51">
        <v>0</v>
      </c>
      <c r="P49" s="51">
        <v>38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251</v>
      </c>
      <c r="V49" s="51">
        <v>251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57</v>
      </c>
      <c r="AC49" s="51">
        <v>50</v>
      </c>
      <c r="AD49" s="51">
        <v>0</v>
      </c>
      <c r="AE49" s="51">
        <f t="shared" si="10"/>
        <v>7</v>
      </c>
      <c r="AF49" s="51">
        <v>0</v>
      </c>
      <c r="AG49" s="51">
        <v>7</v>
      </c>
      <c r="AH49" s="51">
        <v>0</v>
      </c>
      <c r="AI49" s="51">
        <v>0</v>
      </c>
      <c r="AJ49" s="51">
        <v>0</v>
      </c>
    </row>
    <row r="50" spans="1:36" ht="13.5">
      <c r="A50" s="26" t="s">
        <v>96</v>
      </c>
      <c r="B50" s="49" t="s">
        <v>5</v>
      </c>
      <c r="C50" s="50" t="s">
        <v>6</v>
      </c>
      <c r="D50" s="51">
        <f t="shared" si="0"/>
        <v>200</v>
      </c>
      <c r="E50" s="51">
        <v>0</v>
      </c>
      <c r="F50" s="51">
        <f t="shared" si="6"/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200</v>
      </c>
      <c r="M50" s="51">
        <f t="shared" si="7"/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8"/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200</v>
      </c>
      <c r="AC50" s="51">
        <v>200</v>
      </c>
      <c r="AD50" s="51">
        <v>0</v>
      </c>
      <c r="AE50" s="51">
        <f t="shared" si="10"/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96</v>
      </c>
      <c r="B51" s="49" t="s">
        <v>7</v>
      </c>
      <c r="C51" s="50" t="s">
        <v>8</v>
      </c>
      <c r="D51" s="51">
        <f t="shared" si="0"/>
        <v>81</v>
      </c>
      <c r="E51" s="51">
        <v>0</v>
      </c>
      <c r="F51" s="51">
        <f t="shared" si="6"/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81</v>
      </c>
      <c r="M51" s="51">
        <f t="shared" si="7"/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f t="shared" si="8"/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81</v>
      </c>
      <c r="AC51" s="51">
        <v>81</v>
      </c>
      <c r="AD51" s="51">
        <v>0</v>
      </c>
      <c r="AE51" s="51">
        <f t="shared" si="10"/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96</v>
      </c>
      <c r="B52" s="49" t="s">
        <v>9</v>
      </c>
      <c r="C52" s="50" t="s">
        <v>10</v>
      </c>
      <c r="D52" s="51">
        <f t="shared" si="0"/>
        <v>637</v>
      </c>
      <c r="E52" s="51">
        <v>326</v>
      </c>
      <c r="F52" s="51">
        <f t="shared" si="6"/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311</v>
      </c>
      <c r="M52" s="51">
        <f t="shared" si="7"/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f t="shared" si="8"/>
        <v>326</v>
      </c>
      <c r="V52" s="51">
        <v>326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371</v>
      </c>
      <c r="AC52" s="51">
        <v>311</v>
      </c>
      <c r="AD52" s="51">
        <v>60</v>
      </c>
      <c r="AE52" s="51">
        <f t="shared" si="10"/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96</v>
      </c>
      <c r="B53" s="49" t="s">
        <v>11</v>
      </c>
      <c r="C53" s="50" t="s">
        <v>201</v>
      </c>
      <c r="D53" s="51">
        <f t="shared" si="0"/>
        <v>1667</v>
      </c>
      <c r="E53" s="51">
        <v>1355</v>
      </c>
      <c r="F53" s="51">
        <f t="shared" si="6"/>
        <v>312</v>
      </c>
      <c r="G53" s="51">
        <v>0</v>
      </c>
      <c r="H53" s="51">
        <v>312</v>
      </c>
      <c r="I53" s="51">
        <v>0</v>
      </c>
      <c r="J53" s="51">
        <v>0</v>
      </c>
      <c r="K53" s="51">
        <v>0</v>
      </c>
      <c r="L53" s="51">
        <v>0</v>
      </c>
      <c r="M53" s="51">
        <f t="shared" si="7"/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f t="shared" si="8"/>
        <v>1355</v>
      </c>
      <c r="V53" s="51">
        <v>1355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439</v>
      </c>
      <c r="AC53" s="51">
        <v>0</v>
      </c>
      <c r="AD53" s="51">
        <v>278</v>
      </c>
      <c r="AE53" s="51">
        <f t="shared" si="10"/>
        <v>161</v>
      </c>
      <c r="AF53" s="51">
        <v>0</v>
      </c>
      <c r="AG53" s="51">
        <v>161</v>
      </c>
      <c r="AH53" s="51">
        <v>0</v>
      </c>
      <c r="AI53" s="51">
        <v>0</v>
      </c>
      <c r="AJ53" s="51">
        <v>0</v>
      </c>
    </row>
    <row r="54" spans="1:36" ht="13.5">
      <c r="A54" s="26" t="s">
        <v>96</v>
      </c>
      <c r="B54" s="49" t="s">
        <v>12</v>
      </c>
      <c r="C54" s="50" t="s">
        <v>13</v>
      </c>
      <c r="D54" s="51">
        <f t="shared" si="0"/>
        <v>1015</v>
      </c>
      <c r="E54" s="51">
        <v>830</v>
      </c>
      <c r="F54" s="51">
        <f t="shared" si="6"/>
        <v>185</v>
      </c>
      <c r="G54" s="51">
        <v>0</v>
      </c>
      <c r="H54" s="51">
        <v>185</v>
      </c>
      <c r="I54" s="51">
        <v>0</v>
      </c>
      <c r="J54" s="51">
        <v>0</v>
      </c>
      <c r="K54" s="51">
        <v>0</v>
      </c>
      <c r="L54" s="51">
        <v>0</v>
      </c>
      <c r="M54" s="51">
        <f t="shared" si="7"/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f t="shared" si="8"/>
        <v>830</v>
      </c>
      <c r="V54" s="51">
        <v>830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266</v>
      </c>
      <c r="AC54" s="51">
        <v>0</v>
      </c>
      <c r="AD54" s="51">
        <v>170</v>
      </c>
      <c r="AE54" s="51">
        <f t="shared" si="10"/>
        <v>96</v>
      </c>
      <c r="AF54" s="51">
        <v>0</v>
      </c>
      <c r="AG54" s="51">
        <v>96</v>
      </c>
      <c r="AH54" s="51">
        <v>0</v>
      </c>
      <c r="AI54" s="51">
        <v>0</v>
      </c>
      <c r="AJ54" s="51">
        <v>0</v>
      </c>
    </row>
    <row r="55" spans="1:36" ht="13.5">
      <c r="A55" s="26" t="s">
        <v>96</v>
      </c>
      <c r="B55" s="49" t="s">
        <v>14</v>
      </c>
      <c r="C55" s="50" t="s">
        <v>200</v>
      </c>
      <c r="D55" s="51">
        <f t="shared" si="0"/>
        <v>971</v>
      </c>
      <c r="E55" s="51">
        <v>786</v>
      </c>
      <c r="F55" s="51">
        <f t="shared" si="6"/>
        <v>185</v>
      </c>
      <c r="G55" s="51">
        <v>0</v>
      </c>
      <c r="H55" s="51">
        <v>185</v>
      </c>
      <c r="I55" s="51">
        <v>0</v>
      </c>
      <c r="J55" s="51">
        <v>0</v>
      </c>
      <c r="K55" s="51">
        <v>0</v>
      </c>
      <c r="L55" s="51">
        <v>0</v>
      </c>
      <c r="M55" s="51">
        <f t="shared" si="7"/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f t="shared" si="8"/>
        <v>786</v>
      </c>
      <c r="V55" s="51">
        <v>786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256</v>
      </c>
      <c r="AC55" s="51">
        <v>0</v>
      </c>
      <c r="AD55" s="51">
        <v>161</v>
      </c>
      <c r="AE55" s="51">
        <f t="shared" si="10"/>
        <v>95</v>
      </c>
      <c r="AF55" s="51">
        <v>0</v>
      </c>
      <c r="AG55" s="51">
        <v>95</v>
      </c>
      <c r="AH55" s="51">
        <v>0</v>
      </c>
      <c r="AI55" s="51">
        <v>0</v>
      </c>
      <c r="AJ55" s="51">
        <v>0</v>
      </c>
    </row>
    <row r="56" spans="1:36" ht="13.5">
      <c r="A56" s="26" t="s">
        <v>96</v>
      </c>
      <c r="B56" s="49" t="s">
        <v>15</v>
      </c>
      <c r="C56" s="50" t="s">
        <v>16</v>
      </c>
      <c r="D56" s="51">
        <f t="shared" si="0"/>
        <v>2003</v>
      </c>
      <c r="E56" s="51">
        <v>1782</v>
      </c>
      <c r="F56" s="51">
        <f t="shared" si="6"/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219</v>
      </c>
      <c r="M56" s="51">
        <f t="shared" si="7"/>
        <v>2</v>
      </c>
      <c r="N56" s="51">
        <v>0</v>
      </c>
      <c r="O56" s="51">
        <v>2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f t="shared" si="8"/>
        <v>1782</v>
      </c>
      <c r="V56" s="51">
        <v>1782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587</v>
      </c>
      <c r="AC56" s="51">
        <v>219</v>
      </c>
      <c r="AD56" s="51">
        <v>368</v>
      </c>
      <c r="AE56" s="51">
        <f t="shared" si="10"/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96</v>
      </c>
      <c r="B57" s="49" t="s">
        <v>17</v>
      </c>
      <c r="C57" s="50" t="s">
        <v>18</v>
      </c>
      <c r="D57" s="51">
        <f t="shared" si="0"/>
        <v>434</v>
      </c>
      <c r="E57" s="51">
        <v>387</v>
      </c>
      <c r="F57" s="51">
        <f t="shared" si="6"/>
        <v>47</v>
      </c>
      <c r="G57" s="51">
        <v>0</v>
      </c>
      <c r="H57" s="51">
        <v>47</v>
      </c>
      <c r="I57" s="51">
        <v>0</v>
      </c>
      <c r="J57" s="51">
        <v>0</v>
      </c>
      <c r="K57" s="51">
        <v>0</v>
      </c>
      <c r="L57" s="51">
        <v>0</v>
      </c>
      <c r="M57" s="51">
        <f t="shared" si="7"/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f t="shared" si="8"/>
        <v>387</v>
      </c>
      <c r="V57" s="51">
        <v>387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97</v>
      </c>
      <c r="AC57" s="51">
        <v>0</v>
      </c>
      <c r="AD57" s="51">
        <v>77</v>
      </c>
      <c r="AE57" s="51">
        <f t="shared" si="10"/>
        <v>20</v>
      </c>
      <c r="AF57" s="51">
        <v>0</v>
      </c>
      <c r="AG57" s="51">
        <v>20</v>
      </c>
      <c r="AH57" s="51">
        <v>0</v>
      </c>
      <c r="AI57" s="51">
        <v>0</v>
      </c>
      <c r="AJ57" s="51">
        <v>0</v>
      </c>
    </row>
    <row r="58" spans="1:36" ht="13.5">
      <c r="A58" s="26" t="s">
        <v>96</v>
      </c>
      <c r="B58" s="49" t="s">
        <v>19</v>
      </c>
      <c r="C58" s="50" t="s">
        <v>20</v>
      </c>
      <c r="D58" s="51">
        <f t="shared" si="0"/>
        <v>1295</v>
      </c>
      <c r="E58" s="51">
        <v>0</v>
      </c>
      <c r="F58" s="51">
        <f t="shared" si="6"/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996</v>
      </c>
      <c r="M58" s="51">
        <f t="shared" si="7"/>
        <v>299</v>
      </c>
      <c r="N58" s="51">
        <v>0</v>
      </c>
      <c r="O58" s="51">
        <v>299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f t="shared" si="8"/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996</v>
      </c>
      <c r="AC58" s="51">
        <v>996</v>
      </c>
      <c r="AD58" s="51">
        <v>0</v>
      </c>
      <c r="AE58" s="51">
        <f t="shared" si="10"/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96</v>
      </c>
      <c r="B59" s="49" t="s">
        <v>21</v>
      </c>
      <c r="C59" s="50" t="s">
        <v>22</v>
      </c>
      <c r="D59" s="51">
        <f t="shared" si="0"/>
        <v>396</v>
      </c>
      <c r="E59" s="51">
        <v>360</v>
      </c>
      <c r="F59" s="51">
        <f t="shared" si="6"/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36</v>
      </c>
      <c r="M59" s="51">
        <f t="shared" si="7"/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360</v>
      </c>
      <c r="V59" s="51">
        <v>360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92</v>
      </c>
      <c r="AC59" s="51">
        <v>36</v>
      </c>
      <c r="AD59" s="51">
        <v>56</v>
      </c>
      <c r="AE59" s="51">
        <f t="shared" si="10"/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</row>
    <row r="60" spans="1:36" ht="13.5">
      <c r="A60" s="79" t="s">
        <v>95</v>
      </c>
      <c r="B60" s="80"/>
      <c r="C60" s="81"/>
      <c r="D60" s="51">
        <f aca="true" t="shared" si="11" ref="D60:AJ60">SUM(D7:D59)</f>
        <v>492068</v>
      </c>
      <c r="E60" s="51">
        <f t="shared" si="11"/>
        <v>384890</v>
      </c>
      <c r="F60" s="51">
        <f t="shared" si="11"/>
        <v>49279</v>
      </c>
      <c r="G60" s="51">
        <f t="shared" si="11"/>
        <v>15317</v>
      </c>
      <c r="H60" s="51">
        <f t="shared" si="11"/>
        <v>33553</v>
      </c>
      <c r="I60" s="51">
        <f t="shared" si="11"/>
        <v>0</v>
      </c>
      <c r="J60" s="51">
        <f t="shared" si="11"/>
        <v>0</v>
      </c>
      <c r="K60" s="51">
        <f t="shared" si="11"/>
        <v>409</v>
      </c>
      <c r="L60" s="51">
        <f t="shared" si="11"/>
        <v>42071</v>
      </c>
      <c r="M60" s="51">
        <f t="shared" si="11"/>
        <v>15828</v>
      </c>
      <c r="N60" s="51">
        <f t="shared" si="11"/>
        <v>5709</v>
      </c>
      <c r="O60" s="51">
        <f t="shared" si="11"/>
        <v>3515</v>
      </c>
      <c r="P60" s="51">
        <f t="shared" si="11"/>
        <v>2406</v>
      </c>
      <c r="Q60" s="51">
        <f t="shared" si="11"/>
        <v>364</v>
      </c>
      <c r="R60" s="51">
        <f t="shared" si="11"/>
        <v>0</v>
      </c>
      <c r="S60" s="51">
        <f t="shared" si="11"/>
        <v>100</v>
      </c>
      <c r="T60" s="51">
        <f t="shared" si="11"/>
        <v>3734</v>
      </c>
      <c r="U60" s="51">
        <f t="shared" si="11"/>
        <v>389797</v>
      </c>
      <c r="V60" s="51">
        <f t="shared" si="11"/>
        <v>384890</v>
      </c>
      <c r="W60" s="51">
        <f t="shared" si="11"/>
        <v>3431</v>
      </c>
      <c r="X60" s="51">
        <f t="shared" si="11"/>
        <v>1476</v>
      </c>
      <c r="Y60" s="51">
        <f t="shared" si="11"/>
        <v>0</v>
      </c>
      <c r="Z60" s="51">
        <f t="shared" si="11"/>
        <v>0</v>
      </c>
      <c r="AA60" s="51">
        <f t="shared" si="11"/>
        <v>0</v>
      </c>
      <c r="AB60" s="51">
        <f t="shared" si="11"/>
        <v>99678</v>
      </c>
      <c r="AC60" s="51">
        <f t="shared" si="11"/>
        <v>42071</v>
      </c>
      <c r="AD60" s="51">
        <f t="shared" si="11"/>
        <v>49603</v>
      </c>
      <c r="AE60" s="51">
        <f t="shared" si="11"/>
        <v>8004</v>
      </c>
      <c r="AF60" s="51">
        <f t="shared" si="11"/>
        <v>3988</v>
      </c>
      <c r="AG60" s="51">
        <f t="shared" si="11"/>
        <v>3607</v>
      </c>
      <c r="AH60" s="51">
        <f t="shared" si="11"/>
        <v>0</v>
      </c>
      <c r="AI60" s="51">
        <f t="shared" si="11"/>
        <v>0</v>
      </c>
      <c r="AJ60" s="51">
        <f t="shared" si="11"/>
        <v>409</v>
      </c>
    </row>
  </sheetData>
  <mergeCells count="25">
    <mergeCell ref="A60:C60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59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23</v>
      </c>
      <c r="B2" s="62" t="s">
        <v>62</v>
      </c>
      <c r="C2" s="62" t="s">
        <v>35</v>
      </c>
      <c r="D2" s="106" t="s">
        <v>194</v>
      </c>
      <c r="E2" s="104"/>
      <c r="F2" s="104"/>
      <c r="G2" s="104"/>
      <c r="H2" s="104"/>
      <c r="I2" s="104"/>
      <c r="J2" s="104"/>
      <c r="K2" s="105"/>
      <c r="L2" s="106" t="s">
        <v>202</v>
      </c>
      <c r="M2" s="104"/>
      <c r="N2" s="104"/>
      <c r="O2" s="104"/>
      <c r="P2" s="104"/>
      <c r="Q2" s="104"/>
      <c r="R2" s="104"/>
      <c r="S2" s="105"/>
      <c r="T2" s="100" t="s">
        <v>204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205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38</v>
      </c>
      <c r="E3" s="67" t="s">
        <v>41</v>
      </c>
      <c r="F3" s="67" t="s">
        <v>63</v>
      </c>
      <c r="G3" s="67" t="s">
        <v>42</v>
      </c>
      <c r="H3" s="67" t="s">
        <v>176</v>
      </c>
      <c r="I3" s="67" t="s">
        <v>177</v>
      </c>
      <c r="J3" s="99" t="s">
        <v>93</v>
      </c>
      <c r="K3" s="67" t="s">
        <v>64</v>
      </c>
      <c r="L3" s="63" t="s">
        <v>38</v>
      </c>
      <c r="M3" s="67" t="s">
        <v>41</v>
      </c>
      <c r="N3" s="67" t="s">
        <v>63</v>
      </c>
      <c r="O3" s="67" t="s">
        <v>42</v>
      </c>
      <c r="P3" s="67" t="s">
        <v>176</v>
      </c>
      <c r="Q3" s="67" t="s">
        <v>177</v>
      </c>
      <c r="R3" s="99" t="s">
        <v>93</v>
      </c>
      <c r="S3" s="67" t="s">
        <v>64</v>
      </c>
      <c r="T3" s="63" t="s">
        <v>38</v>
      </c>
      <c r="U3" s="67" t="s">
        <v>41</v>
      </c>
      <c r="V3" s="67" t="s">
        <v>63</v>
      </c>
      <c r="W3" s="67" t="s">
        <v>42</v>
      </c>
      <c r="X3" s="67" t="s">
        <v>176</v>
      </c>
      <c r="Y3" s="67" t="s">
        <v>177</v>
      </c>
      <c r="Z3" s="99" t="s">
        <v>93</v>
      </c>
      <c r="AA3" s="67" t="s">
        <v>64</v>
      </c>
      <c r="AB3" s="59" t="s">
        <v>206</v>
      </c>
      <c r="AC3" s="107"/>
      <c r="AD3" s="107"/>
      <c r="AE3" s="107"/>
      <c r="AF3" s="107"/>
      <c r="AG3" s="107"/>
      <c r="AH3" s="107"/>
      <c r="AI3" s="108"/>
      <c r="AJ3" s="59" t="s">
        <v>207</v>
      </c>
      <c r="AK3" s="83"/>
      <c r="AL3" s="83"/>
      <c r="AM3" s="83"/>
      <c r="AN3" s="83"/>
      <c r="AO3" s="83"/>
      <c r="AP3" s="83"/>
      <c r="AQ3" s="84"/>
      <c r="AR3" s="59" t="s">
        <v>208</v>
      </c>
      <c r="AS3" s="109"/>
      <c r="AT3" s="109"/>
      <c r="AU3" s="109"/>
      <c r="AV3" s="109"/>
      <c r="AW3" s="109"/>
      <c r="AX3" s="109"/>
      <c r="AY3" s="110"/>
      <c r="AZ3" s="59" t="s">
        <v>209</v>
      </c>
      <c r="BA3" s="107"/>
      <c r="BB3" s="107"/>
      <c r="BC3" s="107"/>
      <c r="BD3" s="107"/>
      <c r="BE3" s="107"/>
      <c r="BF3" s="107"/>
      <c r="BG3" s="108"/>
      <c r="BH3" s="59" t="s">
        <v>210</v>
      </c>
      <c r="BI3" s="107"/>
      <c r="BJ3" s="107"/>
      <c r="BK3" s="107"/>
      <c r="BL3" s="107"/>
      <c r="BM3" s="107"/>
      <c r="BN3" s="107"/>
      <c r="BO3" s="108"/>
      <c r="BP3" s="63" t="s">
        <v>38</v>
      </c>
      <c r="BQ3" s="67" t="s">
        <v>41</v>
      </c>
      <c r="BR3" s="67" t="s">
        <v>63</v>
      </c>
      <c r="BS3" s="67" t="s">
        <v>42</v>
      </c>
      <c r="BT3" s="67" t="s">
        <v>176</v>
      </c>
      <c r="BU3" s="67" t="s">
        <v>177</v>
      </c>
      <c r="BV3" s="99" t="s">
        <v>93</v>
      </c>
      <c r="BW3" s="67" t="s">
        <v>64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38</v>
      </c>
      <c r="AC4" s="67" t="s">
        <v>41</v>
      </c>
      <c r="AD4" s="67" t="s">
        <v>63</v>
      </c>
      <c r="AE4" s="67" t="s">
        <v>42</v>
      </c>
      <c r="AF4" s="67" t="s">
        <v>176</v>
      </c>
      <c r="AG4" s="67" t="s">
        <v>177</v>
      </c>
      <c r="AH4" s="99" t="s">
        <v>93</v>
      </c>
      <c r="AI4" s="67" t="s">
        <v>64</v>
      </c>
      <c r="AJ4" s="63" t="s">
        <v>38</v>
      </c>
      <c r="AK4" s="67" t="s">
        <v>41</v>
      </c>
      <c r="AL4" s="67" t="s">
        <v>63</v>
      </c>
      <c r="AM4" s="67" t="s">
        <v>42</v>
      </c>
      <c r="AN4" s="67" t="s">
        <v>176</v>
      </c>
      <c r="AO4" s="67" t="s">
        <v>177</v>
      </c>
      <c r="AP4" s="99" t="s">
        <v>93</v>
      </c>
      <c r="AQ4" s="67" t="s">
        <v>64</v>
      </c>
      <c r="AR4" s="63" t="s">
        <v>38</v>
      </c>
      <c r="AS4" s="67" t="s">
        <v>41</v>
      </c>
      <c r="AT4" s="67" t="s">
        <v>63</v>
      </c>
      <c r="AU4" s="67" t="s">
        <v>42</v>
      </c>
      <c r="AV4" s="67" t="s">
        <v>176</v>
      </c>
      <c r="AW4" s="67" t="s">
        <v>177</v>
      </c>
      <c r="AX4" s="99" t="s">
        <v>93</v>
      </c>
      <c r="AY4" s="67" t="s">
        <v>64</v>
      </c>
      <c r="AZ4" s="63" t="s">
        <v>38</v>
      </c>
      <c r="BA4" s="67" t="s">
        <v>41</v>
      </c>
      <c r="BB4" s="67" t="s">
        <v>63</v>
      </c>
      <c r="BC4" s="67" t="s">
        <v>42</v>
      </c>
      <c r="BD4" s="67" t="s">
        <v>176</v>
      </c>
      <c r="BE4" s="67" t="s">
        <v>177</v>
      </c>
      <c r="BF4" s="99" t="s">
        <v>93</v>
      </c>
      <c r="BG4" s="67" t="s">
        <v>64</v>
      </c>
      <c r="BH4" s="63" t="s">
        <v>38</v>
      </c>
      <c r="BI4" s="67" t="s">
        <v>41</v>
      </c>
      <c r="BJ4" s="67" t="s">
        <v>63</v>
      </c>
      <c r="BK4" s="67" t="s">
        <v>42</v>
      </c>
      <c r="BL4" s="67" t="s">
        <v>176</v>
      </c>
      <c r="BM4" s="67" t="s">
        <v>177</v>
      </c>
      <c r="BN4" s="99" t="s">
        <v>93</v>
      </c>
      <c r="BO4" s="67" t="s">
        <v>64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31</v>
      </c>
      <c r="E6" s="31" t="s">
        <v>31</v>
      </c>
      <c r="F6" s="31" t="s">
        <v>31</v>
      </c>
      <c r="G6" s="31" t="s">
        <v>31</v>
      </c>
      <c r="H6" s="31" t="s">
        <v>31</v>
      </c>
      <c r="I6" s="31" t="s">
        <v>31</v>
      </c>
      <c r="J6" s="31" t="s">
        <v>31</v>
      </c>
      <c r="K6" s="31" t="s">
        <v>31</v>
      </c>
      <c r="L6" s="23" t="s">
        <v>31</v>
      </c>
      <c r="M6" s="31" t="s">
        <v>31</v>
      </c>
      <c r="N6" s="31" t="s">
        <v>31</v>
      </c>
      <c r="O6" s="31" t="s">
        <v>31</v>
      </c>
      <c r="P6" s="31" t="s">
        <v>31</v>
      </c>
      <c r="Q6" s="31" t="s">
        <v>31</v>
      </c>
      <c r="R6" s="31" t="s">
        <v>31</v>
      </c>
      <c r="S6" s="31" t="s">
        <v>31</v>
      </c>
      <c r="T6" s="23" t="s">
        <v>31</v>
      </c>
      <c r="U6" s="31" t="s">
        <v>31</v>
      </c>
      <c r="V6" s="31" t="s">
        <v>31</v>
      </c>
      <c r="W6" s="31" t="s">
        <v>31</v>
      </c>
      <c r="X6" s="31" t="s">
        <v>31</v>
      </c>
      <c r="Y6" s="31" t="s">
        <v>31</v>
      </c>
      <c r="Z6" s="31" t="s">
        <v>31</v>
      </c>
      <c r="AA6" s="31" t="s">
        <v>31</v>
      </c>
      <c r="AB6" s="23" t="s">
        <v>31</v>
      </c>
      <c r="AC6" s="31" t="s">
        <v>31</v>
      </c>
      <c r="AD6" s="31" t="s">
        <v>31</v>
      </c>
      <c r="AE6" s="31" t="s">
        <v>31</v>
      </c>
      <c r="AF6" s="31" t="s">
        <v>31</v>
      </c>
      <c r="AG6" s="31" t="s">
        <v>31</v>
      </c>
      <c r="AH6" s="31" t="s">
        <v>31</v>
      </c>
      <c r="AI6" s="31" t="s">
        <v>31</v>
      </c>
      <c r="AJ6" s="23" t="s">
        <v>31</v>
      </c>
      <c r="AK6" s="31" t="s">
        <v>31</v>
      </c>
      <c r="AL6" s="31" t="s">
        <v>31</v>
      </c>
      <c r="AM6" s="31" t="s">
        <v>31</v>
      </c>
      <c r="AN6" s="31" t="s">
        <v>31</v>
      </c>
      <c r="AO6" s="31" t="s">
        <v>31</v>
      </c>
      <c r="AP6" s="31" t="s">
        <v>31</v>
      </c>
      <c r="AQ6" s="31" t="s">
        <v>31</v>
      </c>
      <c r="AR6" s="23" t="s">
        <v>31</v>
      </c>
      <c r="AS6" s="31" t="s">
        <v>31</v>
      </c>
      <c r="AT6" s="31" t="s">
        <v>31</v>
      </c>
      <c r="AU6" s="31" t="s">
        <v>31</v>
      </c>
      <c r="AV6" s="31" t="s">
        <v>31</v>
      </c>
      <c r="AW6" s="31" t="s">
        <v>31</v>
      </c>
      <c r="AX6" s="31" t="s">
        <v>31</v>
      </c>
      <c r="AY6" s="31" t="s">
        <v>31</v>
      </c>
      <c r="AZ6" s="23" t="s">
        <v>31</v>
      </c>
      <c r="BA6" s="31" t="s">
        <v>31</v>
      </c>
      <c r="BB6" s="31" t="s">
        <v>31</v>
      </c>
      <c r="BC6" s="31" t="s">
        <v>31</v>
      </c>
      <c r="BD6" s="31" t="s">
        <v>31</v>
      </c>
      <c r="BE6" s="31" t="s">
        <v>31</v>
      </c>
      <c r="BF6" s="31" t="s">
        <v>31</v>
      </c>
      <c r="BG6" s="31" t="s">
        <v>31</v>
      </c>
      <c r="BH6" s="23" t="s">
        <v>31</v>
      </c>
      <c r="BI6" s="31" t="s">
        <v>31</v>
      </c>
      <c r="BJ6" s="31" t="s">
        <v>31</v>
      </c>
      <c r="BK6" s="31" t="s">
        <v>31</v>
      </c>
      <c r="BL6" s="31" t="s">
        <v>31</v>
      </c>
      <c r="BM6" s="31" t="s">
        <v>31</v>
      </c>
      <c r="BN6" s="31" t="s">
        <v>31</v>
      </c>
      <c r="BO6" s="31" t="s">
        <v>31</v>
      </c>
      <c r="BP6" s="23" t="s">
        <v>31</v>
      </c>
      <c r="BQ6" s="31" t="s">
        <v>31</v>
      </c>
      <c r="BR6" s="31" t="s">
        <v>31</v>
      </c>
      <c r="BS6" s="31" t="s">
        <v>31</v>
      </c>
      <c r="BT6" s="31" t="s">
        <v>31</v>
      </c>
      <c r="BU6" s="31" t="s">
        <v>31</v>
      </c>
      <c r="BV6" s="31" t="s">
        <v>31</v>
      </c>
      <c r="BW6" s="31" t="s">
        <v>31</v>
      </c>
    </row>
    <row r="7" spans="1:75" ht="13.5">
      <c r="A7" s="26" t="s">
        <v>96</v>
      </c>
      <c r="B7" s="49" t="s">
        <v>97</v>
      </c>
      <c r="C7" s="50" t="s">
        <v>98</v>
      </c>
      <c r="D7" s="51">
        <f aca="true" t="shared" si="0" ref="D7:D59">SUM(E7:K7)</f>
        <v>13175</v>
      </c>
      <c r="E7" s="51">
        <f aca="true" t="shared" si="1" ref="E7:E13">M7+U7+BQ7</f>
        <v>6438</v>
      </c>
      <c r="F7" s="51">
        <f aca="true" t="shared" si="2" ref="F7:F13">N7+V7+BR7</f>
        <v>3011</v>
      </c>
      <c r="G7" s="51">
        <f aca="true" t="shared" si="3" ref="G7:G13">O7+W7+BS7</f>
        <v>1772</v>
      </c>
      <c r="H7" s="51">
        <f aca="true" t="shared" si="4" ref="H7:H13">P7+X7+BT7</f>
        <v>0</v>
      </c>
      <c r="I7" s="51">
        <f aca="true" t="shared" si="5" ref="I7:I13">Q7+Y7+BU7</f>
        <v>0</v>
      </c>
      <c r="J7" s="51">
        <f aca="true" t="shared" si="6" ref="J7:J13">R7+Z7+BV7</f>
        <v>58</v>
      </c>
      <c r="K7" s="51">
        <f aca="true" t="shared" si="7" ref="K7:K13">S7+AA7+BW7</f>
        <v>1896</v>
      </c>
      <c r="L7" s="51">
        <f aca="true" t="shared" si="8" ref="L7:L13">SUM(M7:S7)</f>
        <v>5749</v>
      </c>
      <c r="M7" s="51">
        <v>957</v>
      </c>
      <c r="N7" s="51">
        <v>1691</v>
      </c>
      <c r="O7" s="51">
        <v>1205</v>
      </c>
      <c r="P7" s="51">
        <v>0</v>
      </c>
      <c r="Q7" s="51">
        <v>0</v>
      </c>
      <c r="R7" s="51">
        <v>0</v>
      </c>
      <c r="S7" s="51">
        <v>1896</v>
      </c>
      <c r="T7" s="51">
        <f aca="true" t="shared" si="9" ref="T7:T13">SUM(U7:AA7)</f>
        <v>6254</v>
      </c>
      <c r="U7" s="51">
        <f aca="true" t="shared" si="10" ref="U7:U13">AC7+AK7+AS7+BA7+BI7</f>
        <v>4371</v>
      </c>
      <c r="V7" s="51">
        <f aca="true" t="shared" si="11" ref="V7:V13">AD7+AL7+AT7+BB7+BJ7</f>
        <v>1287</v>
      </c>
      <c r="W7" s="51">
        <f aca="true" t="shared" si="12" ref="W7:W13">AE7+AM7+AU7+BC7+BK7</f>
        <v>538</v>
      </c>
      <c r="X7" s="51">
        <f aca="true" t="shared" si="13" ref="X7:X13">AF7+AN7+AV7+BD7+BL7</f>
        <v>0</v>
      </c>
      <c r="Y7" s="51">
        <f aca="true" t="shared" si="14" ref="Y7:Y13">AG7+AO7+AW7+BE7+BM7</f>
        <v>0</v>
      </c>
      <c r="Z7" s="51">
        <f aca="true" t="shared" si="15" ref="Z7:Z13">AH7+AP7+AX7+BF7+BN7</f>
        <v>58</v>
      </c>
      <c r="AA7" s="51">
        <f aca="true" t="shared" si="16" ref="AA7:AA13">AI7+AQ7+AY7+BG7+BO7</f>
        <v>0</v>
      </c>
      <c r="AB7" s="51">
        <f aca="true" t="shared" si="17" ref="AB7:AB13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13">SUM(AK7:AQ7)</f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13">SUM(AS7:AY7)</f>
        <v>6254</v>
      </c>
      <c r="AS7" s="51">
        <v>4371</v>
      </c>
      <c r="AT7" s="51">
        <v>1287</v>
      </c>
      <c r="AU7" s="51">
        <v>538</v>
      </c>
      <c r="AV7" s="51">
        <v>0</v>
      </c>
      <c r="AW7" s="51">
        <v>0</v>
      </c>
      <c r="AX7" s="51">
        <v>58</v>
      </c>
      <c r="AY7" s="51">
        <v>0</v>
      </c>
      <c r="AZ7" s="51">
        <f aca="true" t="shared" si="20" ref="AZ7:AZ13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13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13">SUM(BQ7:BW7)</f>
        <v>1172</v>
      </c>
      <c r="BQ7" s="51">
        <v>1110</v>
      </c>
      <c r="BR7" s="51">
        <v>33</v>
      </c>
      <c r="BS7" s="51">
        <v>29</v>
      </c>
      <c r="BT7" s="51">
        <v>0</v>
      </c>
      <c r="BU7" s="51">
        <v>0</v>
      </c>
      <c r="BV7" s="51">
        <v>0</v>
      </c>
      <c r="BW7" s="51">
        <v>0</v>
      </c>
    </row>
    <row r="8" spans="1:75" ht="13.5">
      <c r="A8" s="26" t="s">
        <v>96</v>
      </c>
      <c r="B8" s="49" t="s">
        <v>99</v>
      </c>
      <c r="C8" s="50" t="s">
        <v>100</v>
      </c>
      <c r="D8" s="51">
        <f t="shared" si="0"/>
        <v>652</v>
      </c>
      <c r="E8" s="51">
        <f t="shared" si="1"/>
        <v>351</v>
      </c>
      <c r="F8" s="51">
        <f t="shared" si="2"/>
        <v>182</v>
      </c>
      <c r="G8" s="51">
        <f t="shared" si="3"/>
        <v>89</v>
      </c>
      <c r="H8" s="51">
        <f t="shared" si="4"/>
        <v>30</v>
      </c>
      <c r="I8" s="51">
        <f t="shared" si="5"/>
        <v>0</v>
      </c>
      <c r="J8" s="51">
        <f t="shared" si="6"/>
        <v>0</v>
      </c>
      <c r="K8" s="51">
        <f t="shared" si="7"/>
        <v>0</v>
      </c>
      <c r="L8" s="51">
        <f t="shared" si="8"/>
        <v>470</v>
      </c>
      <c r="M8" s="51">
        <v>351</v>
      </c>
      <c r="N8" s="51">
        <v>0</v>
      </c>
      <c r="O8" s="51">
        <v>89</v>
      </c>
      <c r="P8" s="51">
        <v>30</v>
      </c>
      <c r="Q8" s="51">
        <v>0</v>
      </c>
      <c r="R8" s="51">
        <v>0</v>
      </c>
      <c r="S8" s="51">
        <v>0</v>
      </c>
      <c r="T8" s="51">
        <f t="shared" si="9"/>
        <v>182</v>
      </c>
      <c r="U8" s="51">
        <f t="shared" si="10"/>
        <v>0</v>
      </c>
      <c r="V8" s="51">
        <f t="shared" si="11"/>
        <v>182</v>
      </c>
      <c r="W8" s="51">
        <f t="shared" si="12"/>
        <v>0</v>
      </c>
      <c r="X8" s="51">
        <f t="shared" si="13"/>
        <v>0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182</v>
      </c>
      <c r="AS8" s="51">
        <v>0</v>
      </c>
      <c r="AT8" s="51">
        <v>182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96</v>
      </c>
      <c r="B9" s="49" t="s">
        <v>101</v>
      </c>
      <c r="C9" s="50" t="s">
        <v>102</v>
      </c>
      <c r="D9" s="51">
        <f t="shared" si="0"/>
        <v>2032</v>
      </c>
      <c r="E9" s="51">
        <f t="shared" si="1"/>
        <v>953</v>
      </c>
      <c r="F9" s="51">
        <f t="shared" si="2"/>
        <v>652</v>
      </c>
      <c r="G9" s="51">
        <f t="shared" si="3"/>
        <v>333</v>
      </c>
      <c r="H9" s="51">
        <f t="shared" si="4"/>
        <v>94</v>
      </c>
      <c r="I9" s="51">
        <f t="shared" si="5"/>
        <v>0</v>
      </c>
      <c r="J9" s="51">
        <f t="shared" si="6"/>
        <v>0</v>
      </c>
      <c r="K9" s="51">
        <f t="shared" si="7"/>
        <v>0</v>
      </c>
      <c r="L9" s="51">
        <f t="shared" si="8"/>
        <v>2032</v>
      </c>
      <c r="M9" s="51">
        <v>953</v>
      </c>
      <c r="N9" s="51">
        <v>652</v>
      </c>
      <c r="O9" s="51">
        <v>333</v>
      </c>
      <c r="P9" s="51">
        <v>94</v>
      </c>
      <c r="Q9" s="51">
        <v>0</v>
      </c>
      <c r="R9" s="51">
        <v>0</v>
      </c>
      <c r="S9" s="51">
        <v>0</v>
      </c>
      <c r="T9" s="51">
        <f t="shared" si="9"/>
        <v>0</v>
      </c>
      <c r="U9" s="51">
        <f t="shared" si="10"/>
        <v>0</v>
      </c>
      <c r="V9" s="51">
        <f t="shared" si="11"/>
        <v>0</v>
      </c>
      <c r="W9" s="51">
        <f t="shared" si="12"/>
        <v>0</v>
      </c>
      <c r="X9" s="51">
        <f t="shared" si="13"/>
        <v>0</v>
      </c>
      <c r="Y9" s="51">
        <f t="shared" si="14"/>
        <v>0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96</v>
      </c>
      <c r="B10" s="49" t="s">
        <v>103</v>
      </c>
      <c r="C10" s="50" t="s">
        <v>104</v>
      </c>
      <c r="D10" s="51">
        <f t="shared" si="0"/>
        <v>4895</v>
      </c>
      <c r="E10" s="51">
        <f t="shared" si="1"/>
        <v>2732</v>
      </c>
      <c r="F10" s="51">
        <f t="shared" si="2"/>
        <v>1119</v>
      </c>
      <c r="G10" s="51">
        <f t="shared" si="3"/>
        <v>389</v>
      </c>
      <c r="H10" s="51">
        <f t="shared" si="4"/>
        <v>200</v>
      </c>
      <c r="I10" s="51">
        <f t="shared" si="5"/>
        <v>0</v>
      </c>
      <c r="J10" s="51">
        <f t="shared" si="6"/>
        <v>0</v>
      </c>
      <c r="K10" s="51">
        <f t="shared" si="7"/>
        <v>455</v>
      </c>
      <c r="L10" s="51">
        <f t="shared" si="8"/>
        <v>445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445</v>
      </c>
      <c r="T10" s="51">
        <f t="shared" si="9"/>
        <v>3908</v>
      </c>
      <c r="U10" s="51">
        <f t="shared" si="10"/>
        <v>2190</v>
      </c>
      <c r="V10" s="51">
        <f t="shared" si="11"/>
        <v>1119</v>
      </c>
      <c r="W10" s="51">
        <f t="shared" si="12"/>
        <v>389</v>
      </c>
      <c r="X10" s="51">
        <f t="shared" si="13"/>
        <v>200</v>
      </c>
      <c r="Y10" s="51">
        <f t="shared" si="14"/>
        <v>0</v>
      </c>
      <c r="Z10" s="51">
        <f t="shared" si="15"/>
        <v>0</v>
      </c>
      <c r="AA10" s="51">
        <f t="shared" si="16"/>
        <v>10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1119</v>
      </c>
      <c r="AK10" s="51">
        <v>0</v>
      </c>
      <c r="AL10" s="51">
        <v>1119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2789</v>
      </c>
      <c r="AS10" s="51">
        <v>2190</v>
      </c>
      <c r="AT10" s="51">
        <v>0</v>
      </c>
      <c r="AU10" s="51">
        <v>389</v>
      </c>
      <c r="AV10" s="51">
        <v>200</v>
      </c>
      <c r="AW10" s="51">
        <v>0</v>
      </c>
      <c r="AX10" s="51">
        <v>0</v>
      </c>
      <c r="AY10" s="51">
        <v>10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542</v>
      </c>
      <c r="BQ10" s="51">
        <v>542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96</v>
      </c>
      <c r="B11" s="49" t="s">
        <v>105</v>
      </c>
      <c r="C11" s="50" t="s">
        <v>106</v>
      </c>
      <c r="D11" s="51">
        <f t="shared" si="0"/>
        <v>1755</v>
      </c>
      <c r="E11" s="51">
        <f t="shared" si="1"/>
        <v>1233</v>
      </c>
      <c r="F11" s="51">
        <f t="shared" si="2"/>
        <v>487</v>
      </c>
      <c r="G11" s="51">
        <f t="shared" si="3"/>
        <v>0</v>
      </c>
      <c r="H11" s="51">
        <f t="shared" si="4"/>
        <v>35</v>
      </c>
      <c r="I11" s="51">
        <f t="shared" si="5"/>
        <v>0</v>
      </c>
      <c r="J11" s="51">
        <f t="shared" si="6"/>
        <v>0</v>
      </c>
      <c r="K11" s="51">
        <f t="shared" si="7"/>
        <v>0</v>
      </c>
      <c r="L11" s="51">
        <f t="shared" si="8"/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1755</v>
      </c>
      <c r="U11" s="51">
        <f t="shared" si="10"/>
        <v>1233</v>
      </c>
      <c r="V11" s="51">
        <f t="shared" si="11"/>
        <v>487</v>
      </c>
      <c r="W11" s="51">
        <f t="shared" si="12"/>
        <v>0</v>
      </c>
      <c r="X11" s="51">
        <f t="shared" si="13"/>
        <v>35</v>
      </c>
      <c r="Y11" s="51">
        <f t="shared" si="14"/>
        <v>0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1755</v>
      </c>
      <c r="AS11" s="51">
        <v>1233</v>
      </c>
      <c r="AT11" s="51">
        <v>487</v>
      </c>
      <c r="AU11" s="51">
        <v>0</v>
      </c>
      <c r="AV11" s="51">
        <v>35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96</v>
      </c>
      <c r="B12" s="49" t="s">
        <v>107</v>
      </c>
      <c r="C12" s="50" t="s">
        <v>108</v>
      </c>
      <c r="D12" s="51">
        <f t="shared" si="0"/>
        <v>2296</v>
      </c>
      <c r="E12" s="51">
        <f t="shared" si="1"/>
        <v>1961</v>
      </c>
      <c r="F12" s="51">
        <f t="shared" si="2"/>
        <v>236</v>
      </c>
      <c r="G12" s="51">
        <f t="shared" si="3"/>
        <v>63</v>
      </c>
      <c r="H12" s="51">
        <f t="shared" si="4"/>
        <v>36</v>
      </c>
      <c r="I12" s="51">
        <f t="shared" si="5"/>
        <v>0</v>
      </c>
      <c r="J12" s="51">
        <f t="shared" si="6"/>
        <v>0</v>
      </c>
      <c r="K12" s="51">
        <f t="shared" si="7"/>
        <v>0</v>
      </c>
      <c r="L12" s="51">
        <f t="shared" si="8"/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2296</v>
      </c>
      <c r="U12" s="51">
        <f t="shared" si="10"/>
        <v>1961</v>
      </c>
      <c r="V12" s="51">
        <f t="shared" si="11"/>
        <v>236</v>
      </c>
      <c r="W12" s="51">
        <f t="shared" si="12"/>
        <v>63</v>
      </c>
      <c r="X12" s="51">
        <f t="shared" si="13"/>
        <v>36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2296</v>
      </c>
      <c r="AS12" s="51">
        <v>1961</v>
      </c>
      <c r="AT12" s="51">
        <v>236</v>
      </c>
      <c r="AU12" s="51">
        <v>63</v>
      </c>
      <c r="AV12" s="51">
        <v>36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96</v>
      </c>
      <c r="B13" s="49" t="s">
        <v>109</v>
      </c>
      <c r="C13" s="50" t="s">
        <v>110</v>
      </c>
      <c r="D13" s="51">
        <f t="shared" si="0"/>
        <v>5043</v>
      </c>
      <c r="E13" s="51">
        <f t="shared" si="1"/>
        <v>2971</v>
      </c>
      <c r="F13" s="51">
        <f t="shared" si="2"/>
        <v>1177</v>
      </c>
      <c r="G13" s="51">
        <f t="shared" si="3"/>
        <v>638</v>
      </c>
      <c r="H13" s="51">
        <f t="shared" si="4"/>
        <v>257</v>
      </c>
      <c r="I13" s="51">
        <f t="shared" si="5"/>
        <v>0</v>
      </c>
      <c r="J13" s="51">
        <f t="shared" si="6"/>
        <v>0</v>
      </c>
      <c r="K13" s="51">
        <f t="shared" si="7"/>
        <v>0</v>
      </c>
      <c r="L13" s="51">
        <f t="shared" si="8"/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9"/>
        <v>4982</v>
      </c>
      <c r="U13" s="51">
        <f t="shared" si="10"/>
        <v>2932</v>
      </c>
      <c r="V13" s="51">
        <f t="shared" si="11"/>
        <v>1168</v>
      </c>
      <c r="W13" s="51">
        <f t="shared" si="12"/>
        <v>625</v>
      </c>
      <c r="X13" s="51">
        <f t="shared" si="13"/>
        <v>257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396</v>
      </c>
      <c r="AK13" s="51">
        <v>0</v>
      </c>
      <c r="AL13" s="51">
        <v>396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4586</v>
      </c>
      <c r="AS13" s="51">
        <v>2932</v>
      </c>
      <c r="AT13" s="51">
        <v>772</v>
      </c>
      <c r="AU13" s="51">
        <v>625</v>
      </c>
      <c r="AV13" s="51">
        <v>257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61</v>
      </c>
      <c r="BQ13" s="51">
        <v>39</v>
      </c>
      <c r="BR13" s="51">
        <v>9</v>
      </c>
      <c r="BS13" s="51">
        <v>13</v>
      </c>
      <c r="BT13" s="51">
        <v>0</v>
      </c>
      <c r="BU13" s="51">
        <v>0</v>
      </c>
      <c r="BV13" s="51">
        <v>0</v>
      </c>
      <c r="BW13" s="51">
        <v>0</v>
      </c>
    </row>
    <row r="14" spans="1:75" s="5" customFormat="1" ht="12">
      <c r="A14" s="26" t="s">
        <v>96</v>
      </c>
      <c r="B14" s="49" t="s">
        <v>111</v>
      </c>
      <c r="C14" s="50" t="s">
        <v>112</v>
      </c>
      <c r="D14" s="51">
        <f t="shared" si="0"/>
        <v>829</v>
      </c>
      <c r="E14" s="51">
        <f aca="true" t="shared" si="23" ref="E14:E59">M14+U14+BQ14</f>
        <v>0</v>
      </c>
      <c r="F14" s="51">
        <f aca="true" t="shared" si="24" ref="F14:F59">N14+V14+BR14</f>
        <v>825</v>
      </c>
      <c r="G14" s="51">
        <f aca="true" t="shared" si="25" ref="G14:G59">O14+W14+BS14</f>
        <v>0</v>
      </c>
      <c r="H14" s="51">
        <f aca="true" t="shared" si="26" ref="H14:H59">P14+X14+BT14</f>
        <v>4</v>
      </c>
      <c r="I14" s="51">
        <f aca="true" t="shared" si="27" ref="I14:I59">Q14+Y14+BU14</f>
        <v>0</v>
      </c>
      <c r="J14" s="51">
        <f aca="true" t="shared" si="28" ref="J14:J59">R14+Z14+BV14</f>
        <v>0</v>
      </c>
      <c r="K14" s="51">
        <f aca="true" t="shared" si="29" ref="K14:K59">S14+AA14+BW14</f>
        <v>0</v>
      </c>
      <c r="L14" s="51">
        <f aca="true" t="shared" si="30" ref="L14:L59">SUM(M14:S14)</f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aca="true" t="shared" si="31" ref="T14:T59">SUM(U14:AA14)</f>
        <v>829</v>
      </c>
      <c r="U14" s="51">
        <f aca="true" t="shared" si="32" ref="U14:U59">AC14+AK14+AS14+BA14+BI14</f>
        <v>0</v>
      </c>
      <c r="V14" s="51">
        <f aca="true" t="shared" si="33" ref="V14:V59">AD14+AL14+AT14+BB14+BJ14</f>
        <v>825</v>
      </c>
      <c r="W14" s="51">
        <f aca="true" t="shared" si="34" ref="W14:W59">AE14+AM14+AU14+BC14+BK14</f>
        <v>0</v>
      </c>
      <c r="X14" s="51">
        <f aca="true" t="shared" si="35" ref="X14:X59">AF14+AN14+AV14+BD14+BL14</f>
        <v>4</v>
      </c>
      <c r="Y14" s="51">
        <f aca="true" t="shared" si="36" ref="Y14:Y59">AG14+AO14+AW14+BE14+BM14</f>
        <v>0</v>
      </c>
      <c r="Z14" s="51">
        <f aca="true" t="shared" si="37" ref="Z14:Z59">AH14+AP14+AX14+BF14+BN14</f>
        <v>0</v>
      </c>
      <c r="AA14" s="51">
        <f aca="true" t="shared" si="38" ref="AA14:AA59">AI14+AQ14+AY14+BG14+BO14</f>
        <v>0</v>
      </c>
      <c r="AB14" s="51">
        <f aca="true" t="shared" si="39" ref="AB14:AB59">SUM(AC14:AI14)</f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aca="true" t="shared" si="40" ref="AJ14:AJ59">SUM(AK14:AQ14)</f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aca="true" t="shared" si="41" ref="AR14:AR59">SUM(AS14:AY14)</f>
        <v>829</v>
      </c>
      <c r="AS14" s="51">
        <v>0</v>
      </c>
      <c r="AT14" s="51">
        <v>825</v>
      </c>
      <c r="AU14" s="51">
        <v>0</v>
      </c>
      <c r="AV14" s="51">
        <v>4</v>
      </c>
      <c r="AW14" s="51">
        <v>0</v>
      </c>
      <c r="AX14" s="51">
        <v>0</v>
      </c>
      <c r="AY14" s="51">
        <v>0</v>
      </c>
      <c r="AZ14" s="51">
        <f aca="true" t="shared" si="42" ref="AZ14:AZ59">SUM(BA14:BG14)</f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aca="true" t="shared" si="43" ref="BH14:BH59">SUM(BI14:BO14)</f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aca="true" t="shared" si="44" ref="BP14:BP59">SUM(BQ14:BW14)</f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96</v>
      </c>
      <c r="B15" s="49" t="s">
        <v>113</v>
      </c>
      <c r="C15" s="50" t="s">
        <v>114</v>
      </c>
      <c r="D15" s="51">
        <f t="shared" si="0"/>
        <v>1516</v>
      </c>
      <c r="E15" s="51">
        <f t="shared" si="23"/>
        <v>626</v>
      </c>
      <c r="F15" s="51">
        <f t="shared" si="24"/>
        <v>875</v>
      </c>
      <c r="G15" s="51">
        <f t="shared" si="25"/>
        <v>11</v>
      </c>
      <c r="H15" s="51">
        <f t="shared" si="26"/>
        <v>4</v>
      </c>
      <c r="I15" s="51">
        <f t="shared" si="27"/>
        <v>0</v>
      </c>
      <c r="J15" s="51">
        <f t="shared" si="28"/>
        <v>0</v>
      </c>
      <c r="K15" s="51">
        <f t="shared" si="29"/>
        <v>0</v>
      </c>
      <c r="L15" s="51">
        <f t="shared" si="30"/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31"/>
        <v>859</v>
      </c>
      <c r="U15" s="51">
        <f t="shared" si="32"/>
        <v>0</v>
      </c>
      <c r="V15" s="51">
        <f t="shared" si="33"/>
        <v>859</v>
      </c>
      <c r="W15" s="51">
        <f t="shared" si="34"/>
        <v>0</v>
      </c>
      <c r="X15" s="51">
        <f t="shared" si="35"/>
        <v>0</v>
      </c>
      <c r="Y15" s="51">
        <f t="shared" si="36"/>
        <v>0</v>
      </c>
      <c r="Z15" s="51">
        <f t="shared" si="37"/>
        <v>0</v>
      </c>
      <c r="AA15" s="51">
        <f t="shared" si="38"/>
        <v>0</v>
      </c>
      <c r="AB15" s="51">
        <f t="shared" si="39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40"/>
        <v>859</v>
      </c>
      <c r="AK15" s="51">
        <v>0</v>
      </c>
      <c r="AL15" s="51">
        <v>859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41"/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42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43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44"/>
        <v>657</v>
      </c>
      <c r="BQ15" s="51">
        <v>626</v>
      </c>
      <c r="BR15" s="51">
        <v>16</v>
      </c>
      <c r="BS15" s="51">
        <v>11</v>
      </c>
      <c r="BT15" s="51">
        <v>4</v>
      </c>
      <c r="BU15" s="51">
        <v>0</v>
      </c>
      <c r="BV15" s="51">
        <v>0</v>
      </c>
      <c r="BW15" s="51">
        <v>0</v>
      </c>
    </row>
    <row r="16" spans="1:75" ht="13.5">
      <c r="A16" s="26" t="s">
        <v>96</v>
      </c>
      <c r="B16" s="49" t="s">
        <v>115</v>
      </c>
      <c r="C16" s="50" t="s">
        <v>116</v>
      </c>
      <c r="D16" s="51">
        <f t="shared" si="0"/>
        <v>7599</v>
      </c>
      <c r="E16" s="51">
        <f t="shared" si="23"/>
        <v>4673</v>
      </c>
      <c r="F16" s="51">
        <f t="shared" si="24"/>
        <v>1359</v>
      </c>
      <c r="G16" s="51">
        <f t="shared" si="25"/>
        <v>604</v>
      </c>
      <c r="H16" s="51">
        <f t="shared" si="26"/>
        <v>246</v>
      </c>
      <c r="I16" s="51">
        <f t="shared" si="27"/>
        <v>0</v>
      </c>
      <c r="J16" s="51">
        <f t="shared" si="28"/>
        <v>0</v>
      </c>
      <c r="K16" s="51">
        <f t="shared" si="29"/>
        <v>717</v>
      </c>
      <c r="L16" s="51">
        <f t="shared" si="30"/>
        <v>701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701</v>
      </c>
      <c r="T16" s="51">
        <f t="shared" si="31"/>
        <v>5627</v>
      </c>
      <c r="U16" s="51">
        <f t="shared" si="32"/>
        <v>3402</v>
      </c>
      <c r="V16" s="51">
        <f t="shared" si="33"/>
        <v>1359</v>
      </c>
      <c r="W16" s="51">
        <f t="shared" si="34"/>
        <v>604</v>
      </c>
      <c r="X16" s="51">
        <f t="shared" si="35"/>
        <v>246</v>
      </c>
      <c r="Y16" s="51">
        <f t="shared" si="36"/>
        <v>0</v>
      </c>
      <c r="Z16" s="51">
        <f t="shared" si="37"/>
        <v>0</v>
      </c>
      <c r="AA16" s="51">
        <f t="shared" si="38"/>
        <v>16</v>
      </c>
      <c r="AB16" s="51">
        <f t="shared" si="39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40"/>
        <v>1359</v>
      </c>
      <c r="AK16" s="51">
        <v>0</v>
      </c>
      <c r="AL16" s="51">
        <v>1359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41"/>
        <v>4268</v>
      </c>
      <c r="AS16" s="51">
        <v>3402</v>
      </c>
      <c r="AT16" s="51">
        <v>0</v>
      </c>
      <c r="AU16" s="51">
        <v>604</v>
      </c>
      <c r="AV16" s="51">
        <v>246</v>
      </c>
      <c r="AW16" s="51">
        <v>0</v>
      </c>
      <c r="AX16" s="51">
        <v>0</v>
      </c>
      <c r="AY16" s="51">
        <v>16</v>
      </c>
      <c r="AZ16" s="51">
        <f t="shared" si="42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43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44"/>
        <v>1271</v>
      </c>
      <c r="BQ16" s="51">
        <v>1271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96</v>
      </c>
      <c r="B17" s="49" t="s">
        <v>117</v>
      </c>
      <c r="C17" s="50" t="s">
        <v>118</v>
      </c>
      <c r="D17" s="51">
        <f t="shared" si="0"/>
        <v>108</v>
      </c>
      <c r="E17" s="51">
        <f t="shared" si="23"/>
        <v>0</v>
      </c>
      <c r="F17" s="51">
        <f t="shared" si="24"/>
        <v>62</v>
      </c>
      <c r="G17" s="51">
        <f t="shared" si="25"/>
        <v>33</v>
      </c>
      <c r="H17" s="51">
        <f t="shared" si="26"/>
        <v>13</v>
      </c>
      <c r="I17" s="51">
        <f t="shared" si="27"/>
        <v>0</v>
      </c>
      <c r="J17" s="51">
        <f t="shared" si="28"/>
        <v>0</v>
      </c>
      <c r="K17" s="51">
        <f t="shared" si="29"/>
        <v>0</v>
      </c>
      <c r="L17" s="51">
        <f t="shared" si="30"/>
        <v>108</v>
      </c>
      <c r="M17" s="51">
        <v>0</v>
      </c>
      <c r="N17" s="51">
        <v>62</v>
      </c>
      <c r="O17" s="51">
        <v>33</v>
      </c>
      <c r="P17" s="51">
        <v>13</v>
      </c>
      <c r="Q17" s="51">
        <v>0</v>
      </c>
      <c r="R17" s="51">
        <v>0</v>
      </c>
      <c r="S17" s="51">
        <v>0</v>
      </c>
      <c r="T17" s="51">
        <f t="shared" si="31"/>
        <v>0</v>
      </c>
      <c r="U17" s="51">
        <f t="shared" si="32"/>
        <v>0</v>
      </c>
      <c r="V17" s="51">
        <f t="shared" si="33"/>
        <v>0</v>
      </c>
      <c r="W17" s="51">
        <f t="shared" si="34"/>
        <v>0</v>
      </c>
      <c r="X17" s="51">
        <f t="shared" si="35"/>
        <v>0</v>
      </c>
      <c r="Y17" s="51">
        <f t="shared" si="36"/>
        <v>0</v>
      </c>
      <c r="Z17" s="51">
        <f t="shared" si="37"/>
        <v>0</v>
      </c>
      <c r="AA17" s="51">
        <f t="shared" si="38"/>
        <v>0</v>
      </c>
      <c r="AB17" s="51">
        <f t="shared" si="39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40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41"/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f t="shared" si="42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43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44"/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96</v>
      </c>
      <c r="B18" s="49" t="s">
        <v>119</v>
      </c>
      <c r="C18" s="50" t="s">
        <v>120</v>
      </c>
      <c r="D18" s="51">
        <f t="shared" si="0"/>
        <v>0</v>
      </c>
      <c r="E18" s="51">
        <f t="shared" si="23"/>
        <v>0</v>
      </c>
      <c r="F18" s="51">
        <f t="shared" si="24"/>
        <v>0</v>
      </c>
      <c r="G18" s="51">
        <f t="shared" si="25"/>
        <v>0</v>
      </c>
      <c r="H18" s="51">
        <f t="shared" si="26"/>
        <v>0</v>
      </c>
      <c r="I18" s="51">
        <f t="shared" si="27"/>
        <v>0</v>
      </c>
      <c r="J18" s="51">
        <f t="shared" si="28"/>
        <v>0</v>
      </c>
      <c r="K18" s="51">
        <f t="shared" si="29"/>
        <v>0</v>
      </c>
      <c r="L18" s="51">
        <f t="shared" si="30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31"/>
        <v>0</v>
      </c>
      <c r="U18" s="51">
        <f t="shared" si="32"/>
        <v>0</v>
      </c>
      <c r="V18" s="51">
        <f t="shared" si="33"/>
        <v>0</v>
      </c>
      <c r="W18" s="51">
        <f t="shared" si="34"/>
        <v>0</v>
      </c>
      <c r="X18" s="51">
        <f t="shared" si="35"/>
        <v>0</v>
      </c>
      <c r="Y18" s="51">
        <f t="shared" si="36"/>
        <v>0</v>
      </c>
      <c r="Z18" s="51">
        <f t="shared" si="37"/>
        <v>0</v>
      </c>
      <c r="AA18" s="51">
        <f t="shared" si="38"/>
        <v>0</v>
      </c>
      <c r="AB18" s="51">
        <f t="shared" si="39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40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41"/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42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43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44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96</v>
      </c>
      <c r="B19" s="49" t="s">
        <v>121</v>
      </c>
      <c r="C19" s="50" t="s">
        <v>52</v>
      </c>
      <c r="D19" s="51">
        <f t="shared" si="0"/>
        <v>0</v>
      </c>
      <c r="E19" s="51">
        <f t="shared" si="23"/>
        <v>0</v>
      </c>
      <c r="F19" s="51">
        <f t="shared" si="24"/>
        <v>0</v>
      </c>
      <c r="G19" s="51">
        <f t="shared" si="25"/>
        <v>0</v>
      </c>
      <c r="H19" s="51">
        <f t="shared" si="26"/>
        <v>0</v>
      </c>
      <c r="I19" s="51">
        <f t="shared" si="27"/>
        <v>0</v>
      </c>
      <c r="J19" s="51">
        <f t="shared" si="28"/>
        <v>0</v>
      </c>
      <c r="K19" s="51">
        <f t="shared" si="29"/>
        <v>0</v>
      </c>
      <c r="L19" s="51">
        <f t="shared" si="30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31"/>
        <v>0</v>
      </c>
      <c r="U19" s="51">
        <f t="shared" si="32"/>
        <v>0</v>
      </c>
      <c r="V19" s="51">
        <f t="shared" si="33"/>
        <v>0</v>
      </c>
      <c r="W19" s="51">
        <f t="shared" si="34"/>
        <v>0</v>
      </c>
      <c r="X19" s="51">
        <f t="shared" si="35"/>
        <v>0</v>
      </c>
      <c r="Y19" s="51">
        <f t="shared" si="36"/>
        <v>0</v>
      </c>
      <c r="Z19" s="51">
        <f t="shared" si="37"/>
        <v>0</v>
      </c>
      <c r="AA19" s="51">
        <f t="shared" si="38"/>
        <v>0</v>
      </c>
      <c r="AB19" s="51">
        <f t="shared" si="39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40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41"/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42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43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44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96</v>
      </c>
      <c r="B20" s="49" t="s">
        <v>122</v>
      </c>
      <c r="C20" s="50" t="s">
        <v>123</v>
      </c>
      <c r="D20" s="51">
        <f t="shared" si="0"/>
        <v>122</v>
      </c>
      <c r="E20" s="51">
        <f t="shared" si="23"/>
        <v>0</v>
      </c>
      <c r="F20" s="51">
        <f t="shared" si="24"/>
        <v>122</v>
      </c>
      <c r="G20" s="51">
        <f t="shared" si="25"/>
        <v>0</v>
      </c>
      <c r="H20" s="51">
        <f t="shared" si="26"/>
        <v>0</v>
      </c>
      <c r="I20" s="51">
        <f t="shared" si="27"/>
        <v>0</v>
      </c>
      <c r="J20" s="51">
        <f t="shared" si="28"/>
        <v>0</v>
      </c>
      <c r="K20" s="51">
        <f t="shared" si="29"/>
        <v>0</v>
      </c>
      <c r="L20" s="51">
        <f t="shared" si="30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31"/>
        <v>122</v>
      </c>
      <c r="U20" s="51">
        <f t="shared" si="32"/>
        <v>0</v>
      </c>
      <c r="V20" s="51">
        <f t="shared" si="33"/>
        <v>122</v>
      </c>
      <c r="W20" s="51">
        <f t="shared" si="34"/>
        <v>0</v>
      </c>
      <c r="X20" s="51">
        <f t="shared" si="35"/>
        <v>0</v>
      </c>
      <c r="Y20" s="51">
        <f t="shared" si="36"/>
        <v>0</v>
      </c>
      <c r="Z20" s="51">
        <f t="shared" si="37"/>
        <v>0</v>
      </c>
      <c r="AA20" s="51">
        <f t="shared" si="38"/>
        <v>0</v>
      </c>
      <c r="AB20" s="51">
        <f t="shared" si="39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40"/>
        <v>122</v>
      </c>
      <c r="AK20" s="51">
        <v>0</v>
      </c>
      <c r="AL20" s="51">
        <v>122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41"/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f t="shared" si="42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43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44"/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96</v>
      </c>
      <c r="B21" s="49" t="s">
        <v>124</v>
      </c>
      <c r="C21" s="50" t="s">
        <v>125</v>
      </c>
      <c r="D21" s="51">
        <f t="shared" si="0"/>
        <v>258</v>
      </c>
      <c r="E21" s="51">
        <f t="shared" si="23"/>
        <v>258</v>
      </c>
      <c r="F21" s="51">
        <f t="shared" si="24"/>
        <v>0</v>
      </c>
      <c r="G21" s="51">
        <f t="shared" si="25"/>
        <v>0</v>
      </c>
      <c r="H21" s="51">
        <f t="shared" si="26"/>
        <v>0</v>
      </c>
      <c r="I21" s="51">
        <f t="shared" si="27"/>
        <v>0</v>
      </c>
      <c r="J21" s="51">
        <f t="shared" si="28"/>
        <v>0</v>
      </c>
      <c r="K21" s="51">
        <f t="shared" si="29"/>
        <v>0</v>
      </c>
      <c r="L21" s="51">
        <f t="shared" si="30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31"/>
        <v>258</v>
      </c>
      <c r="U21" s="51">
        <f t="shared" si="32"/>
        <v>258</v>
      </c>
      <c r="V21" s="51">
        <f t="shared" si="33"/>
        <v>0</v>
      </c>
      <c r="W21" s="51">
        <f t="shared" si="34"/>
        <v>0</v>
      </c>
      <c r="X21" s="51">
        <f t="shared" si="35"/>
        <v>0</v>
      </c>
      <c r="Y21" s="51">
        <f t="shared" si="36"/>
        <v>0</v>
      </c>
      <c r="Z21" s="51">
        <f t="shared" si="37"/>
        <v>0</v>
      </c>
      <c r="AA21" s="51">
        <f t="shared" si="38"/>
        <v>0</v>
      </c>
      <c r="AB21" s="51">
        <f t="shared" si="39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40"/>
        <v>258</v>
      </c>
      <c r="AK21" s="51">
        <v>258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41"/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f t="shared" si="42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43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44"/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96</v>
      </c>
      <c r="B22" s="49" t="s">
        <v>126</v>
      </c>
      <c r="C22" s="50" t="s">
        <v>127</v>
      </c>
      <c r="D22" s="51">
        <f t="shared" si="0"/>
        <v>320</v>
      </c>
      <c r="E22" s="51">
        <f t="shared" si="23"/>
        <v>41</v>
      </c>
      <c r="F22" s="51">
        <f t="shared" si="24"/>
        <v>253</v>
      </c>
      <c r="G22" s="51">
        <f t="shared" si="25"/>
        <v>6</v>
      </c>
      <c r="H22" s="51">
        <f t="shared" si="26"/>
        <v>20</v>
      </c>
      <c r="I22" s="51">
        <f t="shared" si="27"/>
        <v>0</v>
      </c>
      <c r="J22" s="51">
        <f t="shared" si="28"/>
        <v>0</v>
      </c>
      <c r="K22" s="51">
        <f t="shared" si="29"/>
        <v>0</v>
      </c>
      <c r="L22" s="51">
        <f t="shared" si="30"/>
        <v>67</v>
      </c>
      <c r="M22" s="51">
        <v>41</v>
      </c>
      <c r="N22" s="51">
        <v>0</v>
      </c>
      <c r="O22" s="51">
        <v>6</v>
      </c>
      <c r="P22" s="51">
        <v>20</v>
      </c>
      <c r="Q22" s="51">
        <v>0</v>
      </c>
      <c r="R22" s="51">
        <v>0</v>
      </c>
      <c r="S22" s="51">
        <v>0</v>
      </c>
      <c r="T22" s="51">
        <f t="shared" si="31"/>
        <v>253</v>
      </c>
      <c r="U22" s="51">
        <f t="shared" si="32"/>
        <v>0</v>
      </c>
      <c r="V22" s="51">
        <f t="shared" si="33"/>
        <v>253</v>
      </c>
      <c r="W22" s="51">
        <f t="shared" si="34"/>
        <v>0</v>
      </c>
      <c r="X22" s="51">
        <f t="shared" si="35"/>
        <v>0</v>
      </c>
      <c r="Y22" s="51">
        <f t="shared" si="36"/>
        <v>0</v>
      </c>
      <c r="Z22" s="51">
        <f t="shared" si="37"/>
        <v>0</v>
      </c>
      <c r="AA22" s="51">
        <f t="shared" si="38"/>
        <v>0</v>
      </c>
      <c r="AB22" s="51">
        <f t="shared" si="39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40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41"/>
        <v>253</v>
      </c>
      <c r="AS22" s="51">
        <v>0</v>
      </c>
      <c r="AT22" s="51">
        <v>253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42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43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44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96</v>
      </c>
      <c r="B23" s="49" t="s">
        <v>128</v>
      </c>
      <c r="C23" s="50" t="s">
        <v>129</v>
      </c>
      <c r="D23" s="51">
        <f t="shared" si="0"/>
        <v>111</v>
      </c>
      <c r="E23" s="51">
        <f t="shared" si="23"/>
        <v>12</v>
      </c>
      <c r="F23" s="51">
        <f t="shared" si="24"/>
        <v>65</v>
      </c>
      <c r="G23" s="51">
        <f t="shared" si="25"/>
        <v>32</v>
      </c>
      <c r="H23" s="51">
        <f t="shared" si="26"/>
        <v>2</v>
      </c>
      <c r="I23" s="51">
        <f t="shared" si="27"/>
        <v>0</v>
      </c>
      <c r="J23" s="51">
        <f t="shared" si="28"/>
        <v>0</v>
      </c>
      <c r="K23" s="51">
        <f t="shared" si="29"/>
        <v>0</v>
      </c>
      <c r="L23" s="51">
        <f t="shared" si="30"/>
        <v>52</v>
      </c>
      <c r="M23" s="51">
        <v>12</v>
      </c>
      <c r="N23" s="51">
        <v>6</v>
      </c>
      <c r="O23" s="51">
        <v>32</v>
      </c>
      <c r="P23" s="51">
        <v>2</v>
      </c>
      <c r="Q23" s="51">
        <v>0</v>
      </c>
      <c r="R23" s="51">
        <v>0</v>
      </c>
      <c r="S23" s="51">
        <v>0</v>
      </c>
      <c r="T23" s="51">
        <f t="shared" si="31"/>
        <v>59</v>
      </c>
      <c r="U23" s="51">
        <f t="shared" si="32"/>
        <v>0</v>
      </c>
      <c r="V23" s="51">
        <f t="shared" si="33"/>
        <v>59</v>
      </c>
      <c r="W23" s="51">
        <f t="shared" si="34"/>
        <v>0</v>
      </c>
      <c r="X23" s="51">
        <f t="shared" si="35"/>
        <v>0</v>
      </c>
      <c r="Y23" s="51">
        <f t="shared" si="36"/>
        <v>0</v>
      </c>
      <c r="Z23" s="51">
        <f t="shared" si="37"/>
        <v>0</v>
      </c>
      <c r="AA23" s="51">
        <f t="shared" si="38"/>
        <v>0</v>
      </c>
      <c r="AB23" s="51">
        <f t="shared" si="39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40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41"/>
        <v>59</v>
      </c>
      <c r="AS23" s="51">
        <v>0</v>
      </c>
      <c r="AT23" s="51">
        <v>59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42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43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44"/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96</v>
      </c>
      <c r="B24" s="49" t="s">
        <v>130</v>
      </c>
      <c r="C24" s="50" t="s">
        <v>131</v>
      </c>
      <c r="D24" s="51">
        <f t="shared" si="0"/>
        <v>168</v>
      </c>
      <c r="E24" s="51">
        <f t="shared" si="23"/>
        <v>1</v>
      </c>
      <c r="F24" s="51">
        <f t="shared" si="24"/>
        <v>167</v>
      </c>
      <c r="G24" s="51">
        <f t="shared" si="25"/>
        <v>0</v>
      </c>
      <c r="H24" s="51">
        <f t="shared" si="26"/>
        <v>0</v>
      </c>
      <c r="I24" s="51">
        <f t="shared" si="27"/>
        <v>0</v>
      </c>
      <c r="J24" s="51">
        <f t="shared" si="28"/>
        <v>0</v>
      </c>
      <c r="K24" s="51">
        <f t="shared" si="29"/>
        <v>0</v>
      </c>
      <c r="L24" s="51">
        <f t="shared" si="30"/>
        <v>1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31"/>
        <v>167</v>
      </c>
      <c r="U24" s="51">
        <f t="shared" si="32"/>
        <v>0</v>
      </c>
      <c r="V24" s="51">
        <f t="shared" si="33"/>
        <v>167</v>
      </c>
      <c r="W24" s="51">
        <f t="shared" si="34"/>
        <v>0</v>
      </c>
      <c r="X24" s="51">
        <f t="shared" si="35"/>
        <v>0</v>
      </c>
      <c r="Y24" s="51">
        <f t="shared" si="36"/>
        <v>0</v>
      </c>
      <c r="Z24" s="51">
        <f t="shared" si="37"/>
        <v>0</v>
      </c>
      <c r="AA24" s="51">
        <f t="shared" si="38"/>
        <v>0</v>
      </c>
      <c r="AB24" s="51">
        <f t="shared" si="39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40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41"/>
        <v>167</v>
      </c>
      <c r="AS24" s="51">
        <v>0</v>
      </c>
      <c r="AT24" s="51">
        <v>167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f t="shared" si="4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4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44"/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96</v>
      </c>
      <c r="B25" s="49" t="s">
        <v>132</v>
      </c>
      <c r="C25" s="50" t="s">
        <v>133</v>
      </c>
      <c r="D25" s="51">
        <f t="shared" si="0"/>
        <v>11</v>
      </c>
      <c r="E25" s="51">
        <f t="shared" si="23"/>
        <v>0</v>
      </c>
      <c r="F25" s="51">
        <f t="shared" si="24"/>
        <v>11</v>
      </c>
      <c r="G25" s="51">
        <f t="shared" si="25"/>
        <v>0</v>
      </c>
      <c r="H25" s="51">
        <f t="shared" si="26"/>
        <v>0</v>
      </c>
      <c r="I25" s="51">
        <f t="shared" si="27"/>
        <v>0</v>
      </c>
      <c r="J25" s="51">
        <f t="shared" si="28"/>
        <v>0</v>
      </c>
      <c r="K25" s="51">
        <f t="shared" si="29"/>
        <v>0</v>
      </c>
      <c r="L25" s="51">
        <f t="shared" si="30"/>
        <v>11</v>
      </c>
      <c r="M25" s="51">
        <v>0</v>
      </c>
      <c r="N25" s="51">
        <v>11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31"/>
        <v>0</v>
      </c>
      <c r="U25" s="51">
        <f t="shared" si="32"/>
        <v>0</v>
      </c>
      <c r="V25" s="51">
        <f t="shared" si="33"/>
        <v>0</v>
      </c>
      <c r="W25" s="51">
        <f t="shared" si="34"/>
        <v>0</v>
      </c>
      <c r="X25" s="51">
        <f t="shared" si="35"/>
        <v>0</v>
      </c>
      <c r="Y25" s="51">
        <f t="shared" si="36"/>
        <v>0</v>
      </c>
      <c r="Z25" s="51">
        <f t="shared" si="37"/>
        <v>0</v>
      </c>
      <c r="AA25" s="51">
        <f t="shared" si="38"/>
        <v>0</v>
      </c>
      <c r="AB25" s="51">
        <f t="shared" si="39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40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41"/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f t="shared" si="4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4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44"/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96</v>
      </c>
      <c r="B26" s="49" t="s">
        <v>134</v>
      </c>
      <c r="C26" s="50" t="s">
        <v>135</v>
      </c>
      <c r="D26" s="51">
        <f t="shared" si="0"/>
        <v>412</v>
      </c>
      <c r="E26" s="51">
        <f t="shared" si="23"/>
        <v>186</v>
      </c>
      <c r="F26" s="51">
        <f t="shared" si="24"/>
        <v>111</v>
      </c>
      <c r="G26" s="51">
        <f t="shared" si="25"/>
        <v>88</v>
      </c>
      <c r="H26" s="51">
        <f t="shared" si="26"/>
        <v>27</v>
      </c>
      <c r="I26" s="51">
        <f t="shared" si="27"/>
        <v>0</v>
      </c>
      <c r="J26" s="51">
        <f t="shared" si="28"/>
        <v>0</v>
      </c>
      <c r="K26" s="51">
        <f t="shared" si="29"/>
        <v>0</v>
      </c>
      <c r="L26" s="51">
        <f t="shared" si="30"/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31"/>
        <v>412</v>
      </c>
      <c r="U26" s="51">
        <f t="shared" si="32"/>
        <v>186</v>
      </c>
      <c r="V26" s="51">
        <f t="shared" si="33"/>
        <v>111</v>
      </c>
      <c r="W26" s="51">
        <f t="shared" si="34"/>
        <v>88</v>
      </c>
      <c r="X26" s="51">
        <f t="shared" si="35"/>
        <v>27</v>
      </c>
      <c r="Y26" s="51">
        <f t="shared" si="36"/>
        <v>0</v>
      </c>
      <c r="Z26" s="51">
        <f t="shared" si="37"/>
        <v>0</v>
      </c>
      <c r="AA26" s="51">
        <f t="shared" si="38"/>
        <v>0</v>
      </c>
      <c r="AB26" s="51">
        <f t="shared" si="39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40"/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41"/>
        <v>412</v>
      </c>
      <c r="AS26" s="51">
        <v>186</v>
      </c>
      <c r="AT26" s="51">
        <v>111</v>
      </c>
      <c r="AU26" s="51">
        <v>88</v>
      </c>
      <c r="AV26" s="51">
        <v>27</v>
      </c>
      <c r="AW26" s="51">
        <v>0</v>
      </c>
      <c r="AX26" s="51">
        <v>0</v>
      </c>
      <c r="AY26" s="51">
        <v>0</v>
      </c>
      <c r="AZ26" s="51">
        <f t="shared" si="4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4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44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96</v>
      </c>
      <c r="B27" s="49" t="s">
        <v>136</v>
      </c>
      <c r="C27" s="50" t="s">
        <v>137</v>
      </c>
      <c r="D27" s="51">
        <f t="shared" si="0"/>
        <v>598</v>
      </c>
      <c r="E27" s="51">
        <f t="shared" si="23"/>
        <v>374</v>
      </c>
      <c r="F27" s="51">
        <f t="shared" si="24"/>
        <v>191</v>
      </c>
      <c r="G27" s="51">
        <f t="shared" si="25"/>
        <v>0</v>
      </c>
      <c r="H27" s="51">
        <f t="shared" si="26"/>
        <v>33</v>
      </c>
      <c r="I27" s="51">
        <f t="shared" si="27"/>
        <v>0</v>
      </c>
      <c r="J27" s="51">
        <f t="shared" si="28"/>
        <v>0</v>
      </c>
      <c r="K27" s="51">
        <f t="shared" si="29"/>
        <v>0</v>
      </c>
      <c r="L27" s="51">
        <f t="shared" si="30"/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31"/>
        <v>598</v>
      </c>
      <c r="U27" s="51">
        <f t="shared" si="32"/>
        <v>374</v>
      </c>
      <c r="V27" s="51">
        <f t="shared" si="33"/>
        <v>191</v>
      </c>
      <c r="W27" s="51">
        <f t="shared" si="34"/>
        <v>0</v>
      </c>
      <c r="X27" s="51">
        <f t="shared" si="35"/>
        <v>33</v>
      </c>
      <c r="Y27" s="51">
        <f t="shared" si="36"/>
        <v>0</v>
      </c>
      <c r="Z27" s="51">
        <f t="shared" si="37"/>
        <v>0</v>
      </c>
      <c r="AA27" s="51">
        <f t="shared" si="38"/>
        <v>0</v>
      </c>
      <c r="AB27" s="51">
        <f t="shared" si="39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40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41"/>
        <v>598</v>
      </c>
      <c r="AS27" s="51">
        <v>374</v>
      </c>
      <c r="AT27" s="51">
        <v>191</v>
      </c>
      <c r="AU27" s="51">
        <v>0</v>
      </c>
      <c r="AV27" s="51">
        <v>33</v>
      </c>
      <c r="AW27" s="51">
        <v>0</v>
      </c>
      <c r="AX27" s="51">
        <v>0</v>
      </c>
      <c r="AY27" s="51">
        <v>0</v>
      </c>
      <c r="AZ27" s="51">
        <f t="shared" si="4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4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44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96</v>
      </c>
      <c r="B28" s="49" t="s">
        <v>138</v>
      </c>
      <c r="C28" s="50" t="s">
        <v>139</v>
      </c>
      <c r="D28" s="51">
        <f t="shared" si="0"/>
        <v>735</v>
      </c>
      <c r="E28" s="51">
        <f t="shared" si="23"/>
        <v>23</v>
      </c>
      <c r="F28" s="51">
        <f t="shared" si="24"/>
        <v>549</v>
      </c>
      <c r="G28" s="51">
        <f t="shared" si="25"/>
        <v>118</v>
      </c>
      <c r="H28" s="51">
        <f t="shared" si="26"/>
        <v>45</v>
      </c>
      <c r="I28" s="51">
        <f t="shared" si="27"/>
        <v>0</v>
      </c>
      <c r="J28" s="51">
        <f t="shared" si="28"/>
        <v>0</v>
      </c>
      <c r="K28" s="51">
        <f t="shared" si="29"/>
        <v>0</v>
      </c>
      <c r="L28" s="51">
        <f t="shared" si="30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31"/>
        <v>637</v>
      </c>
      <c r="U28" s="51">
        <f t="shared" si="32"/>
        <v>3</v>
      </c>
      <c r="V28" s="51">
        <f t="shared" si="33"/>
        <v>479</v>
      </c>
      <c r="W28" s="51">
        <f t="shared" si="34"/>
        <v>110</v>
      </c>
      <c r="X28" s="51">
        <f t="shared" si="35"/>
        <v>45</v>
      </c>
      <c r="Y28" s="51">
        <f t="shared" si="36"/>
        <v>0</v>
      </c>
      <c r="Z28" s="51">
        <f t="shared" si="37"/>
        <v>0</v>
      </c>
      <c r="AA28" s="51">
        <f t="shared" si="38"/>
        <v>0</v>
      </c>
      <c r="AB28" s="51">
        <f t="shared" si="3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40"/>
        <v>637</v>
      </c>
      <c r="AK28" s="51">
        <v>3</v>
      </c>
      <c r="AL28" s="51">
        <v>479</v>
      </c>
      <c r="AM28" s="51">
        <v>110</v>
      </c>
      <c r="AN28" s="51">
        <v>45</v>
      </c>
      <c r="AO28" s="51">
        <v>0</v>
      </c>
      <c r="AP28" s="51">
        <v>0</v>
      </c>
      <c r="AQ28" s="51">
        <v>0</v>
      </c>
      <c r="AR28" s="51">
        <f t="shared" si="41"/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4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4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44"/>
        <v>98</v>
      </c>
      <c r="BQ28" s="51">
        <v>20</v>
      </c>
      <c r="BR28" s="51">
        <v>70</v>
      </c>
      <c r="BS28" s="51">
        <v>8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96</v>
      </c>
      <c r="B29" s="49" t="s">
        <v>140</v>
      </c>
      <c r="C29" s="50" t="s">
        <v>141</v>
      </c>
      <c r="D29" s="51">
        <f t="shared" si="0"/>
        <v>287</v>
      </c>
      <c r="E29" s="51">
        <f t="shared" si="23"/>
        <v>2</v>
      </c>
      <c r="F29" s="51">
        <f t="shared" si="24"/>
        <v>212</v>
      </c>
      <c r="G29" s="51">
        <f t="shared" si="25"/>
        <v>57</v>
      </c>
      <c r="H29" s="51">
        <f t="shared" si="26"/>
        <v>16</v>
      </c>
      <c r="I29" s="51">
        <f t="shared" si="27"/>
        <v>0</v>
      </c>
      <c r="J29" s="51">
        <f t="shared" si="28"/>
        <v>0</v>
      </c>
      <c r="K29" s="51">
        <f t="shared" si="29"/>
        <v>0</v>
      </c>
      <c r="L29" s="51">
        <f t="shared" si="30"/>
        <v>75</v>
      </c>
      <c r="M29" s="51">
        <v>2</v>
      </c>
      <c r="N29" s="51">
        <v>0</v>
      </c>
      <c r="O29" s="51">
        <v>57</v>
      </c>
      <c r="P29" s="51">
        <v>16</v>
      </c>
      <c r="Q29" s="51">
        <v>0</v>
      </c>
      <c r="R29" s="51">
        <v>0</v>
      </c>
      <c r="S29" s="51">
        <v>0</v>
      </c>
      <c r="T29" s="51">
        <f t="shared" si="31"/>
        <v>212</v>
      </c>
      <c r="U29" s="51">
        <f t="shared" si="32"/>
        <v>0</v>
      </c>
      <c r="V29" s="51">
        <f t="shared" si="33"/>
        <v>212</v>
      </c>
      <c r="W29" s="51">
        <f t="shared" si="34"/>
        <v>0</v>
      </c>
      <c r="X29" s="51">
        <f t="shared" si="35"/>
        <v>0</v>
      </c>
      <c r="Y29" s="51">
        <f t="shared" si="36"/>
        <v>0</v>
      </c>
      <c r="Z29" s="51">
        <f t="shared" si="37"/>
        <v>0</v>
      </c>
      <c r="AA29" s="51">
        <f t="shared" si="38"/>
        <v>0</v>
      </c>
      <c r="AB29" s="51">
        <f t="shared" si="3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40"/>
        <v>212</v>
      </c>
      <c r="AK29" s="51">
        <v>0</v>
      </c>
      <c r="AL29" s="51">
        <v>212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41"/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f t="shared" si="4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4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44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96</v>
      </c>
      <c r="B30" s="49" t="s">
        <v>142</v>
      </c>
      <c r="C30" s="50" t="s">
        <v>143</v>
      </c>
      <c r="D30" s="51">
        <f t="shared" si="0"/>
        <v>1779</v>
      </c>
      <c r="E30" s="51">
        <f t="shared" si="23"/>
        <v>542</v>
      </c>
      <c r="F30" s="51">
        <f t="shared" si="24"/>
        <v>394</v>
      </c>
      <c r="G30" s="51">
        <f t="shared" si="25"/>
        <v>98</v>
      </c>
      <c r="H30" s="51">
        <f t="shared" si="26"/>
        <v>59</v>
      </c>
      <c r="I30" s="51">
        <f t="shared" si="27"/>
        <v>0</v>
      </c>
      <c r="J30" s="51">
        <f t="shared" si="28"/>
        <v>0</v>
      </c>
      <c r="K30" s="51">
        <f t="shared" si="29"/>
        <v>686</v>
      </c>
      <c r="L30" s="51">
        <f t="shared" si="30"/>
        <v>683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683</v>
      </c>
      <c r="T30" s="51">
        <f t="shared" si="31"/>
        <v>1091</v>
      </c>
      <c r="U30" s="51">
        <f t="shared" si="32"/>
        <v>540</v>
      </c>
      <c r="V30" s="51">
        <f t="shared" si="33"/>
        <v>393</v>
      </c>
      <c r="W30" s="51">
        <f t="shared" si="34"/>
        <v>96</v>
      </c>
      <c r="X30" s="51">
        <f t="shared" si="35"/>
        <v>59</v>
      </c>
      <c r="Y30" s="51">
        <f t="shared" si="36"/>
        <v>0</v>
      </c>
      <c r="Z30" s="51">
        <f t="shared" si="37"/>
        <v>0</v>
      </c>
      <c r="AA30" s="51">
        <f t="shared" si="38"/>
        <v>3</v>
      </c>
      <c r="AB30" s="51">
        <f t="shared" si="3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40"/>
        <v>393</v>
      </c>
      <c r="AK30" s="51">
        <v>0</v>
      </c>
      <c r="AL30" s="51">
        <v>393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41"/>
        <v>698</v>
      </c>
      <c r="AS30" s="51">
        <v>540</v>
      </c>
      <c r="AT30" s="51">
        <v>0</v>
      </c>
      <c r="AU30" s="51">
        <v>96</v>
      </c>
      <c r="AV30" s="51">
        <v>59</v>
      </c>
      <c r="AW30" s="51">
        <v>0</v>
      </c>
      <c r="AX30" s="51">
        <v>0</v>
      </c>
      <c r="AY30" s="51">
        <v>3</v>
      </c>
      <c r="AZ30" s="51">
        <f t="shared" si="4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4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44"/>
        <v>5</v>
      </c>
      <c r="BQ30" s="51">
        <v>2</v>
      </c>
      <c r="BR30" s="51">
        <v>1</v>
      </c>
      <c r="BS30" s="51">
        <v>2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96</v>
      </c>
      <c r="B31" s="49" t="s">
        <v>144</v>
      </c>
      <c r="C31" s="50" t="s">
        <v>145</v>
      </c>
      <c r="D31" s="51">
        <f t="shared" si="0"/>
        <v>927</v>
      </c>
      <c r="E31" s="51">
        <f t="shared" si="23"/>
        <v>583</v>
      </c>
      <c r="F31" s="51">
        <f t="shared" si="24"/>
        <v>130</v>
      </c>
      <c r="G31" s="51">
        <f t="shared" si="25"/>
        <v>136</v>
      </c>
      <c r="H31" s="51">
        <f t="shared" si="26"/>
        <v>40</v>
      </c>
      <c r="I31" s="51">
        <f t="shared" si="27"/>
        <v>0</v>
      </c>
      <c r="J31" s="51">
        <f t="shared" si="28"/>
        <v>38</v>
      </c>
      <c r="K31" s="51">
        <f t="shared" si="29"/>
        <v>0</v>
      </c>
      <c r="L31" s="51">
        <f t="shared" si="30"/>
        <v>911</v>
      </c>
      <c r="M31" s="51">
        <v>569</v>
      </c>
      <c r="N31" s="51">
        <v>128</v>
      </c>
      <c r="O31" s="51">
        <v>136</v>
      </c>
      <c r="P31" s="51">
        <v>40</v>
      </c>
      <c r="Q31" s="51">
        <v>0</v>
      </c>
      <c r="R31" s="51">
        <v>38</v>
      </c>
      <c r="S31" s="51">
        <v>0</v>
      </c>
      <c r="T31" s="51">
        <f t="shared" si="31"/>
        <v>0</v>
      </c>
      <c r="U31" s="51">
        <f t="shared" si="32"/>
        <v>0</v>
      </c>
      <c r="V31" s="51">
        <f t="shared" si="33"/>
        <v>0</v>
      </c>
      <c r="W31" s="51">
        <f t="shared" si="34"/>
        <v>0</v>
      </c>
      <c r="X31" s="51">
        <f t="shared" si="35"/>
        <v>0</v>
      </c>
      <c r="Y31" s="51">
        <f t="shared" si="36"/>
        <v>0</v>
      </c>
      <c r="Z31" s="51">
        <f t="shared" si="37"/>
        <v>0</v>
      </c>
      <c r="AA31" s="51">
        <f t="shared" si="38"/>
        <v>0</v>
      </c>
      <c r="AB31" s="51">
        <f t="shared" si="3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40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41"/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4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4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44"/>
        <v>16</v>
      </c>
      <c r="BQ31" s="51">
        <v>14</v>
      </c>
      <c r="BR31" s="51">
        <v>2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96</v>
      </c>
      <c r="B32" s="49" t="s">
        <v>146</v>
      </c>
      <c r="C32" s="50" t="s">
        <v>147</v>
      </c>
      <c r="D32" s="51">
        <f t="shared" si="0"/>
        <v>711</v>
      </c>
      <c r="E32" s="51">
        <f t="shared" si="23"/>
        <v>481</v>
      </c>
      <c r="F32" s="51">
        <f t="shared" si="24"/>
        <v>96</v>
      </c>
      <c r="G32" s="51">
        <f t="shared" si="25"/>
        <v>92</v>
      </c>
      <c r="H32" s="51">
        <f t="shared" si="26"/>
        <v>28</v>
      </c>
      <c r="I32" s="51">
        <f t="shared" si="27"/>
        <v>0</v>
      </c>
      <c r="J32" s="51">
        <f t="shared" si="28"/>
        <v>5</v>
      </c>
      <c r="K32" s="51">
        <f t="shared" si="29"/>
        <v>9</v>
      </c>
      <c r="L32" s="51">
        <f t="shared" si="30"/>
        <v>693</v>
      </c>
      <c r="M32" s="51">
        <v>481</v>
      </c>
      <c r="N32" s="51">
        <v>78</v>
      </c>
      <c r="O32" s="51">
        <v>92</v>
      </c>
      <c r="P32" s="51">
        <v>28</v>
      </c>
      <c r="Q32" s="51">
        <v>0</v>
      </c>
      <c r="R32" s="51">
        <v>5</v>
      </c>
      <c r="S32" s="51">
        <v>9</v>
      </c>
      <c r="T32" s="51">
        <f t="shared" si="31"/>
        <v>0</v>
      </c>
      <c r="U32" s="51">
        <f t="shared" si="32"/>
        <v>0</v>
      </c>
      <c r="V32" s="51">
        <f t="shared" si="33"/>
        <v>0</v>
      </c>
      <c r="W32" s="51">
        <f t="shared" si="34"/>
        <v>0</v>
      </c>
      <c r="X32" s="51">
        <f t="shared" si="35"/>
        <v>0</v>
      </c>
      <c r="Y32" s="51">
        <f t="shared" si="36"/>
        <v>0</v>
      </c>
      <c r="Z32" s="51">
        <f t="shared" si="37"/>
        <v>0</v>
      </c>
      <c r="AA32" s="51">
        <f t="shared" si="38"/>
        <v>0</v>
      </c>
      <c r="AB32" s="51">
        <f t="shared" si="3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40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41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4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4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44"/>
        <v>18</v>
      </c>
      <c r="BQ32" s="51">
        <v>0</v>
      </c>
      <c r="BR32" s="51">
        <v>18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96</v>
      </c>
      <c r="B33" s="49" t="s">
        <v>148</v>
      </c>
      <c r="C33" s="50" t="s">
        <v>149</v>
      </c>
      <c r="D33" s="51">
        <f t="shared" si="0"/>
        <v>1461</v>
      </c>
      <c r="E33" s="51">
        <f t="shared" si="23"/>
        <v>830</v>
      </c>
      <c r="F33" s="51">
        <f t="shared" si="24"/>
        <v>355</v>
      </c>
      <c r="G33" s="51">
        <f t="shared" si="25"/>
        <v>202</v>
      </c>
      <c r="H33" s="51">
        <f t="shared" si="26"/>
        <v>69</v>
      </c>
      <c r="I33" s="51">
        <f t="shared" si="27"/>
        <v>0</v>
      </c>
      <c r="J33" s="51">
        <f t="shared" si="28"/>
        <v>5</v>
      </c>
      <c r="K33" s="51">
        <f t="shared" si="29"/>
        <v>0</v>
      </c>
      <c r="L33" s="51">
        <f t="shared" si="30"/>
        <v>1000</v>
      </c>
      <c r="M33" s="51">
        <v>830</v>
      </c>
      <c r="N33" s="51">
        <v>170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31"/>
        <v>461</v>
      </c>
      <c r="U33" s="51">
        <f t="shared" si="32"/>
        <v>0</v>
      </c>
      <c r="V33" s="51">
        <f t="shared" si="33"/>
        <v>185</v>
      </c>
      <c r="W33" s="51">
        <f t="shared" si="34"/>
        <v>202</v>
      </c>
      <c r="X33" s="51">
        <f t="shared" si="35"/>
        <v>69</v>
      </c>
      <c r="Y33" s="51">
        <f t="shared" si="36"/>
        <v>0</v>
      </c>
      <c r="Z33" s="51">
        <f t="shared" si="37"/>
        <v>5</v>
      </c>
      <c r="AA33" s="51">
        <f t="shared" si="38"/>
        <v>0</v>
      </c>
      <c r="AB33" s="51">
        <f t="shared" si="3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40"/>
        <v>68</v>
      </c>
      <c r="AK33" s="51">
        <v>0</v>
      </c>
      <c r="AL33" s="51">
        <v>68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41"/>
        <v>393</v>
      </c>
      <c r="AS33" s="51">
        <v>0</v>
      </c>
      <c r="AT33" s="51">
        <v>117</v>
      </c>
      <c r="AU33" s="51">
        <v>202</v>
      </c>
      <c r="AV33" s="51">
        <v>69</v>
      </c>
      <c r="AW33" s="51">
        <v>0</v>
      </c>
      <c r="AX33" s="51">
        <v>5</v>
      </c>
      <c r="AY33" s="51">
        <v>0</v>
      </c>
      <c r="AZ33" s="51">
        <f t="shared" si="4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4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44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96</v>
      </c>
      <c r="B34" s="49" t="s">
        <v>150</v>
      </c>
      <c r="C34" s="50" t="s">
        <v>151</v>
      </c>
      <c r="D34" s="51">
        <f t="shared" si="0"/>
        <v>532</v>
      </c>
      <c r="E34" s="51">
        <f t="shared" si="23"/>
        <v>54</v>
      </c>
      <c r="F34" s="51">
        <f t="shared" si="24"/>
        <v>475</v>
      </c>
      <c r="G34" s="51">
        <f t="shared" si="25"/>
        <v>2</v>
      </c>
      <c r="H34" s="51">
        <f t="shared" si="26"/>
        <v>1</v>
      </c>
      <c r="I34" s="51">
        <f t="shared" si="27"/>
        <v>0</v>
      </c>
      <c r="J34" s="51">
        <f t="shared" si="28"/>
        <v>0</v>
      </c>
      <c r="K34" s="51">
        <f t="shared" si="29"/>
        <v>0</v>
      </c>
      <c r="L34" s="51">
        <f t="shared" si="30"/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31"/>
        <v>472</v>
      </c>
      <c r="U34" s="51">
        <f t="shared" si="32"/>
        <v>0</v>
      </c>
      <c r="V34" s="51">
        <f t="shared" si="33"/>
        <v>472</v>
      </c>
      <c r="W34" s="51">
        <f t="shared" si="34"/>
        <v>0</v>
      </c>
      <c r="X34" s="51">
        <f t="shared" si="35"/>
        <v>0</v>
      </c>
      <c r="Y34" s="51">
        <f t="shared" si="36"/>
        <v>0</v>
      </c>
      <c r="Z34" s="51">
        <f t="shared" si="37"/>
        <v>0</v>
      </c>
      <c r="AA34" s="51">
        <f t="shared" si="38"/>
        <v>0</v>
      </c>
      <c r="AB34" s="51">
        <f t="shared" si="3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472</v>
      </c>
      <c r="AK34" s="51">
        <v>0</v>
      </c>
      <c r="AL34" s="51">
        <v>472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44"/>
        <v>60</v>
      </c>
      <c r="BQ34" s="51">
        <v>54</v>
      </c>
      <c r="BR34" s="51">
        <v>3</v>
      </c>
      <c r="BS34" s="51">
        <v>2</v>
      </c>
      <c r="BT34" s="51">
        <v>1</v>
      </c>
      <c r="BU34" s="51">
        <v>0</v>
      </c>
      <c r="BV34" s="51">
        <v>0</v>
      </c>
      <c r="BW34" s="51">
        <v>0</v>
      </c>
    </row>
    <row r="35" spans="1:75" ht="13.5">
      <c r="A35" s="26" t="s">
        <v>96</v>
      </c>
      <c r="B35" s="49" t="s">
        <v>152</v>
      </c>
      <c r="C35" s="50" t="s">
        <v>153</v>
      </c>
      <c r="D35" s="51">
        <f t="shared" si="0"/>
        <v>658</v>
      </c>
      <c r="E35" s="51">
        <f t="shared" si="23"/>
        <v>350</v>
      </c>
      <c r="F35" s="51">
        <f t="shared" si="24"/>
        <v>157</v>
      </c>
      <c r="G35" s="51">
        <f t="shared" si="25"/>
        <v>114</v>
      </c>
      <c r="H35" s="51">
        <f t="shared" si="26"/>
        <v>34</v>
      </c>
      <c r="I35" s="51">
        <f t="shared" si="27"/>
        <v>0</v>
      </c>
      <c r="J35" s="51">
        <f t="shared" si="28"/>
        <v>3</v>
      </c>
      <c r="K35" s="51">
        <f t="shared" si="29"/>
        <v>0</v>
      </c>
      <c r="L35" s="51">
        <f t="shared" si="30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31"/>
        <v>658</v>
      </c>
      <c r="U35" s="51">
        <f t="shared" si="32"/>
        <v>350</v>
      </c>
      <c r="V35" s="51">
        <f t="shared" si="33"/>
        <v>157</v>
      </c>
      <c r="W35" s="51">
        <f t="shared" si="34"/>
        <v>114</v>
      </c>
      <c r="X35" s="51">
        <f t="shared" si="35"/>
        <v>34</v>
      </c>
      <c r="Y35" s="51">
        <f t="shared" si="36"/>
        <v>0</v>
      </c>
      <c r="Z35" s="51">
        <f t="shared" si="37"/>
        <v>3</v>
      </c>
      <c r="AA35" s="51">
        <f t="shared" si="38"/>
        <v>0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658</v>
      </c>
      <c r="AS35" s="51">
        <v>350</v>
      </c>
      <c r="AT35" s="51">
        <v>157</v>
      </c>
      <c r="AU35" s="51">
        <v>114</v>
      </c>
      <c r="AV35" s="51">
        <v>34</v>
      </c>
      <c r="AW35" s="51">
        <v>0</v>
      </c>
      <c r="AX35" s="51">
        <v>3</v>
      </c>
      <c r="AY35" s="51">
        <v>0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96</v>
      </c>
      <c r="B36" s="49" t="s">
        <v>154</v>
      </c>
      <c r="C36" s="50" t="s">
        <v>155</v>
      </c>
      <c r="D36" s="51">
        <f t="shared" si="0"/>
        <v>320</v>
      </c>
      <c r="E36" s="51">
        <f t="shared" si="23"/>
        <v>156</v>
      </c>
      <c r="F36" s="51">
        <f t="shared" si="24"/>
        <v>97</v>
      </c>
      <c r="G36" s="51">
        <f t="shared" si="25"/>
        <v>51</v>
      </c>
      <c r="H36" s="51">
        <f t="shared" si="26"/>
        <v>15</v>
      </c>
      <c r="I36" s="51">
        <f t="shared" si="27"/>
        <v>0</v>
      </c>
      <c r="J36" s="51">
        <f t="shared" si="28"/>
        <v>1</v>
      </c>
      <c r="K36" s="51">
        <f t="shared" si="29"/>
        <v>0</v>
      </c>
      <c r="L36" s="51">
        <f t="shared" si="30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31"/>
        <v>320</v>
      </c>
      <c r="U36" s="51">
        <f t="shared" si="32"/>
        <v>156</v>
      </c>
      <c r="V36" s="51">
        <f t="shared" si="33"/>
        <v>97</v>
      </c>
      <c r="W36" s="51">
        <f t="shared" si="34"/>
        <v>51</v>
      </c>
      <c r="X36" s="51">
        <f t="shared" si="35"/>
        <v>15</v>
      </c>
      <c r="Y36" s="51">
        <f t="shared" si="36"/>
        <v>0</v>
      </c>
      <c r="Z36" s="51">
        <f t="shared" si="37"/>
        <v>1</v>
      </c>
      <c r="AA36" s="51">
        <f t="shared" si="38"/>
        <v>0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41"/>
        <v>320</v>
      </c>
      <c r="AS36" s="51">
        <v>156</v>
      </c>
      <c r="AT36" s="51">
        <v>97</v>
      </c>
      <c r="AU36" s="51">
        <v>51</v>
      </c>
      <c r="AV36" s="51">
        <v>15</v>
      </c>
      <c r="AW36" s="51">
        <v>0</v>
      </c>
      <c r="AX36" s="51">
        <v>1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96</v>
      </c>
      <c r="B37" s="49" t="s">
        <v>156</v>
      </c>
      <c r="C37" s="50" t="s">
        <v>157</v>
      </c>
      <c r="D37" s="51">
        <f t="shared" si="0"/>
        <v>492</v>
      </c>
      <c r="E37" s="51">
        <f t="shared" si="23"/>
        <v>220</v>
      </c>
      <c r="F37" s="51">
        <f t="shared" si="24"/>
        <v>177</v>
      </c>
      <c r="G37" s="51">
        <f t="shared" si="25"/>
        <v>71</v>
      </c>
      <c r="H37" s="51">
        <f t="shared" si="26"/>
        <v>22</v>
      </c>
      <c r="I37" s="51">
        <f t="shared" si="27"/>
        <v>0</v>
      </c>
      <c r="J37" s="51">
        <f t="shared" si="28"/>
        <v>2</v>
      </c>
      <c r="K37" s="51">
        <f t="shared" si="29"/>
        <v>0</v>
      </c>
      <c r="L37" s="51">
        <f t="shared" si="30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31"/>
        <v>492</v>
      </c>
      <c r="U37" s="51">
        <f t="shared" si="32"/>
        <v>220</v>
      </c>
      <c r="V37" s="51">
        <f t="shared" si="33"/>
        <v>177</v>
      </c>
      <c r="W37" s="51">
        <f t="shared" si="34"/>
        <v>71</v>
      </c>
      <c r="X37" s="51">
        <f t="shared" si="35"/>
        <v>22</v>
      </c>
      <c r="Y37" s="51">
        <f t="shared" si="36"/>
        <v>0</v>
      </c>
      <c r="Z37" s="51">
        <f t="shared" si="37"/>
        <v>2</v>
      </c>
      <c r="AA37" s="51">
        <f t="shared" si="38"/>
        <v>0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492</v>
      </c>
      <c r="AS37" s="51">
        <v>220</v>
      </c>
      <c r="AT37" s="51">
        <v>177</v>
      </c>
      <c r="AU37" s="51">
        <v>71</v>
      </c>
      <c r="AV37" s="51">
        <v>22</v>
      </c>
      <c r="AW37" s="51">
        <v>0</v>
      </c>
      <c r="AX37" s="51">
        <v>2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96</v>
      </c>
      <c r="B38" s="49" t="s">
        <v>158</v>
      </c>
      <c r="C38" s="50" t="s">
        <v>159</v>
      </c>
      <c r="D38" s="51">
        <f t="shared" si="0"/>
        <v>267</v>
      </c>
      <c r="E38" s="51">
        <f t="shared" si="23"/>
        <v>129</v>
      </c>
      <c r="F38" s="51">
        <f t="shared" si="24"/>
        <v>82</v>
      </c>
      <c r="G38" s="51">
        <f t="shared" si="25"/>
        <v>42</v>
      </c>
      <c r="H38" s="51">
        <f t="shared" si="26"/>
        <v>13</v>
      </c>
      <c r="I38" s="51">
        <f t="shared" si="27"/>
        <v>0</v>
      </c>
      <c r="J38" s="51">
        <f t="shared" si="28"/>
        <v>1</v>
      </c>
      <c r="K38" s="51">
        <f t="shared" si="29"/>
        <v>0</v>
      </c>
      <c r="L38" s="51">
        <f t="shared" si="30"/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31"/>
        <v>267</v>
      </c>
      <c r="U38" s="51">
        <f t="shared" si="32"/>
        <v>129</v>
      </c>
      <c r="V38" s="51">
        <f t="shared" si="33"/>
        <v>82</v>
      </c>
      <c r="W38" s="51">
        <f t="shared" si="34"/>
        <v>42</v>
      </c>
      <c r="X38" s="51">
        <f t="shared" si="35"/>
        <v>13</v>
      </c>
      <c r="Y38" s="51">
        <f t="shared" si="36"/>
        <v>0</v>
      </c>
      <c r="Z38" s="51">
        <f t="shared" si="37"/>
        <v>1</v>
      </c>
      <c r="AA38" s="51">
        <f t="shared" si="38"/>
        <v>0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267</v>
      </c>
      <c r="AS38" s="51">
        <v>129</v>
      </c>
      <c r="AT38" s="51">
        <v>82</v>
      </c>
      <c r="AU38" s="51">
        <v>42</v>
      </c>
      <c r="AV38" s="51">
        <v>13</v>
      </c>
      <c r="AW38" s="51">
        <v>0</v>
      </c>
      <c r="AX38" s="51">
        <v>1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96</v>
      </c>
      <c r="B39" s="49" t="s">
        <v>160</v>
      </c>
      <c r="C39" s="50" t="s">
        <v>161</v>
      </c>
      <c r="D39" s="51">
        <f t="shared" si="0"/>
        <v>570</v>
      </c>
      <c r="E39" s="51">
        <f t="shared" si="23"/>
        <v>316</v>
      </c>
      <c r="F39" s="51">
        <f t="shared" si="24"/>
        <v>138</v>
      </c>
      <c r="G39" s="51">
        <f t="shared" si="25"/>
        <v>91</v>
      </c>
      <c r="H39" s="51">
        <f t="shared" si="26"/>
        <v>23</v>
      </c>
      <c r="I39" s="51">
        <f t="shared" si="27"/>
        <v>0</v>
      </c>
      <c r="J39" s="51">
        <f t="shared" si="28"/>
        <v>2</v>
      </c>
      <c r="K39" s="51">
        <f t="shared" si="29"/>
        <v>0</v>
      </c>
      <c r="L39" s="51">
        <f t="shared" si="30"/>
        <v>530</v>
      </c>
      <c r="M39" s="51">
        <v>316</v>
      </c>
      <c r="N39" s="51">
        <v>98</v>
      </c>
      <c r="O39" s="51">
        <v>91</v>
      </c>
      <c r="P39" s="51">
        <v>23</v>
      </c>
      <c r="Q39" s="51">
        <v>0</v>
      </c>
      <c r="R39" s="51">
        <v>2</v>
      </c>
      <c r="S39" s="51">
        <v>0</v>
      </c>
      <c r="T39" s="51">
        <f t="shared" si="31"/>
        <v>40</v>
      </c>
      <c r="U39" s="51">
        <f t="shared" si="32"/>
        <v>0</v>
      </c>
      <c r="V39" s="51">
        <f t="shared" si="33"/>
        <v>40</v>
      </c>
      <c r="W39" s="51">
        <f t="shared" si="34"/>
        <v>0</v>
      </c>
      <c r="X39" s="51">
        <f t="shared" si="35"/>
        <v>0</v>
      </c>
      <c r="Y39" s="51">
        <f t="shared" si="36"/>
        <v>0</v>
      </c>
      <c r="Z39" s="51">
        <f t="shared" si="37"/>
        <v>0</v>
      </c>
      <c r="AA39" s="51">
        <f t="shared" si="38"/>
        <v>0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32</v>
      </c>
      <c r="AK39" s="51">
        <v>0</v>
      </c>
      <c r="AL39" s="51">
        <v>32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8</v>
      </c>
      <c r="AS39" s="51">
        <v>0</v>
      </c>
      <c r="AT39" s="51">
        <v>8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96</v>
      </c>
      <c r="B40" s="49" t="s">
        <v>162</v>
      </c>
      <c r="C40" s="50" t="s">
        <v>163</v>
      </c>
      <c r="D40" s="51">
        <f t="shared" si="0"/>
        <v>730</v>
      </c>
      <c r="E40" s="51">
        <f t="shared" si="23"/>
        <v>429</v>
      </c>
      <c r="F40" s="51">
        <f t="shared" si="24"/>
        <v>166</v>
      </c>
      <c r="G40" s="51">
        <f t="shared" si="25"/>
        <v>98</v>
      </c>
      <c r="H40" s="51">
        <f t="shared" si="26"/>
        <v>33</v>
      </c>
      <c r="I40" s="51">
        <f t="shared" si="27"/>
        <v>0</v>
      </c>
      <c r="J40" s="51">
        <f t="shared" si="28"/>
        <v>4</v>
      </c>
      <c r="K40" s="51">
        <f t="shared" si="29"/>
        <v>0</v>
      </c>
      <c r="L40" s="51">
        <f t="shared" si="30"/>
        <v>621</v>
      </c>
      <c r="M40" s="51">
        <v>402</v>
      </c>
      <c r="N40" s="51">
        <v>84</v>
      </c>
      <c r="O40" s="51">
        <v>98</v>
      </c>
      <c r="P40" s="51">
        <v>33</v>
      </c>
      <c r="Q40" s="51">
        <v>0</v>
      </c>
      <c r="R40" s="51">
        <v>4</v>
      </c>
      <c r="S40" s="51">
        <v>0</v>
      </c>
      <c r="T40" s="51">
        <f t="shared" si="31"/>
        <v>82</v>
      </c>
      <c r="U40" s="51">
        <f t="shared" si="32"/>
        <v>0</v>
      </c>
      <c r="V40" s="51">
        <f t="shared" si="33"/>
        <v>82</v>
      </c>
      <c r="W40" s="51">
        <f t="shared" si="34"/>
        <v>0</v>
      </c>
      <c r="X40" s="51">
        <f t="shared" si="35"/>
        <v>0</v>
      </c>
      <c r="Y40" s="51">
        <f t="shared" si="36"/>
        <v>0</v>
      </c>
      <c r="Z40" s="51">
        <f t="shared" si="37"/>
        <v>0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39</v>
      </c>
      <c r="AK40" s="51">
        <v>0</v>
      </c>
      <c r="AL40" s="51">
        <v>39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43</v>
      </c>
      <c r="AS40" s="51">
        <v>0</v>
      </c>
      <c r="AT40" s="51">
        <v>43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27</v>
      </c>
      <c r="BQ40" s="51">
        <v>27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96</v>
      </c>
      <c r="B41" s="49" t="s">
        <v>164</v>
      </c>
      <c r="C41" s="50" t="s">
        <v>94</v>
      </c>
      <c r="D41" s="51">
        <f t="shared" si="0"/>
        <v>525</v>
      </c>
      <c r="E41" s="51">
        <f t="shared" si="23"/>
        <v>245</v>
      </c>
      <c r="F41" s="51">
        <f t="shared" si="24"/>
        <v>174</v>
      </c>
      <c r="G41" s="51">
        <f t="shared" si="25"/>
        <v>80</v>
      </c>
      <c r="H41" s="51">
        <f t="shared" si="26"/>
        <v>24</v>
      </c>
      <c r="I41" s="51">
        <f t="shared" si="27"/>
        <v>0</v>
      </c>
      <c r="J41" s="51">
        <f t="shared" si="28"/>
        <v>2</v>
      </c>
      <c r="K41" s="51">
        <f t="shared" si="29"/>
        <v>0</v>
      </c>
      <c r="L41" s="51">
        <f t="shared" si="30"/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31"/>
        <v>525</v>
      </c>
      <c r="U41" s="51">
        <f t="shared" si="32"/>
        <v>245</v>
      </c>
      <c r="V41" s="51">
        <f t="shared" si="33"/>
        <v>174</v>
      </c>
      <c r="W41" s="51">
        <f t="shared" si="34"/>
        <v>80</v>
      </c>
      <c r="X41" s="51">
        <f t="shared" si="35"/>
        <v>24</v>
      </c>
      <c r="Y41" s="51">
        <f t="shared" si="36"/>
        <v>0</v>
      </c>
      <c r="Z41" s="51">
        <f t="shared" si="37"/>
        <v>2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525</v>
      </c>
      <c r="AS41" s="51">
        <v>245</v>
      </c>
      <c r="AT41" s="51">
        <v>174</v>
      </c>
      <c r="AU41" s="51">
        <v>80</v>
      </c>
      <c r="AV41" s="51">
        <v>24</v>
      </c>
      <c r="AW41" s="51">
        <v>0</v>
      </c>
      <c r="AX41" s="51">
        <v>2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96</v>
      </c>
      <c r="B42" s="49" t="s">
        <v>165</v>
      </c>
      <c r="C42" s="50" t="s">
        <v>166</v>
      </c>
      <c r="D42" s="51">
        <f t="shared" si="0"/>
        <v>1397</v>
      </c>
      <c r="E42" s="51">
        <f t="shared" si="23"/>
        <v>889</v>
      </c>
      <c r="F42" s="51">
        <f t="shared" si="24"/>
        <v>191</v>
      </c>
      <c r="G42" s="51">
        <f t="shared" si="25"/>
        <v>201</v>
      </c>
      <c r="H42" s="51">
        <f t="shared" si="26"/>
        <v>65</v>
      </c>
      <c r="I42" s="51">
        <f t="shared" si="27"/>
        <v>0</v>
      </c>
      <c r="J42" s="51">
        <f t="shared" si="28"/>
        <v>51</v>
      </c>
      <c r="K42" s="51">
        <f t="shared" si="29"/>
        <v>0</v>
      </c>
      <c r="L42" s="51">
        <f t="shared" si="30"/>
        <v>1281</v>
      </c>
      <c r="M42" s="51">
        <v>794</v>
      </c>
      <c r="N42" s="51">
        <v>180</v>
      </c>
      <c r="O42" s="51">
        <v>191</v>
      </c>
      <c r="P42" s="51">
        <v>65</v>
      </c>
      <c r="Q42" s="51">
        <v>0</v>
      </c>
      <c r="R42" s="51">
        <v>51</v>
      </c>
      <c r="S42" s="51">
        <v>0</v>
      </c>
      <c r="T42" s="51">
        <f t="shared" si="31"/>
        <v>0</v>
      </c>
      <c r="U42" s="51">
        <f t="shared" si="32"/>
        <v>0</v>
      </c>
      <c r="V42" s="51">
        <f t="shared" si="33"/>
        <v>0</v>
      </c>
      <c r="W42" s="51">
        <f t="shared" si="34"/>
        <v>0</v>
      </c>
      <c r="X42" s="51">
        <f t="shared" si="35"/>
        <v>0</v>
      </c>
      <c r="Y42" s="51">
        <f t="shared" si="36"/>
        <v>0</v>
      </c>
      <c r="Z42" s="51">
        <f t="shared" si="37"/>
        <v>0</v>
      </c>
      <c r="AA42" s="51">
        <f t="shared" si="38"/>
        <v>0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116</v>
      </c>
      <c r="BQ42" s="51">
        <v>95</v>
      </c>
      <c r="BR42" s="51">
        <v>11</v>
      </c>
      <c r="BS42" s="51">
        <v>10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96</v>
      </c>
      <c r="B43" s="49" t="s">
        <v>167</v>
      </c>
      <c r="C43" s="50" t="s">
        <v>168</v>
      </c>
      <c r="D43" s="51">
        <f t="shared" si="0"/>
        <v>95</v>
      </c>
      <c r="E43" s="51">
        <f t="shared" si="23"/>
        <v>0</v>
      </c>
      <c r="F43" s="51">
        <f t="shared" si="24"/>
        <v>95</v>
      </c>
      <c r="G43" s="51">
        <f t="shared" si="25"/>
        <v>0</v>
      </c>
      <c r="H43" s="51">
        <f t="shared" si="26"/>
        <v>0</v>
      </c>
      <c r="I43" s="51">
        <f t="shared" si="27"/>
        <v>0</v>
      </c>
      <c r="J43" s="51">
        <f t="shared" si="28"/>
        <v>0</v>
      </c>
      <c r="K43" s="51">
        <f t="shared" si="29"/>
        <v>0</v>
      </c>
      <c r="L43" s="51">
        <f t="shared" si="30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31"/>
        <v>95</v>
      </c>
      <c r="U43" s="51">
        <f t="shared" si="32"/>
        <v>0</v>
      </c>
      <c r="V43" s="51">
        <f t="shared" si="33"/>
        <v>95</v>
      </c>
      <c r="W43" s="51">
        <f t="shared" si="34"/>
        <v>0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0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95</v>
      </c>
      <c r="AS43" s="51">
        <v>0</v>
      </c>
      <c r="AT43" s="51">
        <v>95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96</v>
      </c>
      <c r="B44" s="49" t="s">
        <v>169</v>
      </c>
      <c r="C44" s="50" t="s">
        <v>170</v>
      </c>
      <c r="D44" s="51">
        <f t="shared" si="0"/>
        <v>0</v>
      </c>
      <c r="E44" s="51">
        <f t="shared" si="23"/>
        <v>0</v>
      </c>
      <c r="F44" s="51">
        <f t="shared" si="24"/>
        <v>0</v>
      </c>
      <c r="G44" s="51">
        <f t="shared" si="25"/>
        <v>0</v>
      </c>
      <c r="H44" s="51">
        <f t="shared" si="26"/>
        <v>0</v>
      </c>
      <c r="I44" s="51">
        <f t="shared" si="27"/>
        <v>0</v>
      </c>
      <c r="J44" s="51">
        <f t="shared" si="28"/>
        <v>0</v>
      </c>
      <c r="K44" s="51">
        <f t="shared" si="29"/>
        <v>0</v>
      </c>
      <c r="L44" s="51">
        <f t="shared" si="30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31"/>
        <v>0</v>
      </c>
      <c r="U44" s="51">
        <f t="shared" si="32"/>
        <v>0</v>
      </c>
      <c r="V44" s="51">
        <f t="shared" si="33"/>
        <v>0</v>
      </c>
      <c r="W44" s="51">
        <f t="shared" si="34"/>
        <v>0</v>
      </c>
      <c r="X44" s="51">
        <f t="shared" si="35"/>
        <v>0</v>
      </c>
      <c r="Y44" s="51">
        <f t="shared" si="36"/>
        <v>0</v>
      </c>
      <c r="Z44" s="51">
        <f t="shared" si="37"/>
        <v>0</v>
      </c>
      <c r="AA44" s="51">
        <f t="shared" si="38"/>
        <v>0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96</v>
      </c>
      <c r="B45" s="49" t="s">
        <v>171</v>
      </c>
      <c r="C45" s="50" t="s">
        <v>172</v>
      </c>
      <c r="D45" s="51">
        <f t="shared" si="0"/>
        <v>16</v>
      </c>
      <c r="E45" s="51">
        <f t="shared" si="23"/>
        <v>0</v>
      </c>
      <c r="F45" s="51">
        <f t="shared" si="24"/>
        <v>16</v>
      </c>
      <c r="G45" s="51">
        <f t="shared" si="25"/>
        <v>0</v>
      </c>
      <c r="H45" s="51">
        <f t="shared" si="26"/>
        <v>0</v>
      </c>
      <c r="I45" s="51">
        <f t="shared" si="27"/>
        <v>0</v>
      </c>
      <c r="J45" s="51">
        <f t="shared" si="28"/>
        <v>0</v>
      </c>
      <c r="K45" s="51">
        <f t="shared" si="29"/>
        <v>0</v>
      </c>
      <c r="L45" s="51">
        <f t="shared" si="30"/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31"/>
        <v>16</v>
      </c>
      <c r="U45" s="51">
        <f t="shared" si="32"/>
        <v>0</v>
      </c>
      <c r="V45" s="51">
        <f t="shared" si="33"/>
        <v>16</v>
      </c>
      <c r="W45" s="51">
        <f t="shared" si="34"/>
        <v>0</v>
      </c>
      <c r="X45" s="51">
        <f t="shared" si="35"/>
        <v>0</v>
      </c>
      <c r="Y45" s="51">
        <f t="shared" si="36"/>
        <v>0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16</v>
      </c>
      <c r="AS45" s="51">
        <v>0</v>
      </c>
      <c r="AT45" s="51">
        <v>16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96</v>
      </c>
      <c r="B46" s="49" t="s">
        <v>173</v>
      </c>
      <c r="C46" s="50" t="s">
        <v>174</v>
      </c>
      <c r="D46" s="51">
        <f t="shared" si="0"/>
        <v>131</v>
      </c>
      <c r="E46" s="51">
        <f t="shared" si="23"/>
        <v>0</v>
      </c>
      <c r="F46" s="51">
        <f t="shared" si="24"/>
        <v>65</v>
      </c>
      <c r="G46" s="51">
        <f t="shared" si="25"/>
        <v>27</v>
      </c>
      <c r="H46" s="51">
        <f t="shared" si="26"/>
        <v>39</v>
      </c>
      <c r="I46" s="51">
        <f t="shared" si="27"/>
        <v>0</v>
      </c>
      <c r="J46" s="51">
        <f t="shared" si="28"/>
        <v>0</v>
      </c>
      <c r="K46" s="51">
        <f t="shared" si="29"/>
        <v>0</v>
      </c>
      <c r="L46" s="51">
        <f t="shared" si="30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31"/>
        <v>131</v>
      </c>
      <c r="U46" s="51">
        <f t="shared" si="32"/>
        <v>0</v>
      </c>
      <c r="V46" s="51">
        <f t="shared" si="33"/>
        <v>65</v>
      </c>
      <c r="W46" s="51">
        <f t="shared" si="34"/>
        <v>27</v>
      </c>
      <c r="X46" s="51">
        <f t="shared" si="35"/>
        <v>39</v>
      </c>
      <c r="Y46" s="51">
        <f t="shared" si="36"/>
        <v>0</v>
      </c>
      <c r="Z46" s="51">
        <f t="shared" si="37"/>
        <v>0</v>
      </c>
      <c r="AA46" s="51">
        <f t="shared" si="38"/>
        <v>0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131</v>
      </c>
      <c r="AS46" s="51">
        <v>0</v>
      </c>
      <c r="AT46" s="51">
        <v>65</v>
      </c>
      <c r="AU46" s="51">
        <v>27</v>
      </c>
      <c r="AV46" s="51">
        <v>39</v>
      </c>
      <c r="AW46" s="51">
        <v>0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96</v>
      </c>
      <c r="B47" s="49" t="s">
        <v>175</v>
      </c>
      <c r="C47" s="50" t="s">
        <v>0</v>
      </c>
      <c r="D47" s="51">
        <f t="shared" si="0"/>
        <v>0</v>
      </c>
      <c r="E47" s="51">
        <f t="shared" si="23"/>
        <v>0</v>
      </c>
      <c r="F47" s="51">
        <f t="shared" si="24"/>
        <v>0</v>
      </c>
      <c r="G47" s="51">
        <f t="shared" si="25"/>
        <v>0</v>
      </c>
      <c r="H47" s="51">
        <f t="shared" si="26"/>
        <v>0</v>
      </c>
      <c r="I47" s="51">
        <f t="shared" si="27"/>
        <v>0</v>
      </c>
      <c r="J47" s="51">
        <f t="shared" si="28"/>
        <v>0</v>
      </c>
      <c r="K47" s="51">
        <f t="shared" si="29"/>
        <v>0</v>
      </c>
      <c r="L47" s="51">
        <f t="shared" si="30"/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0</v>
      </c>
      <c r="U47" s="51">
        <f t="shared" si="32"/>
        <v>0</v>
      </c>
      <c r="V47" s="51">
        <f t="shared" si="33"/>
        <v>0</v>
      </c>
      <c r="W47" s="51">
        <f t="shared" si="34"/>
        <v>0</v>
      </c>
      <c r="X47" s="51">
        <f t="shared" si="35"/>
        <v>0</v>
      </c>
      <c r="Y47" s="51">
        <f t="shared" si="36"/>
        <v>0</v>
      </c>
      <c r="Z47" s="51">
        <f t="shared" si="37"/>
        <v>0</v>
      </c>
      <c r="AA47" s="51">
        <f t="shared" si="38"/>
        <v>0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96</v>
      </c>
      <c r="B48" s="49" t="s">
        <v>1</v>
      </c>
      <c r="C48" s="50" t="s">
        <v>2</v>
      </c>
      <c r="D48" s="51">
        <f t="shared" si="0"/>
        <v>59</v>
      </c>
      <c r="E48" s="51">
        <f t="shared" si="23"/>
        <v>0</v>
      </c>
      <c r="F48" s="51">
        <f t="shared" si="24"/>
        <v>54</v>
      </c>
      <c r="G48" s="51">
        <f t="shared" si="25"/>
        <v>5</v>
      </c>
      <c r="H48" s="51">
        <f t="shared" si="26"/>
        <v>0</v>
      </c>
      <c r="I48" s="51">
        <f t="shared" si="27"/>
        <v>0</v>
      </c>
      <c r="J48" s="51">
        <f t="shared" si="28"/>
        <v>0</v>
      </c>
      <c r="K48" s="51">
        <f t="shared" si="29"/>
        <v>0</v>
      </c>
      <c r="L48" s="51">
        <f t="shared" si="30"/>
        <v>59</v>
      </c>
      <c r="M48" s="51">
        <v>0</v>
      </c>
      <c r="N48" s="51">
        <v>54</v>
      </c>
      <c r="O48" s="51">
        <v>5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0</v>
      </c>
      <c r="U48" s="51">
        <f t="shared" si="32"/>
        <v>0</v>
      </c>
      <c r="V48" s="51">
        <f t="shared" si="33"/>
        <v>0</v>
      </c>
      <c r="W48" s="51">
        <f t="shared" si="34"/>
        <v>0</v>
      </c>
      <c r="X48" s="51">
        <f t="shared" si="35"/>
        <v>0</v>
      </c>
      <c r="Y48" s="51">
        <f t="shared" si="36"/>
        <v>0</v>
      </c>
      <c r="Z48" s="51">
        <f t="shared" si="37"/>
        <v>0</v>
      </c>
      <c r="AA48" s="51">
        <f t="shared" si="38"/>
        <v>0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96</v>
      </c>
      <c r="B49" s="49" t="s">
        <v>3</v>
      </c>
      <c r="C49" s="50" t="s">
        <v>4</v>
      </c>
      <c r="D49" s="51">
        <f t="shared" si="0"/>
        <v>57</v>
      </c>
      <c r="E49" s="51">
        <f t="shared" si="23"/>
        <v>0</v>
      </c>
      <c r="F49" s="51">
        <f t="shared" si="24"/>
        <v>19</v>
      </c>
      <c r="G49" s="51">
        <f t="shared" si="25"/>
        <v>38</v>
      </c>
      <c r="H49" s="51">
        <f t="shared" si="26"/>
        <v>0</v>
      </c>
      <c r="I49" s="51">
        <f t="shared" si="27"/>
        <v>0</v>
      </c>
      <c r="J49" s="51">
        <f t="shared" si="28"/>
        <v>0</v>
      </c>
      <c r="K49" s="51">
        <f t="shared" si="29"/>
        <v>0</v>
      </c>
      <c r="L49" s="51">
        <f t="shared" si="30"/>
        <v>38</v>
      </c>
      <c r="M49" s="51">
        <v>0</v>
      </c>
      <c r="N49" s="51">
        <v>0</v>
      </c>
      <c r="O49" s="51">
        <v>38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19</v>
      </c>
      <c r="U49" s="51">
        <f t="shared" si="32"/>
        <v>0</v>
      </c>
      <c r="V49" s="51">
        <f t="shared" si="33"/>
        <v>19</v>
      </c>
      <c r="W49" s="51">
        <f t="shared" si="34"/>
        <v>0</v>
      </c>
      <c r="X49" s="51">
        <f t="shared" si="35"/>
        <v>0</v>
      </c>
      <c r="Y49" s="51">
        <f t="shared" si="36"/>
        <v>0</v>
      </c>
      <c r="Z49" s="51">
        <f t="shared" si="37"/>
        <v>0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19</v>
      </c>
      <c r="AS49" s="51">
        <v>0</v>
      </c>
      <c r="AT49" s="51">
        <v>19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96</v>
      </c>
      <c r="B50" s="49" t="s">
        <v>5</v>
      </c>
      <c r="C50" s="50" t="s">
        <v>6</v>
      </c>
      <c r="D50" s="51">
        <f t="shared" si="0"/>
        <v>0</v>
      </c>
      <c r="E50" s="51">
        <f t="shared" si="23"/>
        <v>0</v>
      </c>
      <c r="F50" s="51">
        <f t="shared" si="24"/>
        <v>0</v>
      </c>
      <c r="G50" s="51">
        <f t="shared" si="25"/>
        <v>0</v>
      </c>
      <c r="H50" s="51">
        <f t="shared" si="26"/>
        <v>0</v>
      </c>
      <c r="I50" s="51">
        <f t="shared" si="27"/>
        <v>0</v>
      </c>
      <c r="J50" s="51">
        <f t="shared" si="28"/>
        <v>0</v>
      </c>
      <c r="K50" s="51">
        <f t="shared" si="29"/>
        <v>0</v>
      </c>
      <c r="L50" s="51">
        <f t="shared" si="30"/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31"/>
        <v>0</v>
      </c>
      <c r="U50" s="51">
        <f t="shared" si="32"/>
        <v>0</v>
      </c>
      <c r="V50" s="51">
        <f t="shared" si="33"/>
        <v>0</v>
      </c>
      <c r="W50" s="51">
        <f t="shared" si="34"/>
        <v>0</v>
      </c>
      <c r="X50" s="51">
        <f t="shared" si="35"/>
        <v>0</v>
      </c>
      <c r="Y50" s="51">
        <f t="shared" si="36"/>
        <v>0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96</v>
      </c>
      <c r="B51" s="49" t="s">
        <v>7</v>
      </c>
      <c r="C51" s="50" t="s">
        <v>8</v>
      </c>
      <c r="D51" s="51">
        <f t="shared" si="0"/>
        <v>0</v>
      </c>
      <c r="E51" s="51">
        <f t="shared" si="23"/>
        <v>0</v>
      </c>
      <c r="F51" s="51">
        <f t="shared" si="24"/>
        <v>0</v>
      </c>
      <c r="G51" s="51">
        <f t="shared" si="25"/>
        <v>0</v>
      </c>
      <c r="H51" s="51">
        <f t="shared" si="26"/>
        <v>0</v>
      </c>
      <c r="I51" s="51">
        <f t="shared" si="27"/>
        <v>0</v>
      </c>
      <c r="J51" s="51">
        <f t="shared" si="28"/>
        <v>0</v>
      </c>
      <c r="K51" s="51">
        <f t="shared" si="29"/>
        <v>0</v>
      </c>
      <c r="L51" s="51">
        <f t="shared" si="30"/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f t="shared" si="31"/>
        <v>0</v>
      </c>
      <c r="U51" s="51">
        <f t="shared" si="32"/>
        <v>0</v>
      </c>
      <c r="V51" s="51">
        <f t="shared" si="33"/>
        <v>0</v>
      </c>
      <c r="W51" s="51">
        <f t="shared" si="34"/>
        <v>0</v>
      </c>
      <c r="X51" s="51">
        <f t="shared" si="35"/>
        <v>0</v>
      </c>
      <c r="Y51" s="51">
        <f t="shared" si="36"/>
        <v>0</v>
      </c>
      <c r="Z51" s="51">
        <f t="shared" si="37"/>
        <v>0</v>
      </c>
      <c r="AA51" s="51">
        <f t="shared" si="38"/>
        <v>0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96</v>
      </c>
      <c r="B52" s="49" t="s">
        <v>9</v>
      </c>
      <c r="C52" s="50" t="s">
        <v>10</v>
      </c>
      <c r="D52" s="51">
        <f t="shared" si="0"/>
        <v>0</v>
      </c>
      <c r="E52" s="51">
        <f t="shared" si="23"/>
        <v>0</v>
      </c>
      <c r="F52" s="51">
        <f t="shared" si="24"/>
        <v>0</v>
      </c>
      <c r="G52" s="51">
        <f t="shared" si="25"/>
        <v>0</v>
      </c>
      <c r="H52" s="51">
        <f t="shared" si="26"/>
        <v>0</v>
      </c>
      <c r="I52" s="51">
        <f t="shared" si="27"/>
        <v>0</v>
      </c>
      <c r="J52" s="51">
        <f t="shared" si="28"/>
        <v>0</v>
      </c>
      <c r="K52" s="51">
        <f t="shared" si="29"/>
        <v>0</v>
      </c>
      <c r="L52" s="51">
        <f t="shared" si="30"/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f t="shared" si="31"/>
        <v>0</v>
      </c>
      <c r="U52" s="51">
        <f t="shared" si="32"/>
        <v>0</v>
      </c>
      <c r="V52" s="51">
        <f t="shared" si="33"/>
        <v>0</v>
      </c>
      <c r="W52" s="51">
        <f t="shared" si="34"/>
        <v>0</v>
      </c>
      <c r="X52" s="51">
        <f t="shared" si="35"/>
        <v>0</v>
      </c>
      <c r="Y52" s="51">
        <f t="shared" si="36"/>
        <v>0</v>
      </c>
      <c r="Z52" s="51">
        <f t="shared" si="37"/>
        <v>0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96</v>
      </c>
      <c r="B53" s="49" t="s">
        <v>11</v>
      </c>
      <c r="C53" s="50" t="s">
        <v>201</v>
      </c>
      <c r="D53" s="51">
        <f t="shared" si="0"/>
        <v>151</v>
      </c>
      <c r="E53" s="51">
        <f t="shared" si="23"/>
        <v>0</v>
      </c>
      <c r="F53" s="51">
        <f t="shared" si="24"/>
        <v>151</v>
      </c>
      <c r="G53" s="51">
        <f t="shared" si="25"/>
        <v>0</v>
      </c>
      <c r="H53" s="51">
        <f t="shared" si="26"/>
        <v>0</v>
      </c>
      <c r="I53" s="51">
        <f t="shared" si="27"/>
        <v>0</v>
      </c>
      <c r="J53" s="51">
        <f t="shared" si="28"/>
        <v>0</v>
      </c>
      <c r="K53" s="51">
        <f t="shared" si="29"/>
        <v>0</v>
      </c>
      <c r="L53" s="51">
        <f t="shared" si="30"/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f t="shared" si="31"/>
        <v>151</v>
      </c>
      <c r="U53" s="51">
        <f t="shared" si="32"/>
        <v>0</v>
      </c>
      <c r="V53" s="51">
        <f t="shared" si="33"/>
        <v>151</v>
      </c>
      <c r="W53" s="51">
        <f t="shared" si="34"/>
        <v>0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151</v>
      </c>
      <c r="AS53" s="51">
        <v>0</v>
      </c>
      <c r="AT53" s="51">
        <v>151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96</v>
      </c>
      <c r="B54" s="49" t="s">
        <v>12</v>
      </c>
      <c r="C54" s="50" t="s">
        <v>13</v>
      </c>
      <c r="D54" s="51">
        <f t="shared" si="0"/>
        <v>89</v>
      </c>
      <c r="E54" s="51">
        <f t="shared" si="23"/>
        <v>0</v>
      </c>
      <c r="F54" s="51">
        <f t="shared" si="24"/>
        <v>89</v>
      </c>
      <c r="G54" s="51">
        <f t="shared" si="25"/>
        <v>0</v>
      </c>
      <c r="H54" s="51">
        <f t="shared" si="26"/>
        <v>0</v>
      </c>
      <c r="I54" s="51">
        <f t="shared" si="27"/>
        <v>0</v>
      </c>
      <c r="J54" s="51">
        <f t="shared" si="28"/>
        <v>0</v>
      </c>
      <c r="K54" s="51">
        <f t="shared" si="29"/>
        <v>0</v>
      </c>
      <c r="L54" s="51">
        <f t="shared" si="30"/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f t="shared" si="31"/>
        <v>89</v>
      </c>
      <c r="U54" s="51">
        <f t="shared" si="32"/>
        <v>0</v>
      </c>
      <c r="V54" s="51">
        <f t="shared" si="33"/>
        <v>89</v>
      </c>
      <c r="W54" s="51">
        <f t="shared" si="34"/>
        <v>0</v>
      </c>
      <c r="X54" s="51">
        <f t="shared" si="35"/>
        <v>0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89</v>
      </c>
      <c r="AS54" s="51">
        <v>0</v>
      </c>
      <c r="AT54" s="51">
        <v>89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96</v>
      </c>
      <c r="B55" s="49" t="s">
        <v>14</v>
      </c>
      <c r="C55" s="50" t="s">
        <v>200</v>
      </c>
      <c r="D55" s="51">
        <f t="shared" si="0"/>
        <v>89</v>
      </c>
      <c r="E55" s="51">
        <f t="shared" si="23"/>
        <v>0</v>
      </c>
      <c r="F55" s="51">
        <f t="shared" si="24"/>
        <v>89</v>
      </c>
      <c r="G55" s="51">
        <f t="shared" si="25"/>
        <v>0</v>
      </c>
      <c r="H55" s="51">
        <f t="shared" si="26"/>
        <v>0</v>
      </c>
      <c r="I55" s="51">
        <f t="shared" si="27"/>
        <v>0</v>
      </c>
      <c r="J55" s="51">
        <f t="shared" si="28"/>
        <v>0</v>
      </c>
      <c r="K55" s="51">
        <f t="shared" si="29"/>
        <v>0</v>
      </c>
      <c r="L55" s="51">
        <f t="shared" si="30"/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f t="shared" si="31"/>
        <v>89</v>
      </c>
      <c r="U55" s="51">
        <f t="shared" si="32"/>
        <v>0</v>
      </c>
      <c r="V55" s="51">
        <f t="shared" si="33"/>
        <v>89</v>
      </c>
      <c r="W55" s="51">
        <f t="shared" si="34"/>
        <v>0</v>
      </c>
      <c r="X55" s="51">
        <f t="shared" si="35"/>
        <v>0</v>
      </c>
      <c r="Y55" s="51">
        <f t="shared" si="36"/>
        <v>0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89</v>
      </c>
      <c r="AS55" s="51">
        <v>0</v>
      </c>
      <c r="AT55" s="51">
        <v>89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96</v>
      </c>
      <c r="B56" s="49" t="s">
        <v>15</v>
      </c>
      <c r="C56" s="50" t="s">
        <v>16</v>
      </c>
      <c r="D56" s="51">
        <f t="shared" si="0"/>
        <v>22</v>
      </c>
      <c r="E56" s="51">
        <f t="shared" si="23"/>
        <v>0</v>
      </c>
      <c r="F56" s="51">
        <f t="shared" si="24"/>
        <v>2</v>
      </c>
      <c r="G56" s="51">
        <f t="shared" si="25"/>
        <v>0</v>
      </c>
      <c r="H56" s="51">
        <f t="shared" si="26"/>
        <v>0</v>
      </c>
      <c r="I56" s="51">
        <f t="shared" si="27"/>
        <v>0</v>
      </c>
      <c r="J56" s="51">
        <f t="shared" si="28"/>
        <v>0</v>
      </c>
      <c r="K56" s="51">
        <f t="shared" si="29"/>
        <v>20</v>
      </c>
      <c r="L56" s="51">
        <f t="shared" si="30"/>
        <v>2</v>
      </c>
      <c r="M56" s="51">
        <v>0</v>
      </c>
      <c r="N56" s="51">
        <v>2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f t="shared" si="31"/>
        <v>0</v>
      </c>
      <c r="U56" s="51">
        <f t="shared" si="32"/>
        <v>0</v>
      </c>
      <c r="V56" s="51">
        <f t="shared" si="33"/>
        <v>0</v>
      </c>
      <c r="W56" s="51">
        <f t="shared" si="34"/>
        <v>0</v>
      </c>
      <c r="X56" s="51">
        <f t="shared" si="35"/>
        <v>0</v>
      </c>
      <c r="Y56" s="51">
        <f t="shared" si="36"/>
        <v>0</v>
      </c>
      <c r="Z56" s="51">
        <f t="shared" si="37"/>
        <v>0</v>
      </c>
      <c r="AA56" s="51">
        <f t="shared" si="38"/>
        <v>0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20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20</v>
      </c>
    </row>
    <row r="57" spans="1:75" ht="13.5">
      <c r="A57" s="26" t="s">
        <v>96</v>
      </c>
      <c r="B57" s="49" t="s">
        <v>17</v>
      </c>
      <c r="C57" s="50" t="s">
        <v>18</v>
      </c>
      <c r="D57" s="51">
        <f t="shared" si="0"/>
        <v>26</v>
      </c>
      <c r="E57" s="51">
        <f t="shared" si="23"/>
        <v>0</v>
      </c>
      <c r="F57" s="51">
        <f t="shared" si="24"/>
        <v>26</v>
      </c>
      <c r="G57" s="51">
        <f t="shared" si="25"/>
        <v>0</v>
      </c>
      <c r="H57" s="51">
        <f t="shared" si="26"/>
        <v>0</v>
      </c>
      <c r="I57" s="51">
        <f t="shared" si="27"/>
        <v>0</v>
      </c>
      <c r="J57" s="51">
        <f t="shared" si="28"/>
        <v>0</v>
      </c>
      <c r="K57" s="51">
        <f t="shared" si="29"/>
        <v>0</v>
      </c>
      <c r="L57" s="51">
        <f t="shared" si="30"/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f t="shared" si="31"/>
        <v>26</v>
      </c>
      <c r="U57" s="51">
        <f t="shared" si="32"/>
        <v>0</v>
      </c>
      <c r="V57" s="51">
        <f t="shared" si="33"/>
        <v>26</v>
      </c>
      <c r="W57" s="51">
        <f t="shared" si="34"/>
        <v>0</v>
      </c>
      <c r="X57" s="51">
        <f t="shared" si="35"/>
        <v>0</v>
      </c>
      <c r="Y57" s="51">
        <f t="shared" si="36"/>
        <v>0</v>
      </c>
      <c r="Z57" s="51">
        <f t="shared" si="37"/>
        <v>0</v>
      </c>
      <c r="AA57" s="51">
        <f t="shared" si="38"/>
        <v>0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26</v>
      </c>
      <c r="AS57" s="51">
        <v>0</v>
      </c>
      <c r="AT57" s="51">
        <v>26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96</v>
      </c>
      <c r="B58" s="49" t="s">
        <v>19</v>
      </c>
      <c r="C58" s="50" t="s">
        <v>20</v>
      </c>
      <c r="D58" s="51">
        <f t="shared" si="0"/>
        <v>299</v>
      </c>
      <c r="E58" s="51">
        <f t="shared" si="23"/>
        <v>0</v>
      </c>
      <c r="F58" s="51">
        <f t="shared" si="24"/>
        <v>299</v>
      </c>
      <c r="G58" s="51">
        <f t="shared" si="25"/>
        <v>0</v>
      </c>
      <c r="H58" s="51">
        <f t="shared" si="26"/>
        <v>0</v>
      </c>
      <c r="I58" s="51">
        <f t="shared" si="27"/>
        <v>0</v>
      </c>
      <c r="J58" s="51">
        <f t="shared" si="28"/>
        <v>0</v>
      </c>
      <c r="K58" s="51">
        <f t="shared" si="29"/>
        <v>0</v>
      </c>
      <c r="L58" s="51">
        <f t="shared" si="30"/>
        <v>299</v>
      </c>
      <c r="M58" s="51">
        <v>0</v>
      </c>
      <c r="N58" s="51">
        <v>299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f t="shared" si="31"/>
        <v>0</v>
      </c>
      <c r="U58" s="51">
        <f t="shared" si="32"/>
        <v>0</v>
      </c>
      <c r="V58" s="51">
        <f t="shared" si="33"/>
        <v>0</v>
      </c>
      <c r="W58" s="51">
        <f t="shared" si="34"/>
        <v>0</v>
      </c>
      <c r="X58" s="51">
        <f t="shared" si="35"/>
        <v>0</v>
      </c>
      <c r="Y58" s="51">
        <f t="shared" si="36"/>
        <v>0</v>
      </c>
      <c r="Z58" s="51">
        <f t="shared" si="37"/>
        <v>0</v>
      </c>
      <c r="AA58" s="51">
        <f t="shared" si="38"/>
        <v>0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96</v>
      </c>
      <c r="B59" s="49" t="s">
        <v>21</v>
      </c>
      <c r="C59" s="50" t="s">
        <v>22</v>
      </c>
      <c r="D59" s="51">
        <f t="shared" si="0"/>
        <v>0</v>
      </c>
      <c r="E59" s="51">
        <f t="shared" si="23"/>
        <v>0</v>
      </c>
      <c r="F59" s="51">
        <f t="shared" si="24"/>
        <v>0</v>
      </c>
      <c r="G59" s="51">
        <f t="shared" si="25"/>
        <v>0</v>
      </c>
      <c r="H59" s="51">
        <f t="shared" si="26"/>
        <v>0</v>
      </c>
      <c r="I59" s="51">
        <f t="shared" si="27"/>
        <v>0</v>
      </c>
      <c r="J59" s="51">
        <f t="shared" si="28"/>
        <v>0</v>
      </c>
      <c r="K59" s="51">
        <f t="shared" si="29"/>
        <v>0</v>
      </c>
      <c r="L59" s="51">
        <f t="shared" si="30"/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0</v>
      </c>
      <c r="U59" s="51">
        <f t="shared" si="32"/>
        <v>0</v>
      </c>
      <c r="V59" s="51">
        <f t="shared" si="33"/>
        <v>0</v>
      </c>
      <c r="W59" s="51">
        <f t="shared" si="34"/>
        <v>0</v>
      </c>
      <c r="X59" s="51">
        <f t="shared" si="35"/>
        <v>0</v>
      </c>
      <c r="Y59" s="51">
        <f t="shared" si="36"/>
        <v>0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79" t="s">
        <v>95</v>
      </c>
      <c r="B60" s="80"/>
      <c r="C60" s="81"/>
      <c r="D60" s="51">
        <f>SUM(D7:D59)</f>
        <v>54325</v>
      </c>
      <c r="E60" s="51">
        <f aca="true" t="shared" si="45" ref="E60:BP60">SUM(E7:E59)</f>
        <v>28059</v>
      </c>
      <c r="F60" s="51">
        <f t="shared" si="45"/>
        <v>15203</v>
      </c>
      <c r="G60" s="51">
        <f t="shared" si="45"/>
        <v>5581</v>
      </c>
      <c r="H60" s="51">
        <f t="shared" si="45"/>
        <v>1527</v>
      </c>
      <c r="I60" s="51">
        <f t="shared" si="45"/>
        <v>0</v>
      </c>
      <c r="J60" s="51">
        <f t="shared" si="45"/>
        <v>172</v>
      </c>
      <c r="K60" s="51">
        <f t="shared" si="45"/>
        <v>3783</v>
      </c>
      <c r="L60" s="51">
        <f t="shared" si="45"/>
        <v>15828</v>
      </c>
      <c r="M60" s="51">
        <f t="shared" si="45"/>
        <v>5709</v>
      </c>
      <c r="N60" s="51">
        <f t="shared" si="45"/>
        <v>3515</v>
      </c>
      <c r="O60" s="51">
        <f t="shared" si="45"/>
        <v>2406</v>
      </c>
      <c r="P60" s="51">
        <f t="shared" si="45"/>
        <v>364</v>
      </c>
      <c r="Q60" s="51">
        <f t="shared" si="45"/>
        <v>0</v>
      </c>
      <c r="R60" s="51">
        <f t="shared" si="45"/>
        <v>100</v>
      </c>
      <c r="S60" s="51">
        <f t="shared" si="45"/>
        <v>3734</v>
      </c>
      <c r="T60" s="51">
        <f t="shared" si="45"/>
        <v>34434</v>
      </c>
      <c r="U60" s="51">
        <f t="shared" si="45"/>
        <v>18550</v>
      </c>
      <c r="V60" s="51">
        <f t="shared" si="45"/>
        <v>11525</v>
      </c>
      <c r="W60" s="51">
        <f t="shared" si="45"/>
        <v>3100</v>
      </c>
      <c r="X60" s="51">
        <f t="shared" si="45"/>
        <v>1158</v>
      </c>
      <c r="Y60" s="51">
        <f t="shared" si="45"/>
        <v>0</v>
      </c>
      <c r="Z60" s="51">
        <f t="shared" si="45"/>
        <v>72</v>
      </c>
      <c r="AA60" s="51">
        <f t="shared" si="45"/>
        <v>29</v>
      </c>
      <c r="AB60" s="51">
        <f t="shared" si="45"/>
        <v>0</v>
      </c>
      <c r="AC60" s="51">
        <f t="shared" si="45"/>
        <v>0</v>
      </c>
      <c r="AD60" s="51">
        <f t="shared" si="45"/>
        <v>0</v>
      </c>
      <c r="AE60" s="51">
        <f t="shared" si="45"/>
        <v>0</v>
      </c>
      <c r="AF60" s="51">
        <f t="shared" si="45"/>
        <v>0</v>
      </c>
      <c r="AG60" s="51">
        <f t="shared" si="45"/>
        <v>0</v>
      </c>
      <c r="AH60" s="51">
        <f t="shared" si="45"/>
        <v>0</v>
      </c>
      <c r="AI60" s="51">
        <f t="shared" si="45"/>
        <v>0</v>
      </c>
      <c r="AJ60" s="51">
        <f t="shared" si="45"/>
        <v>5966</v>
      </c>
      <c r="AK60" s="51">
        <f t="shared" si="45"/>
        <v>261</v>
      </c>
      <c r="AL60" s="51">
        <f t="shared" si="45"/>
        <v>5550</v>
      </c>
      <c r="AM60" s="51">
        <f t="shared" si="45"/>
        <v>110</v>
      </c>
      <c r="AN60" s="51">
        <f t="shared" si="45"/>
        <v>45</v>
      </c>
      <c r="AO60" s="51">
        <f t="shared" si="45"/>
        <v>0</v>
      </c>
      <c r="AP60" s="51">
        <f t="shared" si="45"/>
        <v>0</v>
      </c>
      <c r="AQ60" s="51">
        <f t="shared" si="45"/>
        <v>0</v>
      </c>
      <c r="AR60" s="51">
        <f t="shared" si="45"/>
        <v>28468</v>
      </c>
      <c r="AS60" s="51">
        <f t="shared" si="45"/>
        <v>18289</v>
      </c>
      <c r="AT60" s="51">
        <f t="shared" si="45"/>
        <v>5975</v>
      </c>
      <c r="AU60" s="51">
        <f t="shared" si="45"/>
        <v>2990</v>
      </c>
      <c r="AV60" s="51">
        <f t="shared" si="45"/>
        <v>1113</v>
      </c>
      <c r="AW60" s="51">
        <f t="shared" si="45"/>
        <v>0</v>
      </c>
      <c r="AX60" s="51">
        <f t="shared" si="45"/>
        <v>72</v>
      </c>
      <c r="AY60" s="51">
        <f t="shared" si="45"/>
        <v>29</v>
      </c>
      <c r="AZ60" s="51">
        <f t="shared" si="45"/>
        <v>0</v>
      </c>
      <c r="BA60" s="51">
        <f t="shared" si="45"/>
        <v>0</v>
      </c>
      <c r="BB60" s="51">
        <f t="shared" si="45"/>
        <v>0</v>
      </c>
      <c r="BC60" s="51">
        <f t="shared" si="45"/>
        <v>0</v>
      </c>
      <c r="BD60" s="51">
        <f t="shared" si="45"/>
        <v>0</v>
      </c>
      <c r="BE60" s="51">
        <f t="shared" si="45"/>
        <v>0</v>
      </c>
      <c r="BF60" s="51">
        <f t="shared" si="45"/>
        <v>0</v>
      </c>
      <c r="BG60" s="51">
        <f t="shared" si="45"/>
        <v>0</v>
      </c>
      <c r="BH60" s="51">
        <f t="shared" si="45"/>
        <v>0</v>
      </c>
      <c r="BI60" s="51">
        <f t="shared" si="45"/>
        <v>0</v>
      </c>
      <c r="BJ60" s="51">
        <f t="shared" si="45"/>
        <v>0</v>
      </c>
      <c r="BK60" s="51">
        <f t="shared" si="45"/>
        <v>0</v>
      </c>
      <c r="BL60" s="51">
        <f t="shared" si="45"/>
        <v>0</v>
      </c>
      <c r="BM60" s="51">
        <f t="shared" si="45"/>
        <v>0</v>
      </c>
      <c r="BN60" s="51">
        <f t="shared" si="45"/>
        <v>0</v>
      </c>
      <c r="BO60" s="51">
        <f t="shared" si="45"/>
        <v>0</v>
      </c>
      <c r="BP60" s="51">
        <f t="shared" si="45"/>
        <v>4063</v>
      </c>
      <c r="BQ60" s="51">
        <f aca="true" t="shared" si="46" ref="BQ60:BW60">SUM(BQ7:BQ59)</f>
        <v>3800</v>
      </c>
      <c r="BR60" s="51">
        <f t="shared" si="46"/>
        <v>163</v>
      </c>
      <c r="BS60" s="51">
        <f t="shared" si="46"/>
        <v>75</v>
      </c>
      <c r="BT60" s="51">
        <f t="shared" si="46"/>
        <v>5</v>
      </c>
      <c r="BU60" s="51">
        <f t="shared" si="46"/>
        <v>0</v>
      </c>
      <c r="BV60" s="51">
        <f t="shared" si="46"/>
        <v>0</v>
      </c>
      <c r="BW60" s="51">
        <f t="shared" si="46"/>
        <v>20</v>
      </c>
    </row>
  </sheetData>
  <mergeCells count="85">
    <mergeCell ref="A60:C60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2004-03-03T00:19:41Z</dcterms:modified>
  <cp:category/>
  <cp:version/>
  <cp:contentType/>
  <cp:contentStatus/>
</cp:coreProperties>
</file>