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'ごみ処理概要'!$A$2:$AQ$103</definedName>
    <definedName name="_xlnm.Print_Area" localSheetId="2">'ごみ処理量内訳'!$A$2:$AJ$103</definedName>
    <definedName name="_xlnm.Print_Area" localSheetId="1">'ごみ搬入量内訳'!$A$2:$AH$103</definedName>
    <definedName name="_xlnm.Print_Area" localSheetId="3">'資源化量内訳'!$A$2:$BW$103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<sst xmlns="http://schemas.openxmlformats.org/spreadsheetml/2006/main" count="1654" uniqueCount="297">
  <si>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</si>
  <si>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</si>
  <si>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</si>
  <si>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</si>
  <si>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</si>
  <si>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</si>
  <si>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</si>
  <si>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</si>
  <si>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</si>
  <si>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</si>
  <si>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</si>
  <si>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</si>
  <si>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</si>
  <si>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</si>
  <si>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</si>
  <si>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</si>
  <si>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</si>
  <si>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</si>
  <si>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</si>
  <si>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</si>
  <si>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</si>
  <si>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</si>
  <si>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</si>
  <si>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川辺町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</si>
  <si>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</si>
  <si>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</si>
  <si>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</si>
  <si>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</si>
  <si>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</si>
  <si>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</si>
  <si>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東郷町</t>
  </si>
  <si>
    <t>長島町</t>
  </si>
  <si>
    <t>松山町</t>
  </si>
  <si>
    <t>田代町</t>
  </si>
  <si>
    <t>日吉町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</si>
  <si>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</si>
  <si>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</si>
  <si>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</si>
  <si>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</si>
  <si>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</si>
  <si>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</si>
  <si>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</si>
  <si>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</si>
  <si>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</si>
  <si>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</si>
  <si>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</si>
  <si>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</si>
  <si>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</si>
  <si>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</si>
  <si>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</si>
  <si>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</si>
  <si>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</si>
  <si>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</si>
  <si>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</si>
  <si>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</si>
  <si>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</si>
  <si>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</si>
  <si>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</si>
  <si>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</si>
  <si>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</si>
  <si>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</si>
  <si>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</si>
  <si>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</si>
  <si>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</si>
  <si>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</si>
  <si>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</si>
  <si>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</si>
  <si>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</si>
  <si>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</si>
  <si>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</si>
  <si>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</si>
  <si>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</si>
  <si>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</si>
  <si>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</si>
  <si>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</si>
  <si>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祁答院町</t>
  </si>
  <si>
    <t>布類</t>
  </si>
  <si>
    <t>大崎町</t>
  </si>
  <si>
    <t>吹上町</t>
  </si>
  <si>
    <t>吉田町</t>
  </si>
  <si>
    <t>鹿児島県</t>
  </si>
  <si>
    <t>46201</t>
  </si>
  <si>
    <t>鹿児島市</t>
  </si>
  <si>
    <t>46202</t>
  </si>
  <si>
    <t>川内市</t>
  </si>
  <si>
    <t>46203</t>
  </si>
  <si>
    <t>鹿屋市</t>
  </si>
  <si>
    <t>46204</t>
  </si>
  <si>
    <t>枕崎市</t>
  </si>
  <si>
    <t>46205</t>
  </si>
  <si>
    <t>串木野市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</si>
  <si>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</si>
  <si>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</si>
  <si>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</si>
  <si>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</si>
  <si>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</si>
  <si>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</si>
  <si>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</si>
  <si>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</si>
  <si>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</si>
  <si>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</si>
  <si>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</si>
  <si>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</si>
  <si>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</si>
  <si>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</si>
  <si>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</si>
  <si>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</si>
  <si>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</si>
  <si>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</si>
  <si>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46301</t>
  </si>
  <si>
    <t>46302</t>
  </si>
  <si>
    <t>桜島町</t>
  </si>
  <si>
    <t>46303</t>
  </si>
  <si>
    <t>三島村</t>
  </si>
  <si>
    <t>46304</t>
  </si>
  <si>
    <t>十島村</t>
  </si>
  <si>
    <t>46321</t>
  </si>
  <si>
    <t>喜入町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</si>
  <si>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</si>
  <si>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</si>
  <si>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</si>
  <si>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</si>
  <si>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</si>
  <si>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</si>
  <si>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</si>
  <si>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</si>
  <si>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</si>
  <si>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</si>
  <si>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</si>
  <si>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</si>
  <si>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</si>
  <si>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</si>
  <si>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46361</t>
  </si>
  <si>
    <t>市来町</t>
  </si>
  <si>
    <t>46362</t>
  </si>
  <si>
    <t>東市来町</t>
  </si>
  <si>
    <t>46363</t>
  </si>
  <si>
    <t>伊集院町</t>
  </si>
  <si>
    <t>46364</t>
  </si>
  <si>
    <t>松元町</t>
  </si>
  <si>
    <t>46365</t>
  </si>
  <si>
    <t>郡山町</t>
  </si>
  <si>
    <t>46366</t>
  </si>
  <si>
    <t>46367</t>
  </si>
  <si>
    <t>46368</t>
  </si>
  <si>
    <t>金峰町</t>
  </si>
  <si>
    <t>46381</t>
  </si>
  <si>
    <t>樋脇町</t>
  </si>
  <si>
    <t>46382</t>
  </si>
  <si>
    <t>入来町</t>
  </si>
  <si>
    <t>46383</t>
  </si>
  <si>
    <t>46384</t>
  </si>
  <si>
    <t>宮之城町</t>
  </si>
  <si>
    <t>46385</t>
  </si>
  <si>
    <t>46386</t>
  </si>
  <si>
    <t>薩摩町</t>
  </si>
  <si>
    <t>46387</t>
  </si>
  <si>
    <t>46388</t>
  </si>
  <si>
    <t>里村</t>
  </si>
  <si>
    <t>46389</t>
  </si>
  <si>
    <t>上甑村</t>
  </si>
  <si>
    <t>46390</t>
  </si>
  <si>
    <t>下甑村</t>
  </si>
  <si>
    <t>46391</t>
  </si>
  <si>
    <t>鹿島村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</si>
  <si>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</si>
  <si>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</si>
  <si>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</si>
  <si>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</si>
  <si>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</si>
  <si>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</si>
  <si>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</si>
  <si>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</si>
  <si>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</si>
  <si>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</si>
  <si>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</si>
  <si>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</si>
  <si>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</si>
  <si>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</si>
  <si>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</si>
  <si>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</si>
  <si>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</si>
  <si>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46446</t>
  </si>
  <si>
    <t>栗野町</t>
  </si>
  <si>
    <t>46447</t>
  </si>
  <si>
    <t>吉松町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</si>
  <si>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</si>
  <si>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</si>
  <si>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</si>
  <si>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</si>
  <si>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</si>
  <si>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</si>
  <si>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</si>
  <si>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</si>
  <si>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</si>
  <si>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</si>
  <si>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</si>
  <si>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</si>
  <si>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</si>
  <si>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</si>
  <si>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</si>
  <si>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</si>
  <si>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</si>
  <si>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</si>
  <si>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</si>
  <si>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</si>
  <si>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</si>
  <si>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</si>
  <si>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</si>
  <si>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</si>
  <si>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</si>
  <si>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</si>
  <si>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</si>
  <si>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</si>
  <si>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</si>
  <si>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</si>
  <si>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</si>
  <si>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46486</t>
  </si>
  <si>
    <t>大根占町</t>
  </si>
  <si>
    <t>46487</t>
  </si>
  <si>
    <t>根占町</t>
  </si>
  <si>
    <t>46488</t>
  </si>
  <si>
    <t>46489</t>
  </si>
  <si>
    <t>佐多町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</si>
  <si>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</si>
  <si>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</si>
  <si>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</si>
  <si>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</si>
  <si>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</si>
  <si>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</si>
  <si>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</si>
  <si>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</si>
  <si>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</si>
  <si>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</si>
  <si>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</si>
  <si>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</si>
  <si>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</si>
  <si>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</si>
  <si>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</si>
  <si>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</si>
  <si>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</si>
  <si>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</si>
  <si>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</si>
  <si>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</si>
  <si>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</si>
  <si>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</si>
  <si>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</si>
  <si>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</si>
  <si>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</si>
  <si>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</si>
  <si>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</si>
  <si>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</si>
  <si>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</si>
  <si>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</si>
  <si>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</si>
  <si>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</si>
  <si>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</si>
  <si>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ﾍﾟｯﾄﾎﾞﾄﾙ</t>
  </si>
  <si>
    <t>ﾌﾟﾗｽﾁｯｸ類</t>
  </si>
  <si>
    <t>蒲生町</t>
  </si>
  <si>
    <t>鶴田町</t>
  </si>
  <si>
    <t>-</t>
  </si>
  <si>
    <t>東町</t>
  </si>
  <si>
    <t>大和村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</si>
  <si>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</si>
  <si>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</si>
  <si>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</si>
  <si>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</si>
  <si>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</si>
  <si>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</si>
  <si>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</si>
  <si>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</si>
  <si>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</si>
  <si>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</si>
  <si>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</si>
  <si>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</si>
  <si>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</si>
  <si>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</si>
  <si>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</si>
  <si>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</si>
  <si>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山川町</t>
  </si>
  <si>
    <t>高速堆肥化
施設</t>
  </si>
  <si>
    <t>ごみ燃料化
施設</t>
  </si>
  <si>
    <t>その他の
施設</t>
  </si>
  <si>
    <t>（ｔ）</t>
  </si>
  <si>
    <t>（％）</t>
  </si>
  <si>
    <t>鹿児島県合計</t>
  </si>
  <si>
    <t>有明町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</si>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</sst>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3" fillId="0" borderId="9" xfId="21" applyFont="1" applyBorder="1" applyAlignment="1">
      <alignment horizontal="left" vertical="center"/>
      <protection/>
    </xf>
    <xf numFmtId="0" fontId="6" fillId="0" borderId="7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03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40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3" t="s">
        <v>62</v>
      </c>
      <c r="B2" s="63" t="s">
        <v>63</v>
      </c>
      <c r="C2" s="68" t="s">
        <v>64</v>
      </c>
      <c r="D2" s="60" t="s">
        <v>264</v>
      </c>
      <c r="E2" s="61"/>
      <c r="F2" s="60" t="s">
        <v>265</v>
      </c>
      <c r="G2" s="61"/>
      <c r="H2" s="61"/>
      <c r="I2" s="62"/>
      <c r="J2" s="58" t="s">
        <v>13</v>
      </c>
      <c r="K2" s="59"/>
      <c r="L2" s="54"/>
      <c r="M2" s="68" t="s">
        <v>14</v>
      </c>
      <c r="N2" s="9" t="s">
        <v>266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2" t="s">
        <v>267</v>
      </c>
      <c r="AF2" s="60" t="s">
        <v>268</v>
      </c>
      <c r="AG2" s="78"/>
      <c r="AH2" s="78"/>
      <c r="AI2" s="78"/>
      <c r="AJ2" s="78"/>
      <c r="AK2" s="78"/>
      <c r="AL2" s="79"/>
      <c r="AM2" s="72" t="s">
        <v>269</v>
      </c>
      <c r="AN2" s="60" t="s">
        <v>270</v>
      </c>
      <c r="AO2" s="74"/>
      <c r="AP2" s="74"/>
      <c r="AQ2" s="75"/>
    </row>
    <row r="3" spans="1:43" ht="22.5" customHeight="1">
      <c r="A3" s="64"/>
      <c r="B3" s="66"/>
      <c r="C3" s="69"/>
      <c r="D3" s="13"/>
      <c r="E3" s="68" t="s">
        <v>271</v>
      </c>
      <c r="F3" s="68" t="s">
        <v>272</v>
      </c>
      <c r="G3" s="68" t="s">
        <v>273</v>
      </c>
      <c r="H3" s="68" t="s">
        <v>274</v>
      </c>
      <c r="I3" s="14" t="s">
        <v>15</v>
      </c>
      <c r="J3" s="72" t="s">
        <v>275</v>
      </c>
      <c r="K3" s="72" t="s">
        <v>276</v>
      </c>
      <c r="L3" s="72" t="s">
        <v>277</v>
      </c>
      <c r="M3" s="71"/>
      <c r="N3" s="68" t="s">
        <v>278</v>
      </c>
      <c r="O3" s="68" t="s">
        <v>50</v>
      </c>
      <c r="P3" s="83" t="s">
        <v>16</v>
      </c>
      <c r="Q3" s="84"/>
      <c r="R3" s="84"/>
      <c r="S3" s="84"/>
      <c r="T3" s="84"/>
      <c r="U3" s="85"/>
      <c r="V3" s="16" t="s">
        <v>289</v>
      </c>
      <c r="W3" s="10"/>
      <c r="X3" s="10"/>
      <c r="Y3" s="10"/>
      <c r="Z3" s="10"/>
      <c r="AA3" s="10"/>
      <c r="AB3" s="10"/>
      <c r="AC3" s="17"/>
      <c r="AD3" s="14" t="s">
        <v>15</v>
      </c>
      <c r="AE3" s="77"/>
      <c r="AF3" s="68" t="s">
        <v>65</v>
      </c>
      <c r="AG3" s="68" t="s">
        <v>24</v>
      </c>
      <c r="AH3" s="68" t="s">
        <v>66</v>
      </c>
      <c r="AI3" s="68" t="s">
        <v>67</v>
      </c>
      <c r="AJ3" s="68" t="s">
        <v>68</v>
      </c>
      <c r="AK3" s="68" t="s">
        <v>69</v>
      </c>
      <c r="AL3" s="14" t="s">
        <v>17</v>
      </c>
      <c r="AM3" s="77"/>
      <c r="AN3" s="68" t="s">
        <v>70</v>
      </c>
      <c r="AO3" s="68" t="s">
        <v>71</v>
      </c>
      <c r="AP3" s="68" t="s">
        <v>72</v>
      </c>
      <c r="AQ3" s="14" t="s">
        <v>15</v>
      </c>
    </row>
    <row r="4" spans="1:43" ht="22.5" customHeight="1">
      <c r="A4" s="64"/>
      <c r="B4" s="66"/>
      <c r="C4" s="69"/>
      <c r="D4" s="13"/>
      <c r="E4" s="71"/>
      <c r="F4" s="71"/>
      <c r="G4" s="71"/>
      <c r="H4" s="71"/>
      <c r="I4" s="18"/>
      <c r="J4" s="73"/>
      <c r="K4" s="73"/>
      <c r="L4" s="73"/>
      <c r="M4" s="71"/>
      <c r="N4" s="76"/>
      <c r="O4" s="76"/>
      <c r="P4" s="14" t="s">
        <v>15</v>
      </c>
      <c r="Q4" s="8" t="s">
        <v>73</v>
      </c>
      <c r="R4" s="8" t="s">
        <v>74</v>
      </c>
      <c r="S4" s="8" t="s">
        <v>281</v>
      </c>
      <c r="T4" s="8" t="s">
        <v>282</v>
      </c>
      <c r="U4" s="8" t="s">
        <v>283</v>
      </c>
      <c r="V4" s="14" t="s">
        <v>15</v>
      </c>
      <c r="W4" s="8" t="s">
        <v>18</v>
      </c>
      <c r="X4" s="8" t="s">
        <v>45</v>
      </c>
      <c r="Y4" s="8" t="s">
        <v>19</v>
      </c>
      <c r="Z4" s="20" t="s">
        <v>52</v>
      </c>
      <c r="AA4" s="8" t="s">
        <v>20</v>
      </c>
      <c r="AB4" s="20" t="s">
        <v>76</v>
      </c>
      <c r="AC4" s="8" t="s">
        <v>46</v>
      </c>
      <c r="AD4" s="21"/>
      <c r="AE4" s="77"/>
      <c r="AF4" s="76"/>
      <c r="AG4" s="76"/>
      <c r="AH4" s="76"/>
      <c r="AI4" s="76"/>
      <c r="AJ4" s="76"/>
      <c r="AK4" s="76"/>
      <c r="AL4" s="21"/>
      <c r="AM4" s="77"/>
      <c r="AN4" s="76"/>
      <c r="AO4" s="76"/>
      <c r="AP4" s="76"/>
      <c r="AQ4" s="21"/>
    </row>
    <row r="5" spans="1:43" ht="22.5" customHeight="1">
      <c r="A5" s="64"/>
      <c r="B5" s="66"/>
      <c r="C5" s="69"/>
      <c r="D5" s="13"/>
      <c r="E5" s="15"/>
      <c r="F5" s="15"/>
      <c r="G5" s="15"/>
      <c r="H5" s="15"/>
      <c r="I5" s="18"/>
      <c r="J5" s="73"/>
      <c r="K5" s="73"/>
      <c r="L5" s="73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7"/>
      <c r="AF5" s="19"/>
      <c r="AG5" s="19"/>
      <c r="AH5" s="19"/>
      <c r="AI5" s="19"/>
      <c r="AJ5" s="19"/>
      <c r="AK5" s="19"/>
      <c r="AL5" s="21"/>
      <c r="AM5" s="77"/>
      <c r="AN5" s="19"/>
      <c r="AO5" s="19"/>
      <c r="AP5" s="19"/>
      <c r="AQ5" s="21"/>
    </row>
    <row r="6" spans="1:43" ht="22.5" customHeight="1">
      <c r="A6" s="65"/>
      <c r="B6" s="67"/>
      <c r="C6" s="70"/>
      <c r="D6" s="23" t="s">
        <v>21</v>
      </c>
      <c r="E6" s="23" t="s">
        <v>21</v>
      </c>
      <c r="F6" s="24" t="s">
        <v>284</v>
      </c>
      <c r="G6" s="24" t="s">
        <v>284</v>
      </c>
      <c r="H6" s="24" t="s">
        <v>284</v>
      </c>
      <c r="I6" s="24" t="s">
        <v>284</v>
      </c>
      <c r="J6" s="25" t="s">
        <v>22</v>
      </c>
      <c r="K6" s="25" t="s">
        <v>22</v>
      </c>
      <c r="L6" s="25" t="s">
        <v>22</v>
      </c>
      <c r="M6" s="24" t="s">
        <v>284</v>
      </c>
      <c r="N6" s="24" t="s">
        <v>284</v>
      </c>
      <c r="O6" s="24" t="s">
        <v>284</v>
      </c>
      <c r="P6" s="24" t="s">
        <v>284</v>
      </c>
      <c r="Q6" s="24" t="s">
        <v>284</v>
      </c>
      <c r="R6" s="24" t="s">
        <v>284</v>
      </c>
      <c r="S6" s="24" t="s">
        <v>284</v>
      </c>
      <c r="T6" s="24" t="s">
        <v>284</v>
      </c>
      <c r="U6" s="24" t="s">
        <v>284</v>
      </c>
      <c r="V6" s="24" t="s">
        <v>284</v>
      </c>
      <c r="W6" s="24" t="s">
        <v>284</v>
      </c>
      <c r="X6" s="24" t="s">
        <v>284</v>
      </c>
      <c r="Y6" s="24" t="s">
        <v>284</v>
      </c>
      <c r="Z6" s="24" t="s">
        <v>284</v>
      </c>
      <c r="AA6" s="24" t="s">
        <v>284</v>
      </c>
      <c r="AB6" s="24" t="s">
        <v>284</v>
      </c>
      <c r="AC6" s="24" t="s">
        <v>284</v>
      </c>
      <c r="AD6" s="24" t="s">
        <v>284</v>
      </c>
      <c r="AE6" s="24" t="s">
        <v>285</v>
      </c>
      <c r="AF6" s="24" t="s">
        <v>284</v>
      </c>
      <c r="AG6" s="24" t="s">
        <v>284</v>
      </c>
      <c r="AH6" s="24" t="s">
        <v>284</v>
      </c>
      <c r="AI6" s="24" t="s">
        <v>284</v>
      </c>
      <c r="AJ6" s="24" t="s">
        <v>284</v>
      </c>
      <c r="AK6" s="24" t="s">
        <v>284</v>
      </c>
      <c r="AL6" s="24" t="s">
        <v>284</v>
      </c>
      <c r="AM6" s="24" t="s">
        <v>285</v>
      </c>
      <c r="AN6" s="24" t="s">
        <v>284</v>
      </c>
      <c r="AO6" s="24" t="s">
        <v>284</v>
      </c>
      <c r="AP6" s="24" t="s">
        <v>284</v>
      </c>
      <c r="AQ6" s="24" t="s">
        <v>284</v>
      </c>
    </row>
    <row r="7" spans="1:43" ht="13.5">
      <c r="A7" s="26" t="s">
        <v>80</v>
      </c>
      <c r="B7" s="49" t="s">
        <v>81</v>
      </c>
      <c r="C7" s="50" t="s">
        <v>82</v>
      </c>
      <c r="D7" s="51">
        <v>552817</v>
      </c>
      <c r="E7" s="51">
        <v>552771</v>
      </c>
      <c r="F7" s="51">
        <f>'ごみ搬入量内訳'!H7</f>
        <v>230190</v>
      </c>
      <c r="G7" s="51">
        <f>'ごみ搬入量内訳'!AG7</f>
        <v>21109</v>
      </c>
      <c r="H7" s="51">
        <f>'ごみ搬入量内訳'!AH7</f>
        <v>14</v>
      </c>
      <c r="I7" s="51">
        <f aca="true" t="shared" si="0" ref="I7:I64">SUM(F7:H7)</f>
        <v>251313</v>
      </c>
      <c r="J7" s="51">
        <f aca="true" t="shared" si="1" ref="J7:J64">I7/D7/365*1000000</f>
        <v>1245.491305664058</v>
      </c>
      <c r="K7" s="51">
        <f>('ごみ搬入量内訳'!E7+'ごみ搬入量内訳'!AH7)/'ごみ処理概要'!D7/365*1000000</f>
        <v>844.2487631406971</v>
      </c>
      <c r="L7" s="51">
        <f>'ごみ搬入量内訳'!F7/'ごみ処理概要'!D7/365*1000000</f>
        <v>401.2425425233612</v>
      </c>
      <c r="M7" s="51">
        <f>'資源化量内訳'!BP7</f>
        <v>5131</v>
      </c>
      <c r="N7" s="51">
        <f>'ごみ処理量内訳'!E7</f>
        <v>177187</v>
      </c>
      <c r="O7" s="51">
        <f>'ごみ処理量内訳'!L7</f>
        <v>52573</v>
      </c>
      <c r="P7" s="51">
        <f aca="true" t="shared" si="2" ref="P7:P64">SUM(Q7:U7)</f>
        <v>21539</v>
      </c>
      <c r="Q7" s="51">
        <f>'ごみ処理量内訳'!G7</f>
        <v>0</v>
      </c>
      <c r="R7" s="51">
        <f>'ごみ処理量内訳'!H7</f>
        <v>21539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64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64">N7+O7+P7+V7</f>
        <v>251299</v>
      </c>
      <c r="AE7" s="52">
        <f aca="true" t="shared" si="5" ref="AE7:AE64">(N7+P7+V7)/AD7*100</f>
        <v>79.07950290291645</v>
      </c>
      <c r="AF7" s="51">
        <f>'資源化量内訳'!AB7</f>
        <v>0</v>
      </c>
      <c r="AG7" s="51">
        <f>'資源化量内訳'!AJ7</f>
        <v>0</v>
      </c>
      <c r="AH7" s="51">
        <f>'資源化量内訳'!AR7</f>
        <v>18064</v>
      </c>
      <c r="AI7" s="51">
        <f>'資源化量内訳'!AZ7</f>
        <v>0</v>
      </c>
      <c r="AJ7" s="51">
        <f>'資源化量内訳'!BH7</f>
        <v>0</v>
      </c>
      <c r="AK7" s="51" t="s">
        <v>261</v>
      </c>
      <c r="AL7" s="51">
        <f aca="true" t="shared" si="6" ref="AL7:AL64">SUM(AF7:AJ7)</f>
        <v>18064</v>
      </c>
      <c r="AM7" s="52">
        <f aca="true" t="shared" si="7" ref="AM7:AM64">(V7+AL7+M7)/(M7+AD7)*100</f>
        <v>9.0453535077799</v>
      </c>
      <c r="AN7" s="51">
        <f>'ごみ処理量内訳'!AC7</f>
        <v>52573</v>
      </c>
      <c r="AO7" s="51">
        <f>'ごみ処理量内訳'!AD7</f>
        <v>22501</v>
      </c>
      <c r="AP7" s="51">
        <f>'ごみ処理量内訳'!AE7</f>
        <v>2763</v>
      </c>
      <c r="AQ7" s="51">
        <f aca="true" t="shared" si="8" ref="AQ7:AQ64">SUM(AN7:AP7)</f>
        <v>77837</v>
      </c>
    </row>
    <row r="8" spans="1:43" ht="13.5">
      <c r="A8" s="26" t="s">
        <v>80</v>
      </c>
      <c r="B8" s="49" t="s">
        <v>83</v>
      </c>
      <c r="C8" s="50" t="s">
        <v>84</v>
      </c>
      <c r="D8" s="51">
        <v>74046</v>
      </c>
      <c r="E8" s="51">
        <v>74046</v>
      </c>
      <c r="F8" s="51">
        <f>'ごみ搬入量内訳'!H8</f>
        <v>20896</v>
      </c>
      <c r="G8" s="51">
        <f>'ごみ搬入量内訳'!AG8</f>
        <v>6889</v>
      </c>
      <c r="H8" s="51">
        <f>'ごみ搬入量内訳'!AH8</f>
        <v>0</v>
      </c>
      <c r="I8" s="51">
        <f t="shared" si="0"/>
        <v>27785</v>
      </c>
      <c r="J8" s="51">
        <f t="shared" si="1"/>
        <v>1028.0540160337207</v>
      </c>
      <c r="K8" s="51">
        <f>('ごみ搬入量内訳'!E8+'ごみ搬入量内訳'!AH8)/'ごみ処理概要'!D8/365*1000000</f>
        <v>745.2975362593929</v>
      </c>
      <c r="L8" s="51">
        <f>'ごみ搬入量内訳'!F8/'ごみ処理概要'!D8/365*1000000</f>
        <v>282.75647977432766</v>
      </c>
      <c r="M8" s="51">
        <f>'資源化量内訳'!BP8</f>
        <v>635</v>
      </c>
      <c r="N8" s="51">
        <f>'ごみ処理量内訳'!E8</f>
        <v>21888</v>
      </c>
      <c r="O8" s="51">
        <f>'ごみ処理量内訳'!L8</f>
        <v>0</v>
      </c>
      <c r="P8" s="51">
        <f t="shared" si="2"/>
        <v>2315</v>
      </c>
      <c r="Q8" s="51">
        <f>'ごみ処理量内訳'!G8</f>
        <v>2315</v>
      </c>
      <c r="R8" s="51">
        <f>'ごみ処理量内訳'!H8</f>
        <v>0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3566</v>
      </c>
      <c r="W8" s="51">
        <f>'資源化量内訳'!M8</f>
        <v>2414</v>
      </c>
      <c r="X8" s="51">
        <f>'資源化量内訳'!N8</f>
        <v>246</v>
      </c>
      <c r="Y8" s="51">
        <f>'資源化量内訳'!O8</f>
        <v>783</v>
      </c>
      <c r="Z8" s="51">
        <f>'資源化量内訳'!P8</f>
        <v>87</v>
      </c>
      <c r="AA8" s="51">
        <f>'資源化量内訳'!Q8</f>
        <v>0</v>
      </c>
      <c r="AB8" s="51">
        <f>'資源化量内訳'!R8</f>
        <v>36</v>
      </c>
      <c r="AC8" s="51">
        <f>'資源化量内訳'!S8</f>
        <v>0</v>
      </c>
      <c r="AD8" s="51">
        <f t="shared" si="4"/>
        <v>27769</v>
      </c>
      <c r="AE8" s="52">
        <f t="shared" si="5"/>
        <v>100</v>
      </c>
      <c r="AF8" s="51">
        <f>'資源化量内訳'!AB8</f>
        <v>0</v>
      </c>
      <c r="AG8" s="51">
        <f>'資源化量内訳'!AJ8</f>
        <v>967</v>
      </c>
      <c r="AH8" s="51">
        <f>'資源化量内訳'!AR8</f>
        <v>0</v>
      </c>
      <c r="AI8" s="51">
        <f>'資源化量内訳'!AZ8</f>
        <v>0</v>
      </c>
      <c r="AJ8" s="51">
        <f>'資源化量内訳'!BH8</f>
        <v>0</v>
      </c>
      <c r="AK8" s="51" t="s">
        <v>261</v>
      </c>
      <c r="AL8" s="51">
        <f t="shared" si="6"/>
        <v>967</v>
      </c>
      <c r="AM8" s="52">
        <f t="shared" si="7"/>
        <v>18.194620475989296</v>
      </c>
      <c r="AN8" s="51">
        <f>'ごみ処理量内訳'!AC8</f>
        <v>0</v>
      </c>
      <c r="AO8" s="51">
        <f>'ごみ処理量内訳'!AD8</f>
        <v>2386</v>
      </c>
      <c r="AP8" s="51">
        <f>'ごみ処理量内訳'!AE8</f>
        <v>1239</v>
      </c>
      <c r="AQ8" s="51">
        <f t="shared" si="8"/>
        <v>3625</v>
      </c>
    </row>
    <row r="9" spans="1:43" ht="13.5">
      <c r="A9" s="26" t="s">
        <v>80</v>
      </c>
      <c r="B9" s="49" t="s">
        <v>85</v>
      </c>
      <c r="C9" s="50" t="s">
        <v>86</v>
      </c>
      <c r="D9" s="51">
        <v>80421</v>
      </c>
      <c r="E9" s="51">
        <v>80421</v>
      </c>
      <c r="F9" s="51">
        <f>'ごみ搬入量内訳'!H9</f>
        <v>27668</v>
      </c>
      <c r="G9" s="51">
        <f>'ごみ搬入量内訳'!AG9</f>
        <v>6842</v>
      </c>
      <c r="H9" s="51">
        <f>'ごみ搬入量内訳'!AH9</f>
        <v>0</v>
      </c>
      <c r="I9" s="51">
        <f t="shared" si="0"/>
        <v>34510</v>
      </c>
      <c r="J9" s="51">
        <f t="shared" si="1"/>
        <v>1175.6623917320035</v>
      </c>
      <c r="K9" s="51">
        <f>('ごみ搬入量内訳'!E9+'ごみ搬入量内訳'!AH9)/'ごみ処理概要'!D9/365*1000000</f>
        <v>634.639660839626</v>
      </c>
      <c r="L9" s="51">
        <f>'ごみ搬入量内訳'!F9/'ごみ処理概要'!D9/365*1000000</f>
        <v>541.0227308923775</v>
      </c>
      <c r="M9" s="51">
        <f>'資源化量内訳'!BP9</f>
        <v>0</v>
      </c>
      <c r="N9" s="51">
        <f>'ごみ処理量内訳'!E9</f>
        <v>19792</v>
      </c>
      <c r="O9" s="51">
        <f>'ごみ処理量内訳'!L9</f>
        <v>10787</v>
      </c>
      <c r="P9" s="51">
        <f t="shared" si="2"/>
        <v>195</v>
      </c>
      <c r="Q9" s="51">
        <f>'ごみ処理量内訳'!G9</f>
        <v>0</v>
      </c>
      <c r="R9" s="51">
        <f>'ごみ処理量内訳'!H9</f>
        <v>195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3736</v>
      </c>
      <c r="W9" s="51">
        <f>'資源化量内訳'!M9</f>
        <v>2572</v>
      </c>
      <c r="X9" s="51">
        <f>'資源化量内訳'!N9</f>
        <v>506</v>
      </c>
      <c r="Y9" s="51">
        <f>'資源化量内訳'!O9</f>
        <v>602</v>
      </c>
      <c r="Z9" s="51">
        <f>'資源化量内訳'!P9</f>
        <v>0</v>
      </c>
      <c r="AA9" s="51">
        <f>'資源化量内訳'!Q9</f>
        <v>0</v>
      </c>
      <c r="AB9" s="51">
        <f>'資源化量内訳'!R9</f>
        <v>8</v>
      </c>
      <c r="AC9" s="51">
        <f>'資源化量内訳'!S9</f>
        <v>48</v>
      </c>
      <c r="AD9" s="51">
        <f t="shared" si="4"/>
        <v>34510</v>
      </c>
      <c r="AE9" s="52">
        <f t="shared" si="5"/>
        <v>68.74239350912778</v>
      </c>
      <c r="AF9" s="51">
        <f>'資源化量内訳'!AB9</f>
        <v>0</v>
      </c>
      <c r="AG9" s="51">
        <f>'資源化量内訳'!AJ9</f>
        <v>0</v>
      </c>
      <c r="AH9" s="51">
        <f>'資源化量内訳'!AR9</f>
        <v>183</v>
      </c>
      <c r="AI9" s="51">
        <f>'資源化量内訳'!AZ9</f>
        <v>0</v>
      </c>
      <c r="AJ9" s="51">
        <f>'資源化量内訳'!BH9</f>
        <v>0</v>
      </c>
      <c r="AK9" s="51" t="s">
        <v>261</v>
      </c>
      <c r="AL9" s="51">
        <f t="shared" si="6"/>
        <v>183</v>
      </c>
      <c r="AM9" s="52">
        <f t="shared" si="7"/>
        <v>11.356128658359896</v>
      </c>
      <c r="AN9" s="51">
        <f>'ごみ処理量内訳'!AC9</f>
        <v>10787</v>
      </c>
      <c r="AO9" s="51">
        <f>'ごみ処理量内訳'!AD9</f>
        <v>1699</v>
      </c>
      <c r="AP9" s="51">
        <f>'ごみ処理量内訳'!AE9</f>
        <v>12</v>
      </c>
      <c r="AQ9" s="51">
        <f t="shared" si="8"/>
        <v>12498</v>
      </c>
    </row>
    <row r="10" spans="1:43" ht="13.5">
      <c r="A10" s="26" t="s">
        <v>80</v>
      </c>
      <c r="B10" s="49" t="s">
        <v>87</v>
      </c>
      <c r="C10" s="50" t="s">
        <v>88</v>
      </c>
      <c r="D10" s="51">
        <v>26778</v>
      </c>
      <c r="E10" s="51">
        <v>26778</v>
      </c>
      <c r="F10" s="51">
        <f>'ごみ搬入量内訳'!H10</f>
        <v>9472</v>
      </c>
      <c r="G10" s="51">
        <f>'ごみ搬入量内訳'!AG10</f>
        <v>3120</v>
      </c>
      <c r="H10" s="51">
        <f>'ごみ搬入量内訳'!AH10</f>
        <v>0</v>
      </c>
      <c r="I10" s="51">
        <f t="shared" si="0"/>
        <v>12592</v>
      </c>
      <c r="J10" s="51">
        <f t="shared" si="1"/>
        <v>1288.319894577127</v>
      </c>
      <c r="K10" s="51">
        <f>('ごみ搬入量内訳'!E10+'ごみ搬入量内訳'!AH10)/'ごみ処理概要'!D10/365*1000000</f>
        <v>828.629512879618</v>
      </c>
      <c r="L10" s="51">
        <f>'ごみ搬入量内訳'!F10/'ごみ処理概要'!D10/365*1000000</f>
        <v>459.69038169750877</v>
      </c>
      <c r="M10" s="51">
        <f>'資源化量内訳'!BP10</f>
        <v>67</v>
      </c>
      <c r="N10" s="51">
        <f>'ごみ処理量内訳'!E10</f>
        <v>7591</v>
      </c>
      <c r="O10" s="51">
        <f>'ごみ処理量内訳'!L10</f>
        <v>814</v>
      </c>
      <c r="P10" s="51">
        <f t="shared" si="2"/>
        <v>2670</v>
      </c>
      <c r="Q10" s="51">
        <f>'ごみ処理量内訳'!G10</f>
        <v>2670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1517</v>
      </c>
      <c r="W10" s="51">
        <f>'資源化量内訳'!M10</f>
        <v>961</v>
      </c>
      <c r="X10" s="51">
        <f>'資源化量内訳'!N10</f>
        <v>209</v>
      </c>
      <c r="Y10" s="51">
        <f>'資源化量内訳'!O10</f>
        <v>132</v>
      </c>
      <c r="Z10" s="51">
        <f>'資源化量内訳'!P10</f>
        <v>34</v>
      </c>
      <c r="AA10" s="51">
        <f>'資源化量内訳'!Q10</f>
        <v>17</v>
      </c>
      <c r="AB10" s="51">
        <f>'資源化量内訳'!R10</f>
        <v>164</v>
      </c>
      <c r="AC10" s="51">
        <f>'資源化量内訳'!S10</f>
        <v>0</v>
      </c>
      <c r="AD10" s="51">
        <f t="shared" si="4"/>
        <v>12592</v>
      </c>
      <c r="AE10" s="52">
        <f t="shared" si="5"/>
        <v>93.53557814485387</v>
      </c>
      <c r="AF10" s="51">
        <f>'資源化量内訳'!AB10</f>
        <v>0</v>
      </c>
      <c r="AG10" s="51">
        <f>'資源化量内訳'!AJ10</f>
        <v>350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261</v>
      </c>
      <c r="AL10" s="51">
        <f t="shared" si="6"/>
        <v>350</v>
      </c>
      <c r="AM10" s="52">
        <f t="shared" si="7"/>
        <v>15.277668062248203</v>
      </c>
      <c r="AN10" s="51">
        <f>'ごみ処理量内訳'!AC10</f>
        <v>814</v>
      </c>
      <c r="AO10" s="51">
        <f>'ごみ処理量内訳'!AD10</f>
        <v>818</v>
      </c>
      <c r="AP10" s="51">
        <f>'ごみ処理量内訳'!AE10</f>
        <v>1029</v>
      </c>
      <c r="AQ10" s="51">
        <f t="shared" si="8"/>
        <v>2661</v>
      </c>
    </row>
    <row r="11" spans="1:43" ht="13.5">
      <c r="A11" s="26" t="s">
        <v>80</v>
      </c>
      <c r="B11" s="49" t="s">
        <v>89</v>
      </c>
      <c r="C11" s="50" t="s">
        <v>90</v>
      </c>
      <c r="D11" s="51">
        <v>26754</v>
      </c>
      <c r="E11" s="51">
        <v>26754</v>
      </c>
      <c r="F11" s="51">
        <f>'ごみ搬入量内訳'!H11</f>
        <v>8451</v>
      </c>
      <c r="G11" s="51">
        <f>'ごみ搬入量内訳'!AG11</f>
        <v>1862</v>
      </c>
      <c r="H11" s="51">
        <f>'ごみ搬入量内訳'!AH11</f>
        <v>0</v>
      </c>
      <c r="I11" s="51">
        <f t="shared" si="0"/>
        <v>10313</v>
      </c>
      <c r="J11" s="51">
        <f t="shared" si="1"/>
        <v>1056.0960798590097</v>
      </c>
      <c r="K11" s="51">
        <f>('ごみ搬入量内訳'!E11+'ごみ搬入量内訳'!AH11)/'ごみ処理概要'!D11/365*1000000</f>
        <v>738.6425893554773</v>
      </c>
      <c r="L11" s="51">
        <f>'ごみ搬入量内訳'!F11/'ごみ処理概要'!D11/365*1000000</f>
        <v>317.4534905035324</v>
      </c>
      <c r="M11" s="51">
        <f>'資源化量内訳'!BP11</f>
        <v>310</v>
      </c>
      <c r="N11" s="51">
        <f>'ごみ処理量内訳'!E11</f>
        <v>8179</v>
      </c>
      <c r="O11" s="51">
        <f>'ごみ処理量内訳'!L11</f>
        <v>10</v>
      </c>
      <c r="P11" s="51">
        <f t="shared" si="2"/>
        <v>1510</v>
      </c>
      <c r="Q11" s="51">
        <f>'ごみ処理量内訳'!G11</f>
        <v>316</v>
      </c>
      <c r="R11" s="51">
        <f>'ごみ処理量内訳'!H11</f>
        <v>1149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45</v>
      </c>
      <c r="V11" s="51">
        <f t="shared" si="3"/>
        <v>614</v>
      </c>
      <c r="W11" s="51">
        <f>'資源化量内訳'!M11</f>
        <v>555</v>
      </c>
      <c r="X11" s="51">
        <f>'資源化量内訳'!N11</f>
        <v>39</v>
      </c>
      <c r="Y11" s="51">
        <f>'資源化量内訳'!O11</f>
        <v>20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10313</v>
      </c>
      <c r="AE11" s="52">
        <f t="shared" si="5"/>
        <v>99.90303500436343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685</v>
      </c>
      <c r="AI11" s="51">
        <f>'資源化量内訳'!AZ11</f>
        <v>0</v>
      </c>
      <c r="AJ11" s="51">
        <f>'資源化量内訳'!BH11</f>
        <v>0</v>
      </c>
      <c r="AK11" s="51" t="s">
        <v>261</v>
      </c>
      <c r="AL11" s="51">
        <f t="shared" si="6"/>
        <v>685</v>
      </c>
      <c r="AM11" s="52">
        <f t="shared" si="7"/>
        <v>15.146380495152028</v>
      </c>
      <c r="AN11" s="51">
        <f>'ごみ処理量内訳'!AC11</f>
        <v>10</v>
      </c>
      <c r="AO11" s="51">
        <f>'ごみ処理量内訳'!AD11</f>
        <v>1008</v>
      </c>
      <c r="AP11" s="51">
        <f>'ごみ処理量内訳'!AE11</f>
        <v>353</v>
      </c>
      <c r="AQ11" s="51">
        <f t="shared" si="8"/>
        <v>1371</v>
      </c>
    </row>
    <row r="12" spans="1:43" ht="13.5">
      <c r="A12" s="26" t="s">
        <v>80</v>
      </c>
      <c r="B12" s="49" t="s">
        <v>91</v>
      </c>
      <c r="C12" s="50" t="s">
        <v>92</v>
      </c>
      <c r="D12" s="51">
        <v>26689</v>
      </c>
      <c r="E12" s="51">
        <v>26689</v>
      </c>
      <c r="F12" s="51">
        <f>'ごみ搬入量内訳'!H12</f>
        <v>8865</v>
      </c>
      <c r="G12" s="51">
        <f>'ごみ搬入量内訳'!AG12</f>
        <v>1240</v>
      </c>
      <c r="H12" s="51">
        <f>'ごみ搬入量内訳'!AH12</f>
        <v>0</v>
      </c>
      <c r="I12" s="51">
        <f t="shared" si="0"/>
        <v>10105</v>
      </c>
      <c r="J12" s="51">
        <f t="shared" si="1"/>
        <v>1037.3161792067635</v>
      </c>
      <c r="K12" s="51">
        <f>('ごみ搬入量内訳'!E12+'ごみ搬入量内訳'!AH12)/'ごみ処理概要'!D12/365*1000000</f>
        <v>774.5225702241496</v>
      </c>
      <c r="L12" s="51">
        <f>'ごみ搬入量内訳'!F12/'ごみ処理概要'!D12/365*1000000</f>
        <v>262.79360898261405</v>
      </c>
      <c r="M12" s="51">
        <f>'資源化量内訳'!BP12</f>
        <v>0</v>
      </c>
      <c r="N12" s="51">
        <f>'ごみ処理量内訳'!E12</f>
        <v>7591</v>
      </c>
      <c r="O12" s="51">
        <f>'ごみ処理量内訳'!L12</f>
        <v>0</v>
      </c>
      <c r="P12" s="51">
        <f t="shared" si="2"/>
        <v>705</v>
      </c>
      <c r="Q12" s="51">
        <f>'ごみ処理量内訳'!G12</f>
        <v>705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1809</v>
      </c>
      <c r="W12" s="51">
        <f>'資源化量内訳'!M12</f>
        <v>1624</v>
      </c>
      <c r="X12" s="51">
        <f>'資源化量内訳'!N12</f>
        <v>0</v>
      </c>
      <c r="Y12" s="51">
        <f>'資源化量内訳'!O12</f>
        <v>156</v>
      </c>
      <c r="Z12" s="51">
        <f>'資源化量内訳'!P12</f>
        <v>19</v>
      </c>
      <c r="AA12" s="51">
        <f>'資源化量内訳'!Q12</f>
        <v>0</v>
      </c>
      <c r="AB12" s="51">
        <f>'資源化量内訳'!R12</f>
        <v>10</v>
      </c>
      <c r="AC12" s="51">
        <f>'資源化量内訳'!S12</f>
        <v>0</v>
      </c>
      <c r="AD12" s="51">
        <f t="shared" si="4"/>
        <v>10105</v>
      </c>
      <c r="AE12" s="52">
        <f t="shared" si="5"/>
        <v>100</v>
      </c>
      <c r="AF12" s="51">
        <f>'資源化量内訳'!AB12</f>
        <v>0</v>
      </c>
      <c r="AG12" s="51">
        <f>'資源化量内訳'!AJ12</f>
        <v>383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261</v>
      </c>
      <c r="AL12" s="51">
        <f t="shared" si="6"/>
        <v>383</v>
      </c>
      <c r="AM12" s="52">
        <f t="shared" si="7"/>
        <v>21.69223156853043</v>
      </c>
      <c r="AN12" s="51">
        <f>'ごみ処理量内訳'!AC12</f>
        <v>0</v>
      </c>
      <c r="AO12" s="51">
        <f>'ごみ処理量内訳'!AD12</f>
        <v>853</v>
      </c>
      <c r="AP12" s="51">
        <f>'ごみ処理量内訳'!AE12</f>
        <v>259</v>
      </c>
      <c r="AQ12" s="51">
        <f t="shared" si="8"/>
        <v>1112</v>
      </c>
    </row>
    <row r="13" spans="1:43" ht="13.5">
      <c r="A13" s="26" t="s">
        <v>80</v>
      </c>
      <c r="B13" s="49" t="s">
        <v>93</v>
      </c>
      <c r="C13" s="50" t="s">
        <v>94</v>
      </c>
      <c r="D13" s="51">
        <v>43151</v>
      </c>
      <c r="E13" s="51">
        <v>43151</v>
      </c>
      <c r="F13" s="51">
        <f>'ごみ搬入量内訳'!H13</f>
        <v>19568</v>
      </c>
      <c r="G13" s="51">
        <f>'ごみ搬入量内訳'!AG13</f>
        <v>1759</v>
      </c>
      <c r="H13" s="51">
        <f>'ごみ搬入量内訳'!AH13</f>
        <v>0</v>
      </c>
      <c r="I13" s="51">
        <f t="shared" si="0"/>
        <v>21327</v>
      </c>
      <c r="J13" s="51">
        <f t="shared" si="1"/>
        <v>1354.0853511228331</v>
      </c>
      <c r="K13" s="51">
        <f>('ごみ搬入量内訳'!E13+'ごみ搬入量内訳'!AH13)/'ごみ処理概要'!D13/365*1000000</f>
        <v>779.8038300037811</v>
      </c>
      <c r="L13" s="51">
        <f>'ごみ搬入量内訳'!F13/'ごみ処理概要'!D13/365*1000000</f>
        <v>574.2815211190522</v>
      </c>
      <c r="M13" s="51">
        <f>'資源化量内訳'!BP13</f>
        <v>57</v>
      </c>
      <c r="N13" s="51">
        <f>'ごみ処理量内訳'!E13</f>
        <v>16180</v>
      </c>
      <c r="O13" s="51">
        <f>'ごみ処理量内訳'!L13</f>
        <v>0</v>
      </c>
      <c r="P13" s="51">
        <f t="shared" si="2"/>
        <v>4994</v>
      </c>
      <c r="Q13" s="51">
        <f>'ごみ処理量内訳'!G13</f>
        <v>4994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153</v>
      </c>
      <c r="W13" s="51">
        <f>'資源化量内訳'!M13</f>
        <v>0</v>
      </c>
      <c r="X13" s="51">
        <f>'資源化量内訳'!N13</f>
        <v>0</v>
      </c>
      <c r="Y13" s="51">
        <f>'資源化量内訳'!O13</f>
        <v>120</v>
      </c>
      <c r="Z13" s="51">
        <f>'資源化量内訳'!P13</f>
        <v>33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21327</v>
      </c>
      <c r="AE13" s="52">
        <f t="shared" si="5"/>
        <v>100</v>
      </c>
      <c r="AF13" s="51">
        <f>'資源化量内訳'!AB13</f>
        <v>0</v>
      </c>
      <c r="AG13" s="51">
        <f>'資源化量内訳'!AJ13</f>
        <v>1143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261</v>
      </c>
      <c r="AL13" s="51">
        <f t="shared" si="6"/>
        <v>1143</v>
      </c>
      <c r="AM13" s="52">
        <f t="shared" si="7"/>
        <v>6.327160493827161</v>
      </c>
      <c r="AN13" s="51">
        <f>'ごみ処理量内訳'!AC13</f>
        <v>0</v>
      </c>
      <c r="AO13" s="51">
        <f>'ごみ処理量内訳'!AD13</f>
        <v>2582</v>
      </c>
      <c r="AP13" s="51">
        <f>'ごみ処理量内訳'!AE13</f>
        <v>798</v>
      </c>
      <c r="AQ13" s="51">
        <f t="shared" si="8"/>
        <v>3380</v>
      </c>
    </row>
    <row r="14" spans="1:43" ht="13.5">
      <c r="A14" s="26" t="s">
        <v>80</v>
      </c>
      <c r="B14" s="49" t="s">
        <v>95</v>
      </c>
      <c r="C14" s="50" t="s">
        <v>96</v>
      </c>
      <c r="D14" s="51">
        <v>39837</v>
      </c>
      <c r="E14" s="51">
        <v>39837</v>
      </c>
      <c r="F14" s="51">
        <f>'ごみ搬入量内訳'!H14</f>
        <v>13692</v>
      </c>
      <c r="G14" s="51">
        <f>'ごみ搬入量内訳'!AG14</f>
        <v>470</v>
      </c>
      <c r="H14" s="51">
        <f>'ごみ搬入量内訳'!AH14</f>
        <v>0</v>
      </c>
      <c r="I14" s="51">
        <f t="shared" si="0"/>
        <v>14162</v>
      </c>
      <c r="J14" s="51">
        <f t="shared" si="1"/>
        <v>973.968923362703</v>
      </c>
      <c r="K14" s="51">
        <f>('ごみ搬入量内訳'!E14+'ごみ搬入量内訳'!AH14)/'ごみ処理概要'!D14/365*1000000</f>
        <v>622.6743844178727</v>
      </c>
      <c r="L14" s="51">
        <f>'ごみ搬入量内訳'!F14/'ごみ処理概要'!D14/365*1000000</f>
        <v>351.2945389448303</v>
      </c>
      <c r="M14" s="51">
        <f>'資源化量内訳'!BP14</f>
        <v>357</v>
      </c>
      <c r="N14" s="51">
        <f>'ごみ処理量内訳'!E14</f>
        <v>11699</v>
      </c>
      <c r="O14" s="51">
        <f>'ごみ処理量内訳'!L14</f>
        <v>0</v>
      </c>
      <c r="P14" s="51">
        <f t="shared" si="2"/>
        <v>1323</v>
      </c>
      <c r="Q14" s="51">
        <f>'ごみ処理量内訳'!G14</f>
        <v>1323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1140</v>
      </c>
      <c r="W14" s="51">
        <f>'資源化量内訳'!M14</f>
        <v>777</v>
      </c>
      <c r="X14" s="51">
        <f>'資源化量内訳'!N14</f>
        <v>42</v>
      </c>
      <c r="Y14" s="51">
        <f>'資源化量内訳'!O14</f>
        <v>240</v>
      </c>
      <c r="Z14" s="51">
        <f>'資源化量内訳'!P14</f>
        <v>37</v>
      </c>
      <c r="AA14" s="51">
        <f>'資源化量内訳'!Q14</f>
        <v>14</v>
      </c>
      <c r="AB14" s="51">
        <f>'資源化量内訳'!R14</f>
        <v>30</v>
      </c>
      <c r="AC14" s="51">
        <f>'資源化量内訳'!S14</f>
        <v>0</v>
      </c>
      <c r="AD14" s="51">
        <f t="shared" si="4"/>
        <v>14162</v>
      </c>
      <c r="AE14" s="52">
        <f t="shared" si="5"/>
        <v>100</v>
      </c>
      <c r="AF14" s="51">
        <f>'資源化量内訳'!AB14</f>
        <v>0</v>
      </c>
      <c r="AG14" s="51">
        <f>'資源化量内訳'!AJ14</f>
        <v>634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261</v>
      </c>
      <c r="AL14" s="51">
        <f t="shared" si="6"/>
        <v>634</v>
      </c>
      <c r="AM14" s="52">
        <f t="shared" si="7"/>
        <v>14.677319374612576</v>
      </c>
      <c r="AN14" s="51">
        <f>'ごみ処理量内訳'!AC14</f>
        <v>0</v>
      </c>
      <c r="AO14" s="51">
        <f>'ごみ処理量内訳'!AD14</f>
        <v>1339</v>
      </c>
      <c r="AP14" s="51">
        <f>'ごみ処理量内訳'!AE14</f>
        <v>487</v>
      </c>
      <c r="AQ14" s="51">
        <f t="shared" si="8"/>
        <v>1826</v>
      </c>
    </row>
    <row r="15" spans="1:43" ht="13.5">
      <c r="A15" s="26" t="s">
        <v>80</v>
      </c>
      <c r="B15" s="49" t="s">
        <v>97</v>
      </c>
      <c r="C15" s="50" t="s">
        <v>98</v>
      </c>
      <c r="D15" s="51">
        <v>23590</v>
      </c>
      <c r="E15" s="51">
        <v>23590</v>
      </c>
      <c r="F15" s="51">
        <f>'ごみ搬入量内訳'!H15</f>
        <v>6807</v>
      </c>
      <c r="G15" s="51">
        <f>'ごみ搬入量内訳'!AG15</f>
        <v>183</v>
      </c>
      <c r="H15" s="51">
        <f>'ごみ搬入量内訳'!AH15</f>
        <v>0</v>
      </c>
      <c r="I15" s="51">
        <f t="shared" si="0"/>
        <v>6990</v>
      </c>
      <c r="J15" s="51">
        <f t="shared" si="1"/>
        <v>811.8136893389932</v>
      </c>
      <c r="K15" s="51">
        <f>('ごみ搬入量内訳'!E15+'ごみ搬入量内訳'!AH15)/'ごみ処理概要'!D15/365*1000000</f>
        <v>613.215490659497</v>
      </c>
      <c r="L15" s="51">
        <f>'ごみ搬入量内訳'!F15/'ごみ処理概要'!D15/365*1000000</f>
        <v>198.5981986794962</v>
      </c>
      <c r="M15" s="51">
        <f>'資源化量内訳'!BP15</f>
        <v>39</v>
      </c>
      <c r="N15" s="51">
        <f>'ごみ処理量内訳'!E15</f>
        <v>5311</v>
      </c>
      <c r="O15" s="51">
        <f>'ごみ処理量内訳'!L15</f>
        <v>13</v>
      </c>
      <c r="P15" s="51">
        <f t="shared" si="2"/>
        <v>821</v>
      </c>
      <c r="Q15" s="51">
        <f>'ごみ処理量内訳'!G15</f>
        <v>448</v>
      </c>
      <c r="R15" s="51">
        <f>'ごみ処理量内訳'!H15</f>
        <v>373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845</v>
      </c>
      <c r="W15" s="51">
        <f>'資源化量内訳'!M15</f>
        <v>821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10</v>
      </c>
      <c r="AB15" s="51">
        <f>'資源化量内訳'!R15</f>
        <v>0</v>
      </c>
      <c r="AC15" s="51">
        <f>'資源化量内訳'!S15</f>
        <v>14</v>
      </c>
      <c r="AD15" s="51">
        <f t="shared" si="4"/>
        <v>6990</v>
      </c>
      <c r="AE15" s="52">
        <f t="shared" si="5"/>
        <v>99.8140200286123</v>
      </c>
      <c r="AF15" s="51">
        <f>'資源化量内訳'!AB15</f>
        <v>0</v>
      </c>
      <c r="AG15" s="51">
        <f>'資源化量内訳'!AJ15</f>
        <v>193</v>
      </c>
      <c r="AH15" s="51">
        <f>'資源化量内訳'!AR15</f>
        <v>251</v>
      </c>
      <c r="AI15" s="51">
        <f>'資源化量内訳'!AZ15</f>
        <v>0</v>
      </c>
      <c r="AJ15" s="51">
        <f>'資源化量内訳'!BH15</f>
        <v>0</v>
      </c>
      <c r="AK15" s="51" t="s">
        <v>261</v>
      </c>
      <c r="AL15" s="51">
        <f t="shared" si="6"/>
        <v>444</v>
      </c>
      <c r="AM15" s="52">
        <f t="shared" si="7"/>
        <v>18.893156921325936</v>
      </c>
      <c r="AN15" s="51">
        <f>'ごみ処理量内訳'!AC15</f>
        <v>13</v>
      </c>
      <c r="AO15" s="51">
        <f>'ごみ処理量内訳'!AD15</f>
        <v>751</v>
      </c>
      <c r="AP15" s="51">
        <f>'ごみ処理量内訳'!AE15</f>
        <v>289</v>
      </c>
      <c r="AQ15" s="51">
        <f t="shared" si="8"/>
        <v>1053</v>
      </c>
    </row>
    <row r="16" spans="1:43" ht="13.5">
      <c r="A16" s="26" t="s">
        <v>80</v>
      </c>
      <c r="B16" s="49" t="s">
        <v>99</v>
      </c>
      <c r="C16" s="50" t="s">
        <v>100</v>
      </c>
      <c r="D16" s="51">
        <v>30716</v>
      </c>
      <c r="E16" s="51">
        <v>30716</v>
      </c>
      <c r="F16" s="51">
        <f>'ごみ搬入量内訳'!H16</f>
        <v>12478</v>
      </c>
      <c r="G16" s="51">
        <f>'ごみ搬入量内訳'!AG16</f>
        <v>6090</v>
      </c>
      <c r="H16" s="51">
        <f>'ごみ搬入量内訳'!AH16</f>
        <v>48</v>
      </c>
      <c r="I16" s="51">
        <f t="shared" si="0"/>
        <v>18616</v>
      </c>
      <c r="J16" s="51">
        <f t="shared" si="1"/>
        <v>1660.461639732628</v>
      </c>
      <c r="K16" s="51">
        <f>('ごみ搬入量内訳'!E16+'ごみ搬入量内訳'!AH16)/'ごみ処理概要'!D16/365*1000000</f>
        <v>856.0974870086893</v>
      </c>
      <c r="L16" s="51">
        <f>'ごみ搬入量内訳'!F16/'ごみ処理概要'!D16/365*1000000</f>
        <v>804.3641527239384</v>
      </c>
      <c r="M16" s="51">
        <f>'資源化量内訳'!BP16</f>
        <v>193</v>
      </c>
      <c r="N16" s="51">
        <f>'ごみ処理量内訳'!E16</f>
        <v>13990</v>
      </c>
      <c r="O16" s="51">
        <f>'ごみ処理量内訳'!L16</f>
        <v>2908</v>
      </c>
      <c r="P16" s="51">
        <f t="shared" si="2"/>
        <v>710</v>
      </c>
      <c r="Q16" s="51">
        <f>'ごみ処理量内訳'!G16</f>
        <v>710</v>
      </c>
      <c r="R16" s="51">
        <f>'ごみ処理量内訳'!H16</f>
        <v>0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960</v>
      </c>
      <c r="W16" s="51">
        <f>'資源化量内訳'!M16</f>
        <v>738</v>
      </c>
      <c r="X16" s="51">
        <f>'資源化量内訳'!N16</f>
        <v>78</v>
      </c>
      <c r="Y16" s="51">
        <f>'資源化量内訳'!O16</f>
        <v>117</v>
      </c>
      <c r="Z16" s="51">
        <f>'資源化量内訳'!P16</f>
        <v>22</v>
      </c>
      <c r="AA16" s="51">
        <f>'資源化量内訳'!Q16</f>
        <v>5</v>
      </c>
      <c r="AB16" s="51">
        <f>'資源化量内訳'!R16</f>
        <v>0</v>
      </c>
      <c r="AC16" s="51">
        <f>'資源化量内訳'!S16</f>
        <v>0</v>
      </c>
      <c r="AD16" s="51">
        <f t="shared" si="4"/>
        <v>18568</v>
      </c>
      <c r="AE16" s="52">
        <f t="shared" si="5"/>
        <v>84.33864713485568</v>
      </c>
      <c r="AF16" s="51">
        <f>'資源化量内訳'!AB16</f>
        <v>0</v>
      </c>
      <c r="AG16" s="51">
        <f>'資源化量内訳'!AJ16</f>
        <v>327</v>
      </c>
      <c r="AH16" s="51">
        <f>'資源化量内訳'!AR16</f>
        <v>0</v>
      </c>
      <c r="AI16" s="51">
        <f>'資源化量内訳'!AZ16</f>
        <v>0</v>
      </c>
      <c r="AJ16" s="51">
        <f>'資源化量内訳'!BH16</f>
        <v>0</v>
      </c>
      <c r="AK16" s="51" t="s">
        <v>261</v>
      </c>
      <c r="AL16" s="51">
        <f t="shared" si="6"/>
        <v>327</v>
      </c>
      <c r="AM16" s="52">
        <f t="shared" si="7"/>
        <v>7.8887052928948345</v>
      </c>
      <c r="AN16" s="51">
        <f>'ごみ処理量内訳'!AC16</f>
        <v>2908</v>
      </c>
      <c r="AO16" s="51">
        <f>'ごみ処理量内訳'!AD16</f>
        <v>1171</v>
      </c>
      <c r="AP16" s="51">
        <f>'ごみ処理量内訳'!AE16</f>
        <v>338</v>
      </c>
      <c r="AQ16" s="51">
        <f t="shared" si="8"/>
        <v>4417</v>
      </c>
    </row>
    <row r="17" spans="1:43" ht="13.5">
      <c r="A17" s="26" t="s">
        <v>80</v>
      </c>
      <c r="B17" s="49" t="s">
        <v>101</v>
      </c>
      <c r="C17" s="50" t="s">
        <v>102</v>
      </c>
      <c r="D17" s="51">
        <v>24412</v>
      </c>
      <c r="E17" s="51">
        <v>24412</v>
      </c>
      <c r="F17" s="51">
        <f>'ごみ搬入量内訳'!H17</f>
        <v>5672</v>
      </c>
      <c r="G17" s="51">
        <f>'ごみ搬入量内訳'!AG17</f>
        <v>5344</v>
      </c>
      <c r="H17" s="51">
        <f>'ごみ搬入量内訳'!AH17</f>
        <v>0</v>
      </c>
      <c r="I17" s="51">
        <f t="shared" si="0"/>
        <v>11016</v>
      </c>
      <c r="J17" s="51">
        <f t="shared" si="1"/>
        <v>1236.3109092990424</v>
      </c>
      <c r="K17" s="51">
        <f>('ごみ搬入量内訳'!E17+'ごみ搬入量内訳'!AH17)/'ごみ処理概要'!D17/365*1000000</f>
        <v>824.4317301843469</v>
      </c>
      <c r="L17" s="51">
        <f>'ごみ搬入量内訳'!F17/'ごみ処理概要'!D17/365*1000000</f>
        <v>411.87917911469543</v>
      </c>
      <c r="M17" s="51">
        <f>'資源化量内訳'!BP17</f>
        <v>0</v>
      </c>
      <c r="N17" s="51">
        <f>'ごみ処理量内訳'!E17</f>
        <v>8135</v>
      </c>
      <c r="O17" s="51">
        <f>'ごみ処理量内訳'!L17</f>
        <v>216</v>
      </c>
      <c r="P17" s="51">
        <f t="shared" si="2"/>
        <v>2484</v>
      </c>
      <c r="Q17" s="51">
        <f>'ごみ処理量内訳'!G17</f>
        <v>950</v>
      </c>
      <c r="R17" s="51">
        <f>'ごみ処理量内訳'!H17</f>
        <v>1534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181</v>
      </c>
      <c r="W17" s="51">
        <f>'資源化量内訳'!M17</f>
        <v>0</v>
      </c>
      <c r="X17" s="51">
        <f>'資源化量内訳'!N17</f>
        <v>181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11016</v>
      </c>
      <c r="AE17" s="52">
        <f t="shared" si="5"/>
        <v>98.0392156862745</v>
      </c>
      <c r="AF17" s="51">
        <f>'資源化量内訳'!AB17</f>
        <v>45</v>
      </c>
      <c r="AG17" s="51">
        <f>'資源化量内訳'!AJ17</f>
        <v>232</v>
      </c>
      <c r="AH17" s="51">
        <f>'資源化量内訳'!AR17</f>
        <v>1534</v>
      </c>
      <c r="AI17" s="51">
        <f>'資源化量内訳'!AZ17</f>
        <v>0</v>
      </c>
      <c r="AJ17" s="51">
        <f>'資源化量内訳'!BH17</f>
        <v>0</v>
      </c>
      <c r="AK17" s="51" t="s">
        <v>261</v>
      </c>
      <c r="AL17" s="51">
        <f t="shared" si="6"/>
        <v>1811</v>
      </c>
      <c r="AM17" s="52">
        <f t="shared" si="7"/>
        <v>18.082788671023962</v>
      </c>
      <c r="AN17" s="51">
        <f>'ごみ処理量内訳'!AC17</f>
        <v>216</v>
      </c>
      <c r="AO17" s="51">
        <f>'ごみ処理量内訳'!AD17</f>
        <v>616</v>
      </c>
      <c r="AP17" s="51">
        <f>'ごみ処理量内訳'!AE17</f>
        <v>350</v>
      </c>
      <c r="AQ17" s="51">
        <f t="shared" si="8"/>
        <v>1182</v>
      </c>
    </row>
    <row r="18" spans="1:43" ht="13.5">
      <c r="A18" s="26" t="s">
        <v>80</v>
      </c>
      <c r="B18" s="49" t="s">
        <v>103</v>
      </c>
      <c r="C18" s="50" t="s">
        <v>104</v>
      </c>
      <c r="D18" s="51">
        <v>53163</v>
      </c>
      <c r="E18" s="51">
        <v>53163</v>
      </c>
      <c r="F18" s="51">
        <f>'ごみ搬入量内訳'!H18</f>
        <v>20110</v>
      </c>
      <c r="G18" s="51">
        <f>'ごみ搬入量内訳'!AG18</f>
        <v>431</v>
      </c>
      <c r="H18" s="51">
        <f>'ごみ搬入量内訳'!AH18</f>
        <v>0</v>
      </c>
      <c r="I18" s="51">
        <f t="shared" si="0"/>
        <v>20541</v>
      </c>
      <c r="J18" s="51">
        <f t="shared" si="1"/>
        <v>1058.5691614236805</v>
      </c>
      <c r="K18" s="51">
        <f>('ごみ搬入量内訳'!E18+'ごみ搬入量内訳'!AH18)/'ごみ処理概要'!D18/365*1000000</f>
        <v>691.334662406829</v>
      </c>
      <c r="L18" s="51">
        <f>'ごみ搬入量内訳'!F18/'ごみ処理概要'!D18/365*1000000</f>
        <v>367.23449901685154</v>
      </c>
      <c r="M18" s="51">
        <f>'資源化量内訳'!BP18</f>
        <v>217</v>
      </c>
      <c r="N18" s="51">
        <f>'ごみ処理量内訳'!E18</f>
        <v>16701</v>
      </c>
      <c r="O18" s="51">
        <f>'ごみ処理量内訳'!L18</f>
        <v>207</v>
      </c>
      <c r="P18" s="51">
        <f t="shared" si="2"/>
        <v>1787</v>
      </c>
      <c r="Q18" s="51">
        <f>'ごみ処理量内訳'!G18</f>
        <v>1787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1846</v>
      </c>
      <c r="W18" s="51">
        <f>'資源化量内訳'!M18</f>
        <v>1254</v>
      </c>
      <c r="X18" s="51">
        <f>'資源化量内訳'!N18</f>
        <v>161</v>
      </c>
      <c r="Y18" s="51">
        <f>'資源化量内訳'!O18</f>
        <v>355</v>
      </c>
      <c r="Z18" s="51">
        <f>'資源化量内訳'!P18</f>
        <v>76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20541</v>
      </c>
      <c r="AE18" s="52">
        <f t="shared" si="5"/>
        <v>98.99225938367168</v>
      </c>
      <c r="AF18" s="51">
        <f>'資源化量内訳'!AB18</f>
        <v>0</v>
      </c>
      <c r="AG18" s="51">
        <f>'資源化量内訳'!AJ18</f>
        <v>739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261</v>
      </c>
      <c r="AL18" s="51">
        <f t="shared" si="6"/>
        <v>739</v>
      </c>
      <c r="AM18" s="52">
        <f t="shared" si="7"/>
        <v>13.498410251469315</v>
      </c>
      <c r="AN18" s="51">
        <f>'ごみ処理量内訳'!AC18</f>
        <v>207</v>
      </c>
      <c r="AO18" s="51">
        <f>'ごみ処理量内訳'!AD18</f>
        <v>1778</v>
      </c>
      <c r="AP18" s="51">
        <f>'ごみ処理量内訳'!AE18</f>
        <v>768</v>
      </c>
      <c r="AQ18" s="51">
        <f t="shared" si="8"/>
        <v>2753</v>
      </c>
    </row>
    <row r="19" spans="1:43" ht="13.5">
      <c r="A19" s="26" t="s">
        <v>80</v>
      </c>
      <c r="B19" s="49" t="s">
        <v>105</v>
      </c>
      <c r="C19" s="50" t="s">
        <v>106</v>
      </c>
      <c r="D19" s="51">
        <v>18983</v>
      </c>
      <c r="E19" s="51">
        <v>18983</v>
      </c>
      <c r="F19" s="51">
        <f>'ごみ搬入量内訳'!H19</f>
        <v>3815</v>
      </c>
      <c r="G19" s="51">
        <f>'ごみ搬入量内訳'!AG19</f>
        <v>4703</v>
      </c>
      <c r="H19" s="51">
        <f>'ごみ搬入量内訳'!AH19</f>
        <v>0</v>
      </c>
      <c r="I19" s="51">
        <f t="shared" si="0"/>
        <v>8518</v>
      </c>
      <c r="J19" s="51">
        <f t="shared" si="1"/>
        <v>1229.362392739286</v>
      </c>
      <c r="K19" s="51">
        <f>('ごみ搬入量内訳'!E19+'ごみ搬入量内訳'!AH19)/'ごみ処理概要'!D19/365*1000000</f>
        <v>550.6007898920375</v>
      </c>
      <c r="L19" s="51">
        <f>'ごみ搬入量内訳'!F19/'ごみ処理概要'!D19/365*1000000</f>
        <v>678.7616028472484</v>
      </c>
      <c r="M19" s="51">
        <f>'資源化量内訳'!BP19</f>
        <v>0</v>
      </c>
      <c r="N19" s="51">
        <f>'ごみ処理量内訳'!E19</f>
        <v>6299</v>
      </c>
      <c r="O19" s="51">
        <f>'ごみ処理量内訳'!L19</f>
        <v>2118</v>
      </c>
      <c r="P19" s="51">
        <f t="shared" si="2"/>
        <v>101</v>
      </c>
      <c r="Q19" s="51">
        <f>'ごみ処理量内訳'!G19</f>
        <v>0</v>
      </c>
      <c r="R19" s="51">
        <f>'ごみ処理量内訳'!H19</f>
        <v>101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8518</v>
      </c>
      <c r="AE19" s="52">
        <f t="shared" si="5"/>
        <v>75.13500821789152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101</v>
      </c>
      <c r="AI19" s="51">
        <f>'資源化量内訳'!AZ19</f>
        <v>0</v>
      </c>
      <c r="AJ19" s="51">
        <f>'資源化量内訳'!BH19</f>
        <v>0</v>
      </c>
      <c r="AK19" s="51" t="s">
        <v>261</v>
      </c>
      <c r="AL19" s="51">
        <f t="shared" si="6"/>
        <v>101</v>
      </c>
      <c r="AM19" s="52">
        <f t="shared" si="7"/>
        <v>1.1857243484386006</v>
      </c>
      <c r="AN19" s="51">
        <f>'ごみ処理量内訳'!AC19</f>
        <v>2118</v>
      </c>
      <c r="AO19" s="51">
        <f>'ごみ処理量内訳'!AD19</f>
        <v>963</v>
      </c>
      <c r="AP19" s="51">
        <f>'ごみ処理量内訳'!AE19</f>
        <v>0</v>
      </c>
      <c r="AQ19" s="51">
        <f t="shared" si="8"/>
        <v>3081</v>
      </c>
    </row>
    <row r="20" spans="1:43" ht="13.5">
      <c r="A20" s="26" t="s">
        <v>80</v>
      </c>
      <c r="B20" s="49" t="s">
        <v>107</v>
      </c>
      <c r="C20" s="50" t="s">
        <v>108</v>
      </c>
      <c r="D20" s="51">
        <v>20507</v>
      </c>
      <c r="E20" s="51">
        <v>20310</v>
      </c>
      <c r="F20" s="51">
        <f>'ごみ搬入量内訳'!H20</f>
        <v>7122</v>
      </c>
      <c r="G20" s="51">
        <f>'ごみ搬入量内訳'!AG20</f>
        <v>1305</v>
      </c>
      <c r="H20" s="51">
        <f>'ごみ搬入量内訳'!AH20</f>
        <v>79</v>
      </c>
      <c r="I20" s="51">
        <f t="shared" si="0"/>
        <v>8506</v>
      </c>
      <c r="J20" s="51">
        <f t="shared" si="1"/>
        <v>1136.3977953401811</v>
      </c>
      <c r="K20" s="51">
        <f>('ごみ搬入量内訳'!E20+'ごみ搬入量内訳'!AH20)/'ごみ処理概要'!D20/365*1000000</f>
        <v>799.1925243034287</v>
      </c>
      <c r="L20" s="51">
        <f>'ごみ搬入量内訳'!F20/'ごみ処理概要'!D20/365*1000000</f>
        <v>337.20527103675255</v>
      </c>
      <c r="M20" s="51">
        <f>'資源化量内訳'!BP20</f>
        <v>98</v>
      </c>
      <c r="N20" s="51">
        <f>'ごみ処理量内訳'!E20</f>
        <v>6236</v>
      </c>
      <c r="O20" s="51">
        <f>'ごみ処理量内訳'!L20</f>
        <v>1503</v>
      </c>
      <c r="P20" s="51">
        <f t="shared" si="2"/>
        <v>276</v>
      </c>
      <c r="Q20" s="51">
        <f>'ごみ処理量内訳'!G20</f>
        <v>0</v>
      </c>
      <c r="R20" s="51">
        <f>'ごみ処理量内訳'!H20</f>
        <v>276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414</v>
      </c>
      <c r="W20" s="51">
        <f>'資源化量内訳'!M20</f>
        <v>414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8429</v>
      </c>
      <c r="AE20" s="52">
        <f t="shared" si="5"/>
        <v>82.16870328627358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276</v>
      </c>
      <c r="AI20" s="51">
        <f>'資源化量内訳'!AZ20</f>
        <v>0</v>
      </c>
      <c r="AJ20" s="51">
        <f>'資源化量内訳'!BH20</f>
        <v>0</v>
      </c>
      <c r="AK20" s="51" t="s">
        <v>261</v>
      </c>
      <c r="AL20" s="51">
        <f t="shared" si="6"/>
        <v>276</v>
      </c>
      <c r="AM20" s="52">
        <f t="shared" si="7"/>
        <v>9.241233728157617</v>
      </c>
      <c r="AN20" s="51">
        <f>'ごみ処理量内訳'!AC20</f>
        <v>1503</v>
      </c>
      <c r="AO20" s="51">
        <f>'ごみ処理量内訳'!AD20</f>
        <v>690</v>
      </c>
      <c r="AP20" s="51">
        <f>'ごみ処理量内訳'!AE20</f>
        <v>0</v>
      </c>
      <c r="AQ20" s="51">
        <f t="shared" si="8"/>
        <v>2193</v>
      </c>
    </row>
    <row r="21" spans="1:43" ht="13.5">
      <c r="A21" s="26" t="s">
        <v>80</v>
      </c>
      <c r="B21" s="49" t="s">
        <v>109</v>
      </c>
      <c r="C21" s="50" t="s">
        <v>79</v>
      </c>
      <c r="D21" s="51">
        <v>11814</v>
      </c>
      <c r="E21" s="51">
        <v>11814</v>
      </c>
      <c r="F21" s="51">
        <f>'ごみ搬入量内訳'!H21</f>
        <v>4616</v>
      </c>
      <c r="G21" s="51">
        <f>'ごみ搬入量内訳'!AG21</f>
        <v>309</v>
      </c>
      <c r="H21" s="51">
        <f>'ごみ搬入量内訳'!AH21</f>
        <v>0</v>
      </c>
      <c r="I21" s="51">
        <f t="shared" si="0"/>
        <v>4925</v>
      </c>
      <c r="J21" s="51">
        <f t="shared" si="1"/>
        <v>1142.1322739911552</v>
      </c>
      <c r="K21" s="51">
        <f>('ごみ搬入量内訳'!E21+'ごみ搬入量内訳'!AH21)/'ごみ処理概要'!D21/365*1000000</f>
        <v>901.6467576198195</v>
      </c>
      <c r="L21" s="51">
        <f>'ごみ搬入量内訳'!F21/'ごみ処理概要'!D21/365*1000000</f>
        <v>240.4855163713356</v>
      </c>
      <c r="M21" s="51">
        <f>'資源化量内訳'!BP21</f>
        <v>134</v>
      </c>
      <c r="N21" s="51">
        <f>'ごみ処理量内訳'!E21</f>
        <v>2856</v>
      </c>
      <c r="O21" s="51">
        <f>'ごみ処理量内訳'!L21</f>
        <v>1520</v>
      </c>
      <c r="P21" s="51">
        <f t="shared" si="2"/>
        <v>549</v>
      </c>
      <c r="Q21" s="51">
        <f>'ごみ処理量内訳'!G21</f>
        <v>0</v>
      </c>
      <c r="R21" s="51">
        <f>'ごみ処理量内訳'!H21</f>
        <v>549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4925</v>
      </c>
      <c r="AE21" s="52">
        <f t="shared" si="5"/>
        <v>69.13705583756345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481</v>
      </c>
      <c r="AI21" s="51">
        <f>'資源化量内訳'!AZ21</f>
        <v>0</v>
      </c>
      <c r="AJ21" s="51">
        <f>'資源化量内訳'!BH21</f>
        <v>0</v>
      </c>
      <c r="AK21" s="51" t="s">
        <v>261</v>
      </c>
      <c r="AL21" s="51">
        <f t="shared" si="6"/>
        <v>481</v>
      </c>
      <c r="AM21" s="52">
        <f t="shared" si="7"/>
        <v>12.15655267839494</v>
      </c>
      <c r="AN21" s="51">
        <f>'ごみ処理量内訳'!AC21</f>
        <v>1520</v>
      </c>
      <c r="AO21" s="51">
        <f>'ごみ処理量内訳'!AD21</f>
        <v>309</v>
      </c>
      <c r="AP21" s="51">
        <f>'ごみ処理量内訳'!AE21</f>
        <v>68</v>
      </c>
      <c r="AQ21" s="51">
        <f t="shared" si="8"/>
        <v>1897</v>
      </c>
    </row>
    <row r="22" spans="1:43" ht="13.5">
      <c r="A22" s="26" t="s">
        <v>80</v>
      </c>
      <c r="B22" s="49" t="s">
        <v>110</v>
      </c>
      <c r="C22" s="50" t="s">
        <v>111</v>
      </c>
      <c r="D22" s="51">
        <v>4874</v>
      </c>
      <c r="E22" s="51">
        <v>4874</v>
      </c>
      <c r="F22" s="51">
        <f>'ごみ搬入量内訳'!H22</f>
        <v>1183</v>
      </c>
      <c r="G22" s="51">
        <f>'ごみ搬入量内訳'!AG22</f>
        <v>155</v>
      </c>
      <c r="H22" s="51">
        <f>'ごみ搬入量内訳'!AH22</f>
        <v>0</v>
      </c>
      <c r="I22" s="51">
        <f t="shared" si="0"/>
        <v>1338</v>
      </c>
      <c r="J22" s="51">
        <f t="shared" si="1"/>
        <v>752.1036981242377</v>
      </c>
      <c r="K22" s="51">
        <f>('ごみ搬入量内訳'!E22+'ごみ搬入量内訳'!AH22)/'ごみ処理概要'!D22/365*1000000</f>
        <v>752.1036981242377</v>
      </c>
      <c r="L22" s="51">
        <f>'ごみ搬入量内訳'!F22/'ごみ処理概要'!D22/365*1000000</f>
        <v>0</v>
      </c>
      <c r="M22" s="51">
        <f>'資源化量内訳'!BP22</f>
        <v>0</v>
      </c>
      <c r="N22" s="51">
        <f>'ごみ処理量内訳'!E22</f>
        <v>961</v>
      </c>
      <c r="O22" s="51">
        <f>'ごみ処理量内訳'!L22</f>
        <v>0</v>
      </c>
      <c r="P22" s="51">
        <f t="shared" si="2"/>
        <v>377</v>
      </c>
      <c r="Q22" s="51">
        <f>'ごみ処理量内訳'!G22</f>
        <v>0</v>
      </c>
      <c r="R22" s="51">
        <f>'ごみ処理量内訳'!H22</f>
        <v>377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1338</v>
      </c>
      <c r="AE22" s="52">
        <f t="shared" si="5"/>
        <v>100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377</v>
      </c>
      <c r="AI22" s="51">
        <f>'資源化量内訳'!AZ22</f>
        <v>0</v>
      </c>
      <c r="AJ22" s="51">
        <f>'資源化量内訳'!BH22</f>
        <v>0</v>
      </c>
      <c r="AK22" s="51" t="s">
        <v>261</v>
      </c>
      <c r="AL22" s="51">
        <f t="shared" si="6"/>
        <v>377</v>
      </c>
      <c r="AM22" s="52">
        <f t="shared" si="7"/>
        <v>28.176382660687594</v>
      </c>
      <c r="AN22" s="51">
        <f>'ごみ処理量内訳'!AC22</f>
        <v>0</v>
      </c>
      <c r="AO22" s="51">
        <f>'ごみ処理量内訳'!AD22</f>
        <v>116</v>
      </c>
      <c r="AP22" s="51">
        <f>'ごみ処理量内訳'!AE22</f>
        <v>0</v>
      </c>
      <c r="AQ22" s="51">
        <f t="shared" si="8"/>
        <v>116</v>
      </c>
    </row>
    <row r="23" spans="1:43" ht="13.5">
      <c r="A23" s="26" t="s">
        <v>80</v>
      </c>
      <c r="B23" s="49" t="s">
        <v>112</v>
      </c>
      <c r="C23" s="50" t="s">
        <v>113</v>
      </c>
      <c r="D23" s="51">
        <v>474</v>
      </c>
      <c r="E23" s="51">
        <v>474</v>
      </c>
      <c r="F23" s="51">
        <f>'ごみ搬入量内訳'!H23</f>
        <v>165</v>
      </c>
      <c r="G23" s="51">
        <f>'ごみ搬入量内訳'!AG23</f>
        <v>2</v>
      </c>
      <c r="H23" s="51">
        <f>'ごみ搬入量内訳'!AH23</f>
        <v>0</v>
      </c>
      <c r="I23" s="51">
        <f t="shared" si="0"/>
        <v>167</v>
      </c>
      <c r="J23" s="51">
        <f t="shared" si="1"/>
        <v>965.2621235766719</v>
      </c>
      <c r="K23" s="51">
        <f>('ごみ搬入量内訳'!E23+'ごみ搬入量内訳'!AH23)/'ごみ処理概要'!D23/365*1000000</f>
        <v>953.702098144616</v>
      </c>
      <c r="L23" s="51">
        <f>'ごみ搬入量内訳'!F23/'ごみ処理概要'!D23/365*1000000</f>
        <v>11.56002543205595</v>
      </c>
      <c r="M23" s="51">
        <f>'資源化量内訳'!BP23</f>
        <v>0</v>
      </c>
      <c r="N23" s="51">
        <f>'ごみ処理量内訳'!E23</f>
        <v>57</v>
      </c>
      <c r="O23" s="51">
        <f>'ごみ処理量内訳'!L23</f>
        <v>81</v>
      </c>
      <c r="P23" s="51">
        <f t="shared" si="2"/>
        <v>27</v>
      </c>
      <c r="Q23" s="51">
        <f>'ごみ処理量内訳'!G23</f>
        <v>0</v>
      </c>
      <c r="R23" s="51">
        <f>'ごみ処理量内訳'!H23</f>
        <v>0</v>
      </c>
      <c r="S23" s="51">
        <f>'ごみ処理量内訳'!I23</f>
        <v>27</v>
      </c>
      <c r="T23" s="51">
        <f>'ごみ処理量内訳'!J23</f>
        <v>0</v>
      </c>
      <c r="U23" s="51">
        <f>'ごみ処理量内訳'!K23</f>
        <v>0</v>
      </c>
      <c r="V23" s="51">
        <f t="shared" si="3"/>
        <v>2</v>
      </c>
      <c r="W23" s="51">
        <f>'資源化量内訳'!M23</f>
        <v>0</v>
      </c>
      <c r="X23" s="51">
        <f>'資源化量内訳'!N23</f>
        <v>2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167</v>
      </c>
      <c r="AE23" s="52">
        <f t="shared" si="5"/>
        <v>51.49700598802395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0</v>
      </c>
      <c r="AI23" s="51">
        <f>'資源化量内訳'!AZ23</f>
        <v>8</v>
      </c>
      <c r="AJ23" s="51">
        <f>'資源化量内訳'!BH23</f>
        <v>0</v>
      </c>
      <c r="AK23" s="51" t="s">
        <v>261</v>
      </c>
      <c r="AL23" s="51">
        <f t="shared" si="6"/>
        <v>8</v>
      </c>
      <c r="AM23" s="52">
        <f t="shared" si="7"/>
        <v>5.9880239520958085</v>
      </c>
      <c r="AN23" s="51">
        <f>'ごみ処理量内訳'!AC23</f>
        <v>81</v>
      </c>
      <c r="AO23" s="51">
        <f>'ごみ処理量内訳'!AD23</f>
        <v>13</v>
      </c>
      <c r="AP23" s="51">
        <f>'ごみ処理量内訳'!AE23</f>
        <v>0</v>
      </c>
      <c r="AQ23" s="51">
        <f t="shared" si="8"/>
        <v>94</v>
      </c>
    </row>
    <row r="24" spans="1:43" ht="13.5">
      <c r="A24" s="26" t="s">
        <v>80</v>
      </c>
      <c r="B24" s="49" t="s">
        <v>114</v>
      </c>
      <c r="C24" s="50" t="s">
        <v>115</v>
      </c>
      <c r="D24" s="51">
        <v>711</v>
      </c>
      <c r="E24" s="51">
        <v>711</v>
      </c>
      <c r="F24" s="51">
        <f>'ごみ搬入量内訳'!H24</f>
        <v>620</v>
      </c>
      <c r="G24" s="51">
        <f>'ごみ搬入量内訳'!AG24</f>
        <v>25</v>
      </c>
      <c r="H24" s="51">
        <f>'ごみ搬入量内訳'!AH24</f>
        <v>0</v>
      </c>
      <c r="I24" s="51">
        <f t="shared" si="0"/>
        <v>645</v>
      </c>
      <c r="J24" s="51">
        <f t="shared" si="1"/>
        <v>2485.4054678920293</v>
      </c>
      <c r="K24" s="51">
        <f>('ごみ搬入量内訳'!E24+'ごみ搬入量内訳'!AH24)/'ごみ処理概要'!D24/365*1000000</f>
        <v>1984.471032502938</v>
      </c>
      <c r="L24" s="51">
        <f>'ごみ搬入量内訳'!F24/'ごみ処理概要'!D24/365*1000000</f>
        <v>500.93443538909116</v>
      </c>
      <c r="M24" s="51">
        <f>'資源化量内訳'!BP24</f>
        <v>0</v>
      </c>
      <c r="N24" s="51">
        <f>'ごみ処理量内訳'!E24</f>
        <v>550</v>
      </c>
      <c r="O24" s="51">
        <f>'ごみ処理量内訳'!L24</f>
        <v>25</v>
      </c>
      <c r="P24" s="51">
        <f t="shared" si="2"/>
        <v>14</v>
      </c>
      <c r="Q24" s="51">
        <f>'ごみ処理量内訳'!G24</f>
        <v>0</v>
      </c>
      <c r="R24" s="51">
        <f>'ごみ処理量内訳'!H24</f>
        <v>0</v>
      </c>
      <c r="S24" s="51">
        <f>'ごみ処理量内訳'!I24</f>
        <v>14</v>
      </c>
      <c r="T24" s="51">
        <f>'ごみ処理量内訳'!J24</f>
        <v>0</v>
      </c>
      <c r="U24" s="51">
        <f>'ごみ処理量内訳'!K24</f>
        <v>0</v>
      </c>
      <c r="V24" s="51">
        <f t="shared" si="3"/>
        <v>53</v>
      </c>
      <c r="W24" s="51">
        <f>'資源化量内訳'!M24</f>
        <v>0</v>
      </c>
      <c r="X24" s="51">
        <f>'資源化量内訳'!N24</f>
        <v>3</v>
      </c>
      <c r="Y24" s="51">
        <f>'資源化量内訳'!O24</f>
        <v>50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642</v>
      </c>
      <c r="AE24" s="52">
        <f t="shared" si="5"/>
        <v>96.10591900311528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0</v>
      </c>
      <c r="AI24" s="51">
        <f>'資源化量内訳'!AZ24</f>
        <v>14</v>
      </c>
      <c r="AJ24" s="51">
        <f>'資源化量内訳'!BH24</f>
        <v>0</v>
      </c>
      <c r="AK24" s="51" t="s">
        <v>261</v>
      </c>
      <c r="AL24" s="51">
        <f t="shared" si="6"/>
        <v>14</v>
      </c>
      <c r="AM24" s="52">
        <f t="shared" si="7"/>
        <v>10.43613707165109</v>
      </c>
      <c r="AN24" s="51">
        <f>'ごみ処理量内訳'!AC24</f>
        <v>25</v>
      </c>
      <c r="AO24" s="51">
        <f>'ごみ処理量内訳'!AD24</f>
        <v>2</v>
      </c>
      <c r="AP24" s="51">
        <f>'ごみ処理量内訳'!AE24</f>
        <v>0</v>
      </c>
      <c r="AQ24" s="51">
        <f t="shared" si="8"/>
        <v>27</v>
      </c>
    </row>
    <row r="25" spans="1:43" ht="13.5">
      <c r="A25" s="26" t="s">
        <v>80</v>
      </c>
      <c r="B25" s="49" t="s">
        <v>116</v>
      </c>
      <c r="C25" s="50" t="s">
        <v>117</v>
      </c>
      <c r="D25" s="51">
        <v>13217</v>
      </c>
      <c r="E25" s="51">
        <v>13217</v>
      </c>
      <c r="F25" s="51">
        <f>'ごみ搬入量内訳'!H25</f>
        <v>3779</v>
      </c>
      <c r="G25" s="51">
        <f>'ごみ搬入量内訳'!AG25</f>
        <v>619</v>
      </c>
      <c r="H25" s="51">
        <f>'ごみ搬入量内訳'!AH25</f>
        <v>0</v>
      </c>
      <c r="I25" s="51">
        <f t="shared" si="0"/>
        <v>4398</v>
      </c>
      <c r="J25" s="51">
        <f t="shared" si="1"/>
        <v>911.6528008241772</v>
      </c>
      <c r="K25" s="51">
        <f>('ごみ搬入量内訳'!E25+'ごみ搬入量内訳'!AH25)/'ごみ処理概要'!D25/365*1000000</f>
        <v>809.045220922411</v>
      </c>
      <c r="L25" s="51">
        <f>'ごみ搬入量内訳'!F25/'ごみ処理概要'!D25/365*1000000</f>
        <v>102.60757990176619</v>
      </c>
      <c r="M25" s="51">
        <f>'資源化量内訳'!BP25</f>
        <v>0</v>
      </c>
      <c r="N25" s="51">
        <f>'ごみ処理量内訳'!E25</f>
        <v>3511</v>
      </c>
      <c r="O25" s="51">
        <f>'ごみ処理量内訳'!L25</f>
        <v>0</v>
      </c>
      <c r="P25" s="51">
        <f t="shared" si="2"/>
        <v>300</v>
      </c>
      <c r="Q25" s="51">
        <f>'ごみ処理量内訳'!G25</f>
        <v>126</v>
      </c>
      <c r="R25" s="51">
        <f>'ごみ処理量内訳'!H25</f>
        <v>104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70</v>
      </c>
      <c r="V25" s="51">
        <f t="shared" si="3"/>
        <v>587</v>
      </c>
      <c r="W25" s="51">
        <f>'資源化量内訳'!M25</f>
        <v>345</v>
      </c>
      <c r="X25" s="51">
        <f>'資源化量内訳'!N25</f>
        <v>70</v>
      </c>
      <c r="Y25" s="51">
        <f>'資源化量内訳'!O25</f>
        <v>149</v>
      </c>
      <c r="Z25" s="51">
        <f>'資源化量内訳'!P25</f>
        <v>18</v>
      </c>
      <c r="AA25" s="51">
        <f>'資源化量内訳'!Q25</f>
        <v>5</v>
      </c>
      <c r="AB25" s="51">
        <f>'資源化量内訳'!R25</f>
        <v>0</v>
      </c>
      <c r="AC25" s="51">
        <f>'資源化量内訳'!S25</f>
        <v>0</v>
      </c>
      <c r="AD25" s="51">
        <f t="shared" si="4"/>
        <v>4398</v>
      </c>
      <c r="AE25" s="52">
        <f t="shared" si="5"/>
        <v>100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16</v>
      </c>
      <c r="AI25" s="51">
        <f>'資源化量内訳'!AZ25</f>
        <v>0</v>
      </c>
      <c r="AJ25" s="51">
        <f>'資源化量内訳'!BH25</f>
        <v>0</v>
      </c>
      <c r="AK25" s="51" t="s">
        <v>261</v>
      </c>
      <c r="AL25" s="51">
        <f t="shared" si="6"/>
        <v>16</v>
      </c>
      <c r="AM25" s="52">
        <f t="shared" si="7"/>
        <v>13.710777626193723</v>
      </c>
      <c r="AN25" s="51">
        <f>'ごみ処理量内訳'!AC25</f>
        <v>0</v>
      </c>
      <c r="AO25" s="51">
        <f>'ごみ処理量内訳'!AD25</f>
        <v>538</v>
      </c>
      <c r="AP25" s="51">
        <f>'ごみ処理量内訳'!AE25</f>
        <v>272</v>
      </c>
      <c r="AQ25" s="51">
        <f t="shared" si="8"/>
        <v>810</v>
      </c>
    </row>
    <row r="26" spans="1:43" ht="13.5">
      <c r="A26" s="26" t="s">
        <v>80</v>
      </c>
      <c r="B26" s="49" t="s">
        <v>118</v>
      </c>
      <c r="C26" s="50" t="s">
        <v>280</v>
      </c>
      <c r="D26" s="51">
        <v>11107</v>
      </c>
      <c r="E26" s="51">
        <v>11107</v>
      </c>
      <c r="F26" s="51">
        <f>'ごみ搬入量内訳'!H26</f>
        <v>2913</v>
      </c>
      <c r="G26" s="51">
        <f>'ごみ搬入量内訳'!AG26</f>
        <v>1075</v>
      </c>
      <c r="H26" s="51">
        <f>'ごみ搬入量内訳'!AH26</f>
        <v>0</v>
      </c>
      <c r="I26" s="51">
        <f t="shared" si="0"/>
        <v>3988</v>
      </c>
      <c r="J26" s="51">
        <f t="shared" si="1"/>
        <v>983.7064371351646</v>
      </c>
      <c r="K26" s="51">
        <f>('ごみ搬入量内訳'!E26+'ごみ搬入量内訳'!AH26)/'ごみ処理概要'!D26/365*1000000</f>
        <v>718.5398323407057</v>
      </c>
      <c r="L26" s="51">
        <f>'ごみ搬入量内訳'!F26/'ごみ処理概要'!D26/365*1000000</f>
        <v>265.16660479445886</v>
      </c>
      <c r="M26" s="51">
        <f>'資源化量内訳'!BP26</f>
        <v>0</v>
      </c>
      <c r="N26" s="51">
        <f>'ごみ処理量内訳'!E26</f>
        <v>3560</v>
      </c>
      <c r="O26" s="51">
        <f>'ごみ処理量内訳'!L26</f>
        <v>152</v>
      </c>
      <c r="P26" s="51">
        <f t="shared" si="2"/>
        <v>276</v>
      </c>
      <c r="Q26" s="51">
        <f>'ごみ処理量内訳'!G26</f>
        <v>149</v>
      </c>
      <c r="R26" s="51">
        <f>'ごみ処理量内訳'!H26</f>
        <v>127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3988</v>
      </c>
      <c r="AE26" s="52">
        <f t="shared" si="5"/>
        <v>96.18856569709128</v>
      </c>
      <c r="AF26" s="51">
        <f>'資源化量内訳'!AB26</f>
        <v>0</v>
      </c>
      <c r="AG26" s="51">
        <f>'資源化量内訳'!AJ26</f>
        <v>116</v>
      </c>
      <c r="AH26" s="51">
        <f>'資源化量内訳'!AR26</f>
        <v>122</v>
      </c>
      <c r="AI26" s="51">
        <f>'資源化量内訳'!AZ26</f>
        <v>0</v>
      </c>
      <c r="AJ26" s="51">
        <f>'資源化量内訳'!BH26</f>
        <v>0</v>
      </c>
      <c r="AK26" s="51" t="s">
        <v>261</v>
      </c>
      <c r="AL26" s="51">
        <f t="shared" si="6"/>
        <v>238</v>
      </c>
      <c r="AM26" s="52">
        <f t="shared" si="7"/>
        <v>5.9679037111334</v>
      </c>
      <c r="AN26" s="51">
        <f>'ごみ処理量内訳'!AC26</f>
        <v>152</v>
      </c>
      <c r="AO26" s="51">
        <f>'ごみ処理量内訳'!AD26</f>
        <v>438</v>
      </c>
      <c r="AP26" s="51">
        <f>'ごみ処理量内訳'!AE26</f>
        <v>0</v>
      </c>
      <c r="AQ26" s="51">
        <f t="shared" si="8"/>
        <v>590</v>
      </c>
    </row>
    <row r="27" spans="1:43" ht="13.5">
      <c r="A27" s="26" t="s">
        <v>80</v>
      </c>
      <c r="B27" s="49" t="s">
        <v>119</v>
      </c>
      <c r="C27" s="50" t="s">
        <v>120</v>
      </c>
      <c r="D27" s="51">
        <v>15238</v>
      </c>
      <c r="E27" s="51">
        <v>15238</v>
      </c>
      <c r="F27" s="51">
        <f>'ごみ搬入量内訳'!H27</f>
        <v>2752</v>
      </c>
      <c r="G27" s="51">
        <f>'ごみ搬入量内訳'!AG27</f>
        <v>1692</v>
      </c>
      <c r="H27" s="51">
        <f>'ごみ搬入量内訳'!AH27</f>
        <v>517</v>
      </c>
      <c r="I27" s="51">
        <f t="shared" si="0"/>
        <v>4961</v>
      </c>
      <c r="J27" s="51">
        <f t="shared" si="1"/>
        <v>891.9661912270514</v>
      </c>
      <c r="K27" s="51">
        <f>('ごみ搬入量内訳'!E27+'ごみ搬入量内訳'!AH27)/'ごみ処理概要'!D27/365*1000000</f>
        <v>457.22032338044573</v>
      </c>
      <c r="L27" s="51">
        <f>'ごみ搬入量内訳'!F27/'ごみ処理概要'!D27/365*1000000</f>
        <v>434.74586784660556</v>
      </c>
      <c r="M27" s="51">
        <f>'資源化量内訳'!BP27</f>
        <v>0</v>
      </c>
      <c r="N27" s="51">
        <f>'ごみ処理量内訳'!E27</f>
        <v>3303</v>
      </c>
      <c r="O27" s="51">
        <f>'ごみ処理量内訳'!L27</f>
        <v>0</v>
      </c>
      <c r="P27" s="51">
        <f t="shared" si="2"/>
        <v>852</v>
      </c>
      <c r="Q27" s="51">
        <f>'ごみ処理量内訳'!G27</f>
        <v>500</v>
      </c>
      <c r="R27" s="51">
        <f>'ごみ処理量内訳'!H27</f>
        <v>352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167</v>
      </c>
      <c r="W27" s="51">
        <f>'資源化量内訳'!M27</f>
        <v>161</v>
      </c>
      <c r="X27" s="51">
        <f>'資源化量内訳'!N27</f>
        <v>4</v>
      </c>
      <c r="Y27" s="51">
        <f>'資源化量内訳'!O27</f>
        <v>0</v>
      </c>
      <c r="Z27" s="51">
        <f>'資源化量内訳'!P27</f>
        <v>0</v>
      </c>
      <c r="AA27" s="51">
        <f>'資源化量内訳'!Q27</f>
        <v>2</v>
      </c>
      <c r="AB27" s="51">
        <f>'資源化量内訳'!R27</f>
        <v>0</v>
      </c>
      <c r="AC27" s="51">
        <f>'資源化量内訳'!S27</f>
        <v>0</v>
      </c>
      <c r="AD27" s="51">
        <f t="shared" si="4"/>
        <v>4322</v>
      </c>
      <c r="AE27" s="52">
        <f t="shared" si="5"/>
        <v>100</v>
      </c>
      <c r="AF27" s="51">
        <f>'資源化量内訳'!AB27</f>
        <v>0</v>
      </c>
      <c r="AG27" s="51">
        <f>'資源化量内訳'!AJ27</f>
        <v>187</v>
      </c>
      <c r="AH27" s="51">
        <f>'資源化量内訳'!AR27</f>
        <v>35</v>
      </c>
      <c r="AI27" s="51">
        <f>'資源化量内訳'!AZ27</f>
        <v>0</v>
      </c>
      <c r="AJ27" s="51">
        <f>'資源化量内訳'!BH27</f>
        <v>0</v>
      </c>
      <c r="AK27" s="51" t="s">
        <v>261</v>
      </c>
      <c r="AL27" s="51">
        <f t="shared" si="6"/>
        <v>222</v>
      </c>
      <c r="AM27" s="52">
        <f t="shared" si="7"/>
        <v>9.00046274872744</v>
      </c>
      <c r="AN27" s="51">
        <f>'ごみ処理量内訳'!AC27</f>
        <v>0</v>
      </c>
      <c r="AO27" s="51">
        <f>'ごみ処理量内訳'!AD27</f>
        <v>409</v>
      </c>
      <c r="AP27" s="51">
        <f>'ごみ処理量内訳'!AE27</f>
        <v>0</v>
      </c>
      <c r="AQ27" s="51">
        <f t="shared" si="8"/>
        <v>409</v>
      </c>
    </row>
    <row r="28" spans="1:43" ht="13.5">
      <c r="A28" s="26" t="s">
        <v>80</v>
      </c>
      <c r="B28" s="49" t="s">
        <v>121</v>
      </c>
      <c r="C28" s="50" t="s">
        <v>122</v>
      </c>
      <c r="D28" s="51">
        <v>7343</v>
      </c>
      <c r="E28" s="51">
        <v>7343</v>
      </c>
      <c r="F28" s="51">
        <f>'ごみ搬入量内訳'!H28</f>
        <v>2466</v>
      </c>
      <c r="G28" s="51">
        <f>'ごみ搬入量内訳'!AG28</f>
        <v>362</v>
      </c>
      <c r="H28" s="51">
        <f>'ごみ搬入量内訳'!AH28</f>
        <v>0</v>
      </c>
      <c r="I28" s="51">
        <f t="shared" si="0"/>
        <v>2828</v>
      </c>
      <c r="J28" s="51">
        <f t="shared" si="1"/>
        <v>1055.1471068336446</v>
      </c>
      <c r="K28" s="51">
        <f>('ごみ搬入量内訳'!E28+'ごみ搬入量内訳'!AH28)/'ごみ処理概要'!D28/365*1000000</f>
        <v>642.863672232804</v>
      </c>
      <c r="L28" s="51">
        <f>'ごみ搬入量内訳'!F28/'ごみ処理概要'!D28/365*1000000</f>
        <v>412.2834346008406</v>
      </c>
      <c r="M28" s="51">
        <f>'資源化量内訳'!BP28</f>
        <v>0</v>
      </c>
      <c r="N28" s="51">
        <f>'ごみ処理量内訳'!E28</f>
        <v>2446</v>
      </c>
      <c r="O28" s="51">
        <f>'ごみ処理量内訳'!L28</f>
        <v>0</v>
      </c>
      <c r="P28" s="51">
        <f t="shared" si="2"/>
        <v>209</v>
      </c>
      <c r="Q28" s="51">
        <f>'ごみ処理量内訳'!G28</f>
        <v>209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2655</v>
      </c>
      <c r="AE28" s="52">
        <f t="shared" si="5"/>
        <v>100</v>
      </c>
      <c r="AF28" s="51">
        <f>'資源化量内訳'!AB28</f>
        <v>81</v>
      </c>
      <c r="AG28" s="51">
        <f>'資源化量内訳'!AJ28</f>
        <v>78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261</v>
      </c>
      <c r="AL28" s="51">
        <f t="shared" si="6"/>
        <v>159</v>
      </c>
      <c r="AM28" s="52">
        <f t="shared" si="7"/>
        <v>5.988700564971752</v>
      </c>
      <c r="AN28" s="51">
        <f>'ごみ処理量内訳'!AC28</f>
        <v>0</v>
      </c>
      <c r="AO28" s="51">
        <f>'ごみ処理量内訳'!AD28</f>
        <v>302</v>
      </c>
      <c r="AP28" s="51">
        <f>'ごみ処理量内訳'!AE28</f>
        <v>0</v>
      </c>
      <c r="AQ28" s="51">
        <f t="shared" si="8"/>
        <v>302</v>
      </c>
    </row>
    <row r="29" spans="1:43" ht="13.5">
      <c r="A29" s="26" t="s">
        <v>80</v>
      </c>
      <c r="B29" s="49" t="s">
        <v>123</v>
      </c>
      <c r="C29" s="50" t="s">
        <v>124</v>
      </c>
      <c r="D29" s="51">
        <v>3941</v>
      </c>
      <c r="E29" s="51">
        <v>3941</v>
      </c>
      <c r="F29" s="51">
        <f>'ごみ搬入量内訳'!H29</f>
        <v>1012</v>
      </c>
      <c r="G29" s="51">
        <f>'ごみ搬入量内訳'!AG29</f>
        <v>105</v>
      </c>
      <c r="H29" s="51">
        <f>'ごみ搬入量内訳'!AH29</f>
        <v>0</v>
      </c>
      <c r="I29" s="51">
        <f t="shared" si="0"/>
        <v>1117</v>
      </c>
      <c r="J29" s="51">
        <f t="shared" si="1"/>
        <v>776.5221955348236</v>
      </c>
      <c r="K29" s="51">
        <f>('ごみ搬入量内訳'!E29+'ごみ搬入量内訳'!AH29)/'ごみ処理概要'!D29/365*1000000</f>
        <v>719.5169851195545</v>
      </c>
      <c r="L29" s="51">
        <f>'ごみ搬入量内訳'!F29/'ごみ処理概要'!D29/365*1000000</f>
        <v>57.005210415269055</v>
      </c>
      <c r="M29" s="51">
        <f>'資源化量内訳'!BP29</f>
        <v>0</v>
      </c>
      <c r="N29" s="51">
        <f>'ごみ処理量内訳'!E29</f>
        <v>814</v>
      </c>
      <c r="O29" s="51">
        <f>'ごみ処理量内訳'!L29</f>
        <v>0</v>
      </c>
      <c r="P29" s="51">
        <f t="shared" si="2"/>
        <v>294</v>
      </c>
      <c r="Q29" s="51">
        <f>'ごみ処理量内訳'!G29</f>
        <v>113</v>
      </c>
      <c r="R29" s="51">
        <f>'ごみ処理量内訳'!H29</f>
        <v>181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9</v>
      </c>
      <c r="W29" s="51">
        <f>'資源化量内訳'!M29</f>
        <v>0</v>
      </c>
      <c r="X29" s="51">
        <f>'資源化量内訳'!N29</f>
        <v>9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1117</v>
      </c>
      <c r="AE29" s="52">
        <f t="shared" si="5"/>
        <v>100</v>
      </c>
      <c r="AF29" s="51">
        <f>'資源化量内訳'!AB29</f>
        <v>5</v>
      </c>
      <c r="AG29" s="51">
        <f>'資源化量内訳'!AJ29</f>
        <v>31</v>
      </c>
      <c r="AH29" s="51">
        <f>'資源化量内訳'!AR29</f>
        <v>181</v>
      </c>
      <c r="AI29" s="51">
        <f>'資源化量内訳'!AZ29</f>
        <v>0</v>
      </c>
      <c r="AJ29" s="51">
        <f>'資源化量内訳'!BH29</f>
        <v>0</v>
      </c>
      <c r="AK29" s="51" t="s">
        <v>261</v>
      </c>
      <c r="AL29" s="51">
        <f t="shared" si="6"/>
        <v>217</v>
      </c>
      <c r="AM29" s="52">
        <f t="shared" si="7"/>
        <v>20.232766338406446</v>
      </c>
      <c r="AN29" s="51">
        <f>'ごみ処理量内訳'!AC29</f>
        <v>0</v>
      </c>
      <c r="AO29" s="51">
        <f>'ごみ処理量内訳'!AD29</f>
        <v>62</v>
      </c>
      <c r="AP29" s="51">
        <f>'ごみ処理量内訳'!AE29</f>
        <v>40</v>
      </c>
      <c r="AQ29" s="51">
        <f t="shared" si="8"/>
        <v>102</v>
      </c>
    </row>
    <row r="30" spans="1:43" ht="13.5">
      <c r="A30" s="26" t="s">
        <v>80</v>
      </c>
      <c r="B30" s="49" t="s">
        <v>125</v>
      </c>
      <c r="C30" s="50" t="s">
        <v>126</v>
      </c>
      <c r="D30" s="51">
        <v>3056</v>
      </c>
      <c r="E30" s="51">
        <v>3056</v>
      </c>
      <c r="F30" s="51">
        <f>'ごみ搬入量内訳'!H30</f>
        <v>616</v>
      </c>
      <c r="G30" s="51">
        <f>'ごみ搬入量内訳'!AG30</f>
        <v>199</v>
      </c>
      <c r="H30" s="51">
        <f>'ごみ搬入量内訳'!AH30</f>
        <v>0</v>
      </c>
      <c r="I30" s="51">
        <f t="shared" si="0"/>
        <v>815</v>
      </c>
      <c r="J30" s="51">
        <f t="shared" si="1"/>
        <v>730.6533744531306</v>
      </c>
      <c r="K30" s="51">
        <f>('ごみ搬入量内訳'!E30+'ごみ搬入量内訳'!AH30)/'ごみ処理概要'!D30/365*1000000</f>
        <v>599.7633220971096</v>
      </c>
      <c r="L30" s="51">
        <f>'ごみ搬入量内訳'!F30/'ごみ処理概要'!D30/365*1000000</f>
        <v>130.89005235602096</v>
      </c>
      <c r="M30" s="51">
        <f>'資源化量内訳'!BP30</f>
        <v>0</v>
      </c>
      <c r="N30" s="51">
        <f>'ごみ処理量内訳'!E30</f>
        <v>574</v>
      </c>
      <c r="O30" s="51">
        <f>'ごみ処理量内訳'!L30</f>
        <v>0</v>
      </c>
      <c r="P30" s="51">
        <f t="shared" si="2"/>
        <v>234</v>
      </c>
      <c r="Q30" s="51">
        <f>'ごみ処理量内訳'!G30</f>
        <v>64</v>
      </c>
      <c r="R30" s="51">
        <f>'ごみ処理量内訳'!H30</f>
        <v>170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7</v>
      </c>
      <c r="W30" s="51">
        <f>'資源化量内訳'!M30</f>
        <v>0</v>
      </c>
      <c r="X30" s="51">
        <f>'資源化量内訳'!N30</f>
        <v>7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815</v>
      </c>
      <c r="AE30" s="52">
        <f t="shared" si="5"/>
        <v>100</v>
      </c>
      <c r="AF30" s="51">
        <f>'資源化量内訳'!AB30</f>
        <v>3</v>
      </c>
      <c r="AG30" s="51">
        <f>'資源化量内訳'!AJ30</f>
        <v>15</v>
      </c>
      <c r="AH30" s="51">
        <f>'資源化量内訳'!AR30</f>
        <v>170</v>
      </c>
      <c r="AI30" s="51">
        <f>'資源化量内訳'!AZ30</f>
        <v>0</v>
      </c>
      <c r="AJ30" s="51">
        <f>'資源化量内訳'!BH30</f>
        <v>0</v>
      </c>
      <c r="AK30" s="51" t="s">
        <v>261</v>
      </c>
      <c r="AL30" s="51">
        <f t="shared" si="6"/>
        <v>188</v>
      </c>
      <c r="AM30" s="52">
        <f t="shared" si="7"/>
        <v>23.92638036809816</v>
      </c>
      <c r="AN30" s="51">
        <f>'ごみ処理量内訳'!AC30</f>
        <v>0</v>
      </c>
      <c r="AO30" s="51">
        <f>'ごみ処理量内訳'!AD30</f>
        <v>43</v>
      </c>
      <c r="AP30" s="51">
        <f>'ごみ処理量内訳'!AE30</f>
        <v>24</v>
      </c>
      <c r="AQ30" s="51">
        <f t="shared" si="8"/>
        <v>67</v>
      </c>
    </row>
    <row r="31" spans="1:43" ht="13.5">
      <c r="A31" s="26" t="s">
        <v>80</v>
      </c>
      <c r="B31" s="49" t="s">
        <v>127</v>
      </c>
      <c r="C31" s="50" t="s">
        <v>128</v>
      </c>
      <c r="D31" s="51">
        <v>4823</v>
      </c>
      <c r="E31" s="51">
        <v>4823</v>
      </c>
      <c r="F31" s="51">
        <f>'ごみ搬入量内訳'!H31</f>
        <v>1173</v>
      </c>
      <c r="G31" s="51">
        <f>'ごみ搬入量内訳'!AG31</f>
        <v>236</v>
      </c>
      <c r="H31" s="51">
        <f>'ごみ搬入量内訳'!AH31</f>
        <v>0</v>
      </c>
      <c r="I31" s="51">
        <f t="shared" si="0"/>
        <v>1409</v>
      </c>
      <c r="J31" s="51">
        <f t="shared" si="1"/>
        <v>800.3885491608418</v>
      </c>
      <c r="K31" s="51">
        <f>('ごみ搬入量内訳'!E31+'ごみ搬入量内訳'!AH31)/'ごみ処理概要'!D31/365*1000000</f>
        <v>693.026281033518</v>
      </c>
      <c r="L31" s="51">
        <f>'ごみ搬入量内訳'!F31/'ごみ処理概要'!D31/365*1000000</f>
        <v>107.36226812732369</v>
      </c>
      <c r="M31" s="51">
        <f>'資源化量内訳'!BP31</f>
        <v>0</v>
      </c>
      <c r="N31" s="51">
        <f>'ごみ処理量内訳'!E31</f>
        <v>968</v>
      </c>
      <c r="O31" s="51">
        <f>'ごみ処理量内訳'!L31</f>
        <v>18</v>
      </c>
      <c r="P31" s="51">
        <f t="shared" si="2"/>
        <v>233</v>
      </c>
      <c r="Q31" s="51">
        <f>'ごみ処理量内訳'!G31</f>
        <v>233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190</v>
      </c>
      <c r="W31" s="51">
        <f>'資源化量内訳'!M31</f>
        <v>107</v>
      </c>
      <c r="X31" s="51">
        <f>'資源化量内訳'!N31</f>
        <v>32</v>
      </c>
      <c r="Y31" s="51">
        <f>'資源化量内訳'!O31</f>
        <v>22</v>
      </c>
      <c r="Z31" s="51">
        <f>'資源化量内訳'!P31</f>
        <v>5</v>
      </c>
      <c r="AA31" s="51">
        <f>'資源化量内訳'!Q31</f>
        <v>3</v>
      </c>
      <c r="AB31" s="51">
        <f>'資源化量内訳'!R31</f>
        <v>21</v>
      </c>
      <c r="AC31" s="51">
        <f>'資源化量内訳'!S31</f>
        <v>0</v>
      </c>
      <c r="AD31" s="51">
        <f t="shared" si="4"/>
        <v>1409</v>
      </c>
      <c r="AE31" s="52">
        <f t="shared" si="5"/>
        <v>98.72249822569198</v>
      </c>
      <c r="AF31" s="51">
        <f>'資源化量内訳'!AB31</f>
        <v>0</v>
      </c>
      <c r="AG31" s="51">
        <f>'資源化量内訳'!AJ31</f>
        <v>31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261</v>
      </c>
      <c r="AL31" s="51">
        <f t="shared" si="6"/>
        <v>31</v>
      </c>
      <c r="AM31" s="52">
        <f t="shared" si="7"/>
        <v>15.684882895670688</v>
      </c>
      <c r="AN31" s="51">
        <f>'ごみ処理量内訳'!AC31</f>
        <v>18</v>
      </c>
      <c r="AO31" s="51">
        <f>'ごみ処理量内訳'!AD31</f>
        <v>99</v>
      </c>
      <c r="AP31" s="51">
        <f>'ごみ処理量内訳'!AE31</f>
        <v>92</v>
      </c>
      <c r="AQ31" s="51">
        <f t="shared" si="8"/>
        <v>209</v>
      </c>
    </row>
    <row r="32" spans="1:43" ht="13.5">
      <c r="A32" s="26" t="s">
        <v>80</v>
      </c>
      <c r="B32" s="49" t="s">
        <v>129</v>
      </c>
      <c r="C32" s="50" t="s">
        <v>130</v>
      </c>
      <c r="D32" s="51">
        <v>14148</v>
      </c>
      <c r="E32" s="51">
        <v>14148</v>
      </c>
      <c r="F32" s="51">
        <f>'ごみ搬入量内訳'!H32</f>
        <v>1690</v>
      </c>
      <c r="G32" s="51">
        <f>'ごみ搬入量内訳'!AG32</f>
        <v>2844</v>
      </c>
      <c r="H32" s="51">
        <f>'ごみ搬入量内訳'!AH32</f>
        <v>0</v>
      </c>
      <c r="I32" s="51">
        <f t="shared" si="0"/>
        <v>4534</v>
      </c>
      <c r="J32" s="51">
        <f t="shared" si="1"/>
        <v>877.998148729091</v>
      </c>
      <c r="K32" s="51">
        <f>('ごみ搬入量内訳'!E32+'ごみ搬入量内訳'!AH32)/'ごみ処理概要'!D32/365*1000000</f>
        <v>437.44989368747605</v>
      </c>
      <c r="L32" s="51">
        <f>'ごみ搬入量内訳'!F32/'ごみ処理概要'!D32/365*1000000</f>
        <v>440.54825504161494</v>
      </c>
      <c r="M32" s="51">
        <f>'資源化量内訳'!BP32</f>
        <v>0</v>
      </c>
      <c r="N32" s="51">
        <f>'ごみ処理量内訳'!E32</f>
        <v>2038</v>
      </c>
      <c r="O32" s="51">
        <f>'ごみ処理量内訳'!L32</f>
        <v>1478</v>
      </c>
      <c r="P32" s="51">
        <f t="shared" si="2"/>
        <v>363</v>
      </c>
      <c r="Q32" s="51">
        <f>'ごみ処理量内訳'!G32</f>
        <v>363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680</v>
      </c>
      <c r="W32" s="51">
        <f>'資源化量内訳'!M32</f>
        <v>398</v>
      </c>
      <c r="X32" s="51">
        <f>'資源化量内訳'!N32</f>
        <v>143</v>
      </c>
      <c r="Y32" s="51">
        <f>'資源化量内訳'!O32</f>
        <v>63</v>
      </c>
      <c r="Z32" s="51">
        <f>'資源化量内訳'!P32</f>
        <v>18</v>
      </c>
      <c r="AA32" s="51">
        <f>'資源化量内訳'!Q32</f>
        <v>6</v>
      </c>
      <c r="AB32" s="51">
        <f>'資源化量内訳'!R32</f>
        <v>52</v>
      </c>
      <c r="AC32" s="51">
        <f>'資源化量内訳'!S32</f>
        <v>0</v>
      </c>
      <c r="AD32" s="51">
        <f t="shared" si="4"/>
        <v>4559</v>
      </c>
      <c r="AE32" s="52">
        <f t="shared" si="5"/>
        <v>67.5806097828471</v>
      </c>
      <c r="AF32" s="51">
        <f>'資源化量内訳'!AB32</f>
        <v>0</v>
      </c>
      <c r="AG32" s="51">
        <f>'資源化量内訳'!AJ32</f>
        <v>78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261</v>
      </c>
      <c r="AL32" s="51">
        <f t="shared" si="6"/>
        <v>78</v>
      </c>
      <c r="AM32" s="52">
        <f t="shared" si="7"/>
        <v>16.62645316955473</v>
      </c>
      <c r="AN32" s="51">
        <f>'ごみ処理量内訳'!AC32</f>
        <v>1478</v>
      </c>
      <c r="AO32" s="51">
        <f>'ごみ処理量内訳'!AD32</f>
        <v>200</v>
      </c>
      <c r="AP32" s="51">
        <f>'ごみ処理量内訳'!AE32</f>
        <v>139</v>
      </c>
      <c r="AQ32" s="51">
        <f t="shared" si="8"/>
        <v>1817</v>
      </c>
    </row>
    <row r="33" spans="1:43" ht="13.5">
      <c r="A33" s="26" t="s">
        <v>80</v>
      </c>
      <c r="B33" s="49" t="s">
        <v>131</v>
      </c>
      <c r="C33" s="50" t="s">
        <v>23</v>
      </c>
      <c r="D33" s="51">
        <v>15556</v>
      </c>
      <c r="E33" s="51">
        <v>15556</v>
      </c>
      <c r="F33" s="51">
        <f>'ごみ搬入量内訳'!H33</f>
        <v>2322</v>
      </c>
      <c r="G33" s="51">
        <f>'ごみ搬入量内訳'!AG33</f>
        <v>1536</v>
      </c>
      <c r="H33" s="51">
        <f>'ごみ搬入量内訳'!AH33</f>
        <v>0</v>
      </c>
      <c r="I33" s="51">
        <f t="shared" si="0"/>
        <v>3858</v>
      </c>
      <c r="J33" s="51">
        <f t="shared" si="1"/>
        <v>679.4717802583332</v>
      </c>
      <c r="K33" s="51">
        <f>('ごみ搬入量内訳'!E33+'ごみ搬入量内訳'!AH33)/'ごみ処理概要'!D33/365*1000000</f>
        <v>463.02003895779103</v>
      </c>
      <c r="L33" s="51">
        <f>'ごみ搬入量内訳'!F33/'ごみ処理概要'!D33/365*1000000</f>
        <v>216.4517413005421</v>
      </c>
      <c r="M33" s="51">
        <f>'資源化量内訳'!BP33</f>
        <v>0</v>
      </c>
      <c r="N33" s="51">
        <f>'ごみ処理量内訳'!E33</f>
        <v>2939</v>
      </c>
      <c r="O33" s="51">
        <f>'ごみ処理量内訳'!L33</f>
        <v>5</v>
      </c>
      <c r="P33" s="51">
        <f t="shared" si="2"/>
        <v>224</v>
      </c>
      <c r="Q33" s="51">
        <f>'ごみ処理量内訳'!G33</f>
        <v>0</v>
      </c>
      <c r="R33" s="51">
        <f>'ごみ処理量内訳'!H33</f>
        <v>151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73</v>
      </c>
      <c r="V33" s="51">
        <f t="shared" si="3"/>
        <v>690</v>
      </c>
      <c r="W33" s="51">
        <f>'資源化量内訳'!M33</f>
        <v>541</v>
      </c>
      <c r="X33" s="51">
        <f>'資源化量内訳'!N33</f>
        <v>0</v>
      </c>
      <c r="Y33" s="51">
        <f>'資源化量内訳'!O33</f>
        <v>109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40</v>
      </c>
      <c r="AC33" s="51">
        <f>'資源化量内訳'!S33</f>
        <v>0</v>
      </c>
      <c r="AD33" s="51">
        <f t="shared" si="4"/>
        <v>3858</v>
      </c>
      <c r="AE33" s="52">
        <f t="shared" si="5"/>
        <v>99.87039917055469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151</v>
      </c>
      <c r="AI33" s="51">
        <f>'資源化量内訳'!AZ33</f>
        <v>0</v>
      </c>
      <c r="AJ33" s="51">
        <f>'資源化量内訳'!BH33</f>
        <v>0</v>
      </c>
      <c r="AK33" s="51" t="s">
        <v>261</v>
      </c>
      <c r="AL33" s="51">
        <f t="shared" si="6"/>
        <v>151</v>
      </c>
      <c r="AM33" s="52">
        <f t="shared" si="7"/>
        <v>21.79885951270088</v>
      </c>
      <c r="AN33" s="51">
        <f>'ごみ処理量内訳'!AC33</f>
        <v>5</v>
      </c>
      <c r="AO33" s="51">
        <f>'ごみ処理量内訳'!AD33</f>
        <v>340</v>
      </c>
      <c r="AP33" s="51">
        <f>'ごみ処理量内訳'!AE33</f>
        <v>73</v>
      </c>
      <c r="AQ33" s="51">
        <f t="shared" si="8"/>
        <v>418</v>
      </c>
    </row>
    <row r="34" spans="1:43" ht="13.5">
      <c r="A34" s="26" t="s">
        <v>80</v>
      </c>
      <c r="B34" s="49" t="s">
        <v>132</v>
      </c>
      <c r="C34" s="50" t="s">
        <v>133</v>
      </c>
      <c r="D34" s="51">
        <v>7197</v>
      </c>
      <c r="E34" s="51">
        <v>6757</v>
      </c>
      <c r="F34" s="51">
        <f>'ごみ搬入量内訳'!H34</f>
        <v>1245</v>
      </c>
      <c r="G34" s="51">
        <f>'ごみ搬入量内訳'!AG34</f>
        <v>1370</v>
      </c>
      <c r="H34" s="51">
        <f>'ごみ搬入量内訳'!AH34</f>
        <v>150</v>
      </c>
      <c r="I34" s="51">
        <f t="shared" si="0"/>
        <v>2765</v>
      </c>
      <c r="J34" s="51">
        <f t="shared" si="1"/>
        <v>1052.5694686332395</v>
      </c>
      <c r="K34" s="51">
        <f>('ごみ搬入量内訳'!E34+'ごみ搬入量内訳'!AH34)/'ごみ処理概要'!D34/365*1000000</f>
        <v>999.2748119935818</v>
      </c>
      <c r="L34" s="51">
        <f>'ごみ搬入量内訳'!F34/'ごみ処理概要'!D34/365*1000000</f>
        <v>53.294656639657696</v>
      </c>
      <c r="M34" s="51">
        <f>'資源化量内訳'!BP34</f>
        <v>128</v>
      </c>
      <c r="N34" s="51">
        <f>'ごみ処理量内訳'!E34</f>
        <v>0</v>
      </c>
      <c r="O34" s="51">
        <f>'ごみ処理量内訳'!L34</f>
        <v>2249</v>
      </c>
      <c r="P34" s="51">
        <f t="shared" si="2"/>
        <v>0</v>
      </c>
      <c r="Q34" s="51">
        <f>'ごみ処理量内訳'!G34</f>
        <v>0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366</v>
      </c>
      <c r="W34" s="51">
        <f>'資源化量内訳'!M34</f>
        <v>131</v>
      </c>
      <c r="X34" s="51">
        <f>'資源化量内訳'!N34</f>
        <v>146</v>
      </c>
      <c r="Y34" s="51">
        <f>'資源化量内訳'!O34</f>
        <v>76</v>
      </c>
      <c r="Z34" s="51">
        <f>'資源化量内訳'!P34</f>
        <v>12</v>
      </c>
      <c r="AA34" s="51">
        <f>'資源化量内訳'!Q34</f>
        <v>1</v>
      </c>
      <c r="AB34" s="51">
        <f>'資源化量内訳'!R34</f>
        <v>0</v>
      </c>
      <c r="AC34" s="51">
        <f>'資源化量内訳'!S34</f>
        <v>0</v>
      </c>
      <c r="AD34" s="51">
        <f t="shared" si="4"/>
        <v>2615</v>
      </c>
      <c r="AE34" s="52">
        <f t="shared" si="5"/>
        <v>13.996175908221797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261</v>
      </c>
      <c r="AL34" s="51">
        <f t="shared" si="6"/>
        <v>0</v>
      </c>
      <c r="AM34" s="52">
        <f t="shared" si="7"/>
        <v>18.009478672985782</v>
      </c>
      <c r="AN34" s="51">
        <f>'ごみ処理量内訳'!AC34</f>
        <v>2249</v>
      </c>
      <c r="AO34" s="51">
        <f>'ごみ処理量内訳'!AD34</f>
        <v>0</v>
      </c>
      <c r="AP34" s="51">
        <f>'ごみ処理量内訳'!AE34</f>
        <v>0</v>
      </c>
      <c r="AQ34" s="51">
        <f t="shared" si="8"/>
        <v>2249</v>
      </c>
    </row>
    <row r="35" spans="1:43" ht="13.5">
      <c r="A35" s="26" t="s">
        <v>80</v>
      </c>
      <c r="B35" s="49" t="s">
        <v>134</v>
      </c>
      <c r="C35" s="50" t="s">
        <v>135</v>
      </c>
      <c r="D35" s="51">
        <v>13618</v>
      </c>
      <c r="E35" s="51">
        <v>13618</v>
      </c>
      <c r="F35" s="51">
        <f>'ごみ搬入量内訳'!H35</f>
        <v>2844</v>
      </c>
      <c r="G35" s="51">
        <f>'ごみ搬入量内訳'!AG35</f>
        <v>49</v>
      </c>
      <c r="H35" s="51">
        <f>'ごみ搬入量内訳'!AH35</f>
        <v>0</v>
      </c>
      <c r="I35" s="51">
        <f t="shared" si="0"/>
        <v>2893</v>
      </c>
      <c r="J35" s="51">
        <f t="shared" si="1"/>
        <v>582.0258038816473</v>
      </c>
      <c r="K35" s="51">
        <f>('ごみ搬入量内訳'!E35+'ごみ搬入量内訳'!AH35)/'ごみ処理概要'!D35/365*1000000</f>
        <v>465.540169437308</v>
      </c>
      <c r="L35" s="51">
        <f>'ごみ搬入量内訳'!F35/'ごみ処理概要'!D35/365*1000000</f>
        <v>116.48563444433938</v>
      </c>
      <c r="M35" s="51">
        <f>'資源化量内訳'!BP35</f>
        <v>131</v>
      </c>
      <c r="N35" s="51">
        <f>'ごみ処理量内訳'!E35</f>
        <v>2227</v>
      </c>
      <c r="O35" s="51">
        <f>'ごみ処理量内訳'!L35</f>
        <v>145</v>
      </c>
      <c r="P35" s="51">
        <f t="shared" si="2"/>
        <v>521</v>
      </c>
      <c r="Q35" s="51">
        <f>'ごみ処理量内訳'!G35</f>
        <v>49</v>
      </c>
      <c r="R35" s="51">
        <f>'ごみ処理量内訳'!H35</f>
        <v>472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2893</v>
      </c>
      <c r="AE35" s="52">
        <f t="shared" si="5"/>
        <v>94.98790183200829</v>
      </c>
      <c r="AF35" s="51">
        <f>'資源化量内訳'!AB35</f>
        <v>0</v>
      </c>
      <c r="AG35" s="51">
        <f>'資源化量内訳'!AJ35</f>
        <v>29</v>
      </c>
      <c r="AH35" s="51">
        <f>'資源化量内訳'!AR35</f>
        <v>450</v>
      </c>
      <c r="AI35" s="51">
        <f>'資源化量内訳'!AZ35</f>
        <v>0</v>
      </c>
      <c r="AJ35" s="51">
        <f>'資源化量内訳'!BH35</f>
        <v>0</v>
      </c>
      <c r="AK35" s="51" t="s">
        <v>261</v>
      </c>
      <c r="AL35" s="51">
        <f t="shared" si="6"/>
        <v>479</v>
      </c>
      <c r="AM35" s="52">
        <f t="shared" si="7"/>
        <v>20.17195767195767</v>
      </c>
      <c r="AN35" s="51">
        <f>'ごみ処理量内訳'!AC35</f>
        <v>145</v>
      </c>
      <c r="AO35" s="51">
        <f>'ごみ処理量内訳'!AD35</f>
        <v>201</v>
      </c>
      <c r="AP35" s="51">
        <f>'ごみ処理量内訳'!AE35</f>
        <v>0</v>
      </c>
      <c r="AQ35" s="51">
        <f t="shared" si="8"/>
        <v>346</v>
      </c>
    </row>
    <row r="36" spans="1:43" ht="13.5">
      <c r="A36" s="26" t="s">
        <v>80</v>
      </c>
      <c r="B36" s="49" t="s">
        <v>136</v>
      </c>
      <c r="C36" s="50" t="s">
        <v>137</v>
      </c>
      <c r="D36" s="51">
        <v>24319</v>
      </c>
      <c r="E36" s="51">
        <v>24319</v>
      </c>
      <c r="F36" s="51">
        <f>'ごみ搬入量内訳'!H36</f>
        <v>6844</v>
      </c>
      <c r="G36" s="51">
        <f>'ごみ搬入量内訳'!AG36</f>
        <v>119</v>
      </c>
      <c r="H36" s="51">
        <f>'ごみ搬入量内訳'!AH36</f>
        <v>0</v>
      </c>
      <c r="I36" s="51">
        <f t="shared" si="0"/>
        <v>6963</v>
      </c>
      <c r="J36" s="51">
        <f t="shared" si="1"/>
        <v>784.4365446263055</v>
      </c>
      <c r="K36" s="51">
        <f>('ごみ搬入量内訳'!E36+'ごみ搬入量内訳'!AH36)/'ごみ処理概要'!D36/365*1000000</f>
        <v>627.504172564774</v>
      </c>
      <c r="L36" s="51">
        <f>'ごみ搬入量内訳'!F36/'ごみ処理概要'!D36/365*1000000</f>
        <v>156.93237206153145</v>
      </c>
      <c r="M36" s="51">
        <f>'資源化量内訳'!BP36</f>
        <v>200</v>
      </c>
      <c r="N36" s="51">
        <f>'ごみ処理量内訳'!E36</f>
        <v>6457</v>
      </c>
      <c r="O36" s="51">
        <f>'ごみ処理量内訳'!L36</f>
        <v>0</v>
      </c>
      <c r="P36" s="51">
        <f t="shared" si="2"/>
        <v>506</v>
      </c>
      <c r="Q36" s="51">
        <f>'ごみ処理量内訳'!G36</f>
        <v>96</v>
      </c>
      <c r="R36" s="51">
        <f>'ごみ処理量内訳'!H36</f>
        <v>410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6963</v>
      </c>
      <c r="AE36" s="52">
        <f t="shared" si="5"/>
        <v>100</v>
      </c>
      <c r="AF36" s="51">
        <f>'資源化量内訳'!AB36</f>
        <v>0</v>
      </c>
      <c r="AG36" s="51">
        <f>'資源化量内訳'!AJ36</f>
        <v>46</v>
      </c>
      <c r="AH36" s="51">
        <f>'資源化量内訳'!AR36</f>
        <v>410</v>
      </c>
      <c r="AI36" s="51">
        <f>'資源化量内訳'!AZ36</f>
        <v>0</v>
      </c>
      <c r="AJ36" s="51">
        <f>'資源化量内訳'!BH36</f>
        <v>0</v>
      </c>
      <c r="AK36" s="51" t="s">
        <v>261</v>
      </c>
      <c r="AL36" s="51">
        <f t="shared" si="6"/>
        <v>456</v>
      </c>
      <c r="AM36" s="52">
        <f t="shared" si="7"/>
        <v>9.158173949462515</v>
      </c>
      <c r="AN36" s="51">
        <f>'ごみ処理量内訳'!AC36</f>
        <v>0</v>
      </c>
      <c r="AO36" s="51">
        <f>'ごみ処理量内訳'!AD36</f>
        <v>460</v>
      </c>
      <c r="AP36" s="51">
        <f>'ごみ処理量内訳'!AE36</f>
        <v>0</v>
      </c>
      <c r="AQ36" s="51">
        <f t="shared" si="8"/>
        <v>460</v>
      </c>
    </row>
    <row r="37" spans="1:43" ht="13.5">
      <c r="A37" s="26" t="s">
        <v>80</v>
      </c>
      <c r="B37" s="49" t="s">
        <v>138</v>
      </c>
      <c r="C37" s="50" t="s">
        <v>139</v>
      </c>
      <c r="D37" s="51">
        <v>12461</v>
      </c>
      <c r="E37" s="51">
        <v>12461</v>
      </c>
      <c r="F37" s="51">
        <f>'ごみ搬入量内訳'!H37</f>
        <v>2589</v>
      </c>
      <c r="G37" s="51">
        <f>'ごみ搬入量内訳'!AG37</f>
        <v>579</v>
      </c>
      <c r="H37" s="51">
        <f>'ごみ搬入量内訳'!AH37</f>
        <v>640</v>
      </c>
      <c r="I37" s="51">
        <f t="shared" si="0"/>
        <v>3808</v>
      </c>
      <c r="J37" s="51">
        <f t="shared" si="1"/>
        <v>837.2423330654656</v>
      </c>
      <c r="K37" s="51">
        <f>('ごみ搬入量内訳'!E37+'ごみ搬入量内訳'!AH37)/'ごみ処理概要'!D37/365*1000000</f>
        <v>797.2270744998368</v>
      </c>
      <c r="L37" s="51">
        <f>'ごみ搬入量内訳'!F37/'ごみ処理概要'!D37/365*1000000</f>
        <v>40.01525856562887</v>
      </c>
      <c r="M37" s="51">
        <f>'資源化量内訳'!BP37</f>
        <v>105</v>
      </c>
      <c r="N37" s="51">
        <f>'ごみ処理量内訳'!E37</f>
        <v>2547</v>
      </c>
      <c r="O37" s="51">
        <f>'ごみ処理量内訳'!L37</f>
        <v>104</v>
      </c>
      <c r="P37" s="51">
        <f t="shared" si="2"/>
        <v>232</v>
      </c>
      <c r="Q37" s="51">
        <f>'ごみ処理量内訳'!G37</f>
        <v>59</v>
      </c>
      <c r="R37" s="51">
        <f>'ごみ処理量内訳'!H37</f>
        <v>173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283</v>
      </c>
      <c r="W37" s="51">
        <f>'資源化量内訳'!M37</f>
        <v>280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3</v>
      </c>
      <c r="AB37" s="51">
        <f>'資源化量内訳'!R37</f>
        <v>0</v>
      </c>
      <c r="AC37" s="51">
        <f>'資源化量内訳'!S37</f>
        <v>0</v>
      </c>
      <c r="AD37" s="51">
        <f t="shared" si="4"/>
        <v>3166</v>
      </c>
      <c r="AE37" s="52">
        <f t="shared" si="5"/>
        <v>96.7150979153506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162</v>
      </c>
      <c r="AI37" s="51">
        <f>'資源化量内訳'!AZ37</f>
        <v>0</v>
      </c>
      <c r="AJ37" s="51">
        <f>'資源化量内訳'!BH37</f>
        <v>0</v>
      </c>
      <c r="AK37" s="51" t="s">
        <v>261</v>
      </c>
      <c r="AL37" s="51">
        <f t="shared" si="6"/>
        <v>162</v>
      </c>
      <c r="AM37" s="52">
        <f t="shared" si="7"/>
        <v>16.814429837970042</v>
      </c>
      <c r="AN37" s="51">
        <f>'ごみ処理量内訳'!AC37</f>
        <v>104</v>
      </c>
      <c r="AO37" s="51">
        <f>'ごみ処理量内訳'!AD37</f>
        <v>32</v>
      </c>
      <c r="AP37" s="51">
        <f>'ごみ処理量内訳'!AE37</f>
        <v>46</v>
      </c>
      <c r="AQ37" s="51">
        <f t="shared" si="8"/>
        <v>182</v>
      </c>
    </row>
    <row r="38" spans="1:43" ht="13.5">
      <c r="A38" s="26" t="s">
        <v>80</v>
      </c>
      <c r="B38" s="49" t="s">
        <v>140</v>
      </c>
      <c r="C38" s="50" t="s">
        <v>141</v>
      </c>
      <c r="D38" s="51">
        <v>8491</v>
      </c>
      <c r="E38" s="51">
        <v>8461</v>
      </c>
      <c r="F38" s="51">
        <f>'ごみ搬入量内訳'!H38</f>
        <v>1310</v>
      </c>
      <c r="G38" s="51">
        <f>'ごみ搬入量内訳'!AG38</f>
        <v>240</v>
      </c>
      <c r="H38" s="51">
        <f>'ごみ搬入量内訳'!AH38</f>
        <v>5</v>
      </c>
      <c r="I38" s="51">
        <f t="shared" si="0"/>
        <v>1555</v>
      </c>
      <c r="J38" s="51">
        <f t="shared" si="1"/>
        <v>501.7399567309787</v>
      </c>
      <c r="K38" s="51">
        <f>('ごみ搬入量内訳'!E38+'ごみ搬入量内訳'!AH38)/'ごみ処理概要'!D38/365*1000000</f>
        <v>424.3009923480623</v>
      </c>
      <c r="L38" s="51">
        <f>'ごみ搬入量内訳'!F38/'ごみ処理概要'!D38/365*1000000</f>
        <v>77.43896438291631</v>
      </c>
      <c r="M38" s="51">
        <f>'資源化量内訳'!BP38</f>
        <v>0</v>
      </c>
      <c r="N38" s="51">
        <f>'ごみ処理量内訳'!E38</f>
        <v>1324</v>
      </c>
      <c r="O38" s="51">
        <f>'ごみ処理量内訳'!L38</f>
        <v>0</v>
      </c>
      <c r="P38" s="51">
        <f t="shared" si="2"/>
        <v>124</v>
      </c>
      <c r="Q38" s="51">
        <f>'ごみ処理量内訳'!G38</f>
        <v>22</v>
      </c>
      <c r="R38" s="51">
        <f>'ごみ処理量内訳'!H38</f>
        <v>102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102</v>
      </c>
      <c r="W38" s="51">
        <f>'資源化量内訳'!M38</f>
        <v>88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2</v>
      </c>
      <c r="AB38" s="51">
        <f>'資源化量内訳'!R38</f>
        <v>12</v>
      </c>
      <c r="AC38" s="51">
        <f>'資源化量内訳'!S38</f>
        <v>0</v>
      </c>
      <c r="AD38" s="51">
        <f t="shared" si="4"/>
        <v>1550</v>
      </c>
      <c r="AE38" s="52">
        <f t="shared" si="5"/>
        <v>100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83</v>
      </c>
      <c r="AI38" s="51">
        <f>'資源化量内訳'!AZ38</f>
        <v>0</v>
      </c>
      <c r="AJ38" s="51">
        <f>'資源化量内訳'!BH38</f>
        <v>0</v>
      </c>
      <c r="AK38" s="51" t="s">
        <v>261</v>
      </c>
      <c r="AL38" s="51">
        <f t="shared" si="6"/>
        <v>83</v>
      </c>
      <c r="AM38" s="52">
        <f t="shared" si="7"/>
        <v>11.935483870967742</v>
      </c>
      <c r="AN38" s="51">
        <f>'ごみ処理量内訳'!AC38</f>
        <v>0</v>
      </c>
      <c r="AO38" s="51">
        <f>'ごみ処理量内訳'!AD38</f>
        <v>94</v>
      </c>
      <c r="AP38" s="51">
        <f>'ごみ処理量内訳'!AE38</f>
        <v>32</v>
      </c>
      <c r="AQ38" s="51">
        <f t="shared" si="8"/>
        <v>126</v>
      </c>
    </row>
    <row r="39" spans="1:43" ht="13.5">
      <c r="A39" s="26" t="s">
        <v>80</v>
      </c>
      <c r="B39" s="49" t="s">
        <v>142</v>
      </c>
      <c r="C39" s="50" t="s">
        <v>34</v>
      </c>
      <c r="D39" s="51">
        <v>6131</v>
      </c>
      <c r="E39" s="51">
        <v>6131</v>
      </c>
      <c r="F39" s="51">
        <f>'ごみ搬入量内訳'!H39</f>
        <v>786</v>
      </c>
      <c r="G39" s="51">
        <f>'ごみ搬入量内訳'!AG39</f>
        <v>27</v>
      </c>
      <c r="H39" s="51">
        <f>'ごみ搬入量内訳'!AH39</f>
        <v>0</v>
      </c>
      <c r="I39" s="51">
        <f t="shared" si="0"/>
        <v>813</v>
      </c>
      <c r="J39" s="51">
        <f t="shared" si="1"/>
        <v>363.30080904811166</v>
      </c>
      <c r="K39" s="51">
        <f>('ごみ搬入量内訳'!E39+'ごみ搬入量内訳'!AH39)/'ごみ処理概要'!D39/365*1000000</f>
        <v>351.2354685262186</v>
      </c>
      <c r="L39" s="51">
        <f>'ごみ搬入量内訳'!F39/'ごみ処理概要'!D39/365*1000000</f>
        <v>12.065340521893006</v>
      </c>
      <c r="M39" s="51">
        <f>'資源化量内訳'!BP39</f>
        <v>234</v>
      </c>
      <c r="N39" s="51">
        <f>'ごみ処理量内訳'!E39</f>
        <v>668</v>
      </c>
      <c r="O39" s="51">
        <f>'ごみ処理量内訳'!L39</f>
        <v>35</v>
      </c>
      <c r="P39" s="51">
        <f t="shared" si="2"/>
        <v>110</v>
      </c>
      <c r="Q39" s="51">
        <f>'ごみ処理量内訳'!G39</f>
        <v>31</v>
      </c>
      <c r="R39" s="51">
        <f>'ごみ処理量内訳'!H39</f>
        <v>79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813</v>
      </c>
      <c r="AE39" s="52">
        <f t="shared" si="5"/>
        <v>95.6949569495695</v>
      </c>
      <c r="AF39" s="51">
        <f>'資源化量内訳'!AB39</f>
        <v>0</v>
      </c>
      <c r="AG39" s="51">
        <f>'資源化量内訳'!AJ39</f>
        <v>18</v>
      </c>
      <c r="AH39" s="51">
        <f>'資源化量内訳'!AR39</f>
        <v>55</v>
      </c>
      <c r="AI39" s="51">
        <f>'資源化量内訳'!AZ39</f>
        <v>0</v>
      </c>
      <c r="AJ39" s="51">
        <f>'資源化量内訳'!BH39</f>
        <v>0</v>
      </c>
      <c r="AK39" s="51" t="s">
        <v>261</v>
      </c>
      <c r="AL39" s="51">
        <f t="shared" si="6"/>
        <v>73</v>
      </c>
      <c r="AM39" s="52">
        <f t="shared" si="7"/>
        <v>29.32187201528176</v>
      </c>
      <c r="AN39" s="51">
        <f>'ごみ処理量内訳'!AC39</f>
        <v>35</v>
      </c>
      <c r="AO39" s="51">
        <f>'ごみ処理量内訳'!AD39</f>
        <v>60</v>
      </c>
      <c r="AP39" s="51">
        <f>'ごみ処理量内訳'!AE39</f>
        <v>24</v>
      </c>
      <c r="AQ39" s="51">
        <f t="shared" si="8"/>
        <v>119</v>
      </c>
    </row>
    <row r="40" spans="1:43" ht="13.5">
      <c r="A40" s="26" t="s">
        <v>80</v>
      </c>
      <c r="B40" s="49" t="s">
        <v>143</v>
      </c>
      <c r="C40" s="50" t="s">
        <v>78</v>
      </c>
      <c r="D40" s="51">
        <v>10103</v>
      </c>
      <c r="E40" s="51">
        <v>10103</v>
      </c>
      <c r="F40" s="51">
        <f>'ごみ搬入量内訳'!H40</f>
        <v>1771</v>
      </c>
      <c r="G40" s="51">
        <f>'ごみ搬入量内訳'!AG40</f>
        <v>49</v>
      </c>
      <c r="H40" s="51">
        <f>'ごみ搬入量内訳'!AH40</f>
        <v>0</v>
      </c>
      <c r="I40" s="51">
        <f t="shared" si="0"/>
        <v>1820</v>
      </c>
      <c r="J40" s="51">
        <f t="shared" si="1"/>
        <v>493.54660693487216</v>
      </c>
      <c r="K40" s="51">
        <f>('ごみ搬入量内訳'!E40+'ごみ搬入量内訳'!AH40)/'ごみ処理概要'!D40/365*1000000</f>
        <v>394.83728554789775</v>
      </c>
      <c r="L40" s="51">
        <f>'ごみ搬入量内訳'!F40/'ごみ処理概要'!D40/365*1000000</f>
        <v>98.70932138697444</v>
      </c>
      <c r="M40" s="51">
        <f>'資源化量内訳'!BP40</f>
        <v>192</v>
      </c>
      <c r="N40" s="51">
        <f>'ごみ処理量内訳'!E40</f>
        <v>1537</v>
      </c>
      <c r="O40" s="51">
        <f>'ごみ処理量内訳'!L40</f>
        <v>78</v>
      </c>
      <c r="P40" s="51">
        <f t="shared" si="2"/>
        <v>205</v>
      </c>
      <c r="Q40" s="51">
        <f>'ごみ処理量内訳'!G40</f>
        <v>49</v>
      </c>
      <c r="R40" s="51">
        <f>'ごみ処理量内訳'!H40</f>
        <v>156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1820</v>
      </c>
      <c r="AE40" s="52">
        <f t="shared" si="5"/>
        <v>95.71428571428572</v>
      </c>
      <c r="AF40" s="51">
        <f>'資源化量内訳'!AB40</f>
        <v>0</v>
      </c>
      <c r="AG40" s="51">
        <f>'資源化量内訳'!AJ40</f>
        <v>29</v>
      </c>
      <c r="AH40" s="51">
        <f>'資源化量内訳'!AR40</f>
        <v>124</v>
      </c>
      <c r="AI40" s="51">
        <f>'資源化量内訳'!AZ40</f>
        <v>0</v>
      </c>
      <c r="AJ40" s="51">
        <f>'資源化量内訳'!BH40</f>
        <v>0</v>
      </c>
      <c r="AK40" s="51" t="s">
        <v>261</v>
      </c>
      <c r="AL40" s="51">
        <f t="shared" si="6"/>
        <v>153</v>
      </c>
      <c r="AM40" s="52">
        <f t="shared" si="7"/>
        <v>17.147117296222664</v>
      </c>
      <c r="AN40" s="51">
        <f>'ごみ処理量内訳'!AC40</f>
        <v>78</v>
      </c>
      <c r="AO40" s="51">
        <f>'ごみ処理量内訳'!AD40</f>
        <v>61</v>
      </c>
      <c r="AP40" s="51">
        <f>'ごみ処理量内訳'!AE40</f>
        <v>0</v>
      </c>
      <c r="AQ40" s="51">
        <f t="shared" si="8"/>
        <v>139</v>
      </c>
    </row>
    <row r="41" spans="1:43" ht="13.5">
      <c r="A41" s="26" t="s">
        <v>80</v>
      </c>
      <c r="B41" s="49" t="s">
        <v>144</v>
      </c>
      <c r="C41" s="50" t="s">
        <v>145</v>
      </c>
      <c r="D41" s="51">
        <v>8243</v>
      </c>
      <c r="E41" s="51">
        <v>8243</v>
      </c>
      <c r="F41" s="51">
        <f>'ごみ搬入量内訳'!H41</f>
        <v>1203</v>
      </c>
      <c r="G41" s="51">
        <f>'ごみ搬入量内訳'!AG41</f>
        <v>460</v>
      </c>
      <c r="H41" s="51">
        <f>'ごみ搬入量内訳'!AH41</f>
        <v>0</v>
      </c>
      <c r="I41" s="51">
        <f t="shared" si="0"/>
        <v>1663</v>
      </c>
      <c r="J41" s="51">
        <f t="shared" si="1"/>
        <v>552.7313336845377</v>
      </c>
      <c r="K41" s="51">
        <f>('ごみ搬入量内訳'!E41+'ごみ搬入量内訳'!AH41)/'ごみ処理概要'!D41/365*1000000</f>
        <v>464.9856499246351</v>
      </c>
      <c r="L41" s="51">
        <f>'ごみ搬入量内訳'!F41/'ごみ処理概要'!D41/365*1000000</f>
        <v>87.74568375990256</v>
      </c>
      <c r="M41" s="51">
        <f>'資源化量内訳'!BP41</f>
        <v>0</v>
      </c>
      <c r="N41" s="51">
        <f>'ごみ処理量内訳'!E41</f>
        <v>1023</v>
      </c>
      <c r="O41" s="51">
        <f>'ごみ処理量内訳'!L41</f>
        <v>90</v>
      </c>
      <c r="P41" s="51">
        <f t="shared" si="2"/>
        <v>534</v>
      </c>
      <c r="Q41" s="51">
        <f>'ごみ処理量内訳'!G41</f>
        <v>143</v>
      </c>
      <c r="R41" s="51">
        <f>'ごみ処理量内訳'!H41</f>
        <v>391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16</v>
      </c>
      <c r="W41" s="51">
        <f>'資源化量内訳'!M41</f>
        <v>0</v>
      </c>
      <c r="X41" s="51">
        <f>'資源化量内訳'!N41</f>
        <v>16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1663</v>
      </c>
      <c r="AE41" s="52">
        <f t="shared" si="5"/>
        <v>94.58809380637402</v>
      </c>
      <c r="AF41" s="51">
        <f>'資源化量内訳'!AB41</f>
        <v>6</v>
      </c>
      <c r="AG41" s="51">
        <f>'資源化量内訳'!AJ41</f>
        <v>35</v>
      </c>
      <c r="AH41" s="51">
        <f>'資源化量内訳'!AR41</f>
        <v>391</v>
      </c>
      <c r="AI41" s="51">
        <f>'資源化量内訳'!AZ41</f>
        <v>0</v>
      </c>
      <c r="AJ41" s="51">
        <f>'資源化量内訳'!BH41</f>
        <v>0</v>
      </c>
      <c r="AK41" s="51" t="s">
        <v>261</v>
      </c>
      <c r="AL41" s="51">
        <f t="shared" si="6"/>
        <v>432</v>
      </c>
      <c r="AM41" s="52">
        <f t="shared" si="7"/>
        <v>26.93926638604931</v>
      </c>
      <c r="AN41" s="51">
        <f>'ごみ処理量内訳'!AC41</f>
        <v>90</v>
      </c>
      <c r="AO41" s="51">
        <f>'ごみ処理量内訳'!AD41</f>
        <v>78</v>
      </c>
      <c r="AP41" s="51">
        <f>'ごみ処理量内訳'!AE41</f>
        <v>53</v>
      </c>
      <c r="AQ41" s="51">
        <f t="shared" si="8"/>
        <v>221</v>
      </c>
    </row>
    <row r="42" spans="1:43" ht="13.5">
      <c r="A42" s="26" t="s">
        <v>80</v>
      </c>
      <c r="B42" s="49" t="s">
        <v>146</v>
      </c>
      <c r="C42" s="50" t="s">
        <v>147</v>
      </c>
      <c r="D42" s="51">
        <v>8010</v>
      </c>
      <c r="E42" s="51">
        <v>8010</v>
      </c>
      <c r="F42" s="51">
        <f>'ごみ搬入量内訳'!H42</f>
        <v>1804</v>
      </c>
      <c r="G42" s="51">
        <f>'ごみ搬入量内訳'!AG42</f>
        <v>147</v>
      </c>
      <c r="H42" s="51">
        <f>'ごみ搬入量内訳'!AH42</f>
        <v>50</v>
      </c>
      <c r="I42" s="51">
        <f t="shared" si="0"/>
        <v>2001</v>
      </c>
      <c r="J42" s="51">
        <f t="shared" si="1"/>
        <v>684.4184495408138</v>
      </c>
      <c r="K42" s="51">
        <f>('ごみ搬入量内訳'!E42+'ごみ搬入量内訳'!AH42)/'ごみ処理概要'!D42/365*1000000</f>
        <v>634.1388333076804</v>
      </c>
      <c r="L42" s="51">
        <f>'ごみ搬入量内訳'!F42/'ごみ処理概要'!D42/365*1000000</f>
        <v>50.27961623313325</v>
      </c>
      <c r="M42" s="51">
        <f>'資源化量内訳'!BP42</f>
        <v>22</v>
      </c>
      <c r="N42" s="51">
        <f>'ごみ処理量内訳'!E42</f>
        <v>1357</v>
      </c>
      <c r="O42" s="51">
        <f>'ごみ処理量内訳'!L42</f>
        <v>0</v>
      </c>
      <c r="P42" s="51">
        <f t="shared" si="2"/>
        <v>404</v>
      </c>
      <c r="Q42" s="51">
        <f>'ごみ処理量内訳'!G42</f>
        <v>111</v>
      </c>
      <c r="R42" s="51">
        <f>'ごみ処理量内訳'!H42</f>
        <v>278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15</v>
      </c>
      <c r="V42" s="51">
        <f t="shared" si="3"/>
        <v>190</v>
      </c>
      <c r="W42" s="51">
        <f>'資源化量内訳'!M42</f>
        <v>177</v>
      </c>
      <c r="X42" s="51">
        <f>'資源化量内訳'!N42</f>
        <v>6</v>
      </c>
      <c r="Y42" s="51">
        <f>'資源化量内訳'!O42</f>
        <v>7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1951</v>
      </c>
      <c r="AE42" s="52">
        <f t="shared" si="5"/>
        <v>100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179</v>
      </c>
      <c r="AI42" s="51">
        <f>'資源化量内訳'!AZ42</f>
        <v>0</v>
      </c>
      <c r="AJ42" s="51">
        <f>'資源化量内訳'!BH42</f>
        <v>0</v>
      </c>
      <c r="AK42" s="51" t="s">
        <v>261</v>
      </c>
      <c r="AL42" s="51">
        <f t="shared" si="6"/>
        <v>179</v>
      </c>
      <c r="AM42" s="52">
        <f t="shared" si="7"/>
        <v>19.81753674607197</v>
      </c>
      <c r="AN42" s="51">
        <f>'ごみ処理量内訳'!AC42</f>
        <v>0</v>
      </c>
      <c r="AO42" s="51">
        <f>'ごみ処理量内訳'!AD42</f>
        <v>168</v>
      </c>
      <c r="AP42" s="51">
        <f>'ごみ処理量内訳'!AE42</f>
        <v>85</v>
      </c>
      <c r="AQ42" s="51">
        <f t="shared" si="8"/>
        <v>253</v>
      </c>
    </row>
    <row r="43" spans="1:43" ht="13.5">
      <c r="A43" s="26" t="s">
        <v>80</v>
      </c>
      <c r="B43" s="49" t="s">
        <v>148</v>
      </c>
      <c r="C43" s="50" t="s">
        <v>149</v>
      </c>
      <c r="D43" s="51">
        <v>6520</v>
      </c>
      <c r="E43" s="51">
        <v>6520</v>
      </c>
      <c r="F43" s="51">
        <f>'ごみ搬入量内訳'!H43</f>
        <v>1251</v>
      </c>
      <c r="G43" s="51">
        <f>'ごみ搬入量内訳'!AG43</f>
        <v>257</v>
      </c>
      <c r="H43" s="51">
        <f>'ごみ搬入量内訳'!AH43</f>
        <v>22</v>
      </c>
      <c r="I43" s="51">
        <f t="shared" si="0"/>
        <v>1530</v>
      </c>
      <c r="J43" s="51">
        <f t="shared" si="1"/>
        <v>642.9111690057989</v>
      </c>
      <c r="K43" s="51">
        <f>('ごみ搬入量内訳'!E43+'ごみ搬入量内訳'!AH43)/'ごみ処理概要'!D43/365*1000000</f>
        <v>534.918900747962</v>
      </c>
      <c r="L43" s="51">
        <f>'ごみ搬入量内訳'!F43/'ごみ処理概要'!D43/365*1000000</f>
        <v>107.9922682578368</v>
      </c>
      <c r="M43" s="51">
        <f>'資源化量内訳'!BP43</f>
        <v>72</v>
      </c>
      <c r="N43" s="51">
        <f>'ごみ処理量内訳'!E43</f>
        <v>1194</v>
      </c>
      <c r="O43" s="51">
        <f>'ごみ処理量内訳'!L43</f>
        <v>0</v>
      </c>
      <c r="P43" s="51">
        <f t="shared" si="2"/>
        <v>314</v>
      </c>
      <c r="Q43" s="51">
        <f>'ごみ処理量内訳'!G43</f>
        <v>314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1508</v>
      </c>
      <c r="AE43" s="52">
        <f t="shared" si="5"/>
        <v>100</v>
      </c>
      <c r="AF43" s="51">
        <f>'資源化量内訳'!AB43</f>
        <v>0</v>
      </c>
      <c r="AG43" s="51">
        <f>'資源化量内訳'!AJ43</f>
        <v>307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261</v>
      </c>
      <c r="AL43" s="51">
        <f t="shared" si="6"/>
        <v>307</v>
      </c>
      <c r="AM43" s="52">
        <f t="shared" si="7"/>
        <v>23.9873417721519</v>
      </c>
      <c r="AN43" s="51">
        <f>'ごみ処理量内訳'!AC43</f>
        <v>0</v>
      </c>
      <c r="AO43" s="51">
        <f>'ごみ処理量内訳'!AD43</f>
        <v>164</v>
      </c>
      <c r="AP43" s="51">
        <f>'ごみ処理量内訳'!AE43</f>
        <v>7</v>
      </c>
      <c r="AQ43" s="51">
        <f t="shared" si="8"/>
        <v>171</v>
      </c>
    </row>
    <row r="44" spans="1:43" ht="13.5">
      <c r="A44" s="26" t="s">
        <v>80</v>
      </c>
      <c r="B44" s="49" t="s">
        <v>150</v>
      </c>
      <c r="C44" s="50" t="s">
        <v>30</v>
      </c>
      <c r="D44" s="51">
        <v>6146</v>
      </c>
      <c r="E44" s="51">
        <v>4303</v>
      </c>
      <c r="F44" s="51">
        <f>'ごみ搬入量内訳'!H44</f>
        <v>1039</v>
      </c>
      <c r="G44" s="51">
        <f>'ごみ搬入量内訳'!AG44</f>
        <v>203</v>
      </c>
      <c r="H44" s="51">
        <f>'ごみ搬入量内訳'!AH44</f>
        <v>673</v>
      </c>
      <c r="I44" s="51">
        <f t="shared" si="0"/>
        <v>1915</v>
      </c>
      <c r="J44" s="51">
        <f t="shared" si="1"/>
        <v>853.6569057054594</v>
      </c>
      <c r="K44" s="51">
        <f>('ごみ搬入量内訳'!E44+'ごみ搬入量内訳'!AH44)/'ごみ処理概要'!D44/365*1000000</f>
        <v>772.080292784259</v>
      </c>
      <c r="L44" s="51">
        <f>'ごみ搬入量内訳'!F44/'ごみ処理概要'!D44/365*1000000</f>
        <v>81.57661292120056</v>
      </c>
      <c r="M44" s="51">
        <f>'資源化量内訳'!BP44</f>
        <v>0</v>
      </c>
      <c r="N44" s="51">
        <f>'ごみ処理量内訳'!E44</f>
        <v>929</v>
      </c>
      <c r="O44" s="51">
        <f>'ごみ処理量内訳'!L44</f>
        <v>0</v>
      </c>
      <c r="P44" s="51">
        <f t="shared" si="2"/>
        <v>69</v>
      </c>
      <c r="Q44" s="51">
        <f>'ごみ処理量内訳'!G44</f>
        <v>69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296</v>
      </c>
      <c r="W44" s="51">
        <f>'資源化量内訳'!M44</f>
        <v>162</v>
      </c>
      <c r="X44" s="51">
        <f>'資源化量内訳'!N44</f>
        <v>21</v>
      </c>
      <c r="Y44" s="51">
        <f>'資源化量内訳'!O44</f>
        <v>53</v>
      </c>
      <c r="Z44" s="51">
        <f>'資源化量内訳'!P44</f>
        <v>5</v>
      </c>
      <c r="AA44" s="51">
        <f>'資源化量内訳'!Q44</f>
        <v>0</v>
      </c>
      <c r="AB44" s="51">
        <f>'資源化量内訳'!R44</f>
        <v>2</v>
      </c>
      <c r="AC44" s="51">
        <f>'資源化量内訳'!S44</f>
        <v>53</v>
      </c>
      <c r="AD44" s="51">
        <f t="shared" si="4"/>
        <v>1294</v>
      </c>
      <c r="AE44" s="52">
        <f t="shared" si="5"/>
        <v>100</v>
      </c>
      <c r="AF44" s="51">
        <f>'資源化量内訳'!AB44</f>
        <v>0</v>
      </c>
      <c r="AG44" s="51">
        <f>'資源化量内訳'!AJ44</f>
        <v>24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261</v>
      </c>
      <c r="AL44" s="51">
        <f t="shared" si="6"/>
        <v>24</v>
      </c>
      <c r="AM44" s="52">
        <f t="shared" si="7"/>
        <v>24.72952086553323</v>
      </c>
      <c r="AN44" s="51">
        <f>'ごみ処理量内訳'!AC44</f>
        <v>0</v>
      </c>
      <c r="AO44" s="51">
        <f>'ごみ処理量内訳'!AD44</f>
        <v>79</v>
      </c>
      <c r="AP44" s="51">
        <f>'ごみ処理量内訳'!AE44</f>
        <v>42</v>
      </c>
      <c r="AQ44" s="51">
        <f t="shared" si="8"/>
        <v>121</v>
      </c>
    </row>
    <row r="45" spans="1:43" ht="13.5">
      <c r="A45" s="26" t="s">
        <v>80</v>
      </c>
      <c r="B45" s="49" t="s">
        <v>151</v>
      </c>
      <c r="C45" s="50" t="s">
        <v>152</v>
      </c>
      <c r="D45" s="51">
        <v>17844</v>
      </c>
      <c r="E45" s="51">
        <v>17844</v>
      </c>
      <c r="F45" s="51">
        <f>'ごみ搬入量内訳'!H45</f>
        <v>3378</v>
      </c>
      <c r="G45" s="51">
        <f>'ごみ搬入量内訳'!AG45</f>
        <v>2621</v>
      </c>
      <c r="H45" s="51">
        <f>'ごみ搬入量内訳'!AH45</f>
        <v>59</v>
      </c>
      <c r="I45" s="51">
        <f t="shared" si="0"/>
        <v>6058</v>
      </c>
      <c r="J45" s="51">
        <f t="shared" si="1"/>
        <v>930.1311518702422</v>
      </c>
      <c r="K45" s="51">
        <f>('ごみ搬入量内訳'!E45+'ごみ搬入量内訳'!AH45)/'ごみ処理概要'!D45/365*1000000</f>
        <v>527.7089417263161</v>
      </c>
      <c r="L45" s="51">
        <f>'ごみ搬入量内訳'!F45/'ごみ処理概要'!D45/365*1000000</f>
        <v>402.42221014392624</v>
      </c>
      <c r="M45" s="51">
        <f>'資源化量内訳'!BP45</f>
        <v>0</v>
      </c>
      <c r="N45" s="51">
        <f>'ごみ処理量内訳'!E45</f>
        <v>5226</v>
      </c>
      <c r="O45" s="51">
        <f>'ごみ処理量内訳'!L45</f>
        <v>0</v>
      </c>
      <c r="P45" s="51">
        <f t="shared" si="2"/>
        <v>164</v>
      </c>
      <c r="Q45" s="51">
        <f>'ごみ処理量内訳'!G45</f>
        <v>164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609</v>
      </c>
      <c r="W45" s="51">
        <f>'資源化量内訳'!M45</f>
        <v>414</v>
      </c>
      <c r="X45" s="51">
        <f>'資源化量内訳'!N45</f>
        <v>0</v>
      </c>
      <c r="Y45" s="51">
        <f>'資源化量内訳'!O45</f>
        <v>140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55</v>
      </c>
      <c r="AD45" s="51">
        <f t="shared" si="4"/>
        <v>5999</v>
      </c>
      <c r="AE45" s="52">
        <f t="shared" si="5"/>
        <v>100</v>
      </c>
      <c r="AF45" s="51">
        <f>'資源化量内訳'!AB45</f>
        <v>0</v>
      </c>
      <c r="AG45" s="51">
        <f>'資源化量内訳'!AJ45</f>
        <v>151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261</v>
      </c>
      <c r="AL45" s="51">
        <f t="shared" si="6"/>
        <v>151</v>
      </c>
      <c r="AM45" s="52">
        <f t="shared" si="7"/>
        <v>12.668778129688283</v>
      </c>
      <c r="AN45" s="51">
        <f>'ごみ処理量内訳'!AC45</f>
        <v>0</v>
      </c>
      <c r="AO45" s="51">
        <f>'ごみ処理量内訳'!AD45</f>
        <v>352</v>
      </c>
      <c r="AP45" s="51">
        <f>'ごみ処理量内訳'!AE45</f>
        <v>13</v>
      </c>
      <c r="AQ45" s="51">
        <f t="shared" si="8"/>
        <v>365</v>
      </c>
    </row>
    <row r="46" spans="1:43" ht="13.5">
      <c r="A46" s="26" t="s">
        <v>80</v>
      </c>
      <c r="B46" s="49" t="s">
        <v>153</v>
      </c>
      <c r="C46" s="50" t="s">
        <v>260</v>
      </c>
      <c r="D46" s="51">
        <v>5027</v>
      </c>
      <c r="E46" s="51">
        <v>5027</v>
      </c>
      <c r="F46" s="51">
        <f>'ごみ搬入量内訳'!H46</f>
        <v>753</v>
      </c>
      <c r="G46" s="51">
        <f>'ごみ搬入量内訳'!AG46</f>
        <v>251</v>
      </c>
      <c r="H46" s="51">
        <f>'ごみ搬入量内訳'!AH46</f>
        <v>16</v>
      </c>
      <c r="I46" s="51">
        <f t="shared" si="0"/>
        <v>1020</v>
      </c>
      <c r="J46" s="51">
        <f t="shared" si="1"/>
        <v>555.902237506506</v>
      </c>
      <c r="K46" s="51">
        <f>('ごみ搬入量内訳'!E46+'ごみ搬入量内訳'!AH46)/'ごみ処理概要'!D46/365*1000000</f>
        <v>419.1066869044148</v>
      </c>
      <c r="L46" s="51">
        <f>'ごみ搬入量内訳'!F46/'ごみ処理概要'!D46/365*1000000</f>
        <v>136.79555060209117</v>
      </c>
      <c r="M46" s="51">
        <f>'資源化量内訳'!BP46</f>
        <v>0</v>
      </c>
      <c r="N46" s="51">
        <f>'ごみ処理量内訳'!E46</f>
        <v>800</v>
      </c>
      <c r="O46" s="51">
        <f>'ごみ処理量内訳'!L46</f>
        <v>1</v>
      </c>
      <c r="P46" s="51">
        <f t="shared" si="2"/>
        <v>203</v>
      </c>
      <c r="Q46" s="51">
        <f>'ごみ処理量内訳'!G46</f>
        <v>39</v>
      </c>
      <c r="R46" s="51">
        <f>'ごみ処理量内訳'!H46</f>
        <v>164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4"/>
        <v>1004</v>
      </c>
      <c r="AE46" s="52">
        <f t="shared" si="5"/>
        <v>99.9003984063745</v>
      </c>
      <c r="AF46" s="51">
        <f>'資源化量内訳'!AB46</f>
        <v>0</v>
      </c>
      <c r="AG46" s="51">
        <f>'資源化量内訳'!AJ46</f>
        <v>29</v>
      </c>
      <c r="AH46" s="51">
        <f>'資源化量内訳'!AR46</f>
        <v>164</v>
      </c>
      <c r="AI46" s="51">
        <f>'資源化量内訳'!AZ46</f>
        <v>0</v>
      </c>
      <c r="AJ46" s="51">
        <f>'資源化量内訳'!BH46</f>
        <v>0</v>
      </c>
      <c r="AK46" s="51" t="s">
        <v>261</v>
      </c>
      <c r="AL46" s="51">
        <f t="shared" si="6"/>
        <v>193</v>
      </c>
      <c r="AM46" s="52">
        <f t="shared" si="7"/>
        <v>19.223107569721115</v>
      </c>
      <c r="AN46" s="51">
        <f>'ごみ処理量内訳'!AC46</f>
        <v>1</v>
      </c>
      <c r="AO46" s="51">
        <f>'ごみ処理量内訳'!AD46</f>
        <v>74</v>
      </c>
      <c r="AP46" s="51">
        <f>'ごみ処理量内訳'!AE46</f>
        <v>0</v>
      </c>
      <c r="AQ46" s="51">
        <f t="shared" si="8"/>
        <v>75</v>
      </c>
    </row>
    <row r="47" spans="1:43" ht="13.5">
      <c r="A47" s="26" t="s">
        <v>80</v>
      </c>
      <c r="B47" s="49" t="s">
        <v>154</v>
      </c>
      <c r="C47" s="50" t="s">
        <v>155</v>
      </c>
      <c r="D47" s="51">
        <v>4699</v>
      </c>
      <c r="E47" s="51">
        <v>4699</v>
      </c>
      <c r="F47" s="51">
        <f>'ごみ搬入量内訳'!H47</f>
        <v>594</v>
      </c>
      <c r="G47" s="51">
        <f>'ごみ搬入量内訳'!AG47</f>
        <v>278</v>
      </c>
      <c r="H47" s="51">
        <f>'ごみ搬入量内訳'!AH47</f>
        <v>15</v>
      </c>
      <c r="I47" s="51">
        <f t="shared" si="0"/>
        <v>887</v>
      </c>
      <c r="J47" s="51">
        <f t="shared" si="1"/>
        <v>517.1604567570483</v>
      </c>
      <c r="K47" s="51">
        <f>('ごみ搬入量内訳'!E47+'ごみ搬入量内訳'!AH47)/'ごみ処理概要'!D47/365*1000000</f>
        <v>355.0740903777254</v>
      </c>
      <c r="L47" s="51">
        <f>'ごみ搬入量内訳'!F47/'ごみ処理概要'!D47/365*1000000</f>
        <v>162.0863663793229</v>
      </c>
      <c r="M47" s="51">
        <f>'資源化量内訳'!BP47</f>
        <v>0</v>
      </c>
      <c r="N47" s="51">
        <f>'ごみ処理量内訳'!E47</f>
        <v>682</v>
      </c>
      <c r="O47" s="51">
        <f>'ごみ処理量内訳'!L47</f>
        <v>0</v>
      </c>
      <c r="P47" s="51">
        <f t="shared" si="2"/>
        <v>23</v>
      </c>
      <c r="Q47" s="51">
        <f>'ごみ処理量内訳'!G47</f>
        <v>23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167</v>
      </c>
      <c r="W47" s="51">
        <f>'資源化量内訳'!M47</f>
        <v>101</v>
      </c>
      <c r="X47" s="51">
        <f>'資源化量内訳'!N47</f>
        <v>18</v>
      </c>
      <c r="Y47" s="51">
        <f>'資源化量内訳'!O47</f>
        <v>35</v>
      </c>
      <c r="Z47" s="51">
        <f>'資源化量内訳'!P47</f>
        <v>5</v>
      </c>
      <c r="AA47" s="51">
        <f>'資源化量内訳'!Q47</f>
        <v>7</v>
      </c>
      <c r="AB47" s="51">
        <f>'資源化量内訳'!R47</f>
        <v>0</v>
      </c>
      <c r="AC47" s="51">
        <f>'資源化量内訳'!S47</f>
        <v>1</v>
      </c>
      <c r="AD47" s="51">
        <f t="shared" si="4"/>
        <v>872</v>
      </c>
      <c r="AE47" s="52">
        <f t="shared" si="5"/>
        <v>100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261</v>
      </c>
      <c r="AL47" s="51">
        <f t="shared" si="6"/>
        <v>0</v>
      </c>
      <c r="AM47" s="52">
        <f t="shared" si="7"/>
        <v>19.15137614678899</v>
      </c>
      <c r="AN47" s="51">
        <f>'ごみ処理量内訳'!AC47</f>
        <v>0</v>
      </c>
      <c r="AO47" s="51">
        <f>'ごみ処理量内訳'!AD47</f>
        <v>56</v>
      </c>
      <c r="AP47" s="51">
        <f>'ごみ処理量内訳'!AE47</f>
        <v>4</v>
      </c>
      <c r="AQ47" s="51">
        <f t="shared" si="8"/>
        <v>60</v>
      </c>
    </row>
    <row r="48" spans="1:43" ht="13.5">
      <c r="A48" s="26" t="s">
        <v>80</v>
      </c>
      <c r="B48" s="49" t="s">
        <v>156</v>
      </c>
      <c r="C48" s="53" t="s">
        <v>75</v>
      </c>
      <c r="D48" s="51">
        <v>4803</v>
      </c>
      <c r="E48" s="51">
        <v>4803</v>
      </c>
      <c r="F48" s="51">
        <f>'ごみ搬入量内訳'!H48</f>
        <v>737</v>
      </c>
      <c r="G48" s="51">
        <f>'ごみ搬入量内訳'!AG48</f>
        <v>226</v>
      </c>
      <c r="H48" s="51">
        <f>'ごみ搬入量内訳'!AH48</f>
        <v>0</v>
      </c>
      <c r="I48" s="51">
        <f t="shared" si="0"/>
        <v>963</v>
      </c>
      <c r="J48" s="51">
        <f t="shared" si="1"/>
        <v>549.3142128635355</v>
      </c>
      <c r="K48" s="51">
        <f>('ごみ搬入量内訳'!E48+'ごみ搬入量内訳'!AH48)/'ごみ処理概要'!D48/365*1000000</f>
        <v>420.399350862332</v>
      </c>
      <c r="L48" s="51">
        <f>'ごみ搬入量内訳'!F48/'ごみ処理概要'!D48/365*1000000</f>
        <v>128.9148620012036</v>
      </c>
      <c r="M48" s="51">
        <f>'資源化量内訳'!BP48</f>
        <v>0</v>
      </c>
      <c r="N48" s="51">
        <f>'ごみ処理量内訳'!E48</f>
        <v>772</v>
      </c>
      <c r="O48" s="51">
        <f>'ごみ処理量内訳'!L48</f>
        <v>0</v>
      </c>
      <c r="P48" s="51">
        <f t="shared" si="2"/>
        <v>191</v>
      </c>
      <c r="Q48" s="51">
        <f>'ごみ処理量内訳'!G48</f>
        <v>31</v>
      </c>
      <c r="R48" s="51">
        <f>'ごみ処理量内訳'!H48</f>
        <v>160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4"/>
        <v>963</v>
      </c>
      <c r="AE48" s="52">
        <f t="shared" si="5"/>
        <v>100</v>
      </c>
      <c r="AF48" s="51">
        <f>'資源化量内訳'!AB48</f>
        <v>0</v>
      </c>
      <c r="AG48" s="51">
        <f>'資源化量内訳'!AJ48</f>
        <v>26</v>
      </c>
      <c r="AH48" s="51">
        <f>'資源化量内訳'!AR48</f>
        <v>160</v>
      </c>
      <c r="AI48" s="51">
        <f>'資源化量内訳'!AZ48</f>
        <v>0</v>
      </c>
      <c r="AJ48" s="51">
        <f>'資源化量内訳'!BH48</f>
        <v>0</v>
      </c>
      <c r="AK48" s="51" t="s">
        <v>261</v>
      </c>
      <c r="AL48" s="51">
        <f t="shared" si="6"/>
        <v>186</v>
      </c>
      <c r="AM48" s="52">
        <f t="shared" si="7"/>
        <v>19.314641744548286</v>
      </c>
      <c r="AN48" s="51">
        <f>'ごみ処理量内訳'!AC48</f>
        <v>0</v>
      </c>
      <c r="AO48" s="51">
        <f>'ごみ処理量内訳'!AD48</f>
        <v>99</v>
      </c>
      <c r="AP48" s="51">
        <f>'ごみ処理量内訳'!AE48</f>
        <v>5</v>
      </c>
      <c r="AQ48" s="51">
        <f t="shared" si="8"/>
        <v>104</v>
      </c>
    </row>
    <row r="49" spans="1:43" ht="13.5">
      <c r="A49" s="26" t="s">
        <v>80</v>
      </c>
      <c r="B49" s="49" t="s">
        <v>157</v>
      </c>
      <c r="C49" s="50" t="s">
        <v>158</v>
      </c>
      <c r="D49" s="51">
        <v>1494</v>
      </c>
      <c r="E49" s="51">
        <v>1494</v>
      </c>
      <c r="F49" s="51">
        <f>'ごみ搬入量内訳'!H49</f>
        <v>491</v>
      </c>
      <c r="G49" s="51">
        <f>'ごみ搬入量内訳'!AG49</f>
        <v>197</v>
      </c>
      <c r="H49" s="51">
        <f>'ごみ搬入量内訳'!AH49</f>
        <v>0</v>
      </c>
      <c r="I49" s="51">
        <f t="shared" si="0"/>
        <v>688</v>
      </c>
      <c r="J49" s="51">
        <f t="shared" si="1"/>
        <v>1261.667675267279</v>
      </c>
      <c r="K49" s="51">
        <f>('ごみ搬入量内訳'!E49+'ごみ搬入量内訳'!AH49)/'ごみ処理概要'!D49/365*1000000</f>
        <v>900.4052740642936</v>
      </c>
      <c r="L49" s="51">
        <f>'ごみ搬入量内訳'!F49/'ごみ処理概要'!D49/365*1000000</f>
        <v>361.2624012029854</v>
      </c>
      <c r="M49" s="51">
        <f>'資源化量内訳'!BP49</f>
        <v>0</v>
      </c>
      <c r="N49" s="51">
        <f>'ごみ処理量内訳'!E49</f>
        <v>628</v>
      </c>
      <c r="O49" s="51">
        <f>'ごみ処理量内訳'!L49</f>
        <v>97</v>
      </c>
      <c r="P49" s="51">
        <f t="shared" si="2"/>
        <v>0</v>
      </c>
      <c r="Q49" s="51">
        <f>'ごみ処理量内訳'!G49</f>
        <v>0</v>
      </c>
      <c r="R49" s="51">
        <f>'ごみ処理量内訳'!H49</f>
        <v>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30</v>
      </c>
      <c r="W49" s="51">
        <f>'資源化量内訳'!M49</f>
        <v>2</v>
      </c>
      <c r="X49" s="51">
        <f>'資源化量内訳'!N49</f>
        <v>10</v>
      </c>
      <c r="Y49" s="51">
        <f>'資源化量内訳'!O49</f>
        <v>14</v>
      </c>
      <c r="Z49" s="51">
        <f>'資源化量内訳'!P49</f>
        <v>1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3</v>
      </c>
      <c r="AD49" s="51">
        <f t="shared" si="4"/>
        <v>755</v>
      </c>
      <c r="AE49" s="52">
        <f t="shared" si="5"/>
        <v>87.15231788079471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0</v>
      </c>
      <c r="AI49" s="51">
        <f>'資源化量内訳'!AZ49</f>
        <v>0</v>
      </c>
      <c r="AJ49" s="51">
        <f>'資源化量内訳'!BH49</f>
        <v>0</v>
      </c>
      <c r="AK49" s="51" t="s">
        <v>261</v>
      </c>
      <c r="AL49" s="51">
        <f t="shared" si="6"/>
        <v>0</v>
      </c>
      <c r="AM49" s="52">
        <f t="shared" si="7"/>
        <v>3.9735099337748347</v>
      </c>
      <c r="AN49" s="51">
        <f>'ごみ処理量内訳'!AC49</f>
        <v>97</v>
      </c>
      <c r="AO49" s="51">
        <f>'ごみ処理量内訳'!AD49</f>
        <v>94</v>
      </c>
      <c r="AP49" s="51">
        <f>'ごみ処理量内訳'!AE49</f>
        <v>0</v>
      </c>
      <c r="AQ49" s="51">
        <f t="shared" si="8"/>
        <v>191</v>
      </c>
    </row>
    <row r="50" spans="1:43" ht="13.5">
      <c r="A50" s="26" t="s">
        <v>80</v>
      </c>
      <c r="B50" s="49" t="s">
        <v>159</v>
      </c>
      <c r="C50" s="50" t="s">
        <v>160</v>
      </c>
      <c r="D50" s="51">
        <v>1968</v>
      </c>
      <c r="E50" s="51">
        <v>1968</v>
      </c>
      <c r="F50" s="51">
        <f>'ごみ搬入量内訳'!H50</f>
        <v>1010</v>
      </c>
      <c r="G50" s="51">
        <f>'ごみ搬入量内訳'!AG50</f>
        <v>299</v>
      </c>
      <c r="H50" s="51">
        <f>'ごみ搬入量内訳'!AH50</f>
        <v>0</v>
      </c>
      <c r="I50" s="51">
        <f t="shared" si="0"/>
        <v>1309</v>
      </c>
      <c r="J50" s="51">
        <f t="shared" si="1"/>
        <v>1822.3076066377103</v>
      </c>
      <c r="K50" s="51">
        <f>('ごみ搬入量内訳'!E50+'ごみ搬入量内訳'!AH50)/'ごみ処理概要'!D50/365*1000000</f>
        <v>1275.1976834836842</v>
      </c>
      <c r="L50" s="51">
        <f>'ごみ搬入量内訳'!F50/'ごみ処理概要'!D50/365*1000000</f>
        <v>547.1099231540261</v>
      </c>
      <c r="M50" s="51">
        <f>'資源化量内訳'!BP50</f>
        <v>0</v>
      </c>
      <c r="N50" s="51">
        <f>'ごみ処理量内訳'!E50</f>
        <v>618</v>
      </c>
      <c r="O50" s="51">
        <f>'ごみ処理量内訳'!L50</f>
        <v>299</v>
      </c>
      <c r="P50" s="51">
        <f t="shared" si="2"/>
        <v>392</v>
      </c>
      <c r="Q50" s="51">
        <f>'ごみ処理量内訳'!G50</f>
        <v>0</v>
      </c>
      <c r="R50" s="51">
        <f>'ごみ処理量内訳'!H50</f>
        <v>392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4"/>
        <v>1309</v>
      </c>
      <c r="AE50" s="52">
        <f t="shared" si="5"/>
        <v>77.1581359816654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392</v>
      </c>
      <c r="AI50" s="51">
        <f>'資源化量内訳'!AZ50</f>
        <v>0</v>
      </c>
      <c r="AJ50" s="51">
        <f>'資源化量内訳'!BH50</f>
        <v>0</v>
      </c>
      <c r="AK50" s="51" t="s">
        <v>261</v>
      </c>
      <c r="AL50" s="51">
        <f t="shared" si="6"/>
        <v>392</v>
      </c>
      <c r="AM50" s="52">
        <f t="shared" si="7"/>
        <v>29.946524064171122</v>
      </c>
      <c r="AN50" s="51">
        <f>'ごみ処理量内訳'!AC50</f>
        <v>299</v>
      </c>
      <c r="AO50" s="51">
        <f>'ごみ処理量内訳'!AD50</f>
        <v>97</v>
      </c>
      <c r="AP50" s="51">
        <f>'ごみ処理量内訳'!AE50</f>
        <v>0</v>
      </c>
      <c r="AQ50" s="51">
        <f t="shared" si="8"/>
        <v>396</v>
      </c>
    </row>
    <row r="51" spans="1:43" ht="13.5">
      <c r="A51" s="26" t="s">
        <v>80</v>
      </c>
      <c r="B51" s="49" t="s">
        <v>161</v>
      </c>
      <c r="C51" s="50" t="s">
        <v>162</v>
      </c>
      <c r="D51" s="51">
        <v>2826</v>
      </c>
      <c r="E51" s="51">
        <v>2826</v>
      </c>
      <c r="F51" s="51">
        <f>'ごみ搬入量内訳'!H51</f>
        <v>879</v>
      </c>
      <c r="G51" s="51">
        <f>'ごみ搬入量内訳'!AG51</f>
        <v>32</v>
      </c>
      <c r="H51" s="51">
        <f>'ごみ搬入量内訳'!AH51</f>
        <v>0</v>
      </c>
      <c r="I51" s="51">
        <f t="shared" si="0"/>
        <v>911</v>
      </c>
      <c r="J51" s="51">
        <f t="shared" si="1"/>
        <v>883.1883973669159</v>
      </c>
      <c r="K51" s="51">
        <f>('ごみ搬入量内訳'!E51+'ごみ搬入量内訳'!AH51)/'ごみ処理概要'!D51/365*1000000</f>
        <v>680.5688857865806</v>
      </c>
      <c r="L51" s="51">
        <f>'ごみ搬入量内訳'!F51/'ごみ処理概要'!D51/365*1000000</f>
        <v>202.61951158033526</v>
      </c>
      <c r="M51" s="51">
        <f>'資源化量内訳'!BP51</f>
        <v>0</v>
      </c>
      <c r="N51" s="51">
        <f>'ごみ処理量内訳'!E51</f>
        <v>824</v>
      </c>
      <c r="O51" s="51">
        <f>'ごみ処理量内訳'!L51</f>
        <v>87</v>
      </c>
      <c r="P51" s="51">
        <f t="shared" si="2"/>
        <v>0</v>
      </c>
      <c r="Q51" s="51">
        <f>'ごみ処理量内訳'!G51</f>
        <v>0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3"/>
        <v>0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4"/>
        <v>911</v>
      </c>
      <c r="AE51" s="52">
        <f t="shared" si="5"/>
        <v>90.45005488474203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261</v>
      </c>
      <c r="AL51" s="51">
        <f t="shared" si="6"/>
        <v>0</v>
      </c>
      <c r="AM51" s="52">
        <f t="shared" si="7"/>
        <v>0</v>
      </c>
      <c r="AN51" s="51">
        <f>'ごみ処理量内訳'!AC51</f>
        <v>87</v>
      </c>
      <c r="AO51" s="51">
        <f>'ごみ処理量内訳'!AD51</f>
        <v>19</v>
      </c>
      <c r="AP51" s="51">
        <f>'ごみ処理量内訳'!AE51</f>
        <v>0</v>
      </c>
      <c r="AQ51" s="51">
        <f t="shared" si="8"/>
        <v>106</v>
      </c>
    </row>
    <row r="52" spans="1:43" ht="13.5">
      <c r="A52" s="26" t="s">
        <v>80</v>
      </c>
      <c r="B52" s="49" t="s">
        <v>163</v>
      </c>
      <c r="C52" s="50" t="s">
        <v>164</v>
      </c>
      <c r="D52" s="51">
        <v>868</v>
      </c>
      <c r="E52" s="51">
        <v>868</v>
      </c>
      <c r="F52" s="51">
        <f>'ごみ搬入量内訳'!H52</f>
        <v>520</v>
      </c>
      <c r="G52" s="51">
        <f>'ごみ搬入量内訳'!AG52</f>
        <v>25</v>
      </c>
      <c r="H52" s="51">
        <f>'ごみ搬入量内訳'!AH52</f>
        <v>0</v>
      </c>
      <c r="I52" s="51">
        <f t="shared" si="0"/>
        <v>545</v>
      </c>
      <c r="J52" s="51">
        <f t="shared" si="1"/>
        <v>1720.2196831008146</v>
      </c>
      <c r="K52" s="51">
        <f>('ごみ搬入量内訳'!E52+'ごみ搬入量内訳'!AH52)/'ごみ処理概要'!D52/365*1000000</f>
        <v>1720.2196831008146</v>
      </c>
      <c r="L52" s="51">
        <f>'ごみ搬入量内訳'!F52/'ごみ処理概要'!D52/365*1000000</f>
        <v>0</v>
      </c>
      <c r="M52" s="51">
        <f>'資源化量内訳'!BP52</f>
        <v>0</v>
      </c>
      <c r="N52" s="51">
        <f>'ごみ処理量内訳'!E52</f>
        <v>395</v>
      </c>
      <c r="O52" s="51">
        <f>'ごみ処理量内訳'!L52</f>
        <v>150</v>
      </c>
      <c r="P52" s="51">
        <f t="shared" si="2"/>
        <v>0</v>
      </c>
      <c r="Q52" s="51">
        <f>'ごみ処理量内訳'!G52</f>
        <v>0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3"/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4"/>
        <v>545</v>
      </c>
      <c r="AE52" s="52">
        <f t="shared" si="5"/>
        <v>72.47706422018348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261</v>
      </c>
      <c r="AL52" s="51">
        <f t="shared" si="6"/>
        <v>0</v>
      </c>
      <c r="AM52" s="52">
        <f t="shared" si="7"/>
        <v>0</v>
      </c>
      <c r="AN52" s="51">
        <f>'ごみ処理量内訳'!AC52</f>
        <v>150</v>
      </c>
      <c r="AO52" s="51">
        <f>'ごみ処理量内訳'!AD52</f>
        <v>10</v>
      </c>
      <c r="AP52" s="51">
        <f>'ごみ処理量内訳'!AE52</f>
        <v>0</v>
      </c>
      <c r="AQ52" s="51">
        <f t="shared" si="8"/>
        <v>160</v>
      </c>
    </row>
    <row r="53" spans="1:43" ht="13.5">
      <c r="A53" s="26" t="s">
        <v>80</v>
      </c>
      <c r="B53" s="49" t="s">
        <v>165</v>
      </c>
      <c r="C53" s="50" t="s">
        <v>166</v>
      </c>
      <c r="D53" s="51">
        <v>5032</v>
      </c>
      <c r="E53" s="51">
        <v>5032</v>
      </c>
      <c r="F53" s="51">
        <f>'ごみ搬入量内訳'!H53</f>
        <v>1042</v>
      </c>
      <c r="G53" s="51">
        <f>'ごみ搬入量内訳'!AG53</f>
        <v>91</v>
      </c>
      <c r="H53" s="51">
        <f>'ごみ搬入量内訳'!AH53</f>
        <v>0</v>
      </c>
      <c r="I53" s="51">
        <f t="shared" si="0"/>
        <v>1133</v>
      </c>
      <c r="J53" s="51">
        <f t="shared" si="1"/>
        <v>616.8739246902019</v>
      </c>
      <c r="K53" s="51">
        <f>('ごみ搬入量内訳'!E53+'ごみ搬入量内訳'!AH53)/'ごみ処理概要'!D53/365*1000000</f>
        <v>515.6042424374415</v>
      </c>
      <c r="L53" s="51">
        <f>'ごみ搬入量内訳'!F53/'ごみ処理概要'!D53/365*1000000</f>
        <v>101.26968225276043</v>
      </c>
      <c r="M53" s="51">
        <f>'資源化量内訳'!BP53</f>
        <v>52</v>
      </c>
      <c r="N53" s="51">
        <f>'ごみ処理量内訳'!E53</f>
        <v>1055</v>
      </c>
      <c r="O53" s="51">
        <f>'ごみ処理量内訳'!L53</f>
        <v>0</v>
      </c>
      <c r="P53" s="51">
        <f t="shared" si="2"/>
        <v>78</v>
      </c>
      <c r="Q53" s="51">
        <f>'ごみ処理量内訳'!G53</f>
        <v>78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3"/>
        <v>46</v>
      </c>
      <c r="W53" s="51">
        <f>'資源化量内訳'!M53</f>
        <v>0</v>
      </c>
      <c r="X53" s="51">
        <f>'資源化量内訳'!N53</f>
        <v>0</v>
      </c>
      <c r="Y53" s="51">
        <f>'資源化量内訳'!O53</f>
        <v>38</v>
      </c>
      <c r="Z53" s="51">
        <f>'資源化量内訳'!P53</f>
        <v>5</v>
      </c>
      <c r="AA53" s="51">
        <f>'資源化量内訳'!Q53</f>
        <v>3</v>
      </c>
      <c r="AB53" s="51">
        <f>'資源化量内訳'!R53</f>
        <v>0</v>
      </c>
      <c r="AC53" s="51">
        <f>'資源化量内訳'!S53</f>
        <v>0</v>
      </c>
      <c r="AD53" s="51">
        <f t="shared" si="4"/>
        <v>1179</v>
      </c>
      <c r="AE53" s="52">
        <f t="shared" si="5"/>
        <v>100</v>
      </c>
      <c r="AF53" s="51">
        <f>'資源化量内訳'!AB53</f>
        <v>0</v>
      </c>
      <c r="AG53" s="51">
        <f>'資源化量内訳'!AJ53</f>
        <v>42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261</v>
      </c>
      <c r="AL53" s="51">
        <f t="shared" si="6"/>
        <v>42</v>
      </c>
      <c r="AM53" s="52">
        <f t="shared" si="7"/>
        <v>11.372867587327375</v>
      </c>
      <c r="AN53" s="51">
        <f>'ごみ処理量内訳'!AC53</f>
        <v>0</v>
      </c>
      <c r="AO53" s="51">
        <f>'ごみ処理量内訳'!AD53</f>
        <v>116</v>
      </c>
      <c r="AP53" s="51">
        <f>'ごみ処理量内訳'!AE53</f>
        <v>29</v>
      </c>
      <c r="AQ53" s="51">
        <f t="shared" si="8"/>
        <v>145</v>
      </c>
    </row>
    <row r="54" spans="1:43" ht="13.5">
      <c r="A54" s="26" t="s">
        <v>80</v>
      </c>
      <c r="B54" s="49" t="s">
        <v>167</v>
      </c>
      <c r="C54" s="50" t="s">
        <v>168</v>
      </c>
      <c r="D54" s="51">
        <v>14105</v>
      </c>
      <c r="E54" s="51">
        <v>14105</v>
      </c>
      <c r="F54" s="51">
        <f>'ごみ搬入量内訳'!H54</f>
        <v>2939</v>
      </c>
      <c r="G54" s="51">
        <f>'ごみ搬入量内訳'!AG54</f>
        <v>294</v>
      </c>
      <c r="H54" s="51">
        <f>'ごみ搬入量内訳'!AH54</f>
        <v>241</v>
      </c>
      <c r="I54" s="51">
        <f t="shared" si="0"/>
        <v>3474</v>
      </c>
      <c r="J54" s="51">
        <f t="shared" si="1"/>
        <v>674.7825749151423</v>
      </c>
      <c r="K54" s="51">
        <f>('ごみ搬入量内訳'!E54+'ごみ搬入量内訳'!AH54)/'ごみ処理概要'!D54/365*1000000</f>
        <v>443.44519819552966</v>
      </c>
      <c r="L54" s="51">
        <f>'ごみ搬入量内訳'!F54/'ごみ処理概要'!D54/365*1000000</f>
        <v>231.3373767196127</v>
      </c>
      <c r="M54" s="51">
        <f>'資源化量内訳'!BP54</f>
        <v>301</v>
      </c>
      <c r="N54" s="51">
        <f>'ごみ処理量内訳'!E54</f>
        <v>2850</v>
      </c>
      <c r="O54" s="51">
        <f>'ごみ処理量内訳'!L54</f>
        <v>0</v>
      </c>
      <c r="P54" s="51">
        <f t="shared" si="2"/>
        <v>276</v>
      </c>
      <c r="Q54" s="51">
        <f>'ごみ処理量内訳'!G54</f>
        <v>276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3"/>
        <v>75</v>
      </c>
      <c r="W54" s="51">
        <f>'資源化量内訳'!M54</f>
        <v>9</v>
      </c>
      <c r="X54" s="51">
        <f>'資源化量内訳'!N54</f>
        <v>10</v>
      </c>
      <c r="Y54" s="51">
        <f>'資源化量内訳'!O54</f>
        <v>48</v>
      </c>
      <c r="Z54" s="51">
        <f>'資源化量内訳'!P54</f>
        <v>6</v>
      </c>
      <c r="AA54" s="51">
        <f>'資源化量内訳'!Q54</f>
        <v>2</v>
      </c>
      <c r="AB54" s="51">
        <f>'資源化量内訳'!R54</f>
        <v>0</v>
      </c>
      <c r="AC54" s="51">
        <f>'資源化量内訳'!S54</f>
        <v>0</v>
      </c>
      <c r="AD54" s="51">
        <f t="shared" si="4"/>
        <v>3201</v>
      </c>
      <c r="AE54" s="52">
        <f t="shared" si="5"/>
        <v>100</v>
      </c>
      <c r="AF54" s="51">
        <f>'資源化量内訳'!AB54</f>
        <v>0</v>
      </c>
      <c r="AG54" s="51">
        <f>'資源化量内訳'!AJ54</f>
        <v>149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261</v>
      </c>
      <c r="AL54" s="51">
        <f t="shared" si="6"/>
        <v>149</v>
      </c>
      <c r="AM54" s="52">
        <f t="shared" si="7"/>
        <v>14.99143346659052</v>
      </c>
      <c r="AN54" s="51">
        <f>'ごみ処理量内訳'!AC54</f>
        <v>0</v>
      </c>
      <c r="AO54" s="51">
        <f>'ごみ処理量内訳'!AD54</f>
        <v>321</v>
      </c>
      <c r="AP54" s="51">
        <f>'ごみ処理量内訳'!AE54</f>
        <v>102</v>
      </c>
      <c r="AQ54" s="51">
        <f t="shared" si="8"/>
        <v>423</v>
      </c>
    </row>
    <row r="55" spans="1:43" ht="13.5">
      <c r="A55" s="26" t="s">
        <v>80</v>
      </c>
      <c r="B55" s="49" t="s">
        <v>169</v>
      </c>
      <c r="C55" s="50" t="s">
        <v>262</v>
      </c>
      <c r="D55" s="51">
        <v>7642</v>
      </c>
      <c r="E55" s="51">
        <v>7642</v>
      </c>
      <c r="F55" s="51">
        <f>'ごみ搬入量内訳'!H55</f>
        <v>1212</v>
      </c>
      <c r="G55" s="51">
        <f>'ごみ搬入量内訳'!AG55</f>
        <v>46</v>
      </c>
      <c r="H55" s="51">
        <f>'ごみ搬入量内訳'!AH55</f>
        <v>0</v>
      </c>
      <c r="I55" s="51">
        <f t="shared" si="0"/>
        <v>1258</v>
      </c>
      <c r="J55" s="51">
        <f t="shared" si="1"/>
        <v>451.0043630549272</v>
      </c>
      <c r="K55" s="51">
        <f>('ごみ搬入量内訳'!E55+'ごみ搬入量内訳'!AH55)/'ごみ処理概要'!D55/365*1000000</f>
        <v>312.61987645778737</v>
      </c>
      <c r="L55" s="51">
        <f>'ごみ搬入量内訳'!F55/'ごみ処理概要'!D55/365*1000000</f>
        <v>138.38448659713984</v>
      </c>
      <c r="M55" s="51">
        <f>'資源化量内訳'!BP55</f>
        <v>0</v>
      </c>
      <c r="N55" s="51">
        <f>'ごみ処理量内訳'!E55</f>
        <v>1094</v>
      </c>
      <c r="O55" s="51">
        <f>'ごみ処理量内訳'!L55</f>
        <v>0</v>
      </c>
      <c r="P55" s="51">
        <f t="shared" si="2"/>
        <v>164</v>
      </c>
      <c r="Q55" s="51">
        <f>'ごみ処理量内訳'!G55</f>
        <v>164</v>
      </c>
      <c r="R55" s="51">
        <f>'ごみ処理量内訳'!H55</f>
        <v>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3"/>
        <v>0</v>
      </c>
      <c r="W55" s="51">
        <f>'資源化量内訳'!M55</f>
        <v>0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4"/>
        <v>1258</v>
      </c>
      <c r="AE55" s="52">
        <f t="shared" si="5"/>
        <v>100</v>
      </c>
      <c r="AF55" s="51">
        <f>'資源化量内訳'!AB55</f>
        <v>0</v>
      </c>
      <c r="AG55" s="51">
        <f>'資源化量内訳'!AJ55</f>
        <v>89</v>
      </c>
      <c r="AH55" s="51">
        <f>'資源化量内訳'!AR55</f>
        <v>0</v>
      </c>
      <c r="AI55" s="51">
        <f>'資源化量内訳'!AZ55</f>
        <v>0</v>
      </c>
      <c r="AJ55" s="51">
        <f>'資源化量内訳'!BH55</f>
        <v>0</v>
      </c>
      <c r="AK55" s="51" t="s">
        <v>261</v>
      </c>
      <c r="AL55" s="51">
        <f t="shared" si="6"/>
        <v>89</v>
      </c>
      <c r="AM55" s="52">
        <f t="shared" si="7"/>
        <v>7.074721780604134</v>
      </c>
      <c r="AN55" s="51">
        <f>'ごみ処理量内訳'!AC55</f>
        <v>0</v>
      </c>
      <c r="AO55" s="51">
        <f>'ごみ処理量内訳'!AD55</f>
        <v>129</v>
      </c>
      <c r="AP55" s="51">
        <f>'ごみ処理量内訳'!AE55</f>
        <v>60</v>
      </c>
      <c r="AQ55" s="51">
        <f t="shared" si="8"/>
        <v>189</v>
      </c>
    </row>
    <row r="56" spans="1:43" ht="13.5">
      <c r="A56" s="26" t="s">
        <v>80</v>
      </c>
      <c r="B56" s="49" t="s">
        <v>170</v>
      </c>
      <c r="C56" s="50" t="s">
        <v>31</v>
      </c>
      <c r="D56" s="51">
        <v>5364</v>
      </c>
      <c r="E56" s="51">
        <v>5364</v>
      </c>
      <c r="F56" s="51">
        <f>'ごみ搬入量内訳'!H56</f>
        <v>935</v>
      </c>
      <c r="G56" s="51">
        <f>'ごみ搬入量内訳'!AG56</f>
        <v>25</v>
      </c>
      <c r="H56" s="51">
        <f>'ごみ搬入量内訳'!AH56</f>
        <v>0</v>
      </c>
      <c r="I56" s="51">
        <f t="shared" si="0"/>
        <v>960</v>
      </c>
      <c r="J56" s="51">
        <f t="shared" si="1"/>
        <v>490.33128007109804</v>
      </c>
      <c r="K56" s="51">
        <f>('ごみ搬入量内訳'!E56+'ごみ搬入量内訳'!AH56)/'ごみ処理概要'!D56/365*1000000</f>
        <v>350.38256055080547</v>
      </c>
      <c r="L56" s="51">
        <f>'ごみ搬入量内訳'!F56/'ごみ処理概要'!D56/365*1000000</f>
        <v>139.94871952029257</v>
      </c>
      <c r="M56" s="51">
        <f>'資源化量内訳'!BP56</f>
        <v>28</v>
      </c>
      <c r="N56" s="51">
        <f>'ごみ処理量内訳'!E56</f>
        <v>823</v>
      </c>
      <c r="O56" s="51">
        <f>'ごみ処理量内訳'!L56</f>
        <v>0</v>
      </c>
      <c r="P56" s="51">
        <f t="shared" si="2"/>
        <v>109</v>
      </c>
      <c r="Q56" s="51">
        <f>'ごみ処理量内訳'!G56</f>
        <v>80</v>
      </c>
      <c r="R56" s="51">
        <f>'ごみ処理量内訳'!H56</f>
        <v>29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3"/>
        <v>0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4"/>
        <v>932</v>
      </c>
      <c r="AE56" s="52">
        <f t="shared" si="5"/>
        <v>100</v>
      </c>
      <c r="AF56" s="51">
        <f>'資源化量内訳'!AB56</f>
        <v>0</v>
      </c>
      <c r="AG56" s="51">
        <f>'資源化量内訳'!AJ56</f>
        <v>44</v>
      </c>
      <c r="AH56" s="51">
        <f>'資源化量内訳'!AR56</f>
        <v>29</v>
      </c>
      <c r="AI56" s="51">
        <f>'資源化量内訳'!AZ56</f>
        <v>0</v>
      </c>
      <c r="AJ56" s="51">
        <f>'資源化量内訳'!BH56</f>
        <v>0</v>
      </c>
      <c r="AK56" s="51" t="s">
        <v>261</v>
      </c>
      <c r="AL56" s="51">
        <f t="shared" si="6"/>
        <v>73</v>
      </c>
      <c r="AM56" s="52">
        <f t="shared" si="7"/>
        <v>10.520833333333334</v>
      </c>
      <c r="AN56" s="51">
        <f>'ごみ処理量内訳'!AC56</f>
        <v>0</v>
      </c>
      <c r="AO56" s="51">
        <f>'ごみ処理量内訳'!AD56</f>
        <v>93</v>
      </c>
      <c r="AP56" s="51">
        <f>'ごみ処理量内訳'!AE56</f>
        <v>29</v>
      </c>
      <c r="AQ56" s="51">
        <f t="shared" si="8"/>
        <v>122</v>
      </c>
    </row>
    <row r="57" spans="1:43" ht="13.5">
      <c r="A57" s="26" t="s">
        <v>80</v>
      </c>
      <c r="B57" s="49" t="s">
        <v>171</v>
      </c>
      <c r="C57" s="50" t="s">
        <v>172</v>
      </c>
      <c r="D57" s="51">
        <v>10264</v>
      </c>
      <c r="E57" s="51">
        <v>10264</v>
      </c>
      <c r="F57" s="51">
        <f>'ごみ搬入量内訳'!H57</f>
        <v>2052</v>
      </c>
      <c r="G57" s="51">
        <f>'ごみ搬入量内訳'!AG57</f>
        <v>18</v>
      </c>
      <c r="H57" s="51">
        <f>'ごみ搬入量内訳'!AH57</f>
        <v>70</v>
      </c>
      <c r="I57" s="51">
        <f t="shared" si="0"/>
        <v>2140</v>
      </c>
      <c r="J57" s="51">
        <f t="shared" si="1"/>
        <v>571.2211319787741</v>
      </c>
      <c r="K57" s="51">
        <f>('ごみ搬入量内訳'!E57+'ごみ搬入量内訳'!AH57)/'ごみ処理概要'!D57/365*1000000</f>
        <v>519.9713855582486</v>
      </c>
      <c r="L57" s="51">
        <f>'ごみ搬入量内訳'!F57/'ごみ処理概要'!D57/365*1000000</f>
        <v>51.24974642052553</v>
      </c>
      <c r="M57" s="51">
        <f>'資源化量内訳'!BP57</f>
        <v>0</v>
      </c>
      <c r="N57" s="51">
        <f>'ごみ処理量内訳'!E57</f>
        <v>1609</v>
      </c>
      <c r="O57" s="51">
        <f>'ごみ処理量内訳'!L57</f>
        <v>40</v>
      </c>
      <c r="P57" s="51">
        <f t="shared" si="2"/>
        <v>0</v>
      </c>
      <c r="Q57" s="51">
        <f>'ごみ処理量内訳'!G57</f>
        <v>0</v>
      </c>
      <c r="R57" s="51">
        <f>'ごみ処理量内訳'!H57</f>
        <v>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3"/>
        <v>403</v>
      </c>
      <c r="W57" s="51">
        <f>'資源化量内訳'!M57</f>
        <v>170</v>
      </c>
      <c r="X57" s="51">
        <f>'資源化量内訳'!N57</f>
        <v>155</v>
      </c>
      <c r="Y57" s="51">
        <f>'資源化量内訳'!O57</f>
        <v>46</v>
      </c>
      <c r="Z57" s="51">
        <f>'資源化量内訳'!P57</f>
        <v>2</v>
      </c>
      <c r="AA57" s="51">
        <f>'資源化量内訳'!Q57</f>
        <v>0</v>
      </c>
      <c r="AB57" s="51">
        <f>'資源化量内訳'!R57</f>
        <v>15</v>
      </c>
      <c r="AC57" s="51">
        <f>'資源化量内訳'!S57</f>
        <v>15</v>
      </c>
      <c r="AD57" s="51">
        <f t="shared" si="4"/>
        <v>2052</v>
      </c>
      <c r="AE57" s="52">
        <f t="shared" si="5"/>
        <v>98.05068226120858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0</v>
      </c>
      <c r="AI57" s="51">
        <f>'資源化量内訳'!AZ57</f>
        <v>0</v>
      </c>
      <c r="AJ57" s="51">
        <f>'資源化量内訳'!BH57</f>
        <v>0</v>
      </c>
      <c r="AK57" s="51" t="s">
        <v>261</v>
      </c>
      <c r="AL57" s="51">
        <f t="shared" si="6"/>
        <v>0</v>
      </c>
      <c r="AM57" s="52">
        <f t="shared" si="7"/>
        <v>19.639376218323587</v>
      </c>
      <c r="AN57" s="51">
        <f>'ごみ処理量内訳'!AC57</f>
        <v>40</v>
      </c>
      <c r="AO57" s="51">
        <f>'ごみ処理量内訳'!AD57</f>
        <v>225</v>
      </c>
      <c r="AP57" s="51">
        <f>'ごみ処理量内訳'!AE57</f>
        <v>0</v>
      </c>
      <c r="AQ57" s="51">
        <f t="shared" si="8"/>
        <v>265</v>
      </c>
    </row>
    <row r="58" spans="1:43" ht="13.5">
      <c r="A58" s="26" t="s">
        <v>80</v>
      </c>
      <c r="B58" s="49" t="s">
        <v>173</v>
      </c>
      <c r="C58" s="50" t="s">
        <v>174</v>
      </c>
      <c r="D58" s="51">
        <v>23400</v>
      </c>
      <c r="E58" s="51">
        <v>23400</v>
      </c>
      <c r="F58" s="51">
        <f>'ごみ搬入量内訳'!H58</f>
        <v>8607</v>
      </c>
      <c r="G58" s="51">
        <f>'ごみ搬入量内訳'!AG58</f>
        <v>424</v>
      </c>
      <c r="H58" s="51">
        <f>'ごみ搬入量内訳'!AH58</f>
        <v>0</v>
      </c>
      <c r="I58" s="51">
        <f t="shared" si="0"/>
        <v>9031</v>
      </c>
      <c r="J58" s="51">
        <f t="shared" si="1"/>
        <v>1057.3703313429342</v>
      </c>
      <c r="K58" s="51">
        <f>('ごみ搬入量内訳'!E58+'ごみ搬入量内訳'!AH58)/'ごみ処理概要'!D58/365*1000000</f>
        <v>843.8121999765834</v>
      </c>
      <c r="L58" s="51">
        <f>'ごみ搬入量内訳'!F58/'ごみ処理概要'!D58/365*1000000</f>
        <v>213.55813136635055</v>
      </c>
      <c r="M58" s="51">
        <f>'資源化量内訳'!BP58</f>
        <v>137</v>
      </c>
      <c r="N58" s="51">
        <f>'ごみ処理量内訳'!E58</f>
        <v>6584</v>
      </c>
      <c r="O58" s="51">
        <f>'ごみ処理量内訳'!L58</f>
        <v>1764</v>
      </c>
      <c r="P58" s="51">
        <f t="shared" si="2"/>
        <v>0</v>
      </c>
      <c r="Q58" s="51">
        <f>'ごみ処理量内訳'!G58</f>
        <v>0</v>
      </c>
      <c r="R58" s="51">
        <f>'ごみ処理量内訳'!H58</f>
        <v>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3"/>
        <v>683</v>
      </c>
      <c r="W58" s="51">
        <f>'資源化量内訳'!M58</f>
        <v>362</v>
      </c>
      <c r="X58" s="51">
        <f>'資源化量内訳'!N58</f>
        <v>213</v>
      </c>
      <c r="Y58" s="51">
        <f>'資源化量内訳'!O58</f>
        <v>108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4"/>
        <v>9031</v>
      </c>
      <c r="AE58" s="52">
        <f t="shared" si="5"/>
        <v>80.46727937105526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0</v>
      </c>
      <c r="AI58" s="51">
        <f>'資源化量内訳'!AZ58</f>
        <v>0</v>
      </c>
      <c r="AJ58" s="51">
        <f>'資源化量内訳'!BH58</f>
        <v>0</v>
      </c>
      <c r="AK58" s="51" t="s">
        <v>261</v>
      </c>
      <c r="AL58" s="51">
        <f t="shared" si="6"/>
        <v>0</v>
      </c>
      <c r="AM58" s="52">
        <f t="shared" si="7"/>
        <v>8.944153577661432</v>
      </c>
      <c r="AN58" s="51">
        <f>'ごみ処理量内訳'!AC58</f>
        <v>1764</v>
      </c>
      <c r="AO58" s="51">
        <f>'ごみ処理量内訳'!AD58</f>
        <v>725</v>
      </c>
      <c r="AP58" s="51">
        <f>'ごみ処理量内訳'!AE58</f>
        <v>0</v>
      </c>
      <c r="AQ58" s="51">
        <f t="shared" si="8"/>
        <v>2489</v>
      </c>
    </row>
    <row r="59" spans="1:43" ht="13.5">
      <c r="A59" s="26" t="s">
        <v>80</v>
      </c>
      <c r="B59" s="49" t="s">
        <v>175</v>
      </c>
      <c r="C59" s="50" t="s">
        <v>176</v>
      </c>
      <c r="D59" s="51">
        <v>44577</v>
      </c>
      <c r="E59" s="51">
        <v>44577</v>
      </c>
      <c r="F59" s="51">
        <f>'ごみ搬入量内訳'!H59</f>
        <v>14038</v>
      </c>
      <c r="G59" s="51">
        <f>'ごみ搬入量内訳'!AG59</f>
        <v>689</v>
      </c>
      <c r="H59" s="51">
        <f>'ごみ搬入量内訳'!AH59</f>
        <v>0</v>
      </c>
      <c r="I59" s="51">
        <f t="shared" si="0"/>
        <v>14727</v>
      </c>
      <c r="J59" s="51">
        <f t="shared" si="1"/>
        <v>905.1292192269432</v>
      </c>
      <c r="K59" s="51">
        <f>('ごみ搬入量内訳'!E59+'ごみ搬入量内訳'!AH59)/'ごみ処理概要'!D59/365*1000000</f>
        <v>808.3288851275045</v>
      </c>
      <c r="L59" s="51">
        <f>'ごみ搬入量内訳'!F59/'ごみ処理概要'!D59/365*1000000</f>
        <v>96.80033409943884</v>
      </c>
      <c r="M59" s="51">
        <f>'資源化量内訳'!BP59</f>
        <v>330</v>
      </c>
      <c r="N59" s="51">
        <f>'ごみ処理量内訳'!E59</f>
        <v>12355</v>
      </c>
      <c r="O59" s="51">
        <f>'ごみ処理量内訳'!L59</f>
        <v>429</v>
      </c>
      <c r="P59" s="51">
        <f t="shared" si="2"/>
        <v>1943</v>
      </c>
      <c r="Q59" s="51">
        <f>'ごみ処理量内訳'!G59</f>
        <v>689</v>
      </c>
      <c r="R59" s="51">
        <f>'ごみ処理量内訳'!H59</f>
        <v>1254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3"/>
        <v>0</v>
      </c>
      <c r="W59" s="51">
        <f>'資源化量内訳'!M59</f>
        <v>0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4"/>
        <v>14727</v>
      </c>
      <c r="AE59" s="52">
        <f t="shared" si="5"/>
        <v>97.08698309227948</v>
      </c>
      <c r="AF59" s="51">
        <f>'資源化量内訳'!AB59</f>
        <v>0</v>
      </c>
      <c r="AG59" s="51">
        <f>'資源化量内訳'!AJ59</f>
        <v>482</v>
      </c>
      <c r="AH59" s="51">
        <f>'資源化量内訳'!AR59</f>
        <v>1139</v>
      </c>
      <c r="AI59" s="51">
        <f>'資源化量内訳'!AZ59</f>
        <v>0</v>
      </c>
      <c r="AJ59" s="51">
        <f>'資源化量内訳'!BH59</f>
        <v>0</v>
      </c>
      <c r="AK59" s="51" t="s">
        <v>261</v>
      </c>
      <c r="AL59" s="51">
        <f t="shared" si="6"/>
        <v>1621</v>
      </c>
      <c r="AM59" s="52">
        <f t="shared" si="7"/>
        <v>12.957428438599985</v>
      </c>
      <c r="AN59" s="51">
        <f>'ごみ処理量内訳'!AC59</f>
        <v>429</v>
      </c>
      <c r="AO59" s="51">
        <f>'ごみ処理量内訳'!AD59</f>
        <v>1360</v>
      </c>
      <c r="AP59" s="51">
        <f>'ごみ処理量内訳'!AE59</f>
        <v>260</v>
      </c>
      <c r="AQ59" s="51">
        <f t="shared" si="8"/>
        <v>2049</v>
      </c>
    </row>
    <row r="60" spans="1:43" ht="13.5">
      <c r="A60" s="26" t="s">
        <v>80</v>
      </c>
      <c r="B60" s="49" t="s">
        <v>177</v>
      </c>
      <c r="C60" s="50" t="s">
        <v>259</v>
      </c>
      <c r="D60" s="51">
        <v>7491</v>
      </c>
      <c r="E60" s="51">
        <v>6671</v>
      </c>
      <c r="F60" s="51">
        <f>'ごみ搬入量内訳'!H60</f>
        <v>2356</v>
      </c>
      <c r="G60" s="51">
        <f>'ごみ搬入量内訳'!AG60</f>
        <v>20</v>
      </c>
      <c r="H60" s="51">
        <f>'ごみ搬入量内訳'!AH60</f>
        <v>260</v>
      </c>
      <c r="I60" s="51">
        <f t="shared" si="0"/>
        <v>2636</v>
      </c>
      <c r="J60" s="51">
        <f t="shared" si="1"/>
        <v>964.0792695526869</v>
      </c>
      <c r="K60" s="51">
        <f>('ごみ搬入量内訳'!E60+'ごみ搬入量内訳'!AH60)/'ごみ処理概要'!D60/365*1000000</f>
        <v>703.3097250947711</v>
      </c>
      <c r="L60" s="51">
        <f>'ごみ搬入量内訳'!F60/'ごみ処理概要'!D60/365*1000000</f>
        <v>260.7695444579157</v>
      </c>
      <c r="M60" s="51">
        <f>'資源化量内訳'!BP60</f>
        <v>113</v>
      </c>
      <c r="N60" s="51">
        <f>'ごみ処理量内訳'!E60</f>
        <v>1576</v>
      </c>
      <c r="O60" s="51">
        <f>'ごみ処理量内訳'!L60</f>
        <v>129</v>
      </c>
      <c r="P60" s="51">
        <f t="shared" si="2"/>
        <v>671</v>
      </c>
      <c r="Q60" s="51">
        <f>'ごみ処理量内訳'!G60</f>
        <v>0</v>
      </c>
      <c r="R60" s="51">
        <f>'ごみ処理量内訳'!H60</f>
        <v>311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360</v>
      </c>
      <c r="V60" s="51">
        <f t="shared" si="3"/>
        <v>0</v>
      </c>
      <c r="W60" s="51">
        <f>'資源化量内訳'!M60</f>
        <v>0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4"/>
        <v>2376</v>
      </c>
      <c r="AE60" s="52">
        <f t="shared" si="5"/>
        <v>94.57070707070707</v>
      </c>
      <c r="AF60" s="51">
        <f>'資源化量内訳'!AB60</f>
        <v>0</v>
      </c>
      <c r="AG60" s="51">
        <f>'資源化量内訳'!AJ60</f>
        <v>0</v>
      </c>
      <c r="AH60" s="51">
        <f>'資源化量内訳'!AR60</f>
        <v>311</v>
      </c>
      <c r="AI60" s="51">
        <f>'資源化量内訳'!AZ60</f>
        <v>0</v>
      </c>
      <c r="AJ60" s="51">
        <f>'資源化量内訳'!BH60</f>
        <v>0</v>
      </c>
      <c r="AK60" s="51" t="s">
        <v>261</v>
      </c>
      <c r="AL60" s="51">
        <f t="shared" si="6"/>
        <v>311</v>
      </c>
      <c r="AM60" s="52">
        <f t="shared" si="7"/>
        <v>17.034953796705505</v>
      </c>
      <c r="AN60" s="51">
        <f>'ごみ処理量内訳'!AC60</f>
        <v>129</v>
      </c>
      <c r="AO60" s="51">
        <f>'ごみ処理量内訳'!AD60</f>
        <v>173</v>
      </c>
      <c r="AP60" s="51">
        <f>'ごみ処理量内訳'!AE60</f>
        <v>360</v>
      </c>
      <c r="AQ60" s="51">
        <f t="shared" si="8"/>
        <v>662</v>
      </c>
    </row>
    <row r="61" spans="1:43" ht="13.5">
      <c r="A61" s="26" t="s">
        <v>80</v>
      </c>
      <c r="B61" s="49" t="s">
        <v>178</v>
      </c>
      <c r="C61" s="50" t="s">
        <v>179</v>
      </c>
      <c r="D61" s="51">
        <v>8707</v>
      </c>
      <c r="E61" s="51">
        <v>8707</v>
      </c>
      <c r="F61" s="51">
        <f>'ごみ搬入量内訳'!H61</f>
        <v>3250</v>
      </c>
      <c r="G61" s="51">
        <f>'ごみ搬入量内訳'!AG61</f>
        <v>345</v>
      </c>
      <c r="H61" s="51">
        <f>'ごみ搬入量内訳'!AH61</f>
        <v>0</v>
      </c>
      <c r="I61" s="51">
        <f t="shared" si="0"/>
        <v>3595</v>
      </c>
      <c r="J61" s="51">
        <f t="shared" si="1"/>
        <v>1131.195023371213</v>
      </c>
      <c r="K61" s="51">
        <f>('ごみ搬入量内訳'!E61+'ごみ搬入量内訳'!AH61)/'ごみ処理概要'!D61/365*1000000</f>
        <v>713.6440369974717</v>
      </c>
      <c r="L61" s="51">
        <f>'ごみ搬入量内訳'!F61/'ごみ処理概要'!D61/365*1000000</f>
        <v>417.5509863737411</v>
      </c>
      <c r="M61" s="51">
        <f>'資源化量内訳'!BP61</f>
        <v>63</v>
      </c>
      <c r="N61" s="51">
        <f>'ごみ処理量内訳'!E61</f>
        <v>2570</v>
      </c>
      <c r="O61" s="51">
        <f>'ごみ処理量内訳'!L61</f>
        <v>666</v>
      </c>
      <c r="P61" s="51">
        <f t="shared" si="2"/>
        <v>210</v>
      </c>
      <c r="Q61" s="51">
        <f>'ごみ処理量内訳'!G61</f>
        <v>0</v>
      </c>
      <c r="R61" s="51">
        <f>'ごみ処理量内訳'!H61</f>
        <v>210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3"/>
        <v>149</v>
      </c>
      <c r="W61" s="51">
        <f>'資源化量内訳'!M61</f>
        <v>0</v>
      </c>
      <c r="X61" s="51">
        <f>'資源化量内訳'!N61</f>
        <v>52</v>
      </c>
      <c r="Y61" s="51">
        <f>'資源化量内訳'!O61</f>
        <v>85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12</v>
      </c>
      <c r="AD61" s="51">
        <f t="shared" si="4"/>
        <v>3595</v>
      </c>
      <c r="AE61" s="52">
        <f t="shared" si="5"/>
        <v>81.47426981919332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210</v>
      </c>
      <c r="AI61" s="51">
        <f>'資源化量内訳'!AZ61</f>
        <v>0</v>
      </c>
      <c r="AJ61" s="51">
        <f>'資源化量内訳'!BH61</f>
        <v>0</v>
      </c>
      <c r="AK61" s="51" t="s">
        <v>261</v>
      </c>
      <c r="AL61" s="51">
        <f t="shared" si="6"/>
        <v>210</v>
      </c>
      <c r="AM61" s="52">
        <f t="shared" si="7"/>
        <v>11.536358665937671</v>
      </c>
      <c r="AN61" s="51">
        <f>'ごみ処理量内訳'!AC61</f>
        <v>666</v>
      </c>
      <c r="AO61" s="51">
        <f>'ごみ処理量内訳'!AD61</f>
        <v>283</v>
      </c>
      <c r="AP61" s="51">
        <f>'ごみ処理量内訳'!AE61</f>
        <v>0</v>
      </c>
      <c r="AQ61" s="51">
        <f t="shared" si="8"/>
        <v>949</v>
      </c>
    </row>
    <row r="62" spans="1:43" ht="13.5">
      <c r="A62" s="26" t="s">
        <v>80</v>
      </c>
      <c r="B62" s="49" t="s">
        <v>180</v>
      </c>
      <c r="C62" s="50" t="s">
        <v>181</v>
      </c>
      <c r="D62" s="51">
        <v>5528</v>
      </c>
      <c r="E62" s="51">
        <v>5528</v>
      </c>
      <c r="F62" s="51">
        <f>'ごみ搬入量内訳'!H62</f>
        <v>1449</v>
      </c>
      <c r="G62" s="51">
        <f>'ごみ搬入量内訳'!AG62</f>
        <v>110</v>
      </c>
      <c r="H62" s="51">
        <f>'ごみ搬入量内訳'!AH62</f>
        <v>0</v>
      </c>
      <c r="I62" s="51">
        <f t="shared" si="0"/>
        <v>1559</v>
      </c>
      <c r="J62" s="51">
        <f t="shared" si="1"/>
        <v>772.6542830521578</v>
      </c>
      <c r="K62" s="51">
        <f>('ごみ搬入量内訳'!E62+'ごみ搬入量内訳'!AH62)/'ごみ処理概要'!D62/365*1000000</f>
        <v>635.8662252443353</v>
      </c>
      <c r="L62" s="51">
        <f>'ごみ搬入量内訳'!F62/'ごみ処理概要'!D62/365*1000000</f>
        <v>136.7880578078227</v>
      </c>
      <c r="M62" s="51">
        <f>'資源化量内訳'!BP62</f>
        <v>8</v>
      </c>
      <c r="N62" s="51">
        <f>'ごみ処理量内訳'!E62</f>
        <v>1254</v>
      </c>
      <c r="O62" s="51">
        <f>'ごみ処理量内訳'!L62</f>
        <v>34</v>
      </c>
      <c r="P62" s="51">
        <f t="shared" si="2"/>
        <v>121</v>
      </c>
      <c r="Q62" s="51">
        <f>'ごみ処理量内訳'!G62</f>
        <v>0</v>
      </c>
      <c r="R62" s="51">
        <f>'ごみ処理量内訳'!H62</f>
        <v>121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3"/>
        <v>150</v>
      </c>
      <c r="W62" s="51">
        <f>'資源化量内訳'!M62</f>
        <v>87</v>
      </c>
      <c r="X62" s="51">
        <f>'資源化量内訳'!N62</f>
        <v>63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4"/>
        <v>1559</v>
      </c>
      <c r="AE62" s="52">
        <f t="shared" si="5"/>
        <v>97.81911481719051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33</v>
      </c>
      <c r="AI62" s="51">
        <f>'資源化量内訳'!AZ62</f>
        <v>0</v>
      </c>
      <c r="AJ62" s="51">
        <f>'資源化量内訳'!BH62</f>
        <v>0</v>
      </c>
      <c r="AK62" s="51" t="s">
        <v>261</v>
      </c>
      <c r="AL62" s="51">
        <f t="shared" si="6"/>
        <v>33</v>
      </c>
      <c r="AM62" s="52">
        <f t="shared" si="7"/>
        <v>12.188895979578813</v>
      </c>
      <c r="AN62" s="51">
        <f>'ごみ処理量内訳'!AC62</f>
        <v>34</v>
      </c>
      <c r="AO62" s="51">
        <f>'ごみ処理量内訳'!AD62</f>
        <v>153</v>
      </c>
      <c r="AP62" s="51">
        <f>'ごみ処理量内訳'!AE62</f>
        <v>83</v>
      </c>
      <c r="AQ62" s="51">
        <f t="shared" si="8"/>
        <v>270</v>
      </c>
    </row>
    <row r="63" spans="1:43" ht="13.5">
      <c r="A63" s="26" t="s">
        <v>80</v>
      </c>
      <c r="B63" s="49" t="s">
        <v>182</v>
      </c>
      <c r="C63" s="50" t="s">
        <v>183</v>
      </c>
      <c r="D63" s="51">
        <v>8271</v>
      </c>
      <c r="E63" s="51">
        <v>8253</v>
      </c>
      <c r="F63" s="51">
        <f>'ごみ搬入量内訳'!H63</f>
        <v>1940</v>
      </c>
      <c r="G63" s="51">
        <f>'ごみ搬入量内訳'!AG63</f>
        <v>402</v>
      </c>
      <c r="H63" s="51">
        <f>'ごみ搬入量内訳'!AH63</f>
        <v>4</v>
      </c>
      <c r="I63" s="51">
        <f t="shared" si="0"/>
        <v>2346</v>
      </c>
      <c r="J63" s="51">
        <f t="shared" si="1"/>
        <v>777.1003820909167</v>
      </c>
      <c r="K63" s="51">
        <f>('ごみ搬入量内訳'!E63+'ごみ搬入量内訳'!AH63)/'ごみ処理概要'!D63/365*1000000</f>
        <v>653.2148139314953</v>
      </c>
      <c r="L63" s="51">
        <f>'ごみ搬入量内訳'!F63/'ごみ処理概要'!D63/365*1000000</f>
        <v>123.88556815942151</v>
      </c>
      <c r="M63" s="51">
        <f>'資源化量内訳'!BP63</f>
        <v>34</v>
      </c>
      <c r="N63" s="51">
        <f>'ごみ処理量内訳'!E63</f>
        <v>1774</v>
      </c>
      <c r="O63" s="51">
        <f>'ごみ処理量内訳'!L63</f>
        <v>303</v>
      </c>
      <c r="P63" s="51">
        <f t="shared" si="2"/>
        <v>191</v>
      </c>
      <c r="Q63" s="51">
        <f>'ごみ処理量内訳'!G63</f>
        <v>0</v>
      </c>
      <c r="R63" s="51">
        <f>'ごみ処理量内訳'!H63</f>
        <v>191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3"/>
        <v>74</v>
      </c>
      <c r="W63" s="51">
        <f>'資源化量内訳'!M63</f>
        <v>74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4"/>
        <v>2342</v>
      </c>
      <c r="AE63" s="52">
        <f t="shared" si="5"/>
        <v>87.06233988044406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52</v>
      </c>
      <c r="AI63" s="51">
        <f>'資源化量内訳'!AZ63</f>
        <v>0</v>
      </c>
      <c r="AJ63" s="51">
        <f>'資源化量内訳'!BH63</f>
        <v>0</v>
      </c>
      <c r="AK63" s="51" t="s">
        <v>261</v>
      </c>
      <c r="AL63" s="51">
        <f t="shared" si="6"/>
        <v>52</v>
      </c>
      <c r="AM63" s="52">
        <f t="shared" si="7"/>
        <v>6.7340067340067336</v>
      </c>
      <c r="AN63" s="51">
        <f>'ごみ処理量内訳'!AC63</f>
        <v>303</v>
      </c>
      <c r="AO63" s="51">
        <f>'ごみ処理量内訳'!AD63</f>
        <v>217</v>
      </c>
      <c r="AP63" s="51">
        <f>'ごみ処理量内訳'!AE63</f>
        <v>132</v>
      </c>
      <c r="AQ63" s="51">
        <f t="shared" si="8"/>
        <v>652</v>
      </c>
    </row>
    <row r="64" spans="1:43" ht="13.5">
      <c r="A64" s="26" t="s">
        <v>80</v>
      </c>
      <c r="B64" s="49" t="s">
        <v>184</v>
      </c>
      <c r="C64" s="50" t="s">
        <v>185</v>
      </c>
      <c r="D64" s="51">
        <v>4568</v>
      </c>
      <c r="E64" s="51">
        <v>4568</v>
      </c>
      <c r="F64" s="51">
        <f>'ごみ搬入量内訳'!H64</f>
        <v>1385</v>
      </c>
      <c r="G64" s="51">
        <f>'ごみ搬入量内訳'!AG64</f>
        <v>81</v>
      </c>
      <c r="H64" s="51">
        <f>'ごみ搬入量内訳'!AH64</f>
        <v>0</v>
      </c>
      <c r="I64" s="51">
        <f t="shared" si="0"/>
        <v>1466</v>
      </c>
      <c r="J64" s="51">
        <f t="shared" si="1"/>
        <v>879.2553319098913</v>
      </c>
      <c r="K64" s="51">
        <f>('ごみ搬入量内訳'!E64+'ごみ搬入量内訳'!AH64)/'ごみ処理概要'!D64/365*1000000</f>
        <v>697.5265695847229</v>
      </c>
      <c r="L64" s="51">
        <f>'ごみ搬入量内訳'!F64/'ごみ処理概要'!D64/365*1000000</f>
        <v>181.72876232516853</v>
      </c>
      <c r="M64" s="51">
        <f>'資源化量内訳'!BP64</f>
        <v>1</v>
      </c>
      <c r="N64" s="51">
        <f>'ごみ処理量内訳'!E64</f>
        <v>1242</v>
      </c>
      <c r="O64" s="51">
        <f>'ごみ処理量内訳'!L64</f>
        <v>64</v>
      </c>
      <c r="P64" s="51">
        <f t="shared" si="2"/>
        <v>127</v>
      </c>
      <c r="Q64" s="51">
        <f>'ごみ処理量内訳'!G64</f>
        <v>56</v>
      </c>
      <c r="R64" s="51">
        <f>'ごみ処理量内訳'!H64</f>
        <v>71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3"/>
        <v>33</v>
      </c>
      <c r="W64" s="51">
        <f>'資源化量内訳'!M64</f>
        <v>0</v>
      </c>
      <c r="X64" s="51">
        <f>'資源化量内訳'!N64</f>
        <v>11</v>
      </c>
      <c r="Y64" s="51">
        <f>'資源化量内訳'!O64</f>
        <v>22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4"/>
        <v>1466</v>
      </c>
      <c r="AE64" s="52">
        <f t="shared" si="5"/>
        <v>95.63437926330151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71</v>
      </c>
      <c r="AI64" s="51">
        <f>'資源化量内訳'!AZ64</f>
        <v>0</v>
      </c>
      <c r="AJ64" s="51">
        <f>'資源化量内訳'!BH64</f>
        <v>0</v>
      </c>
      <c r="AK64" s="51" t="s">
        <v>261</v>
      </c>
      <c r="AL64" s="51">
        <f t="shared" si="6"/>
        <v>71</v>
      </c>
      <c r="AM64" s="52">
        <f t="shared" si="7"/>
        <v>7.157464212678937</v>
      </c>
      <c r="AN64" s="51">
        <f>'ごみ処理量内訳'!AC64</f>
        <v>64</v>
      </c>
      <c r="AO64" s="51">
        <f>'ごみ処理量内訳'!AD64</f>
        <v>10</v>
      </c>
      <c r="AP64" s="51">
        <f>'ごみ処理量内訳'!AE64</f>
        <v>0</v>
      </c>
      <c r="AQ64" s="51">
        <f t="shared" si="8"/>
        <v>74</v>
      </c>
    </row>
    <row r="65" spans="1:43" ht="13.5">
      <c r="A65" s="26" t="s">
        <v>80</v>
      </c>
      <c r="B65" s="49" t="s">
        <v>186</v>
      </c>
      <c r="C65" s="50" t="s">
        <v>187</v>
      </c>
      <c r="D65" s="51">
        <v>9476</v>
      </c>
      <c r="E65" s="51">
        <v>9476</v>
      </c>
      <c r="F65" s="51">
        <f>'ごみ搬入量内訳'!H65</f>
        <v>3397</v>
      </c>
      <c r="G65" s="51">
        <f>'ごみ搬入量内訳'!AG65</f>
        <v>582</v>
      </c>
      <c r="H65" s="51">
        <f>'ごみ搬入量内訳'!AH65</f>
        <v>0</v>
      </c>
      <c r="I65" s="51">
        <f aca="true" t="shared" si="9" ref="I65:I102">SUM(F65:H65)</f>
        <v>3979</v>
      </c>
      <c r="J65" s="51">
        <f aca="true" t="shared" si="10" ref="J65:J102">I65/D65/365*1000000</f>
        <v>1150.4189386886553</v>
      </c>
      <c r="K65" s="51">
        <f>('ごみ搬入量内訳'!E65+'ごみ搬入量内訳'!AH65)/'ごみ処理概要'!D65/365*1000000</f>
        <v>745.0690135714161</v>
      </c>
      <c r="L65" s="51">
        <f>'ごみ搬入量内訳'!F65/'ごみ処理概要'!D65/365*1000000</f>
        <v>405.34992511723925</v>
      </c>
      <c r="M65" s="51">
        <f>'資源化量内訳'!BP65</f>
        <v>0</v>
      </c>
      <c r="N65" s="51">
        <f>'ごみ処理量内訳'!E65</f>
        <v>3112</v>
      </c>
      <c r="O65" s="51">
        <f>'ごみ処理量内訳'!L65</f>
        <v>566</v>
      </c>
      <c r="P65" s="51">
        <f aca="true" t="shared" si="11" ref="P65:P102">SUM(Q65:U65)</f>
        <v>262</v>
      </c>
      <c r="Q65" s="51">
        <f>'ごみ処理量内訳'!G65</f>
        <v>0</v>
      </c>
      <c r="R65" s="51">
        <f>'ごみ処理量内訳'!H65</f>
        <v>262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aca="true" t="shared" si="12" ref="V65:V102">SUM(W65:AC65)</f>
        <v>39</v>
      </c>
      <c r="W65" s="51">
        <f>'資源化量内訳'!M65</f>
        <v>39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aca="true" t="shared" si="13" ref="AD65:AD102">N65+O65+P65+V65</f>
        <v>3979</v>
      </c>
      <c r="AE65" s="52">
        <f aca="true" t="shared" si="14" ref="AE65:AE103">(N65+P65+V65)/AD65*100</f>
        <v>85.77532043226942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94</v>
      </c>
      <c r="AI65" s="51">
        <f>'資源化量内訳'!AZ65</f>
        <v>0</v>
      </c>
      <c r="AJ65" s="51">
        <f>'資源化量内訳'!BH65</f>
        <v>0</v>
      </c>
      <c r="AK65" s="51" t="s">
        <v>261</v>
      </c>
      <c r="AL65" s="51">
        <f aca="true" t="shared" si="15" ref="AL65:AL102">SUM(AF65:AJ65)</f>
        <v>94</v>
      </c>
      <c r="AM65" s="52">
        <f aca="true" t="shared" si="16" ref="AM65:AM102">(V65+AL65+M65)/(M65+AD65)*100</f>
        <v>3.342548378989696</v>
      </c>
      <c r="AN65" s="51">
        <f>'ごみ処理量内訳'!AC65</f>
        <v>566</v>
      </c>
      <c r="AO65" s="51">
        <f>'ごみ処理量内訳'!AD65</f>
        <v>381</v>
      </c>
      <c r="AP65" s="51">
        <f>'ごみ処理量内訳'!AE65</f>
        <v>168</v>
      </c>
      <c r="AQ65" s="51">
        <f aca="true" t="shared" si="17" ref="AQ65:AQ102">SUM(AN65:AP65)</f>
        <v>1115</v>
      </c>
    </row>
    <row r="66" spans="1:43" ht="13.5">
      <c r="A66" s="26" t="s">
        <v>80</v>
      </c>
      <c r="B66" s="49" t="s">
        <v>188</v>
      </c>
      <c r="C66" s="50" t="s">
        <v>189</v>
      </c>
      <c r="D66" s="51">
        <v>5913</v>
      </c>
      <c r="E66" s="51">
        <v>5913</v>
      </c>
      <c r="F66" s="51">
        <f>'ごみ搬入量内訳'!H66</f>
        <v>1501</v>
      </c>
      <c r="G66" s="51">
        <f>'ごみ搬入量内訳'!AG66</f>
        <v>10</v>
      </c>
      <c r="H66" s="51">
        <f>'ごみ搬入量内訳'!AH66</f>
        <v>0</v>
      </c>
      <c r="I66" s="51">
        <f t="shared" si="9"/>
        <v>1511</v>
      </c>
      <c r="J66" s="51">
        <f t="shared" si="10"/>
        <v>700.1058730588974</v>
      </c>
      <c r="K66" s="51">
        <f>('ごみ搬入量内訳'!E66+'ごみ搬入量内訳'!AH66)/'ごみ処理概要'!D66/365*1000000</f>
        <v>522.6468728063774</v>
      </c>
      <c r="L66" s="51">
        <f>'ごみ搬入量内訳'!F66/'ごみ処理概要'!D66/365*1000000</f>
        <v>177.45900025251996</v>
      </c>
      <c r="M66" s="51">
        <f>'資源化量内訳'!BP66</f>
        <v>0</v>
      </c>
      <c r="N66" s="51">
        <f>'ごみ処理量内訳'!E66</f>
        <v>1214</v>
      </c>
      <c r="O66" s="51">
        <f>'ごみ処理量内訳'!L66</f>
        <v>6</v>
      </c>
      <c r="P66" s="51">
        <f t="shared" si="11"/>
        <v>15</v>
      </c>
      <c r="Q66" s="51">
        <f>'ごみ処理量内訳'!G66</f>
        <v>15</v>
      </c>
      <c r="R66" s="51">
        <f>'ごみ処理量内訳'!H66</f>
        <v>0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268</v>
      </c>
      <c r="W66" s="51">
        <f>'資源化量内訳'!M66</f>
        <v>158</v>
      </c>
      <c r="X66" s="51">
        <f>'資源化量内訳'!N66</f>
        <v>30</v>
      </c>
      <c r="Y66" s="51">
        <f>'資源化量内訳'!O66</f>
        <v>64</v>
      </c>
      <c r="Z66" s="51">
        <f>'資源化量内訳'!P66</f>
        <v>10</v>
      </c>
      <c r="AA66" s="51">
        <f>'資源化量内訳'!Q66</f>
        <v>0</v>
      </c>
      <c r="AB66" s="51">
        <f>'資源化量内訳'!R66</f>
        <v>3</v>
      </c>
      <c r="AC66" s="51">
        <f>'資源化量内訳'!S66</f>
        <v>3</v>
      </c>
      <c r="AD66" s="51">
        <f t="shared" si="13"/>
        <v>1503</v>
      </c>
      <c r="AE66" s="52">
        <f t="shared" si="14"/>
        <v>99.60079840319361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0</v>
      </c>
      <c r="AI66" s="51">
        <f>'資源化量内訳'!AZ66</f>
        <v>0</v>
      </c>
      <c r="AJ66" s="51">
        <f>'資源化量内訳'!BH66</f>
        <v>0</v>
      </c>
      <c r="AK66" s="51" t="s">
        <v>261</v>
      </c>
      <c r="AL66" s="51">
        <f t="shared" si="15"/>
        <v>0</v>
      </c>
      <c r="AM66" s="52">
        <f t="shared" si="16"/>
        <v>17.83100465735196</v>
      </c>
      <c r="AN66" s="51">
        <f>'ごみ処理量内訳'!AC66</f>
        <v>6</v>
      </c>
      <c r="AO66" s="51">
        <f>'ごみ処理量内訳'!AD66</f>
        <v>1214</v>
      </c>
      <c r="AP66" s="51">
        <f>'ごみ処理量内訳'!AE66</f>
        <v>15</v>
      </c>
      <c r="AQ66" s="51">
        <f t="shared" si="17"/>
        <v>1235</v>
      </c>
    </row>
    <row r="67" spans="1:43" ht="13.5">
      <c r="A67" s="26" t="s">
        <v>80</v>
      </c>
      <c r="B67" s="49" t="s">
        <v>190</v>
      </c>
      <c r="C67" s="50" t="s">
        <v>191</v>
      </c>
      <c r="D67" s="51">
        <v>37261</v>
      </c>
      <c r="E67" s="51">
        <v>37261</v>
      </c>
      <c r="F67" s="51">
        <f>'ごみ搬入量内訳'!H67</f>
        <v>13482</v>
      </c>
      <c r="G67" s="51">
        <f>'ごみ搬入量内訳'!AG67</f>
        <v>238</v>
      </c>
      <c r="H67" s="51">
        <f>'ごみ搬入量内訳'!AH67</f>
        <v>0</v>
      </c>
      <c r="I67" s="51">
        <f t="shared" si="9"/>
        <v>13720</v>
      </c>
      <c r="J67" s="51">
        <f t="shared" si="10"/>
        <v>1008.8038725716007</v>
      </c>
      <c r="K67" s="51">
        <f>('ごみ搬入量内訳'!E67+'ごみ搬入量内訳'!AH67)/'ごみ処理概要'!D67/365*1000000</f>
        <v>631.2377001477545</v>
      </c>
      <c r="L67" s="51">
        <f>'ごみ搬入量内訳'!F67/'ごみ処理概要'!D67/365*1000000</f>
        <v>377.5661724238462</v>
      </c>
      <c r="M67" s="51">
        <f>'資源化量内訳'!BP67</f>
        <v>0</v>
      </c>
      <c r="N67" s="51">
        <f>'ごみ処理量内訳'!E67</f>
        <v>10271</v>
      </c>
      <c r="O67" s="51">
        <f>'ごみ処理量内訳'!L67</f>
        <v>0</v>
      </c>
      <c r="P67" s="51">
        <f t="shared" si="11"/>
        <v>761</v>
      </c>
      <c r="Q67" s="51">
        <f>'ごみ処理量内訳'!G67</f>
        <v>761</v>
      </c>
      <c r="R67" s="51">
        <f>'ごみ処理量内訳'!H67</f>
        <v>0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2688</v>
      </c>
      <c r="W67" s="51">
        <f>'資源化量内訳'!M67</f>
        <v>1863</v>
      </c>
      <c r="X67" s="51">
        <f>'資源化量内訳'!N67</f>
        <v>307</v>
      </c>
      <c r="Y67" s="51">
        <f>'資源化量内訳'!O67</f>
        <v>417</v>
      </c>
      <c r="Z67" s="51">
        <f>'資源化量内訳'!P67</f>
        <v>64</v>
      </c>
      <c r="AA67" s="51">
        <f>'資源化量内訳'!Q67</f>
        <v>0</v>
      </c>
      <c r="AB67" s="51">
        <f>'資源化量内訳'!R67</f>
        <v>26</v>
      </c>
      <c r="AC67" s="51">
        <f>'資源化量内訳'!S67</f>
        <v>11</v>
      </c>
      <c r="AD67" s="51">
        <f t="shared" si="13"/>
        <v>13720</v>
      </c>
      <c r="AE67" s="52">
        <f t="shared" si="14"/>
        <v>100</v>
      </c>
      <c r="AF67" s="51">
        <f>'資源化量内訳'!AB67</f>
        <v>0</v>
      </c>
      <c r="AG67" s="51">
        <f>'資源化量内訳'!AJ67</f>
        <v>312</v>
      </c>
      <c r="AH67" s="51">
        <f>'資源化量内訳'!AR67</f>
        <v>0</v>
      </c>
      <c r="AI67" s="51">
        <f>'資源化量内訳'!AZ67</f>
        <v>0</v>
      </c>
      <c r="AJ67" s="51">
        <f>'資源化量内訳'!BH67</f>
        <v>0</v>
      </c>
      <c r="AK67" s="51" t="s">
        <v>261</v>
      </c>
      <c r="AL67" s="51">
        <f t="shared" si="15"/>
        <v>312</v>
      </c>
      <c r="AM67" s="52">
        <f t="shared" si="16"/>
        <v>21.865889212827987</v>
      </c>
      <c r="AN67" s="51">
        <f>'ごみ処理量内訳'!AC67</f>
        <v>0</v>
      </c>
      <c r="AO67" s="51">
        <f>'ごみ処理量内訳'!AD67</f>
        <v>1094</v>
      </c>
      <c r="AP67" s="51">
        <f>'ごみ処理量内訳'!AE67</f>
        <v>327</v>
      </c>
      <c r="AQ67" s="51">
        <f t="shared" si="17"/>
        <v>1421</v>
      </c>
    </row>
    <row r="68" spans="1:43" ht="13.5">
      <c r="A68" s="26" t="s">
        <v>80</v>
      </c>
      <c r="B68" s="49" t="s">
        <v>192</v>
      </c>
      <c r="C68" s="50" t="s">
        <v>193</v>
      </c>
      <c r="D68" s="51">
        <v>7408</v>
      </c>
      <c r="E68" s="51">
        <v>7408</v>
      </c>
      <c r="F68" s="51">
        <f>'ごみ搬入量内訳'!H68</f>
        <v>1546</v>
      </c>
      <c r="G68" s="51">
        <f>'ごみ搬入量内訳'!AG68</f>
        <v>348</v>
      </c>
      <c r="H68" s="51">
        <f>'ごみ搬入量内訳'!AH68</f>
        <v>0</v>
      </c>
      <c r="I68" s="51">
        <f t="shared" si="9"/>
        <v>1894</v>
      </c>
      <c r="J68" s="51">
        <f t="shared" si="10"/>
        <v>700.4645107843427</v>
      </c>
      <c r="K68" s="51">
        <f>('ごみ搬入量内訳'!E68+'ごみ搬入量内訳'!AH68)/'ごみ処理概要'!D68/365*1000000</f>
        <v>589.8843161040268</v>
      </c>
      <c r="L68" s="51">
        <f>'ごみ搬入量内訳'!F68/'ごみ処理概要'!D68/365*1000000</f>
        <v>110.580194680316</v>
      </c>
      <c r="M68" s="51">
        <f>'資源化量内訳'!BP68</f>
        <v>0</v>
      </c>
      <c r="N68" s="51">
        <f>'ごみ処理量内訳'!E68</f>
        <v>1232</v>
      </c>
      <c r="O68" s="51">
        <f>'ごみ処理量内訳'!L68</f>
        <v>250</v>
      </c>
      <c r="P68" s="51">
        <f t="shared" si="11"/>
        <v>363</v>
      </c>
      <c r="Q68" s="51">
        <f>'ごみ処理量内訳'!G68</f>
        <v>116</v>
      </c>
      <c r="R68" s="51">
        <f>'ごみ処理量内訳'!H68</f>
        <v>247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0</v>
      </c>
      <c r="W68" s="51">
        <f>'資源化量内訳'!M68</f>
        <v>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1845</v>
      </c>
      <c r="AE68" s="52">
        <f t="shared" si="14"/>
        <v>86.44986449864498</v>
      </c>
      <c r="AF68" s="51">
        <f>'資源化量内訳'!AB68</f>
        <v>0</v>
      </c>
      <c r="AG68" s="51">
        <f>'資源化量内訳'!AJ68</f>
        <v>49</v>
      </c>
      <c r="AH68" s="51">
        <f>'資源化量内訳'!AR68</f>
        <v>247</v>
      </c>
      <c r="AI68" s="51">
        <f>'資源化量内訳'!AZ68</f>
        <v>0</v>
      </c>
      <c r="AJ68" s="51">
        <f>'資源化量内訳'!BH68</f>
        <v>0</v>
      </c>
      <c r="AK68" s="51" t="s">
        <v>261</v>
      </c>
      <c r="AL68" s="51">
        <f t="shared" si="15"/>
        <v>296</v>
      </c>
      <c r="AM68" s="52">
        <f t="shared" si="16"/>
        <v>16.043360433604338</v>
      </c>
      <c r="AN68" s="51">
        <f>'ごみ処理量内訳'!AC68</f>
        <v>250</v>
      </c>
      <c r="AO68" s="51">
        <f>'ごみ処理量内訳'!AD68</f>
        <v>132</v>
      </c>
      <c r="AP68" s="51">
        <f>'ごみ処理量内訳'!AE68</f>
        <v>49</v>
      </c>
      <c r="AQ68" s="51">
        <f t="shared" si="17"/>
        <v>431</v>
      </c>
    </row>
    <row r="69" spans="1:43" ht="13.5">
      <c r="A69" s="26" t="s">
        <v>80</v>
      </c>
      <c r="B69" s="49" t="s">
        <v>194</v>
      </c>
      <c r="C69" s="50" t="s">
        <v>195</v>
      </c>
      <c r="D69" s="51">
        <v>13442</v>
      </c>
      <c r="E69" s="51">
        <v>13442</v>
      </c>
      <c r="F69" s="51">
        <f>'ごみ搬入量内訳'!H69</f>
        <v>2169</v>
      </c>
      <c r="G69" s="51">
        <f>'ごみ搬入量内訳'!AG69</f>
        <v>525</v>
      </c>
      <c r="H69" s="51">
        <f>'ごみ搬入量内訳'!AH69</f>
        <v>0</v>
      </c>
      <c r="I69" s="51">
        <f t="shared" si="9"/>
        <v>2694</v>
      </c>
      <c r="J69" s="51">
        <f t="shared" si="10"/>
        <v>549.086588142257</v>
      </c>
      <c r="K69" s="51">
        <f>('ごみ搬入量内訳'!E69+'ごみ搬入量内訳'!AH69)/'ごみ処理概要'!D69/365*1000000</f>
        <v>439.2285068472769</v>
      </c>
      <c r="L69" s="51">
        <f>'ごみ搬入量内訳'!F69/'ごみ処理概要'!D69/365*1000000</f>
        <v>109.85808129498015</v>
      </c>
      <c r="M69" s="51">
        <f>'資源化量内訳'!BP69</f>
        <v>0</v>
      </c>
      <c r="N69" s="51">
        <f>'ごみ処理量内訳'!E69</f>
        <v>1472</v>
      </c>
      <c r="O69" s="51">
        <f>'ごみ処理量内訳'!L69</f>
        <v>445</v>
      </c>
      <c r="P69" s="51">
        <f t="shared" si="11"/>
        <v>0</v>
      </c>
      <c r="Q69" s="51">
        <f>'ごみ処理量内訳'!G69</f>
        <v>0</v>
      </c>
      <c r="R69" s="51">
        <f>'ごみ処理量内訳'!H69</f>
        <v>0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777</v>
      </c>
      <c r="W69" s="51">
        <f>'資源化量内訳'!M69</f>
        <v>474</v>
      </c>
      <c r="X69" s="51">
        <f>'資源化量内訳'!N69</f>
        <v>54</v>
      </c>
      <c r="Y69" s="51">
        <f>'資源化量内訳'!O69</f>
        <v>110</v>
      </c>
      <c r="Z69" s="51">
        <f>'資源化量内訳'!P69</f>
        <v>10</v>
      </c>
      <c r="AA69" s="51">
        <f>'資源化量内訳'!Q69</f>
        <v>96</v>
      </c>
      <c r="AB69" s="51">
        <f>'資源化量内訳'!R69</f>
        <v>26</v>
      </c>
      <c r="AC69" s="51">
        <f>'資源化量内訳'!S69</f>
        <v>7</v>
      </c>
      <c r="AD69" s="51">
        <f t="shared" si="13"/>
        <v>2694</v>
      </c>
      <c r="AE69" s="52">
        <f t="shared" si="14"/>
        <v>83.48181143281366</v>
      </c>
      <c r="AF69" s="51">
        <f>'資源化量内訳'!AB69</f>
        <v>0</v>
      </c>
      <c r="AG69" s="51">
        <f>'資源化量内訳'!AJ69</f>
        <v>0</v>
      </c>
      <c r="AH69" s="51">
        <f>'資源化量内訳'!AR69</f>
        <v>0</v>
      </c>
      <c r="AI69" s="51">
        <f>'資源化量内訳'!AZ69</f>
        <v>0</v>
      </c>
      <c r="AJ69" s="51">
        <f>'資源化量内訳'!BH69</f>
        <v>0</v>
      </c>
      <c r="AK69" s="51" t="s">
        <v>261</v>
      </c>
      <c r="AL69" s="51">
        <f t="shared" si="15"/>
        <v>0</v>
      </c>
      <c r="AM69" s="52">
        <f t="shared" si="16"/>
        <v>28.84187082405345</v>
      </c>
      <c r="AN69" s="51">
        <f>'ごみ処理量内訳'!AC69</f>
        <v>445</v>
      </c>
      <c r="AO69" s="51">
        <f>'ごみ処理量内訳'!AD69</f>
        <v>143</v>
      </c>
      <c r="AP69" s="51">
        <f>'ごみ処理量内訳'!AE69</f>
        <v>0</v>
      </c>
      <c r="AQ69" s="51">
        <f t="shared" si="17"/>
        <v>588</v>
      </c>
    </row>
    <row r="70" spans="1:43" ht="13.5">
      <c r="A70" s="26" t="s">
        <v>80</v>
      </c>
      <c r="B70" s="49" t="s">
        <v>196</v>
      </c>
      <c r="C70" s="50" t="s">
        <v>197</v>
      </c>
      <c r="D70" s="51">
        <v>4521</v>
      </c>
      <c r="E70" s="51">
        <v>4521</v>
      </c>
      <c r="F70" s="51">
        <f>'ごみ搬入量内訳'!H70</f>
        <v>434</v>
      </c>
      <c r="G70" s="51">
        <f>'ごみ搬入量内訳'!AG70</f>
        <v>11</v>
      </c>
      <c r="H70" s="51">
        <f>'ごみ搬入量内訳'!AH70</f>
        <v>0</v>
      </c>
      <c r="I70" s="51">
        <f t="shared" si="9"/>
        <v>445</v>
      </c>
      <c r="J70" s="51">
        <f t="shared" si="10"/>
        <v>269.6700026967</v>
      </c>
      <c r="K70" s="51">
        <f>('ごみ搬入量内訳'!E70+'ごみ搬入量内訳'!AH70)/'ごみ処理概要'!D70/365*1000000</f>
        <v>269.6700026967</v>
      </c>
      <c r="L70" s="51">
        <f>'ごみ搬入量内訳'!F70/'ごみ処理概要'!D70/365*1000000</f>
        <v>0</v>
      </c>
      <c r="M70" s="51">
        <f>'資源化量内訳'!BP70</f>
        <v>0</v>
      </c>
      <c r="N70" s="51">
        <f>'ごみ処理量内訳'!E70</f>
        <v>228</v>
      </c>
      <c r="O70" s="51">
        <f>'ごみ処理量内訳'!L70</f>
        <v>30</v>
      </c>
      <c r="P70" s="51">
        <f t="shared" si="11"/>
        <v>0</v>
      </c>
      <c r="Q70" s="51">
        <f>'ごみ処理量内訳'!G70</f>
        <v>0</v>
      </c>
      <c r="R70" s="51">
        <f>'ごみ処理量内訳'!H70</f>
        <v>0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187</v>
      </c>
      <c r="W70" s="51">
        <f>'資源化量内訳'!M70</f>
        <v>83</v>
      </c>
      <c r="X70" s="51">
        <f>'資源化量内訳'!N70</f>
        <v>21</v>
      </c>
      <c r="Y70" s="51">
        <f>'資源化量内訳'!O70</f>
        <v>31</v>
      </c>
      <c r="Z70" s="51">
        <f>'資源化量内訳'!P70</f>
        <v>3</v>
      </c>
      <c r="AA70" s="51">
        <f>'資源化量内訳'!Q70</f>
        <v>27</v>
      </c>
      <c r="AB70" s="51">
        <f>'資源化量内訳'!R70</f>
        <v>9</v>
      </c>
      <c r="AC70" s="51">
        <f>'資源化量内訳'!S70</f>
        <v>13</v>
      </c>
      <c r="AD70" s="51">
        <f t="shared" si="13"/>
        <v>445</v>
      </c>
      <c r="AE70" s="52">
        <f t="shared" si="14"/>
        <v>93.25842696629213</v>
      </c>
      <c r="AF70" s="51">
        <f>'資源化量内訳'!AB70</f>
        <v>0</v>
      </c>
      <c r="AG70" s="51">
        <f>'資源化量内訳'!AJ70</f>
        <v>0</v>
      </c>
      <c r="AH70" s="51">
        <f>'資源化量内訳'!AR70</f>
        <v>0</v>
      </c>
      <c r="AI70" s="51">
        <f>'資源化量内訳'!AZ70</f>
        <v>0</v>
      </c>
      <c r="AJ70" s="51">
        <f>'資源化量内訳'!BH70</f>
        <v>0</v>
      </c>
      <c r="AK70" s="51" t="s">
        <v>261</v>
      </c>
      <c r="AL70" s="51">
        <f t="shared" si="15"/>
        <v>0</v>
      </c>
      <c r="AM70" s="52">
        <f t="shared" si="16"/>
        <v>42.02247191011236</v>
      </c>
      <c r="AN70" s="51">
        <f>'ごみ処理量内訳'!AC70</f>
        <v>30</v>
      </c>
      <c r="AO70" s="51">
        <f>'ごみ処理量内訳'!AD70</f>
        <v>27</v>
      </c>
      <c r="AP70" s="51">
        <f>'ごみ処理量内訳'!AE70</f>
        <v>0</v>
      </c>
      <c r="AQ70" s="51">
        <f t="shared" si="17"/>
        <v>57</v>
      </c>
    </row>
    <row r="71" spans="1:43" ht="13.5">
      <c r="A71" s="26" t="s">
        <v>80</v>
      </c>
      <c r="B71" s="49" t="s">
        <v>198</v>
      </c>
      <c r="C71" s="50" t="s">
        <v>199</v>
      </c>
      <c r="D71" s="51">
        <v>11186</v>
      </c>
      <c r="E71" s="51">
        <v>11186</v>
      </c>
      <c r="F71" s="51">
        <f>'ごみ搬入量内訳'!H71</f>
        <v>1421</v>
      </c>
      <c r="G71" s="51">
        <f>'ごみ搬入量内訳'!AG71</f>
        <v>114</v>
      </c>
      <c r="H71" s="51">
        <f>'ごみ搬入量内訳'!AH71</f>
        <v>303</v>
      </c>
      <c r="I71" s="51">
        <f t="shared" si="9"/>
        <v>1838</v>
      </c>
      <c r="J71" s="51">
        <f t="shared" si="10"/>
        <v>450.171324723419</v>
      </c>
      <c r="K71" s="51">
        <f>('ごみ搬入量内訳'!E71+'ごみ搬入量内訳'!AH71)/'ごみ処理概要'!D71/365*1000000</f>
        <v>420.5354540533789</v>
      </c>
      <c r="L71" s="51">
        <f>'ごみ搬入量内訳'!F71/'ごみ処理概要'!D71/365*1000000</f>
        <v>29.635870670040095</v>
      </c>
      <c r="M71" s="51">
        <f>'資源化量内訳'!BP71</f>
        <v>70</v>
      </c>
      <c r="N71" s="51">
        <f>'ごみ処理量内訳'!E71</f>
        <v>812</v>
      </c>
      <c r="O71" s="51">
        <f>'ごみ処理量内訳'!L71</f>
        <v>325</v>
      </c>
      <c r="P71" s="51">
        <f t="shared" si="11"/>
        <v>398</v>
      </c>
      <c r="Q71" s="51">
        <f>'ごみ処理量内訳'!G71</f>
        <v>0</v>
      </c>
      <c r="R71" s="51">
        <f>'ごみ処理量内訳'!H71</f>
        <v>398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0</v>
      </c>
      <c r="W71" s="51">
        <f>'資源化量内訳'!M71</f>
        <v>0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1535</v>
      </c>
      <c r="AE71" s="52">
        <f t="shared" si="14"/>
        <v>78.82736156351791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397</v>
      </c>
      <c r="AI71" s="51">
        <f>'資源化量内訳'!AZ71</f>
        <v>0</v>
      </c>
      <c r="AJ71" s="51">
        <f>'資源化量内訳'!BH71</f>
        <v>0</v>
      </c>
      <c r="AK71" s="51" t="s">
        <v>261</v>
      </c>
      <c r="AL71" s="51">
        <f t="shared" si="15"/>
        <v>397</v>
      </c>
      <c r="AM71" s="52">
        <f t="shared" si="16"/>
        <v>29.09657320872274</v>
      </c>
      <c r="AN71" s="51">
        <f>'ごみ処理量内訳'!AC71</f>
        <v>325</v>
      </c>
      <c r="AO71" s="51">
        <f>'ごみ処理量内訳'!AD71</f>
        <v>61</v>
      </c>
      <c r="AP71" s="51">
        <f>'ごみ処理量内訳'!AE71</f>
        <v>0</v>
      </c>
      <c r="AQ71" s="51">
        <f t="shared" si="17"/>
        <v>386</v>
      </c>
    </row>
    <row r="72" spans="1:43" ht="13.5">
      <c r="A72" s="26" t="s">
        <v>80</v>
      </c>
      <c r="B72" s="49" t="s">
        <v>200</v>
      </c>
      <c r="C72" s="50" t="s">
        <v>201</v>
      </c>
      <c r="D72" s="51">
        <v>20855</v>
      </c>
      <c r="E72" s="51">
        <v>20855</v>
      </c>
      <c r="F72" s="51">
        <f>'ごみ搬入量内訳'!H72</f>
        <v>2724</v>
      </c>
      <c r="G72" s="51">
        <f>'ごみ搬入量内訳'!AG72</f>
        <v>1318</v>
      </c>
      <c r="H72" s="51">
        <f>'ごみ搬入量内訳'!AH72</f>
        <v>0</v>
      </c>
      <c r="I72" s="51">
        <f t="shared" si="9"/>
        <v>4042</v>
      </c>
      <c r="J72" s="51">
        <f t="shared" si="10"/>
        <v>530.9984465470978</v>
      </c>
      <c r="K72" s="51">
        <f>('ごみ搬入量内訳'!E72+'ごみ搬入量内訳'!AH72)/'ごみ処理概要'!D72/365*1000000</f>
        <v>457.43112094928125</v>
      </c>
      <c r="L72" s="51">
        <f>'ごみ搬入量内訳'!F72/'ごみ処理概要'!D72/365*1000000</f>
        <v>73.56732559781663</v>
      </c>
      <c r="M72" s="51">
        <f>'資源化量内訳'!BP72</f>
        <v>346</v>
      </c>
      <c r="N72" s="51">
        <f>'ごみ処理量内訳'!E72</f>
        <v>2530</v>
      </c>
      <c r="O72" s="51">
        <f>'ごみ処理量内訳'!L72</f>
        <v>167</v>
      </c>
      <c r="P72" s="51">
        <f t="shared" si="11"/>
        <v>470</v>
      </c>
      <c r="Q72" s="51">
        <f>'ごみ処理量内訳'!G72</f>
        <v>470</v>
      </c>
      <c r="R72" s="51">
        <f>'ごみ処理量内訳'!H72</f>
        <v>0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696</v>
      </c>
      <c r="W72" s="51">
        <f>'資源化量内訳'!M72</f>
        <v>351</v>
      </c>
      <c r="X72" s="51">
        <f>'資源化量内訳'!N72</f>
        <v>55</v>
      </c>
      <c r="Y72" s="51">
        <f>'資源化量内訳'!O72</f>
        <v>152</v>
      </c>
      <c r="Z72" s="51">
        <f>'資源化量内訳'!P72</f>
        <v>11</v>
      </c>
      <c r="AA72" s="51">
        <f>'資源化量内訳'!Q72</f>
        <v>119</v>
      </c>
      <c r="AB72" s="51">
        <f>'資源化量内訳'!R72</f>
        <v>0</v>
      </c>
      <c r="AC72" s="51">
        <f>'資源化量内訳'!S72</f>
        <v>8</v>
      </c>
      <c r="AD72" s="51">
        <f t="shared" si="13"/>
        <v>3863</v>
      </c>
      <c r="AE72" s="52">
        <f t="shared" si="14"/>
        <v>95.6769350245923</v>
      </c>
      <c r="AF72" s="51">
        <f>'資源化量内訳'!AB72</f>
        <v>0</v>
      </c>
      <c r="AG72" s="51">
        <f>'資源化量内訳'!AJ72</f>
        <v>93</v>
      </c>
      <c r="AH72" s="51">
        <f>'資源化量内訳'!AR72</f>
        <v>0</v>
      </c>
      <c r="AI72" s="51">
        <f>'資源化量内訳'!AZ72</f>
        <v>0</v>
      </c>
      <c r="AJ72" s="51">
        <f>'資源化量内訳'!BH72</f>
        <v>0</v>
      </c>
      <c r="AK72" s="51" t="s">
        <v>261</v>
      </c>
      <c r="AL72" s="51">
        <f t="shared" si="15"/>
        <v>93</v>
      </c>
      <c r="AM72" s="52">
        <f t="shared" si="16"/>
        <v>26.966025184129244</v>
      </c>
      <c r="AN72" s="51">
        <f>'ごみ処理量内訳'!AC72</f>
        <v>167</v>
      </c>
      <c r="AO72" s="51">
        <f>'ごみ処理量内訳'!AD72</f>
        <v>264</v>
      </c>
      <c r="AP72" s="51">
        <f>'ごみ処理量内訳'!AE72</f>
        <v>377</v>
      </c>
      <c r="AQ72" s="51">
        <f t="shared" si="17"/>
        <v>808</v>
      </c>
    </row>
    <row r="73" spans="1:43" ht="13.5">
      <c r="A73" s="26" t="s">
        <v>80</v>
      </c>
      <c r="B73" s="49" t="s">
        <v>202</v>
      </c>
      <c r="C73" s="50" t="s">
        <v>32</v>
      </c>
      <c r="D73" s="51">
        <v>5154</v>
      </c>
      <c r="E73" s="51">
        <v>5154</v>
      </c>
      <c r="F73" s="51">
        <f>'ごみ搬入量内訳'!H73</f>
        <v>535</v>
      </c>
      <c r="G73" s="51">
        <f>'ごみ搬入量内訳'!AG73</f>
        <v>0</v>
      </c>
      <c r="H73" s="51">
        <f>'ごみ搬入量内訳'!AH73</f>
        <v>0</v>
      </c>
      <c r="I73" s="51">
        <f t="shared" si="9"/>
        <v>535</v>
      </c>
      <c r="J73" s="51">
        <f t="shared" si="10"/>
        <v>284.39142892074784</v>
      </c>
      <c r="K73" s="51">
        <f>('ごみ搬入量内訳'!E73+'ごみ搬入量内訳'!AH73)/'ごみ処理概要'!D73/365*1000000</f>
        <v>222.72898825755766</v>
      </c>
      <c r="L73" s="51">
        <f>'ごみ搬入量内訳'!F73/'ごみ処理概要'!D73/365*1000000</f>
        <v>61.66244066319019</v>
      </c>
      <c r="M73" s="51">
        <f>'資源化量内訳'!BP73</f>
        <v>0</v>
      </c>
      <c r="N73" s="51">
        <f>'ごみ処理量内訳'!E73</f>
        <v>268</v>
      </c>
      <c r="O73" s="51">
        <f>'ごみ処理量内訳'!L73</f>
        <v>24</v>
      </c>
      <c r="P73" s="51">
        <f t="shared" si="11"/>
        <v>0</v>
      </c>
      <c r="Q73" s="51">
        <f>'ごみ処理量内訳'!G73</f>
        <v>0</v>
      </c>
      <c r="R73" s="51">
        <f>'ごみ処理量内訳'!H73</f>
        <v>0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243</v>
      </c>
      <c r="W73" s="51">
        <f>'資源化量内訳'!M73</f>
        <v>123</v>
      </c>
      <c r="X73" s="51">
        <f>'資源化量内訳'!N73</f>
        <v>21</v>
      </c>
      <c r="Y73" s="51">
        <f>'資源化量内訳'!O73</f>
        <v>38</v>
      </c>
      <c r="Z73" s="51">
        <f>'資源化量内訳'!P73</f>
        <v>5</v>
      </c>
      <c r="AA73" s="51">
        <f>'資源化量内訳'!Q73</f>
        <v>31</v>
      </c>
      <c r="AB73" s="51">
        <f>'資源化量内訳'!R73</f>
        <v>14</v>
      </c>
      <c r="AC73" s="51">
        <f>'資源化量内訳'!S73</f>
        <v>11</v>
      </c>
      <c r="AD73" s="51">
        <f t="shared" si="13"/>
        <v>535</v>
      </c>
      <c r="AE73" s="52">
        <f t="shared" si="14"/>
        <v>95.51401869158879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0</v>
      </c>
      <c r="AI73" s="51">
        <f>'資源化量内訳'!AZ73</f>
        <v>0</v>
      </c>
      <c r="AJ73" s="51">
        <f>'資源化量内訳'!BH73</f>
        <v>0</v>
      </c>
      <c r="AK73" s="51" t="s">
        <v>261</v>
      </c>
      <c r="AL73" s="51">
        <f t="shared" si="15"/>
        <v>0</v>
      </c>
      <c r="AM73" s="52">
        <f t="shared" si="16"/>
        <v>45.42056074766355</v>
      </c>
      <c r="AN73" s="51">
        <f>'ごみ処理量内訳'!AC73</f>
        <v>24</v>
      </c>
      <c r="AO73" s="51">
        <f>'ごみ処理量内訳'!AD73</f>
        <v>25</v>
      </c>
      <c r="AP73" s="51">
        <f>'ごみ処理量内訳'!AE73</f>
        <v>0</v>
      </c>
      <c r="AQ73" s="51">
        <f t="shared" si="17"/>
        <v>49</v>
      </c>
    </row>
    <row r="74" spans="1:43" ht="13.5">
      <c r="A74" s="26" t="s">
        <v>80</v>
      </c>
      <c r="B74" s="49" t="s">
        <v>203</v>
      </c>
      <c r="C74" s="50" t="s">
        <v>204</v>
      </c>
      <c r="D74" s="51">
        <v>19004</v>
      </c>
      <c r="E74" s="51">
        <v>19004</v>
      </c>
      <c r="F74" s="51">
        <f>'ごみ搬入量内訳'!H74</f>
        <v>5783</v>
      </c>
      <c r="G74" s="51">
        <f>'ごみ搬入量内訳'!AG74</f>
        <v>2941</v>
      </c>
      <c r="H74" s="51">
        <f>'ごみ搬入量内訳'!AH74</f>
        <v>0</v>
      </c>
      <c r="I74" s="51">
        <f t="shared" si="9"/>
        <v>8724</v>
      </c>
      <c r="J74" s="51">
        <f t="shared" si="10"/>
        <v>1257.7020555153495</v>
      </c>
      <c r="K74" s="51">
        <f>('ごみ搬入量内訳'!E74+'ごみ搬入量内訳'!AH74)/'ごみ処理概要'!D74/365*1000000</f>
        <v>578.6813446628396</v>
      </c>
      <c r="L74" s="51">
        <f>'ごみ搬入量内訳'!F74/'ごみ処理概要'!D74/365*1000000</f>
        <v>679.0207108525098</v>
      </c>
      <c r="M74" s="51">
        <f>'資源化量内訳'!BP74</f>
        <v>0</v>
      </c>
      <c r="N74" s="51">
        <f>'ごみ処理量内訳'!E74</f>
        <v>0</v>
      </c>
      <c r="O74" s="51">
        <f>'ごみ処理量内訳'!L74</f>
        <v>5880</v>
      </c>
      <c r="P74" s="51">
        <f t="shared" si="11"/>
        <v>2844</v>
      </c>
      <c r="Q74" s="51">
        <f>'ごみ処理量内訳'!G74</f>
        <v>0</v>
      </c>
      <c r="R74" s="51">
        <f>'ごみ処理量内訳'!H74</f>
        <v>2844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8724</v>
      </c>
      <c r="AE74" s="52">
        <f t="shared" si="14"/>
        <v>32.599724896836314</v>
      </c>
      <c r="AF74" s="51">
        <f>'資源化量内訳'!AB74</f>
        <v>0</v>
      </c>
      <c r="AG74" s="51">
        <f>'資源化量内訳'!AJ74</f>
        <v>0</v>
      </c>
      <c r="AH74" s="51">
        <f>'資源化量内訳'!AR74</f>
        <v>2844</v>
      </c>
      <c r="AI74" s="51">
        <f>'資源化量内訳'!AZ74</f>
        <v>0</v>
      </c>
      <c r="AJ74" s="51">
        <f>'資源化量内訳'!BH74</f>
        <v>0</v>
      </c>
      <c r="AK74" s="51" t="s">
        <v>261</v>
      </c>
      <c r="AL74" s="51">
        <f t="shared" si="15"/>
        <v>2844</v>
      </c>
      <c r="AM74" s="52">
        <f t="shared" si="16"/>
        <v>32.599724896836314</v>
      </c>
      <c r="AN74" s="51">
        <f>'ごみ処理量内訳'!AC74</f>
        <v>5880</v>
      </c>
      <c r="AO74" s="51">
        <f>'ごみ処理量内訳'!AD74</f>
        <v>0</v>
      </c>
      <c r="AP74" s="51">
        <f>'ごみ処理量内訳'!AE74</f>
        <v>0</v>
      </c>
      <c r="AQ74" s="51">
        <f t="shared" si="17"/>
        <v>5880</v>
      </c>
    </row>
    <row r="75" spans="1:43" ht="13.5">
      <c r="A75" s="26" t="s">
        <v>80</v>
      </c>
      <c r="B75" s="49" t="s">
        <v>205</v>
      </c>
      <c r="C75" s="50" t="s">
        <v>287</v>
      </c>
      <c r="D75" s="51">
        <v>12133</v>
      </c>
      <c r="E75" s="51">
        <v>12133</v>
      </c>
      <c r="F75" s="51">
        <f>'ごみ搬入量内訳'!H75</f>
        <v>1503</v>
      </c>
      <c r="G75" s="51">
        <f>'ごみ搬入量内訳'!AG75</f>
        <v>615</v>
      </c>
      <c r="H75" s="51">
        <f>'ごみ搬入量内訳'!AH75</f>
        <v>0</v>
      </c>
      <c r="I75" s="51">
        <f t="shared" si="9"/>
        <v>2118</v>
      </c>
      <c r="J75" s="51">
        <f t="shared" si="10"/>
        <v>478.2609186538694</v>
      </c>
      <c r="K75" s="51">
        <f>('ごみ搬入量内訳'!E75+'ごみ搬入量内訳'!AH75)/'ごみ処理概要'!D75/365*1000000</f>
        <v>478.2609186538694</v>
      </c>
      <c r="L75" s="51">
        <f>'ごみ搬入量内訳'!F75/'ごみ処理概要'!D75/365*1000000</f>
        <v>0</v>
      </c>
      <c r="M75" s="51">
        <f>'資源化量内訳'!BP75</f>
        <v>0</v>
      </c>
      <c r="N75" s="51">
        <f>'ごみ処理量内訳'!E75</f>
        <v>0</v>
      </c>
      <c r="O75" s="51">
        <f>'ごみ処理量内訳'!L75</f>
        <v>1525</v>
      </c>
      <c r="P75" s="51">
        <f t="shared" si="11"/>
        <v>593</v>
      </c>
      <c r="Q75" s="51">
        <f>'ごみ処理量内訳'!G75</f>
        <v>0</v>
      </c>
      <c r="R75" s="51">
        <f>'ごみ処理量内訳'!H75</f>
        <v>593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0</v>
      </c>
      <c r="W75" s="51">
        <f>'資源化量内訳'!M75</f>
        <v>0</v>
      </c>
      <c r="X75" s="51">
        <f>'資源化量内訳'!N75</f>
        <v>0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0</v>
      </c>
      <c r="AD75" s="51">
        <f t="shared" si="13"/>
        <v>2118</v>
      </c>
      <c r="AE75" s="52">
        <f t="shared" si="14"/>
        <v>27.998111425873468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588</v>
      </c>
      <c r="AI75" s="51">
        <f>'資源化量内訳'!AZ75</f>
        <v>0</v>
      </c>
      <c r="AJ75" s="51">
        <f>'資源化量内訳'!BH75</f>
        <v>0</v>
      </c>
      <c r="AK75" s="51" t="s">
        <v>261</v>
      </c>
      <c r="AL75" s="51">
        <f t="shared" si="15"/>
        <v>588</v>
      </c>
      <c r="AM75" s="52">
        <f t="shared" si="16"/>
        <v>27.762039660056658</v>
      </c>
      <c r="AN75" s="51">
        <f>'ごみ処理量内訳'!AC75</f>
        <v>1525</v>
      </c>
      <c r="AO75" s="51">
        <f>'ごみ処理量内訳'!AD75</f>
        <v>0</v>
      </c>
      <c r="AP75" s="51">
        <f>'ごみ処理量内訳'!AE75</f>
        <v>5</v>
      </c>
      <c r="AQ75" s="51">
        <f t="shared" si="17"/>
        <v>1530</v>
      </c>
    </row>
    <row r="76" spans="1:43" ht="13.5">
      <c r="A76" s="26" t="s">
        <v>80</v>
      </c>
      <c r="B76" s="49" t="s">
        <v>206</v>
      </c>
      <c r="C76" s="50" t="s">
        <v>77</v>
      </c>
      <c r="D76" s="51">
        <v>16528</v>
      </c>
      <c r="E76" s="51">
        <v>16216</v>
      </c>
      <c r="F76" s="51">
        <f>'ごみ搬入量内訳'!H76</f>
        <v>2851</v>
      </c>
      <c r="G76" s="51">
        <f>'ごみ搬入量内訳'!AG76</f>
        <v>512</v>
      </c>
      <c r="H76" s="51">
        <f>'ごみ搬入量内訳'!AH76</f>
        <v>75</v>
      </c>
      <c r="I76" s="51">
        <f t="shared" si="9"/>
        <v>3438</v>
      </c>
      <c r="J76" s="51">
        <f t="shared" si="10"/>
        <v>569.8921879351271</v>
      </c>
      <c r="K76" s="51">
        <f>('ごみ搬入量内訳'!E76+'ごみ搬入量内訳'!AH76)/'ごみ処理概要'!D76/365*1000000</f>
        <v>442.9179540903606</v>
      </c>
      <c r="L76" s="51">
        <f>'ごみ搬入量内訳'!F76/'ごみ処理概要'!D76/365*1000000</f>
        <v>126.97423384476654</v>
      </c>
      <c r="M76" s="51">
        <f>'資源化量内訳'!BP76</f>
        <v>0</v>
      </c>
      <c r="N76" s="51">
        <f>'ごみ処理量内訳'!E76</f>
        <v>0</v>
      </c>
      <c r="O76" s="51">
        <f>'ごみ処理量内訳'!L76</f>
        <v>2380</v>
      </c>
      <c r="P76" s="51">
        <f t="shared" si="11"/>
        <v>983</v>
      </c>
      <c r="Q76" s="51">
        <f>'ごみ処理量内訳'!G76</f>
        <v>0</v>
      </c>
      <c r="R76" s="51">
        <f>'ごみ処理量内訳'!H76</f>
        <v>983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0</v>
      </c>
      <c r="W76" s="51">
        <f>'資源化量内訳'!M76</f>
        <v>0</v>
      </c>
      <c r="X76" s="51">
        <f>'資源化量内訳'!N76</f>
        <v>0</v>
      </c>
      <c r="Y76" s="51">
        <f>'資源化量内訳'!O76</f>
        <v>0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0</v>
      </c>
      <c r="AD76" s="51">
        <f t="shared" si="13"/>
        <v>3363</v>
      </c>
      <c r="AE76" s="52">
        <f t="shared" si="14"/>
        <v>29.229854296758845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983</v>
      </c>
      <c r="AI76" s="51">
        <f>'資源化量内訳'!AZ76</f>
        <v>0</v>
      </c>
      <c r="AJ76" s="51">
        <f>'資源化量内訳'!BH76</f>
        <v>0</v>
      </c>
      <c r="AK76" s="51" t="s">
        <v>261</v>
      </c>
      <c r="AL76" s="51">
        <f t="shared" si="15"/>
        <v>983</v>
      </c>
      <c r="AM76" s="52">
        <f t="shared" si="16"/>
        <v>29.229854296758845</v>
      </c>
      <c r="AN76" s="51">
        <f>'ごみ処理量内訳'!AC76</f>
        <v>2380</v>
      </c>
      <c r="AO76" s="51">
        <f>'ごみ処理量内訳'!AD76</f>
        <v>0</v>
      </c>
      <c r="AP76" s="51">
        <f>'ごみ処理量内訳'!AE76</f>
        <v>0</v>
      </c>
      <c r="AQ76" s="51">
        <f t="shared" si="17"/>
        <v>2380</v>
      </c>
    </row>
    <row r="77" spans="1:43" ht="13.5">
      <c r="A77" s="26" t="s">
        <v>80</v>
      </c>
      <c r="B77" s="49" t="s">
        <v>207</v>
      </c>
      <c r="C77" s="50" t="s">
        <v>208</v>
      </c>
      <c r="D77" s="51">
        <v>14100</v>
      </c>
      <c r="E77" s="51">
        <v>14100</v>
      </c>
      <c r="F77" s="51">
        <f>'ごみ搬入量内訳'!H77</f>
        <v>2306</v>
      </c>
      <c r="G77" s="51">
        <f>'ごみ搬入量内訳'!AG77</f>
        <v>462</v>
      </c>
      <c r="H77" s="51">
        <f>'ごみ搬入量内訳'!AH77</f>
        <v>0</v>
      </c>
      <c r="I77" s="51">
        <f t="shared" si="9"/>
        <v>2768</v>
      </c>
      <c r="J77" s="51">
        <f t="shared" si="10"/>
        <v>537.8412513358593</v>
      </c>
      <c r="K77" s="51">
        <f>('ごみ搬入量内訳'!E77+'ごみ搬入量内訳'!AH77)/'ごみ処理概要'!D77/365*1000000</f>
        <v>445.93412999125627</v>
      </c>
      <c r="L77" s="51">
        <f>'ごみ搬入量内訳'!F77/'ごみ処理概要'!D77/365*1000000</f>
        <v>91.90712134460313</v>
      </c>
      <c r="M77" s="51">
        <f>'資源化量内訳'!BP77</f>
        <v>0</v>
      </c>
      <c r="N77" s="51">
        <f>'ごみ処理量内訳'!E77</f>
        <v>1388</v>
      </c>
      <c r="O77" s="51">
        <f>'ごみ処理量内訳'!L77</f>
        <v>989</v>
      </c>
      <c r="P77" s="51">
        <f t="shared" si="11"/>
        <v>0</v>
      </c>
      <c r="Q77" s="51">
        <f>'ごみ処理量内訳'!G77</f>
        <v>0</v>
      </c>
      <c r="R77" s="51">
        <f>'ごみ処理量内訳'!H77</f>
        <v>0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391</v>
      </c>
      <c r="W77" s="51">
        <f>'資源化量内訳'!M77</f>
        <v>201</v>
      </c>
      <c r="X77" s="51">
        <f>'資源化量内訳'!N77</f>
        <v>69</v>
      </c>
      <c r="Y77" s="51">
        <f>'資源化量内訳'!O77</f>
        <v>80</v>
      </c>
      <c r="Z77" s="51">
        <f>'資源化量内訳'!P77</f>
        <v>15</v>
      </c>
      <c r="AA77" s="51">
        <f>'資源化量内訳'!Q77</f>
        <v>0</v>
      </c>
      <c r="AB77" s="51">
        <f>'資源化量内訳'!R77</f>
        <v>26</v>
      </c>
      <c r="AC77" s="51">
        <f>'資源化量内訳'!S77</f>
        <v>0</v>
      </c>
      <c r="AD77" s="51">
        <f t="shared" si="13"/>
        <v>2768</v>
      </c>
      <c r="AE77" s="52">
        <f t="shared" si="14"/>
        <v>64.27023121387283</v>
      </c>
      <c r="AF77" s="51">
        <f>'資源化量内訳'!AB77</f>
        <v>0</v>
      </c>
      <c r="AG77" s="51">
        <f>'資源化量内訳'!AJ77</f>
        <v>0</v>
      </c>
      <c r="AH77" s="51">
        <f>'資源化量内訳'!AR77</f>
        <v>0</v>
      </c>
      <c r="AI77" s="51">
        <f>'資源化量内訳'!AZ77</f>
        <v>0</v>
      </c>
      <c r="AJ77" s="51">
        <f>'資源化量内訳'!BH77</f>
        <v>0</v>
      </c>
      <c r="AK77" s="51" t="s">
        <v>261</v>
      </c>
      <c r="AL77" s="51">
        <f t="shared" si="15"/>
        <v>0</v>
      </c>
      <c r="AM77" s="52">
        <f t="shared" si="16"/>
        <v>14.1257225433526</v>
      </c>
      <c r="AN77" s="51">
        <f>'ごみ処理量内訳'!AC77</f>
        <v>989</v>
      </c>
      <c r="AO77" s="51">
        <f>'ごみ処理量内訳'!AD77</f>
        <v>119</v>
      </c>
      <c r="AP77" s="51">
        <f>'ごみ処理量内訳'!AE77</f>
        <v>0</v>
      </c>
      <c r="AQ77" s="51">
        <f t="shared" si="17"/>
        <v>1108</v>
      </c>
    </row>
    <row r="78" spans="1:43" ht="13.5">
      <c r="A78" s="26" t="s">
        <v>80</v>
      </c>
      <c r="B78" s="49" t="s">
        <v>209</v>
      </c>
      <c r="C78" s="50" t="s">
        <v>210</v>
      </c>
      <c r="D78" s="51">
        <v>7853</v>
      </c>
      <c r="E78" s="51">
        <v>7853</v>
      </c>
      <c r="F78" s="51">
        <f>'ごみ搬入量内訳'!H78</f>
        <v>1651</v>
      </c>
      <c r="G78" s="51">
        <f>'ごみ搬入量内訳'!AG78</f>
        <v>280</v>
      </c>
      <c r="H78" s="51">
        <f>'ごみ搬入量内訳'!AH78</f>
        <v>0</v>
      </c>
      <c r="I78" s="51">
        <f t="shared" si="9"/>
        <v>1931</v>
      </c>
      <c r="J78" s="51">
        <f t="shared" si="10"/>
        <v>673.6802443530001</v>
      </c>
      <c r="K78" s="51">
        <f>('ごみ搬入量内訳'!E78+'ごみ搬入量内訳'!AH78)/'ごみ処理概要'!D78/365*1000000</f>
        <v>673.6802443530001</v>
      </c>
      <c r="L78" s="51">
        <f>'ごみ搬入量内訳'!F78/'ごみ処理概要'!D78/365*1000000</f>
        <v>0</v>
      </c>
      <c r="M78" s="51">
        <f>'資源化量内訳'!BP78</f>
        <v>0</v>
      </c>
      <c r="N78" s="51">
        <f>'ごみ処理量内訳'!E78</f>
        <v>1711</v>
      </c>
      <c r="O78" s="51">
        <f>'ごみ処理量内訳'!L78</f>
        <v>0</v>
      </c>
      <c r="P78" s="51">
        <f t="shared" si="11"/>
        <v>220</v>
      </c>
      <c r="Q78" s="51">
        <f>'ごみ処理量内訳'!G78</f>
        <v>220</v>
      </c>
      <c r="R78" s="51">
        <f>'ごみ処理量内訳'!H78</f>
        <v>0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0</v>
      </c>
      <c r="W78" s="51">
        <f>'資源化量内訳'!M78</f>
        <v>0</v>
      </c>
      <c r="X78" s="51">
        <f>'資源化量内訳'!N78</f>
        <v>0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1931</v>
      </c>
      <c r="AE78" s="52">
        <f t="shared" si="14"/>
        <v>100</v>
      </c>
      <c r="AF78" s="51">
        <f>'資源化量内訳'!AB78</f>
        <v>0</v>
      </c>
      <c r="AG78" s="51">
        <f>'資源化量内訳'!AJ78</f>
        <v>84</v>
      </c>
      <c r="AH78" s="51">
        <f>'資源化量内訳'!AR78</f>
        <v>0</v>
      </c>
      <c r="AI78" s="51">
        <f>'資源化量内訳'!AZ78</f>
        <v>0</v>
      </c>
      <c r="AJ78" s="51">
        <f>'資源化量内訳'!BH78</f>
        <v>0</v>
      </c>
      <c r="AK78" s="51" t="s">
        <v>261</v>
      </c>
      <c r="AL78" s="51">
        <f t="shared" si="15"/>
        <v>84</v>
      </c>
      <c r="AM78" s="52">
        <f t="shared" si="16"/>
        <v>4.350077679958571</v>
      </c>
      <c r="AN78" s="51">
        <f>'ごみ処理量内訳'!AC78</f>
        <v>0</v>
      </c>
      <c r="AO78" s="51">
        <f>'ごみ処理量内訳'!AD78</f>
        <v>221</v>
      </c>
      <c r="AP78" s="51">
        <f>'ごみ処理量内訳'!AE78</f>
        <v>130</v>
      </c>
      <c r="AQ78" s="51">
        <f t="shared" si="17"/>
        <v>351</v>
      </c>
    </row>
    <row r="79" spans="1:43" ht="13.5">
      <c r="A79" s="26" t="s">
        <v>80</v>
      </c>
      <c r="B79" s="49" t="s">
        <v>211</v>
      </c>
      <c r="C79" s="50" t="s">
        <v>212</v>
      </c>
      <c r="D79" s="51">
        <v>4958</v>
      </c>
      <c r="E79" s="51">
        <v>4958</v>
      </c>
      <c r="F79" s="51">
        <f>'ごみ搬入量内訳'!H79</f>
        <v>1366</v>
      </c>
      <c r="G79" s="51">
        <f>'ごみ搬入量内訳'!AG79</f>
        <v>264</v>
      </c>
      <c r="H79" s="51">
        <f>'ごみ搬入量内訳'!AH79</f>
        <v>0</v>
      </c>
      <c r="I79" s="51">
        <f t="shared" si="9"/>
        <v>1630</v>
      </c>
      <c r="J79" s="51">
        <f t="shared" si="10"/>
        <v>900.7167052556545</v>
      </c>
      <c r="K79" s="51">
        <f>('ごみ搬入量内訳'!E79+'ごみ搬入量内訳'!AH79)/'ごみ処理概要'!D79/365*1000000</f>
        <v>754.8337542203827</v>
      </c>
      <c r="L79" s="51">
        <f>'ごみ搬入量内訳'!F79/'ごみ処理概要'!D79/365*1000000</f>
        <v>145.88295103527162</v>
      </c>
      <c r="M79" s="51">
        <f>'資源化量内訳'!BP79</f>
        <v>0</v>
      </c>
      <c r="N79" s="51">
        <f>'ごみ処理量内訳'!E79</f>
        <v>1312</v>
      </c>
      <c r="O79" s="51">
        <f>'ごみ処理量内訳'!L79</f>
        <v>38</v>
      </c>
      <c r="P79" s="51">
        <f t="shared" si="11"/>
        <v>165</v>
      </c>
      <c r="Q79" s="51">
        <f>'ごみ処理量内訳'!G79</f>
        <v>0</v>
      </c>
      <c r="R79" s="51">
        <f>'ごみ処理量内訳'!H79</f>
        <v>165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115</v>
      </c>
      <c r="W79" s="51">
        <f>'資源化量内訳'!M79</f>
        <v>115</v>
      </c>
      <c r="X79" s="51">
        <f>'資源化量内訳'!N79</f>
        <v>0</v>
      </c>
      <c r="Y79" s="51">
        <f>'資源化量内訳'!O79</f>
        <v>0</v>
      </c>
      <c r="Z79" s="51">
        <f>'資源化量内訳'!P79</f>
        <v>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1630</v>
      </c>
      <c r="AE79" s="52">
        <f t="shared" si="14"/>
        <v>97.66871165644172</v>
      </c>
      <c r="AF79" s="51">
        <f>'資源化量内訳'!AB79</f>
        <v>0</v>
      </c>
      <c r="AG79" s="51">
        <f>'資源化量内訳'!AJ79</f>
        <v>0</v>
      </c>
      <c r="AH79" s="51">
        <f>'資源化量内訳'!AR79</f>
        <v>61</v>
      </c>
      <c r="AI79" s="51">
        <f>'資源化量内訳'!AZ79</f>
        <v>0</v>
      </c>
      <c r="AJ79" s="51">
        <f>'資源化量内訳'!BH79</f>
        <v>0</v>
      </c>
      <c r="AK79" s="51" t="s">
        <v>261</v>
      </c>
      <c r="AL79" s="51">
        <f t="shared" si="15"/>
        <v>61</v>
      </c>
      <c r="AM79" s="52">
        <f t="shared" si="16"/>
        <v>10.797546012269938</v>
      </c>
      <c r="AN79" s="51">
        <f>'ごみ処理量内訳'!AC79</f>
        <v>38</v>
      </c>
      <c r="AO79" s="51">
        <f>'ごみ処理量内訳'!AD79</f>
        <v>98</v>
      </c>
      <c r="AP79" s="51">
        <f>'ごみ処理量内訳'!AE79</f>
        <v>98</v>
      </c>
      <c r="AQ79" s="51">
        <f t="shared" si="17"/>
        <v>234</v>
      </c>
    </row>
    <row r="80" spans="1:43" ht="13.5">
      <c r="A80" s="26" t="s">
        <v>80</v>
      </c>
      <c r="B80" s="49" t="s">
        <v>213</v>
      </c>
      <c r="C80" s="50" t="s">
        <v>214</v>
      </c>
      <c r="D80" s="51">
        <v>15092</v>
      </c>
      <c r="E80" s="51">
        <v>15092</v>
      </c>
      <c r="F80" s="51">
        <f>'ごみ搬入量内訳'!H80</f>
        <v>3801</v>
      </c>
      <c r="G80" s="51">
        <f>'ごみ搬入量内訳'!AG80</f>
        <v>2753</v>
      </c>
      <c r="H80" s="51">
        <f>'ごみ搬入量内訳'!AH80</f>
        <v>0</v>
      </c>
      <c r="I80" s="51">
        <f t="shared" si="9"/>
        <v>6554</v>
      </c>
      <c r="J80" s="51">
        <f t="shared" si="10"/>
        <v>1189.7803063584445</v>
      </c>
      <c r="K80" s="51">
        <f>('ごみ搬入量内訳'!E80+'ごみ搬入量内訳'!AH80)/'ごみ処理概要'!D80/365*1000000</f>
        <v>996.0824749754021</v>
      </c>
      <c r="L80" s="51">
        <f>'ごみ搬入量内訳'!F80/'ごみ処理概要'!D80/365*1000000</f>
        <v>193.69783138304246</v>
      </c>
      <c r="M80" s="51">
        <f>'資源化量内訳'!BP80</f>
        <v>0</v>
      </c>
      <c r="N80" s="51">
        <f>'ごみ処理量内訳'!E80</f>
        <v>3954</v>
      </c>
      <c r="O80" s="51">
        <f>'ごみ処理量内訳'!L80</f>
        <v>1850</v>
      </c>
      <c r="P80" s="51">
        <f t="shared" si="11"/>
        <v>750</v>
      </c>
      <c r="Q80" s="51">
        <f>'ごみ処理量内訳'!G80</f>
        <v>422</v>
      </c>
      <c r="R80" s="51">
        <f>'ごみ処理量内訳'!H80</f>
        <v>328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0</v>
      </c>
      <c r="W80" s="51">
        <f>'資源化量内訳'!M80</f>
        <v>0</v>
      </c>
      <c r="X80" s="51">
        <f>'資源化量内訳'!N80</f>
        <v>0</v>
      </c>
      <c r="Y80" s="51">
        <f>'資源化量内訳'!O80</f>
        <v>0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6554</v>
      </c>
      <c r="AE80" s="52">
        <f t="shared" si="14"/>
        <v>71.77296307598414</v>
      </c>
      <c r="AF80" s="51">
        <f>'資源化量内訳'!AB80</f>
        <v>0</v>
      </c>
      <c r="AG80" s="51">
        <f>'資源化量内訳'!AJ80</f>
        <v>152</v>
      </c>
      <c r="AH80" s="51">
        <f>'資源化量内訳'!AR80</f>
        <v>328</v>
      </c>
      <c r="AI80" s="51">
        <f>'資源化量内訳'!AZ80</f>
        <v>0</v>
      </c>
      <c r="AJ80" s="51">
        <f>'資源化量内訳'!BH80</f>
        <v>0</v>
      </c>
      <c r="AK80" s="51" t="s">
        <v>261</v>
      </c>
      <c r="AL80" s="51">
        <f t="shared" si="15"/>
        <v>480</v>
      </c>
      <c r="AM80" s="52">
        <f t="shared" si="16"/>
        <v>7.32377174244736</v>
      </c>
      <c r="AN80" s="51">
        <f>'ごみ処理量内訳'!AC80</f>
        <v>1850</v>
      </c>
      <c r="AO80" s="51">
        <f>'ごみ処理量内訳'!AD80</f>
        <v>513</v>
      </c>
      <c r="AP80" s="51">
        <f>'ごみ処理量内訳'!AE80</f>
        <v>242</v>
      </c>
      <c r="AQ80" s="51">
        <f t="shared" si="17"/>
        <v>2605</v>
      </c>
    </row>
    <row r="81" spans="1:43" ht="13.5">
      <c r="A81" s="26" t="s">
        <v>80</v>
      </c>
      <c r="B81" s="49" t="s">
        <v>215</v>
      </c>
      <c r="C81" s="50" t="s">
        <v>216</v>
      </c>
      <c r="D81" s="51">
        <v>7514</v>
      </c>
      <c r="E81" s="51">
        <v>7514</v>
      </c>
      <c r="F81" s="51">
        <f>'ごみ搬入量内訳'!H81</f>
        <v>1353</v>
      </c>
      <c r="G81" s="51">
        <f>'ごみ搬入量内訳'!AG81</f>
        <v>686</v>
      </c>
      <c r="H81" s="51">
        <f>'ごみ搬入量内訳'!AH81</f>
        <v>0</v>
      </c>
      <c r="I81" s="51">
        <f t="shared" si="9"/>
        <v>2039</v>
      </c>
      <c r="J81" s="51">
        <f t="shared" si="10"/>
        <v>743.4524048260598</v>
      </c>
      <c r="K81" s="51">
        <f>('ごみ搬入量内訳'!E81+'ごみ搬入量内訳'!AH81)/'ごみ処理概要'!D81/365*1000000</f>
        <v>700.0630786003114</v>
      </c>
      <c r="L81" s="51">
        <f>'ごみ搬入量内訳'!F81/'ごみ処理概要'!D81/365*1000000</f>
        <v>43.38932622574846</v>
      </c>
      <c r="M81" s="51">
        <f>'資源化量内訳'!BP81</f>
        <v>0</v>
      </c>
      <c r="N81" s="51">
        <f>'ごみ処理量内訳'!E81</f>
        <v>1838</v>
      </c>
      <c r="O81" s="51">
        <f>'ごみ処理量内訳'!L81</f>
        <v>0</v>
      </c>
      <c r="P81" s="51">
        <f t="shared" si="11"/>
        <v>201</v>
      </c>
      <c r="Q81" s="51">
        <f>'ごみ処理量内訳'!G81</f>
        <v>201</v>
      </c>
      <c r="R81" s="51">
        <f>'ごみ処理量内訳'!H81</f>
        <v>0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12"/>
        <v>0</v>
      </c>
      <c r="W81" s="51">
        <f>'資源化量内訳'!M81</f>
        <v>0</v>
      </c>
      <c r="X81" s="51">
        <f>'資源化量内訳'!N81</f>
        <v>0</v>
      </c>
      <c r="Y81" s="51">
        <f>'資源化量内訳'!O81</f>
        <v>0</v>
      </c>
      <c r="Z81" s="51">
        <f>'資源化量内訳'!P81</f>
        <v>0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13"/>
        <v>2039</v>
      </c>
      <c r="AE81" s="52">
        <f t="shared" si="14"/>
        <v>100</v>
      </c>
      <c r="AF81" s="51">
        <f>'資源化量内訳'!AB81</f>
        <v>0</v>
      </c>
      <c r="AG81" s="51">
        <f>'資源化量内訳'!AJ81</f>
        <v>75</v>
      </c>
      <c r="AH81" s="51">
        <f>'資源化量内訳'!AR81</f>
        <v>0</v>
      </c>
      <c r="AI81" s="51">
        <f>'資源化量内訳'!AZ81</f>
        <v>0</v>
      </c>
      <c r="AJ81" s="51">
        <f>'資源化量内訳'!BH81</f>
        <v>0</v>
      </c>
      <c r="AK81" s="51" t="s">
        <v>261</v>
      </c>
      <c r="AL81" s="51">
        <f t="shared" si="15"/>
        <v>75</v>
      </c>
      <c r="AM81" s="52">
        <f t="shared" si="16"/>
        <v>3.678273663560569</v>
      </c>
      <c r="AN81" s="51">
        <f>'ごみ処理量内訳'!AC81</f>
        <v>0</v>
      </c>
      <c r="AO81" s="51">
        <f>'ごみ処理量内訳'!AD81</f>
        <v>238</v>
      </c>
      <c r="AP81" s="51">
        <f>'ごみ処理量内訳'!AE81</f>
        <v>119</v>
      </c>
      <c r="AQ81" s="51">
        <f t="shared" si="17"/>
        <v>357</v>
      </c>
    </row>
    <row r="82" spans="1:43" ht="13.5">
      <c r="A82" s="26" t="s">
        <v>80</v>
      </c>
      <c r="B82" s="49" t="s">
        <v>217</v>
      </c>
      <c r="C82" s="50" t="s">
        <v>218</v>
      </c>
      <c r="D82" s="51">
        <v>7560</v>
      </c>
      <c r="E82" s="51">
        <v>7560</v>
      </c>
      <c r="F82" s="51">
        <f>'ごみ搬入量内訳'!H82</f>
        <v>2109</v>
      </c>
      <c r="G82" s="51">
        <f>'ごみ搬入量内訳'!AG82</f>
        <v>868</v>
      </c>
      <c r="H82" s="51">
        <f>'ごみ搬入量内訳'!AH82</f>
        <v>0</v>
      </c>
      <c r="I82" s="51">
        <f t="shared" si="9"/>
        <v>2977</v>
      </c>
      <c r="J82" s="51">
        <f t="shared" si="10"/>
        <v>1078.8577226933392</v>
      </c>
      <c r="K82" s="51">
        <f>('ごみ搬入量内訳'!E82+'ごみ搬入量内訳'!AH82)/'ごみ処理概要'!D82/365*1000000</f>
        <v>764.2965862143944</v>
      </c>
      <c r="L82" s="51">
        <f>'ごみ搬入量内訳'!F82/'ごみ処理概要'!D82/365*1000000</f>
        <v>314.5611364789447</v>
      </c>
      <c r="M82" s="51">
        <f>'資源化量内訳'!BP82</f>
        <v>0</v>
      </c>
      <c r="N82" s="51">
        <f>'ごみ処理量内訳'!E82</f>
        <v>2038</v>
      </c>
      <c r="O82" s="51">
        <f>'ごみ処理量内訳'!L82</f>
        <v>691</v>
      </c>
      <c r="P82" s="51">
        <f t="shared" si="11"/>
        <v>248</v>
      </c>
      <c r="Q82" s="51">
        <f>'ごみ処理量内訳'!G82</f>
        <v>0</v>
      </c>
      <c r="R82" s="51">
        <f>'ごみ処理量内訳'!H82</f>
        <v>248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0</v>
      </c>
      <c r="W82" s="51">
        <f>'資源化量内訳'!M82</f>
        <v>0</v>
      </c>
      <c r="X82" s="51">
        <f>'資源化量内訳'!N82</f>
        <v>0</v>
      </c>
      <c r="Y82" s="51">
        <f>'資源化量内訳'!O82</f>
        <v>0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13"/>
        <v>2977</v>
      </c>
      <c r="AE82" s="52">
        <f t="shared" si="14"/>
        <v>76.78871346993617</v>
      </c>
      <c r="AF82" s="51">
        <f>'資源化量内訳'!AB82</f>
        <v>0</v>
      </c>
      <c r="AG82" s="51">
        <f>'資源化量内訳'!AJ82</f>
        <v>0</v>
      </c>
      <c r="AH82" s="51">
        <f>'資源化量内訳'!AR82</f>
        <v>248</v>
      </c>
      <c r="AI82" s="51">
        <f>'資源化量内訳'!AZ82</f>
        <v>0</v>
      </c>
      <c r="AJ82" s="51">
        <f>'資源化量内訳'!BH82</f>
        <v>0</v>
      </c>
      <c r="AK82" s="51" t="s">
        <v>261</v>
      </c>
      <c r="AL82" s="51">
        <f t="shared" si="15"/>
        <v>248</v>
      </c>
      <c r="AM82" s="52">
        <f t="shared" si="16"/>
        <v>8.330534094726234</v>
      </c>
      <c r="AN82" s="51">
        <f>'ごみ処理量内訳'!AC82</f>
        <v>691</v>
      </c>
      <c r="AO82" s="51">
        <f>'ごみ処理量内訳'!AD82</f>
        <v>263</v>
      </c>
      <c r="AP82" s="51">
        <f>'ごみ処理量内訳'!AE82</f>
        <v>0</v>
      </c>
      <c r="AQ82" s="51">
        <f t="shared" si="17"/>
        <v>954</v>
      </c>
    </row>
    <row r="83" spans="1:43" ht="13.5">
      <c r="A83" s="26" t="s">
        <v>80</v>
      </c>
      <c r="B83" s="49" t="s">
        <v>219</v>
      </c>
      <c r="C83" s="50" t="s">
        <v>220</v>
      </c>
      <c r="D83" s="51">
        <v>7160</v>
      </c>
      <c r="E83" s="51">
        <v>7160</v>
      </c>
      <c r="F83" s="51">
        <f>'ごみ搬入量内訳'!H83</f>
        <v>1380</v>
      </c>
      <c r="G83" s="51">
        <f>'ごみ搬入量内訳'!AG83</f>
        <v>816</v>
      </c>
      <c r="H83" s="51">
        <f>'ごみ搬入量内訳'!AH83</f>
        <v>0</v>
      </c>
      <c r="I83" s="51">
        <f t="shared" si="9"/>
        <v>2196</v>
      </c>
      <c r="J83" s="51">
        <f t="shared" si="10"/>
        <v>840.2846866151373</v>
      </c>
      <c r="K83" s="51">
        <f>('ごみ搬入量内訳'!E83+'ごみ搬入量内訳'!AH83)/'ごみ処理概要'!D83/365*1000000</f>
        <v>825.7442412183364</v>
      </c>
      <c r="L83" s="51">
        <f>'ごみ搬入量内訳'!F83/'ごみ処理概要'!D83/365*1000000</f>
        <v>14.5404453968011</v>
      </c>
      <c r="M83" s="51">
        <f>'資源化量内訳'!BP83</f>
        <v>0</v>
      </c>
      <c r="N83" s="51">
        <f>'ごみ処理量内訳'!E83</f>
        <v>780</v>
      </c>
      <c r="O83" s="51">
        <f>'ごみ処理量内訳'!L83</f>
        <v>710</v>
      </c>
      <c r="P83" s="51">
        <f t="shared" si="11"/>
        <v>666</v>
      </c>
      <c r="Q83" s="51">
        <f>'ごみ処理量内訳'!G83</f>
        <v>0</v>
      </c>
      <c r="R83" s="51">
        <f>'ごみ処理量内訳'!H83</f>
        <v>399</v>
      </c>
      <c r="S83" s="51">
        <f>'ごみ処理量内訳'!I83</f>
        <v>267</v>
      </c>
      <c r="T83" s="51">
        <f>'ごみ処理量内訳'!J83</f>
        <v>0</v>
      </c>
      <c r="U83" s="51">
        <f>'ごみ処理量内訳'!K83</f>
        <v>0</v>
      </c>
      <c r="V83" s="51">
        <f t="shared" si="12"/>
        <v>0</v>
      </c>
      <c r="W83" s="51">
        <f>'資源化量内訳'!M83</f>
        <v>0</v>
      </c>
      <c r="X83" s="51">
        <f>'資源化量内訳'!N83</f>
        <v>0</v>
      </c>
      <c r="Y83" s="51">
        <f>'資源化量内訳'!O83</f>
        <v>0</v>
      </c>
      <c r="Z83" s="51">
        <f>'資源化量内訳'!P83</f>
        <v>0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0</v>
      </c>
      <c r="AD83" s="51">
        <f t="shared" si="13"/>
        <v>2156</v>
      </c>
      <c r="AE83" s="52">
        <f t="shared" si="14"/>
        <v>67.06864564007421</v>
      </c>
      <c r="AF83" s="51">
        <f>'資源化量内訳'!AB83</f>
        <v>0</v>
      </c>
      <c r="AG83" s="51">
        <f>'資源化量内訳'!AJ83</f>
        <v>0</v>
      </c>
      <c r="AH83" s="51">
        <f>'資源化量内訳'!AR83</f>
        <v>399</v>
      </c>
      <c r="AI83" s="51">
        <f>'資源化量内訳'!AZ83</f>
        <v>267</v>
      </c>
      <c r="AJ83" s="51">
        <f>'資源化量内訳'!BH83</f>
        <v>0</v>
      </c>
      <c r="AK83" s="51" t="s">
        <v>261</v>
      </c>
      <c r="AL83" s="51">
        <f t="shared" si="15"/>
        <v>666</v>
      </c>
      <c r="AM83" s="52">
        <f t="shared" si="16"/>
        <v>30.890538033395178</v>
      </c>
      <c r="AN83" s="51">
        <f>'ごみ処理量内訳'!AC83</f>
        <v>710</v>
      </c>
      <c r="AO83" s="51">
        <f>'ごみ処理量内訳'!AD83</f>
        <v>105</v>
      </c>
      <c r="AP83" s="51">
        <f>'ごみ処理量内訳'!AE83</f>
        <v>0</v>
      </c>
      <c r="AQ83" s="51">
        <f t="shared" si="17"/>
        <v>815</v>
      </c>
    </row>
    <row r="84" spans="1:43" ht="13.5">
      <c r="A84" s="26" t="s">
        <v>80</v>
      </c>
      <c r="B84" s="49" t="s">
        <v>221</v>
      </c>
      <c r="C84" s="50" t="s">
        <v>33</v>
      </c>
      <c r="D84" s="51">
        <v>3491</v>
      </c>
      <c r="E84" s="51">
        <v>3491</v>
      </c>
      <c r="F84" s="51">
        <f>'ごみ搬入量内訳'!H84</f>
        <v>719</v>
      </c>
      <c r="G84" s="51">
        <f>'ごみ搬入量内訳'!AG84</f>
        <v>60</v>
      </c>
      <c r="H84" s="51">
        <f>'ごみ搬入量内訳'!AH84</f>
        <v>0</v>
      </c>
      <c r="I84" s="51">
        <f t="shared" si="9"/>
        <v>779</v>
      </c>
      <c r="J84" s="51">
        <f t="shared" si="10"/>
        <v>611.3567961450775</v>
      </c>
      <c r="K84" s="51">
        <f>('ごみ搬入量内訳'!E84+'ごみ搬入量内訳'!AH84)/'ごみ処理概要'!D84/365*1000000</f>
        <v>564.2689812943655</v>
      </c>
      <c r="L84" s="51">
        <f>'ごみ搬入量内訳'!F84/'ごみ処理概要'!D84/365*1000000</f>
        <v>47.087814850712</v>
      </c>
      <c r="M84" s="51">
        <f>'資源化量内訳'!BP84</f>
        <v>11</v>
      </c>
      <c r="N84" s="51">
        <f>'ごみ処理量内訳'!E84</f>
        <v>478</v>
      </c>
      <c r="O84" s="51">
        <f>'ごみ処理量内訳'!L84</f>
        <v>152</v>
      </c>
      <c r="P84" s="51">
        <f t="shared" si="11"/>
        <v>149</v>
      </c>
      <c r="Q84" s="51">
        <f>'ごみ処理量内訳'!G84</f>
        <v>0</v>
      </c>
      <c r="R84" s="51">
        <f>'ごみ処理量内訳'!H84</f>
        <v>149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12"/>
        <v>0</v>
      </c>
      <c r="W84" s="51">
        <f>'資源化量内訳'!M84</f>
        <v>0</v>
      </c>
      <c r="X84" s="51">
        <f>'資源化量内訳'!N84</f>
        <v>0</v>
      </c>
      <c r="Y84" s="51">
        <f>'資源化量内訳'!O84</f>
        <v>0</v>
      </c>
      <c r="Z84" s="51">
        <f>'資源化量内訳'!P84</f>
        <v>0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0</v>
      </c>
      <c r="AD84" s="51">
        <f t="shared" si="13"/>
        <v>779</v>
      </c>
      <c r="AE84" s="52">
        <f t="shared" si="14"/>
        <v>80.48780487804879</v>
      </c>
      <c r="AF84" s="51">
        <f>'資源化量内訳'!AB84</f>
        <v>0</v>
      </c>
      <c r="AG84" s="51">
        <f>'資源化量内訳'!AJ84</f>
        <v>0</v>
      </c>
      <c r="AH84" s="51">
        <f>'資源化量内訳'!AR84</f>
        <v>149</v>
      </c>
      <c r="AI84" s="51">
        <f>'資源化量内訳'!AZ84</f>
        <v>0</v>
      </c>
      <c r="AJ84" s="51">
        <f>'資源化量内訳'!BH84</f>
        <v>0</v>
      </c>
      <c r="AK84" s="51" t="s">
        <v>261</v>
      </c>
      <c r="AL84" s="51">
        <f t="shared" si="15"/>
        <v>149</v>
      </c>
      <c r="AM84" s="52">
        <f t="shared" si="16"/>
        <v>20.253164556962027</v>
      </c>
      <c r="AN84" s="51">
        <f>'ごみ処理量内訳'!AC84</f>
        <v>152</v>
      </c>
      <c r="AO84" s="51">
        <f>'ごみ処理量内訳'!AD84</f>
        <v>61</v>
      </c>
      <c r="AP84" s="51">
        <f>'ごみ処理量内訳'!AE84</f>
        <v>0</v>
      </c>
      <c r="AQ84" s="51">
        <f t="shared" si="17"/>
        <v>213</v>
      </c>
    </row>
    <row r="85" spans="1:43" ht="13.5">
      <c r="A85" s="26" t="s">
        <v>80</v>
      </c>
      <c r="B85" s="49" t="s">
        <v>222</v>
      </c>
      <c r="C85" s="50" t="s">
        <v>223</v>
      </c>
      <c r="D85" s="51">
        <v>3986</v>
      </c>
      <c r="E85" s="51">
        <v>3986</v>
      </c>
      <c r="F85" s="51">
        <f>'ごみ搬入量内訳'!H85</f>
        <v>860</v>
      </c>
      <c r="G85" s="51">
        <f>'ごみ搬入量内訳'!AG85</f>
        <v>74</v>
      </c>
      <c r="H85" s="51">
        <f>'ごみ搬入量内訳'!AH85</f>
        <v>86</v>
      </c>
      <c r="I85" s="51">
        <f t="shared" si="9"/>
        <v>1020</v>
      </c>
      <c r="J85" s="51">
        <f t="shared" si="10"/>
        <v>701.0839307439051</v>
      </c>
      <c r="K85" s="51">
        <f>('ごみ搬入量内訳'!E85+'ごみ搬入量内訳'!AH85)/'ごみ処理概要'!D85/365*1000000</f>
        <v>696.2725704348782</v>
      </c>
      <c r="L85" s="51">
        <f>'ごみ搬入量内訳'!F85/'ごみ処理概要'!D85/365*1000000</f>
        <v>4.811360309026799</v>
      </c>
      <c r="M85" s="51">
        <f>'資源化量内訳'!BP85</f>
        <v>555</v>
      </c>
      <c r="N85" s="51">
        <f>'ごみ処理量内訳'!E85</f>
        <v>293</v>
      </c>
      <c r="O85" s="51">
        <f>'ごみ処理量内訳'!L85</f>
        <v>86</v>
      </c>
      <c r="P85" s="51">
        <f t="shared" si="11"/>
        <v>384</v>
      </c>
      <c r="Q85" s="51">
        <f>'ごみ処理量内訳'!G85</f>
        <v>0</v>
      </c>
      <c r="R85" s="51">
        <f>'ごみ処理量内訳'!H85</f>
        <v>0</v>
      </c>
      <c r="S85" s="51">
        <f>'ごみ処理量内訳'!I85</f>
        <v>384</v>
      </c>
      <c r="T85" s="51">
        <f>'ごみ処理量内訳'!J85</f>
        <v>0</v>
      </c>
      <c r="U85" s="51">
        <f>'ごみ処理量内訳'!K85</f>
        <v>0</v>
      </c>
      <c r="V85" s="51">
        <f t="shared" si="12"/>
        <v>171</v>
      </c>
      <c r="W85" s="51">
        <f>'資源化量内訳'!M85</f>
        <v>98</v>
      </c>
      <c r="X85" s="51">
        <f>'資源化量内訳'!N85</f>
        <v>22</v>
      </c>
      <c r="Y85" s="51">
        <f>'資源化量内訳'!O85</f>
        <v>30</v>
      </c>
      <c r="Z85" s="51">
        <f>'資源化量内訳'!P85</f>
        <v>6</v>
      </c>
      <c r="AA85" s="51">
        <f>'資源化量内訳'!Q85</f>
        <v>11</v>
      </c>
      <c r="AB85" s="51">
        <f>'資源化量内訳'!R85</f>
        <v>4</v>
      </c>
      <c r="AC85" s="51">
        <f>'資源化量内訳'!S85</f>
        <v>0</v>
      </c>
      <c r="AD85" s="51">
        <f t="shared" si="13"/>
        <v>934</v>
      </c>
      <c r="AE85" s="52">
        <f t="shared" si="14"/>
        <v>90.79229122055675</v>
      </c>
      <c r="AF85" s="51">
        <f>'資源化量内訳'!AB85</f>
        <v>0</v>
      </c>
      <c r="AG85" s="51">
        <f>'資源化量内訳'!AJ85</f>
        <v>0</v>
      </c>
      <c r="AH85" s="51">
        <f>'資源化量内訳'!AR85</f>
        <v>0</v>
      </c>
      <c r="AI85" s="51">
        <f>'資源化量内訳'!AZ85</f>
        <v>384</v>
      </c>
      <c r="AJ85" s="51">
        <f>'資源化量内訳'!BH85</f>
        <v>0</v>
      </c>
      <c r="AK85" s="51" t="s">
        <v>261</v>
      </c>
      <c r="AL85" s="51">
        <f t="shared" si="15"/>
        <v>384</v>
      </c>
      <c r="AM85" s="52">
        <f t="shared" si="16"/>
        <v>74.54667562122229</v>
      </c>
      <c r="AN85" s="51">
        <f>'ごみ処理量内訳'!AC85</f>
        <v>86</v>
      </c>
      <c r="AO85" s="51">
        <f>'ごみ処理量内訳'!AD85</f>
        <v>38</v>
      </c>
      <c r="AP85" s="51">
        <f>'ごみ処理量内訳'!AE85</f>
        <v>0</v>
      </c>
      <c r="AQ85" s="51">
        <f t="shared" si="17"/>
        <v>124</v>
      </c>
    </row>
    <row r="86" spans="1:43" ht="13.5">
      <c r="A86" s="26" t="s">
        <v>80</v>
      </c>
      <c r="B86" s="49" t="s">
        <v>224</v>
      </c>
      <c r="C86" s="50" t="s">
        <v>225</v>
      </c>
      <c r="D86" s="51">
        <v>9919</v>
      </c>
      <c r="E86" s="51">
        <v>7959</v>
      </c>
      <c r="F86" s="51">
        <f>'ごみ搬入量内訳'!H86</f>
        <v>1566</v>
      </c>
      <c r="G86" s="51">
        <f>'ごみ搬入量内訳'!AG86</f>
        <v>521</v>
      </c>
      <c r="H86" s="51">
        <f>'ごみ搬入量内訳'!AH86</f>
        <v>1082</v>
      </c>
      <c r="I86" s="51">
        <f t="shared" si="9"/>
        <v>3169</v>
      </c>
      <c r="J86" s="51">
        <f t="shared" si="10"/>
        <v>875.3091824601188</v>
      </c>
      <c r="K86" s="51">
        <f>('ごみ搬入量内訳'!E86+'ごみ搬入量内訳'!AH86)/'ごみ処理概要'!D86/365*1000000</f>
        <v>731.4038230212668</v>
      </c>
      <c r="L86" s="51">
        <f>'ごみ搬入量内訳'!F86/'ごみ処理概要'!D86/365*1000000</f>
        <v>143.90535943885197</v>
      </c>
      <c r="M86" s="51">
        <f>'資源化量内訳'!BP86</f>
        <v>0</v>
      </c>
      <c r="N86" s="51">
        <f>'ごみ処理量内訳'!E86</f>
        <v>1841</v>
      </c>
      <c r="O86" s="51">
        <f>'ごみ処理量内訳'!L86</f>
        <v>45</v>
      </c>
      <c r="P86" s="51">
        <f t="shared" si="11"/>
        <v>88</v>
      </c>
      <c r="Q86" s="51">
        <f>'ごみ処理量内訳'!G86</f>
        <v>0</v>
      </c>
      <c r="R86" s="51">
        <f>'ごみ処理量内訳'!H86</f>
        <v>88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0</v>
      </c>
      <c r="V86" s="51">
        <f t="shared" si="12"/>
        <v>0</v>
      </c>
      <c r="W86" s="51">
        <f>'資源化量内訳'!M86</f>
        <v>0</v>
      </c>
      <c r="X86" s="51">
        <f>'資源化量内訳'!N86</f>
        <v>0</v>
      </c>
      <c r="Y86" s="51">
        <f>'資源化量内訳'!O86</f>
        <v>0</v>
      </c>
      <c r="Z86" s="51">
        <f>'資源化量内訳'!P86</f>
        <v>0</v>
      </c>
      <c r="AA86" s="51">
        <f>'資源化量内訳'!Q86</f>
        <v>0</v>
      </c>
      <c r="AB86" s="51">
        <f>'資源化量内訳'!R86</f>
        <v>0</v>
      </c>
      <c r="AC86" s="51">
        <f>'資源化量内訳'!S86</f>
        <v>0</v>
      </c>
      <c r="AD86" s="51">
        <f t="shared" si="13"/>
        <v>1974</v>
      </c>
      <c r="AE86" s="52">
        <f t="shared" si="14"/>
        <v>97.72036474164135</v>
      </c>
      <c r="AF86" s="51">
        <f>'資源化量内訳'!AB86</f>
        <v>0</v>
      </c>
      <c r="AG86" s="51">
        <f>'資源化量内訳'!AJ86</f>
        <v>0</v>
      </c>
      <c r="AH86" s="51">
        <f>'資源化量内訳'!AR86</f>
        <v>88</v>
      </c>
      <c r="AI86" s="51">
        <f>'資源化量内訳'!AZ86</f>
        <v>0</v>
      </c>
      <c r="AJ86" s="51">
        <f>'資源化量内訳'!BH86</f>
        <v>0</v>
      </c>
      <c r="AK86" s="51" t="s">
        <v>261</v>
      </c>
      <c r="AL86" s="51">
        <f t="shared" si="15"/>
        <v>88</v>
      </c>
      <c r="AM86" s="52">
        <f t="shared" si="16"/>
        <v>4.4579533941236065</v>
      </c>
      <c r="AN86" s="51">
        <f>'ごみ処理量内訳'!AC86</f>
        <v>45</v>
      </c>
      <c r="AO86" s="51">
        <f>'ごみ処理量内訳'!AD86</f>
        <v>113</v>
      </c>
      <c r="AP86" s="51">
        <f>'ごみ処理量内訳'!AE86</f>
        <v>0</v>
      </c>
      <c r="AQ86" s="51">
        <f t="shared" si="17"/>
        <v>158</v>
      </c>
    </row>
    <row r="87" spans="1:43" ht="13.5">
      <c r="A87" s="26" t="s">
        <v>80</v>
      </c>
      <c r="B87" s="49" t="s">
        <v>226</v>
      </c>
      <c r="C87" s="50" t="s">
        <v>227</v>
      </c>
      <c r="D87" s="51">
        <v>7205</v>
      </c>
      <c r="E87" s="51">
        <v>7205</v>
      </c>
      <c r="F87" s="51">
        <f>'ごみ搬入量内訳'!H87</f>
        <v>1328</v>
      </c>
      <c r="G87" s="51">
        <f>'ごみ搬入量内訳'!AG87</f>
        <v>880</v>
      </c>
      <c r="H87" s="51">
        <f>'ごみ搬入量内訳'!AH87</f>
        <v>0</v>
      </c>
      <c r="I87" s="51">
        <f t="shared" si="9"/>
        <v>2208</v>
      </c>
      <c r="J87" s="51">
        <f t="shared" si="10"/>
        <v>839.5995931288204</v>
      </c>
      <c r="K87" s="51">
        <f>('ごみ搬入量内訳'!E87+'ごみ搬入量内訳'!AH87)/'ごみ処理概要'!D87/365*1000000</f>
        <v>491.2874430808133</v>
      </c>
      <c r="L87" s="51">
        <f>'ごみ搬入量内訳'!F87/'ごみ処理概要'!D87/365*1000000</f>
        <v>348.31215004800697</v>
      </c>
      <c r="M87" s="51">
        <f>'資源化量内訳'!BP87</f>
        <v>0</v>
      </c>
      <c r="N87" s="51">
        <f>'ごみ処理量内訳'!E87</f>
        <v>2078</v>
      </c>
      <c r="O87" s="51">
        <f>'ごみ処理量内訳'!L87</f>
        <v>0</v>
      </c>
      <c r="P87" s="51">
        <f t="shared" si="11"/>
        <v>0</v>
      </c>
      <c r="Q87" s="51">
        <f>'ごみ処理量内訳'!G87</f>
        <v>0</v>
      </c>
      <c r="R87" s="51">
        <f>'ごみ処理量内訳'!H87</f>
        <v>0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0</v>
      </c>
      <c r="V87" s="51">
        <f t="shared" si="12"/>
        <v>90</v>
      </c>
      <c r="W87" s="51">
        <f>'資源化量内訳'!M87</f>
        <v>0</v>
      </c>
      <c r="X87" s="51">
        <f>'資源化量内訳'!N87</f>
        <v>80</v>
      </c>
      <c r="Y87" s="51">
        <f>'資源化量内訳'!O87</f>
        <v>0</v>
      </c>
      <c r="Z87" s="51">
        <f>'資源化量内訳'!P87</f>
        <v>10</v>
      </c>
      <c r="AA87" s="51">
        <f>'資源化量内訳'!Q87</f>
        <v>0</v>
      </c>
      <c r="AB87" s="51">
        <f>'資源化量内訳'!R87</f>
        <v>0</v>
      </c>
      <c r="AC87" s="51">
        <f>'資源化量内訳'!S87</f>
        <v>0</v>
      </c>
      <c r="AD87" s="51">
        <f t="shared" si="13"/>
        <v>2168</v>
      </c>
      <c r="AE87" s="52">
        <f t="shared" si="14"/>
        <v>100</v>
      </c>
      <c r="AF87" s="51">
        <f>'資源化量内訳'!AB87</f>
        <v>0</v>
      </c>
      <c r="AG87" s="51">
        <f>'資源化量内訳'!AJ87</f>
        <v>0</v>
      </c>
      <c r="AH87" s="51">
        <f>'資源化量内訳'!AR87</f>
        <v>0</v>
      </c>
      <c r="AI87" s="51">
        <f>'資源化量内訳'!AZ87</f>
        <v>0</v>
      </c>
      <c r="AJ87" s="51">
        <f>'資源化量内訳'!BH87</f>
        <v>0</v>
      </c>
      <c r="AK87" s="51" t="s">
        <v>261</v>
      </c>
      <c r="AL87" s="51">
        <f t="shared" si="15"/>
        <v>0</v>
      </c>
      <c r="AM87" s="52">
        <f t="shared" si="16"/>
        <v>4.1512915129151295</v>
      </c>
      <c r="AN87" s="51">
        <f>'ごみ処理量内訳'!AC87</f>
        <v>0</v>
      </c>
      <c r="AO87" s="51">
        <f>'ごみ処理量内訳'!AD87</f>
        <v>180</v>
      </c>
      <c r="AP87" s="51">
        <f>'ごみ処理量内訳'!AE87</f>
        <v>0</v>
      </c>
      <c r="AQ87" s="51">
        <f t="shared" si="17"/>
        <v>180</v>
      </c>
    </row>
    <row r="88" spans="1:43" ht="13.5">
      <c r="A88" s="26" t="s">
        <v>80</v>
      </c>
      <c r="B88" s="49" t="s">
        <v>228</v>
      </c>
      <c r="C88" s="50" t="s">
        <v>229</v>
      </c>
      <c r="D88" s="51">
        <v>7120</v>
      </c>
      <c r="E88" s="51">
        <v>7107</v>
      </c>
      <c r="F88" s="51">
        <f>'ごみ搬入量内訳'!H88</f>
        <v>1540</v>
      </c>
      <c r="G88" s="51">
        <f>'ごみ搬入量内訳'!AG88</f>
        <v>582</v>
      </c>
      <c r="H88" s="51">
        <f>'ごみ搬入量内訳'!AH88</f>
        <v>3</v>
      </c>
      <c r="I88" s="51">
        <f t="shared" si="9"/>
        <v>2125</v>
      </c>
      <c r="J88" s="51">
        <f t="shared" si="10"/>
        <v>817.685085424042</v>
      </c>
      <c r="K88" s="51">
        <f>('ごみ搬入量内訳'!E88+'ごみ搬入量内訳'!AH88)/'ごみ処理概要'!D88/365*1000000</f>
        <v>593.7355702631984</v>
      </c>
      <c r="L88" s="51">
        <f>'ごみ搬入量内訳'!F88/'ごみ処理概要'!D88/365*1000000</f>
        <v>223.94951516084348</v>
      </c>
      <c r="M88" s="51">
        <f>'資源化量内訳'!BP88</f>
        <v>0</v>
      </c>
      <c r="N88" s="51">
        <f>'ごみ処理量内訳'!E88</f>
        <v>1429</v>
      </c>
      <c r="O88" s="51">
        <f>'ごみ処理量内訳'!L88</f>
        <v>146</v>
      </c>
      <c r="P88" s="51">
        <f t="shared" si="11"/>
        <v>547</v>
      </c>
      <c r="Q88" s="51">
        <f>'ごみ処理量内訳'!G88</f>
        <v>0</v>
      </c>
      <c r="R88" s="51">
        <f>'ごみ処理量内訳'!H88</f>
        <v>380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167</v>
      </c>
      <c r="V88" s="51">
        <f t="shared" si="12"/>
        <v>0</v>
      </c>
      <c r="W88" s="51">
        <f>'資源化量内訳'!M88</f>
        <v>0</v>
      </c>
      <c r="X88" s="51">
        <f>'資源化量内訳'!N88</f>
        <v>0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t="shared" si="13"/>
        <v>2122</v>
      </c>
      <c r="AE88" s="52">
        <f t="shared" si="14"/>
        <v>93.11969839773798</v>
      </c>
      <c r="AF88" s="51">
        <f>'資源化量内訳'!AB88</f>
        <v>0</v>
      </c>
      <c r="AG88" s="51">
        <f>'資源化量内訳'!AJ88</f>
        <v>0</v>
      </c>
      <c r="AH88" s="51">
        <f>'資源化量内訳'!AR88</f>
        <v>380</v>
      </c>
      <c r="AI88" s="51">
        <f>'資源化量内訳'!AZ88</f>
        <v>0</v>
      </c>
      <c r="AJ88" s="51">
        <f>'資源化量内訳'!BH88</f>
        <v>0</v>
      </c>
      <c r="AK88" s="51" t="s">
        <v>261</v>
      </c>
      <c r="AL88" s="51">
        <f t="shared" si="15"/>
        <v>380</v>
      </c>
      <c r="AM88" s="52">
        <f t="shared" si="16"/>
        <v>17.907634307257307</v>
      </c>
      <c r="AN88" s="51">
        <f>'ごみ処理量内訳'!AC88</f>
        <v>146</v>
      </c>
      <c r="AO88" s="51">
        <f>'ごみ処理量内訳'!AD88</f>
        <v>295</v>
      </c>
      <c r="AP88" s="51">
        <f>'ごみ処理量内訳'!AE88</f>
        <v>167</v>
      </c>
      <c r="AQ88" s="51">
        <f t="shared" si="17"/>
        <v>608</v>
      </c>
    </row>
    <row r="89" spans="1:43" ht="13.5">
      <c r="A89" s="26" t="s">
        <v>80</v>
      </c>
      <c r="B89" s="49" t="s">
        <v>230</v>
      </c>
      <c r="C89" s="50" t="s">
        <v>231</v>
      </c>
      <c r="D89" s="51">
        <v>7025</v>
      </c>
      <c r="E89" s="51">
        <v>7025</v>
      </c>
      <c r="F89" s="51">
        <f>'ごみ搬入量内訳'!H89</f>
        <v>1076</v>
      </c>
      <c r="G89" s="51">
        <f>'ごみ搬入量内訳'!AG89</f>
        <v>460</v>
      </c>
      <c r="H89" s="51">
        <f>'ごみ搬入量内訳'!AH89</f>
        <v>0</v>
      </c>
      <c r="I89" s="51">
        <f t="shared" si="9"/>
        <v>1536</v>
      </c>
      <c r="J89" s="51">
        <f t="shared" si="10"/>
        <v>599.0347584458636</v>
      </c>
      <c r="K89" s="51">
        <f>('ごみ搬入量内訳'!E89+'ごみ搬入量内訳'!AH89)/'ごみ処理概要'!D89/365*1000000</f>
        <v>455.1260176473456</v>
      </c>
      <c r="L89" s="51">
        <f>'ごみ搬入量内訳'!F89/'ごみ処理概要'!D89/365*1000000</f>
        <v>143.908740798518</v>
      </c>
      <c r="M89" s="51">
        <f>'資源化量内訳'!BP89</f>
        <v>0</v>
      </c>
      <c r="N89" s="51">
        <f>'ごみ処理量内訳'!E89</f>
        <v>736</v>
      </c>
      <c r="O89" s="51">
        <f>'ごみ処理量内訳'!L89</f>
        <v>800</v>
      </c>
      <c r="P89" s="51">
        <f t="shared" si="11"/>
        <v>0</v>
      </c>
      <c r="Q89" s="51">
        <f>'ごみ処理量内訳'!G89</f>
        <v>0</v>
      </c>
      <c r="R89" s="51">
        <f>'ごみ処理量内訳'!H89</f>
        <v>0</v>
      </c>
      <c r="S89" s="51">
        <f>'ごみ処理量内訳'!I89</f>
        <v>0</v>
      </c>
      <c r="T89" s="51">
        <f>'ごみ処理量内訳'!J89</f>
        <v>0</v>
      </c>
      <c r="U89" s="51">
        <f>'ごみ処理量内訳'!K89</f>
        <v>0</v>
      </c>
      <c r="V89" s="51">
        <f t="shared" si="12"/>
        <v>0</v>
      </c>
      <c r="W89" s="51">
        <f>'資源化量内訳'!M89</f>
        <v>0</v>
      </c>
      <c r="X89" s="51">
        <f>'資源化量内訳'!N89</f>
        <v>0</v>
      </c>
      <c r="Y89" s="51">
        <f>'資源化量内訳'!O89</f>
        <v>0</v>
      </c>
      <c r="Z89" s="51">
        <f>'資源化量内訳'!P89</f>
        <v>0</v>
      </c>
      <c r="AA89" s="51">
        <f>'資源化量内訳'!Q89</f>
        <v>0</v>
      </c>
      <c r="AB89" s="51">
        <f>'資源化量内訳'!R89</f>
        <v>0</v>
      </c>
      <c r="AC89" s="51">
        <f>'資源化量内訳'!S89</f>
        <v>0</v>
      </c>
      <c r="AD89" s="51">
        <f t="shared" si="13"/>
        <v>1536</v>
      </c>
      <c r="AE89" s="52">
        <f t="shared" si="14"/>
        <v>47.91666666666667</v>
      </c>
      <c r="AF89" s="51">
        <f>'資源化量内訳'!AB89</f>
        <v>0</v>
      </c>
      <c r="AG89" s="51">
        <f>'資源化量内訳'!AJ89</f>
        <v>0</v>
      </c>
      <c r="AH89" s="51">
        <f>'資源化量内訳'!AR89</f>
        <v>0</v>
      </c>
      <c r="AI89" s="51">
        <f>'資源化量内訳'!AZ89</f>
        <v>0</v>
      </c>
      <c r="AJ89" s="51">
        <f>'資源化量内訳'!BH89</f>
        <v>0</v>
      </c>
      <c r="AK89" s="51" t="s">
        <v>261</v>
      </c>
      <c r="AL89" s="51">
        <f t="shared" si="15"/>
        <v>0</v>
      </c>
      <c r="AM89" s="52">
        <f t="shared" si="16"/>
        <v>0</v>
      </c>
      <c r="AN89" s="51">
        <f>'ごみ処理量内訳'!AC89</f>
        <v>800</v>
      </c>
      <c r="AO89" s="51">
        <f>'ごみ処理量内訳'!AD89</f>
        <v>110</v>
      </c>
      <c r="AP89" s="51">
        <f>'ごみ処理量内訳'!AE89</f>
        <v>0</v>
      </c>
      <c r="AQ89" s="51">
        <f t="shared" si="17"/>
        <v>910</v>
      </c>
    </row>
    <row r="90" spans="1:43" ht="13.5">
      <c r="A90" s="26" t="s">
        <v>80</v>
      </c>
      <c r="B90" s="49" t="s">
        <v>232</v>
      </c>
      <c r="C90" s="50" t="s">
        <v>263</v>
      </c>
      <c r="D90" s="51">
        <v>2126</v>
      </c>
      <c r="E90" s="51">
        <v>2126</v>
      </c>
      <c r="F90" s="51">
        <f>'ごみ搬入量内訳'!H90</f>
        <v>649</v>
      </c>
      <c r="G90" s="51">
        <f>'ごみ搬入量内訳'!AG90</f>
        <v>18</v>
      </c>
      <c r="H90" s="51">
        <f>'ごみ搬入量内訳'!AH90</f>
        <v>0</v>
      </c>
      <c r="I90" s="51">
        <f t="shared" si="9"/>
        <v>667</v>
      </c>
      <c r="J90" s="51">
        <f t="shared" si="10"/>
        <v>859.5471591128751</v>
      </c>
      <c r="K90" s="51">
        <f>('ごみ搬入量内訳'!E90+'ごみ搬入量内訳'!AH90)/'ごみ処理概要'!D90/365*1000000</f>
        <v>836.3509839044318</v>
      </c>
      <c r="L90" s="51">
        <f>'ごみ搬入量内訳'!F90/'ごみ処理概要'!D90/365*1000000</f>
        <v>23.196175208443407</v>
      </c>
      <c r="M90" s="51">
        <f>'資源化量内訳'!BP90</f>
        <v>0</v>
      </c>
      <c r="N90" s="51">
        <f>'ごみ処理量内訳'!E90</f>
        <v>554</v>
      </c>
      <c r="O90" s="51">
        <f>'ごみ処理量内訳'!L90</f>
        <v>0</v>
      </c>
      <c r="P90" s="51">
        <f t="shared" si="11"/>
        <v>109</v>
      </c>
      <c r="Q90" s="51">
        <f>'ごみ処理量内訳'!G90</f>
        <v>109</v>
      </c>
      <c r="R90" s="51">
        <f>'ごみ処理量内訳'!H90</f>
        <v>0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0</v>
      </c>
      <c r="V90" s="51">
        <f t="shared" si="12"/>
        <v>4</v>
      </c>
      <c r="W90" s="51">
        <f>'資源化量内訳'!M90</f>
        <v>0</v>
      </c>
      <c r="X90" s="51">
        <f>'資源化量内訳'!N90</f>
        <v>0</v>
      </c>
      <c r="Y90" s="51">
        <f>'資源化量内訳'!O90</f>
        <v>3</v>
      </c>
      <c r="Z90" s="51">
        <f>'資源化量内訳'!P90</f>
        <v>1</v>
      </c>
      <c r="AA90" s="51">
        <f>'資源化量内訳'!Q90</f>
        <v>0</v>
      </c>
      <c r="AB90" s="51">
        <f>'資源化量内訳'!R90</f>
        <v>0</v>
      </c>
      <c r="AC90" s="51">
        <f>'資源化量内訳'!S90</f>
        <v>0</v>
      </c>
      <c r="AD90" s="51">
        <f t="shared" si="13"/>
        <v>667</v>
      </c>
      <c r="AE90" s="52">
        <f t="shared" si="14"/>
        <v>100</v>
      </c>
      <c r="AF90" s="51">
        <f>'資源化量内訳'!AB90</f>
        <v>0</v>
      </c>
      <c r="AG90" s="51">
        <f>'資源化量内訳'!AJ90</f>
        <v>26</v>
      </c>
      <c r="AH90" s="51">
        <f>'資源化量内訳'!AR90</f>
        <v>0</v>
      </c>
      <c r="AI90" s="51">
        <f>'資源化量内訳'!AZ90</f>
        <v>0</v>
      </c>
      <c r="AJ90" s="51">
        <f>'資源化量内訳'!BH90</f>
        <v>0</v>
      </c>
      <c r="AK90" s="51" t="s">
        <v>261</v>
      </c>
      <c r="AL90" s="51">
        <f t="shared" si="15"/>
        <v>26</v>
      </c>
      <c r="AM90" s="52">
        <f t="shared" si="16"/>
        <v>4.497751124437781</v>
      </c>
      <c r="AN90" s="51">
        <f>'ごみ処理量内訳'!AC90</f>
        <v>0</v>
      </c>
      <c r="AO90" s="51">
        <f>'ごみ処理量内訳'!AD90</f>
        <v>88</v>
      </c>
      <c r="AP90" s="51">
        <f>'ごみ処理量内訳'!AE90</f>
        <v>18</v>
      </c>
      <c r="AQ90" s="51">
        <f t="shared" si="17"/>
        <v>106</v>
      </c>
    </row>
    <row r="91" spans="1:43" ht="13.5">
      <c r="A91" s="26" t="s">
        <v>80</v>
      </c>
      <c r="B91" s="49" t="s">
        <v>233</v>
      </c>
      <c r="C91" s="50" t="s">
        <v>234</v>
      </c>
      <c r="D91" s="51">
        <v>2231</v>
      </c>
      <c r="E91" s="51">
        <v>2231</v>
      </c>
      <c r="F91" s="51">
        <f>'ごみ搬入量内訳'!H91</f>
        <v>600</v>
      </c>
      <c r="G91" s="51">
        <f>'ごみ搬入量内訳'!AG91</f>
        <v>13</v>
      </c>
      <c r="H91" s="51">
        <f>'ごみ搬入量内訳'!AH91</f>
        <v>0</v>
      </c>
      <c r="I91" s="51">
        <f t="shared" si="9"/>
        <v>613</v>
      </c>
      <c r="J91" s="51">
        <f t="shared" si="10"/>
        <v>752.7799438792114</v>
      </c>
      <c r="K91" s="51">
        <f>('ごみ搬入量内訳'!E91+'ごみ搬入量内訳'!AH91)/'ごみ処理概要'!D91/365*1000000</f>
        <v>736.8156057545299</v>
      </c>
      <c r="L91" s="51">
        <f>'ごみ搬入量内訳'!F91/'ごみ処理概要'!D91/365*1000000</f>
        <v>15.96433812468148</v>
      </c>
      <c r="M91" s="51">
        <f>'資源化量内訳'!BP91</f>
        <v>0</v>
      </c>
      <c r="N91" s="51">
        <f>'ごみ処理量内訳'!E91</f>
        <v>525</v>
      </c>
      <c r="O91" s="51">
        <f>'ごみ処理量内訳'!L91</f>
        <v>0</v>
      </c>
      <c r="P91" s="51">
        <f t="shared" si="11"/>
        <v>84</v>
      </c>
      <c r="Q91" s="51">
        <f>'ごみ処理量内訳'!G91</f>
        <v>84</v>
      </c>
      <c r="R91" s="51">
        <f>'ごみ処理量内訳'!H91</f>
        <v>0</v>
      </c>
      <c r="S91" s="51">
        <f>'ごみ処理量内訳'!I91</f>
        <v>0</v>
      </c>
      <c r="T91" s="51">
        <f>'ごみ処理量内訳'!J91</f>
        <v>0</v>
      </c>
      <c r="U91" s="51">
        <f>'ごみ処理量内訳'!K91</f>
        <v>0</v>
      </c>
      <c r="V91" s="51">
        <f t="shared" si="12"/>
        <v>4</v>
      </c>
      <c r="W91" s="51">
        <f>'資源化量内訳'!M91</f>
        <v>0</v>
      </c>
      <c r="X91" s="51">
        <f>'資源化量内訳'!N91</f>
        <v>0</v>
      </c>
      <c r="Y91" s="51">
        <f>'資源化量内訳'!O91</f>
        <v>3</v>
      </c>
      <c r="Z91" s="51">
        <f>'資源化量内訳'!P91</f>
        <v>1</v>
      </c>
      <c r="AA91" s="51">
        <f>'資源化量内訳'!Q91</f>
        <v>0</v>
      </c>
      <c r="AB91" s="51">
        <f>'資源化量内訳'!R91</f>
        <v>0</v>
      </c>
      <c r="AC91" s="51">
        <f>'資源化量内訳'!S91</f>
        <v>0</v>
      </c>
      <c r="AD91" s="51">
        <f t="shared" si="13"/>
        <v>613</v>
      </c>
      <c r="AE91" s="52">
        <f t="shared" si="14"/>
        <v>100</v>
      </c>
      <c r="AF91" s="51">
        <f>'資源化量内訳'!AB91</f>
        <v>0</v>
      </c>
      <c r="AG91" s="51">
        <f>'資源化量内訳'!AJ91</f>
        <v>21</v>
      </c>
      <c r="AH91" s="51">
        <f>'資源化量内訳'!AR91</f>
        <v>0</v>
      </c>
      <c r="AI91" s="51">
        <f>'資源化量内訳'!AZ91</f>
        <v>0</v>
      </c>
      <c r="AJ91" s="51">
        <f>'資源化量内訳'!BH91</f>
        <v>0</v>
      </c>
      <c r="AK91" s="51" t="s">
        <v>261</v>
      </c>
      <c r="AL91" s="51">
        <f t="shared" si="15"/>
        <v>21</v>
      </c>
      <c r="AM91" s="52">
        <f t="shared" si="16"/>
        <v>4.078303425774878</v>
      </c>
      <c r="AN91" s="51">
        <f>'ごみ処理量内訳'!AC91</f>
        <v>0</v>
      </c>
      <c r="AO91" s="51">
        <f>'ごみ処理量内訳'!AD91</f>
        <v>84</v>
      </c>
      <c r="AP91" s="51">
        <f>'ごみ処理量内訳'!AE91</f>
        <v>14</v>
      </c>
      <c r="AQ91" s="51">
        <f t="shared" si="17"/>
        <v>98</v>
      </c>
    </row>
    <row r="92" spans="1:43" ht="13.5">
      <c r="A92" s="26" t="s">
        <v>80</v>
      </c>
      <c r="B92" s="49" t="s">
        <v>235</v>
      </c>
      <c r="C92" s="50" t="s">
        <v>236</v>
      </c>
      <c r="D92" s="51">
        <v>11770</v>
      </c>
      <c r="E92" s="51">
        <v>11770</v>
      </c>
      <c r="F92" s="51">
        <f>'ごみ搬入量内訳'!H92</f>
        <v>4462</v>
      </c>
      <c r="G92" s="51">
        <f>'ごみ搬入量内訳'!AG92</f>
        <v>1470</v>
      </c>
      <c r="H92" s="51">
        <f>'ごみ搬入量内訳'!AH92</f>
        <v>0</v>
      </c>
      <c r="I92" s="51">
        <f t="shared" si="9"/>
        <v>5932</v>
      </c>
      <c r="J92" s="51">
        <f t="shared" si="10"/>
        <v>1380.8032960510236</v>
      </c>
      <c r="K92" s="51">
        <f>('ごみ搬入量内訳'!E92+'ごみ搬入量内訳'!AH92)/'ごみ処理概要'!D92/365*1000000</f>
        <v>1080.5274612725643</v>
      </c>
      <c r="L92" s="51">
        <f>'ごみ搬入量内訳'!F92/'ごみ処理概要'!D92/365*1000000</f>
        <v>300.2758347784593</v>
      </c>
      <c r="M92" s="51">
        <f>'資源化量内訳'!BP92</f>
        <v>0</v>
      </c>
      <c r="N92" s="51">
        <f>'ごみ処理量内訳'!E92</f>
        <v>3638</v>
      </c>
      <c r="O92" s="51">
        <f>'ごみ処理量内訳'!L92</f>
        <v>2200</v>
      </c>
      <c r="P92" s="51">
        <f t="shared" si="11"/>
        <v>92</v>
      </c>
      <c r="Q92" s="51">
        <f>'ごみ処理量内訳'!G92</f>
        <v>0</v>
      </c>
      <c r="R92" s="51">
        <f>'ごみ処理量内訳'!H92</f>
        <v>92</v>
      </c>
      <c r="S92" s="51">
        <f>'ごみ処理量内訳'!I92</f>
        <v>0</v>
      </c>
      <c r="T92" s="51">
        <f>'ごみ処理量内訳'!J92</f>
        <v>0</v>
      </c>
      <c r="U92" s="51">
        <f>'ごみ処理量内訳'!K92</f>
        <v>0</v>
      </c>
      <c r="V92" s="51">
        <f t="shared" si="12"/>
        <v>2</v>
      </c>
      <c r="W92" s="51">
        <f>'資源化量内訳'!M92</f>
        <v>0</v>
      </c>
      <c r="X92" s="51">
        <f>'資源化量内訳'!N92</f>
        <v>0</v>
      </c>
      <c r="Y92" s="51">
        <f>'資源化量内訳'!O92</f>
        <v>0</v>
      </c>
      <c r="Z92" s="51">
        <f>'資源化量内訳'!P92</f>
        <v>0</v>
      </c>
      <c r="AA92" s="51">
        <f>'資源化量内訳'!Q92</f>
        <v>0</v>
      </c>
      <c r="AB92" s="51">
        <f>'資源化量内訳'!R92</f>
        <v>0</v>
      </c>
      <c r="AC92" s="51">
        <f>'資源化量内訳'!S92</f>
        <v>2</v>
      </c>
      <c r="AD92" s="51">
        <f t="shared" si="13"/>
        <v>5932</v>
      </c>
      <c r="AE92" s="52">
        <f t="shared" si="14"/>
        <v>62.9130141604855</v>
      </c>
      <c r="AF92" s="51">
        <f>'資源化量内訳'!AB92</f>
        <v>0</v>
      </c>
      <c r="AG92" s="51">
        <f>'資源化量内訳'!AJ92</f>
        <v>0</v>
      </c>
      <c r="AH92" s="51">
        <f>'資源化量内訳'!AR92</f>
        <v>92</v>
      </c>
      <c r="AI92" s="51">
        <f>'資源化量内訳'!AZ92</f>
        <v>0</v>
      </c>
      <c r="AJ92" s="51">
        <f>'資源化量内訳'!BH92</f>
        <v>0</v>
      </c>
      <c r="AK92" s="51" t="s">
        <v>261</v>
      </c>
      <c r="AL92" s="51">
        <f t="shared" si="15"/>
        <v>92</v>
      </c>
      <c r="AM92" s="52">
        <f t="shared" si="16"/>
        <v>1.5846257585974375</v>
      </c>
      <c r="AN92" s="51">
        <f>'ごみ処理量内訳'!AC92</f>
        <v>2200</v>
      </c>
      <c r="AO92" s="51">
        <f>'ごみ処理量内訳'!AD92</f>
        <v>430</v>
      </c>
      <c r="AP92" s="51">
        <f>'ごみ処理量内訳'!AE92</f>
        <v>0</v>
      </c>
      <c r="AQ92" s="51">
        <f t="shared" si="17"/>
        <v>2630</v>
      </c>
    </row>
    <row r="93" spans="1:43" ht="13.5">
      <c r="A93" s="26" t="s">
        <v>80</v>
      </c>
      <c r="B93" s="49" t="s">
        <v>237</v>
      </c>
      <c r="C93" s="50" t="s">
        <v>238</v>
      </c>
      <c r="D93" s="51">
        <v>1894</v>
      </c>
      <c r="E93" s="51">
        <v>1894</v>
      </c>
      <c r="F93" s="51">
        <f>'ごみ搬入量内訳'!H93</f>
        <v>397</v>
      </c>
      <c r="G93" s="51">
        <f>'ごみ搬入量内訳'!AG93</f>
        <v>57</v>
      </c>
      <c r="H93" s="51">
        <f>'ごみ搬入量内訳'!AH93</f>
        <v>0</v>
      </c>
      <c r="I93" s="51">
        <f t="shared" si="9"/>
        <v>454</v>
      </c>
      <c r="J93" s="51">
        <f t="shared" si="10"/>
        <v>656.7241903053623</v>
      </c>
      <c r="K93" s="51">
        <f>('ごみ搬入量内訳'!E93+'ごみ搬入量内訳'!AH93)/'ごみ処理概要'!D93/365*1000000</f>
        <v>574.2720342538079</v>
      </c>
      <c r="L93" s="51">
        <f>'ごみ搬入量内訳'!F93/'ごみ処理概要'!D93/365*1000000</f>
        <v>82.4521560515543</v>
      </c>
      <c r="M93" s="51">
        <f>'資源化量内訳'!BP93</f>
        <v>0</v>
      </c>
      <c r="N93" s="51">
        <f>'ごみ処理量内訳'!E93</f>
        <v>380</v>
      </c>
      <c r="O93" s="51">
        <f>'ごみ処理量内訳'!L93</f>
        <v>0</v>
      </c>
      <c r="P93" s="51">
        <f t="shared" si="11"/>
        <v>71</v>
      </c>
      <c r="Q93" s="51">
        <f>'ごみ処理量内訳'!G93</f>
        <v>71</v>
      </c>
      <c r="R93" s="51">
        <f>'ごみ処理量内訳'!H93</f>
        <v>0</v>
      </c>
      <c r="S93" s="51">
        <f>'ごみ処理量内訳'!I93</f>
        <v>0</v>
      </c>
      <c r="T93" s="51">
        <f>'ごみ処理量内訳'!J93</f>
        <v>0</v>
      </c>
      <c r="U93" s="51">
        <f>'ごみ処理量内訳'!K93</f>
        <v>0</v>
      </c>
      <c r="V93" s="51">
        <f t="shared" si="12"/>
        <v>3</v>
      </c>
      <c r="W93" s="51">
        <f>'資源化量内訳'!M93</f>
        <v>0</v>
      </c>
      <c r="X93" s="51">
        <f>'資源化量内訳'!N93</f>
        <v>0</v>
      </c>
      <c r="Y93" s="51">
        <f>'資源化量内訳'!O93</f>
        <v>2</v>
      </c>
      <c r="Z93" s="51">
        <f>'資源化量内訳'!P93</f>
        <v>1</v>
      </c>
      <c r="AA93" s="51">
        <f>'資源化量内訳'!Q93</f>
        <v>0</v>
      </c>
      <c r="AB93" s="51">
        <f>'資源化量内訳'!R93</f>
        <v>0</v>
      </c>
      <c r="AC93" s="51">
        <f>'資源化量内訳'!S93</f>
        <v>0</v>
      </c>
      <c r="AD93" s="51">
        <f t="shared" si="13"/>
        <v>454</v>
      </c>
      <c r="AE93" s="52">
        <f t="shared" si="14"/>
        <v>100</v>
      </c>
      <c r="AF93" s="51">
        <f>'資源化量内訳'!AB93</f>
        <v>0</v>
      </c>
      <c r="AG93" s="51">
        <f>'資源化量内訳'!AJ93</f>
        <v>17</v>
      </c>
      <c r="AH93" s="51">
        <f>'資源化量内訳'!AR93</f>
        <v>0</v>
      </c>
      <c r="AI93" s="51">
        <f>'資源化量内訳'!AZ93</f>
        <v>0</v>
      </c>
      <c r="AJ93" s="51">
        <f>'資源化量内訳'!BH93</f>
        <v>0</v>
      </c>
      <c r="AK93" s="51" t="s">
        <v>261</v>
      </c>
      <c r="AL93" s="51">
        <f t="shared" si="15"/>
        <v>17</v>
      </c>
      <c r="AM93" s="52">
        <f t="shared" si="16"/>
        <v>4.405286343612335</v>
      </c>
      <c r="AN93" s="51">
        <f>'ごみ処理量内訳'!AC93</f>
        <v>0</v>
      </c>
      <c r="AO93" s="51">
        <f>'ごみ処理量内訳'!AD93</f>
        <v>61</v>
      </c>
      <c r="AP93" s="51">
        <f>'ごみ処理量内訳'!AE93</f>
        <v>11</v>
      </c>
      <c r="AQ93" s="51">
        <f t="shared" si="17"/>
        <v>72</v>
      </c>
    </row>
    <row r="94" spans="1:43" ht="13.5">
      <c r="A94" s="26" t="s">
        <v>80</v>
      </c>
      <c r="B94" s="49" t="s">
        <v>239</v>
      </c>
      <c r="C94" s="50" t="s">
        <v>240</v>
      </c>
      <c r="D94" s="51">
        <v>6126</v>
      </c>
      <c r="E94" s="51">
        <v>6126</v>
      </c>
      <c r="F94" s="51">
        <f>'ごみ搬入量内訳'!H94</f>
        <v>1803</v>
      </c>
      <c r="G94" s="51">
        <f>'ごみ搬入量内訳'!AG94</f>
        <v>46</v>
      </c>
      <c r="H94" s="51">
        <f>'ごみ搬入量内訳'!AH94</f>
        <v>0</v>
      </c>
      <c r="I94" s="51">
        <f t="shared" si="9"/>
        <v>1849</v>
      </c>
      <c r="J94" s="51">
        <f t="shared" si="10"/>
        <v>826.9267751644685</v>
      </c>
      <c r="K94" s="51">
        <f>('ごみ搬入量内訳'!E94+'ごみ搬入量内訳'!AH94)/'ごみ処理概要'!D94/365*1000000</f>
        <v>800.5402528633848</v>
      </c>
      <c r="L94" s="51">
        <f>'ごみ搬入量内訳'!F94/'ごみ処理概要'!D94/365*1000000</f>
        <v>26.386522301083637</v>
      </c>
      <c r="M94" s="51">
        <f>'資源化量内訳'!BP94</f>
        <v>0</v>
      </c>
      <c r="N94" s="51">
        <f>'ごみ処理量内訳'!E94</f>
        <v>1529</v>
      </c>
      <c r="O94" s="51">
        <f>'ごみ処理量内訳'!L94</f>
        <v>0</v>
      </c>
      <c r="P94" s="51">
        <f t="shared" si="11"/>
        <v>307</v>
      </c>
      <c r="Q94" s="51">
        <f>'ごみ処理量内訳'!G94</f>
        <v>307</v>
      </c>
      <c r="R94" s="51">
        <f>'ごみ処理量内訳'!H94</f>
        <v>0</v>
      </c>
      <c r="S94" s="51">
        <f>'ごみ処理量内訳'!I94</f>
        <v>0</v>
      </c>
      <c r="T94" s="51">
        <f>'ごみ処理量内訳'!J94</f>
        <v>0</v>
      </c>
      <c r="U94" s="51">
        <f>'ごみ処理量内訳'!K94</f>
        <v>0</v>
      </c>
      <c r="V94" s="51">
        <f t="shared" si="12"/>
        <v>13</v>
      </c>
      <c r="W94" s="51">
        <f>'資源化量内訳'!M94</f>
        <v>0</v>
      </c>
      <c r="X94" s="51">
        <f>'資源化量内訳'!N94</f>
        <v>0</v>
      </c>
      <c r="Y94" s="51">
        <f>'資源化量内訳'!O94</f>
        <v>10</v>
      </c>
      <c r="Z94" s="51">
        <f>'資源化量内訳'!P94</f>
        <v>3</v>
      </c>
      <c r="AA94" s="51">
        <f>'資源化量内訳'!Q94</f>
        <v>0</v>
      </c>
      <c r="AB94" s="51">
        <f>'資源化量内訳'!R94</f>
        <v>0</v>
      </c>
      <c r="AC94" s="51">
        <f>'資源化量内訳'!S94</f>
        <v>0</v>
      </c>
      <c r="AD94" s="51">
        <f t="shared" si="13"/>
        <v>1849</v>
      </c>
      <c r="AE94" s="52">
        <f t="shared" si="14"/>
        <v>100</v>
      </c>
      <c r="AF94" s="51">
        <f>'資源化量内訳'!AB94</f>
        <v>0</v>
      </c>
      <c r="AG94" s="51">
        <f>'資源化量内訳'!AJ94</f>
        <v>75</v>
      </c>
      <c r="AH94" s="51">
        <f>'資源化量内訳'!AR94</f>
        <v>0</v>
      </c>
      <c r="AI94" s="51">
        <f>'資源化量内訳'!AZ94</f>
        <v>0</v>
      </c>
      <c r="AJ94" s="51">
        <f>'資源化量内訳'!BH94</f>
        <v>0</v>
      </c>
      <c r="AK94" s="51" t="s">
        <v>261</v>
      </c>
      <c r="AL94" s="51">
        <f t="shared" si="15"/>
        <v>75</v>
      </c>
      <c r="AM94" s="52">
        <f t="shared" si="16"/>
        <v>4.7593293672255275</v>
      </c>
      <c r="AN94" s="51">
        <f>'ごみ処理量内訳'!AC94</f>
        <v>0</v>
      </c>
      <c r="AO94" s="51">
        <f>'ごみ処理量内訳'!AD94</f>
        <v>244</v>
      </c>
      <c r="AP94" s="51">
        <f>'ごみ処理量内訳'!AE94</f>
        <v>50</v>
      </c>
      <c r="AQ94" s="51">
        <f t="shared" si="17"/>
        <v>294</v>
      </c>
    </row>
    <row r="95" spans="1:43" ht="13.5">
      <c r="A95" s="26" t="s">
        <v>80</v>
      </c>
      <c r="B95" s="49" t="s">
        <v>241</v>
      </c>
      <c r="C95" s="50" t="s">
        <v>242</v>
      </c>
      <c r="D95" s="51">
        <v>7068</v>
      </c>
      <c r="E95" s="51">
        <v>7068</v>
      </c>
      <c r="F95" s="51">
        <f>'ごみ搬入量内訳'!H95</f>
        <v>2200</v>
      </c>
      <c r="G95" s="51">
        <f>'ごみ搬入量内訳'!AG95</f>
        <v>121</v>
      </c>
      <c r="H95" s="51">
        <f>'ごみ搬入量内訳'!AH95</f>
        <v>0</v>
      </c>
      <c r="I95" s="51">
        <f t="shared" si="9"/>
        <v>2321</v>
      </c>
      <c r="J95" s="51">
        <f t="shared" si="10"/>
        <v>899.6751711359708</v>
      </c>
      <c r="K95" s="51">
        <f>('ごみ搬入量内訳'!E95+'ごみ搬入量内訳'!AH95)/'ごみ処理概要'!D95/365*1000000</f>
        <v>698.4983448457644</v>
      </c>
      <c r="L95" s="51">
        <f>'ごみ搬入量内訳'!F95/'ごみ処理概要'!D95/365*1000000</f>
        <v>201.1768262902063</v>
      </c>
      <c r="M95" s="51">
        <f>'資源化量内訳'!BP95</f>
        <v>0</v>
      </c>
      <c r="N95" s="51">
        <f>'ごみ処理量内訳'!E95</f>
        <v>1909</v>
      </c>
      <c r="O95" s="51">
        <f>'ごみ処理量内訳'!L95</f>
        <v>0</v>
      </c>
      <c r="P95" s="51">
        <f t="shared" si="11"/>
        <v>396</v>
      </c>
      <c r="Q95" s="51">
        <f>'ごみ処理量内訳'!G95</f>
        <v>396</v>
      </c>
      <c r="R95" s="51">
        <f>'ごみ処理量内訳'!H95</f>
        <v>0</v>
      </c>
      <c r="S95" s="51">
        <f>'ごみ処理量内訳'!I95</f>
        <v>0</v>
      </c>
      <c r="T95" s="51">
        <f>'ごみ処理量内訳'!J95</f>
        <v>0</v>
      </c>
      <c r="U95" s="51">
        <f>'ごみ処理量内訳'!K95</f>
        <v>0</v>
      </c>
      <c r="V95" s="51">
        <f t="shared" si="12"/>
        <v>16</v>
      </c>
      <c r="W95" s="51">
        <f>'資源化量内訳'!M95</f>
        <v>0</v>
      </c>
      <c r="X95" s="51">
        <f>'資源化量内訳'!N95</f>
        <v>0</v>
      </c>
      <c r="Y95" s="51">
        <f>'資源化量内訳'!O95</f>
        <v>12</v>
      </c>
      <c r="Z95" s="51">
        <f>'資源化量内訳'!P95</f>
        <v>4</v>
      </c>
      <c r="AA95" s="51">
        <f>'資源化量内訳'!Q95</f>
        <v>0</v>
      </c>
      <c r="AB95" s="51">
        <f>'資源化量内訳'!R95</f>
        <v>0</v>
      </c>
      <c r="AC95" s="51">
        <f>'資源化量内訳'!S95</f>
        <v>0</v>
      </c>
      <c r="AD95" s="51">
        <f t="shared" si="13"/>
        <v>2321</v>
      </c>
      <c r="AE95" s="52">
        <f t="shared" si="14"/>
        <v>100</v>
      </c>
      <c r="AF95" s="51">
        <f>'資源化量内訳'!AB95</f>
        <v>0</v>
      </c>
      <c r="AG95" s="51">
        <f>'資源化量内訳'!AJ95</f>
        <v>95</v>
      </c>
      <c r="AH95" s="51">
        <f>'資源化量内訳'!AR95</f>
        <v>0</v>
      </c>
      <c r="AI95" s="51">
        <f>'資源化量内訳'!AZ95</f>
        <v>0</v>
      </c>
      <c r="AJ95" s="51">
        <f>'資源化量内訳'!BH95</f>
        <v>0</v>
      </c>
      <c r="AK95" s="51" t="s">
        <v>261</v>
      </c>
      <c r="AL95" s="51">
        <f t="shared" si="15"/>
        <v>95</v>
      </c>
      <c r="AM95" s="52">
        <f t="shared" si="16"/>
        <v>4.782421370099095</v>
      </c>
      <c r="AN95" s="51">
        <f>'ごみ処理量内訳'!AC95</f>
        <v>0</v>
      </c>
      <c r="AO95" s="51">
        <f>'ごみ処理量内訳'!AD95</f>
        <v>305</v>
      </c>
      <c r="AP95" s="51">
        <f>'ごみ処理量内訳'!AE95</f>
        <v>64</v>
      </c>
      <c r="AQ95" s="51">
        <f t="shared" si="17"/>
        <v>369</v>
      </c>
    </row>
    <row r="96" spans="1:43" ht="13.5">
      <c r="A96" s="26" t="s">
        <v>80</v>
      </c>
      <c r="B96" s="49" t="s">
        <v>243</v>
      </c>
      <c r="C96" s="50" t="s">
        <v>244</v>
      </c>
      <c r="D96" s="51">
        <v>9205</v>
      </c>
      <c r="E96" s="51">
        <v>9205</v>
      </c>
      <c r="F96" s="51">
        <f>'ごみ搬入量内訳'!H96</f>
        <v>1958</v>
      </c>
      <c r="G96" s="51">
        <f>'ごみ搬入量内訳'!AG96</f>
        <v>1135</v>
      </c>
      <c r="H96" s="51">
        <f>'ごみ搬入量内訳'!AH96</f>
        <v>0</v>
      </c>
      <c r="I96" s="51">
        <f t="shared" si="9"/>
        <v>3093</v>
      </c>
      <c r="J96" s="51">
        <f t="shared" si="10"/>
        <v>920.5836613514097</v>
      </c>
      <c r="K96" s="51">
        <f>('ごみ搬入量内訳'!E96+'ごみ搬入量内訳'!AH96)/'ごみ処理概要'!D96/365*1000000</f>
        <v>743.7887389968229</v>
      </c>
      <c r="L96" s="51">
        <f>'ごみ搬入量内訳'!F96/'ごみ処理概要'!D96/365*1000000</f>
        <v>176.7949223545869</v>
      </c>
      <c r="M96" s="51">
        <f>'資源化量内訳'!BP96</f>
        <v>0</v>
      </c>
      <c r="N96" s="51">
        <f>'ごみ処理量内訳'!E96</f>
        <v>2637</v>
      </c>
      <c r="O96" s="51">
        <f>'ごみ処理量内訳'!L96</f>
        <v>291</v>
      </c>
      <c r="P96" s="51">
        <f t="shared" si="11"/>
        <v>165</v>
      </c>
      <c r="Q96" s="51">
        <f>'ごみ処理量内訳'!G96</f>
        <v>0</v>
      </c>
      <c r="R96" s="51">
        <f>'ごみ処理量内訳'!H96</f>
        <v>165</v>
      </c>
      <c r="S96" s="51">
        <f>'ごみ処理量内訳'!I96</f>
        <v>0</v>
      </c>
      <c r="T96" s="51">
        <f>'ごみ処理量内訳'!J96</f>
        <v>0</v>
      </c>
      <c r="U96" s="51">
        <f>'ごみ処理量内訳'!K96</f>
        <v>0</v>
      </c>
      <c r="V96" s="51">
        <f t="shared" si="12"/>
        <v>0</v>
      </c>
      <c r="W96" s="51">
        <f>'資源化量内訳'!M96</f>
        <v>0</v>
      </c>
      <c r="X96" s="51">
        <f>'資源化量内訳'!N96</f>
        <v>0</v>
      </c>
      <c r="Y96" s="51">
        <f>'資源化量内訳'!O96</f>
        <v>0</v>
      </c>
      <c r="Z96" s="51">
        <f>'資源化量内訳'!P96</f>
        <v>0</v>
      </c>
      <c r="AA96" s="51">
        <f>'資源化量内訳'!Q96</f>
        <v>0</v>
      </c>
      <c r="AB96" s="51">
        <f>'資源化量内訳'!R96</f>
        <v>0</v>
      </c>
      <c r="AC96" s="51">
        <f>'資源化量内訳'!S96</f>
        <v>0</v>
      </c>
      <c r="AD96" s="51">
        <f t="shared" si="13"/>
        <v>3093</v>
      </c>
      <c r="AE96" s="52">
        <f t="shared" si="14"/>
        <v>90.59165858389913</v>
      </c>
      <c r="AF96" s="51">
        <f>'資源化量内訳'!AB96</f>
        <v>0</v>
      </c>
      <c r="AG96" s="51">
        <f>'資源化量内訳'!AJ96</f>
        <v>0</v>
      </c>
      <c r="AH96" s="51">
        <f>'資源化量内訳'!AR96</f>
        <v>165</v>
      </c>
      <c r="AI96" s="51">
        <f>'資源化量内訳'!AZ96</f>
        <v>0</v>
      </c>
      <c r="AJ96" s="51">
        <f>'資源化量内訳'!BH96</f>
        <v>0</v>
      </c>
      <c r="AK96" s="51" t="s">
        <v>261</v>
      </c>
      <c r="AL96" s="51">
        <f t="shared" si="15"/>
        <v>165</v>
      </c>
      <c r="AM96" s="52">
        <f t="shared" si="16"/>
        <v>5.33462657613967</v>
      </c>
      <c r="AN96" s="51">
        <f>'ごみ処理量内訳'!AC96</f>
        <v>291</v>
      </c>
      <c r="AO96" s="51">
        <f>'ごみ処理量内訳'!AD96</f>
        <v>300</v>
      </c>
      <c r="AP96" s="51">
        <f>'ごみ処理量内訳'!AE96</f>
        <v>0</v>
      </c>
      <c r="AQ96" s="51">
        <f t="shared" si="17"/>
        <v>591</v>
      </c>
    </row>
    <row r="97" spans="1:43" ht="13.5">
      <c r="A97" s="26" t="s">
        <v>80</v>
      </c>
      <c r="B97" s="49" t="s">
        <v>245</v>
      </c>
      <c r="C97" s="50" t="s">
        <v>246</v>
      </c>
      <c r="D97" s="51">
        <v>12965</v>
      </c>
      <c r="E97" s="51">
        <v>12965</v>
      </c>
      <c r="F97" s="51">
        <f>'ごみ搬入量内訳'!H97</f>
        <v>7108</v>
      </c>
      <c r="G97" s="51">
        <f>'ごみ搬入量内訳'!AG97</f>
        <v>677</v>
      </c>
      <c r="H97" s="51">
        <f>'ごみ搬入量内訳'!AH97</f>
        <v>0</v>
      </c>
      <c r="I97" s="51">
        <f t="shared" si="9"/>
        <v>7785</v>
      </c>
      <c r="J97" s="51">
        <f t="shared" si="10"/>
        <v>1645.1035189577842</v>
      </c>
      <c r="K97" s="51">
        <f>('ごみ搬入量内訳'!E97+'ごみ搬入量内訳'!AH97)/'ごみ処理概要'!D97/365*1000000</f>
        <v>1178.7267088948647</v>
      </c>
      <c r="L97" s="51">
        <f>'ごみ搬入量内訳'!F97/'ごみ処理概要'!D97/365*1000000</f>
        <v>466.3768100629196</v>
      </c>
      <c r="M97" s="51">
        <f>'資源化量内訳'!BP97</f>
        <v>0</v>
      </c>
      <c r="N97" s="51">
        <f>'ごみ処理量内訳'!E97</f>
        <v>1528</v>
      </c>
      <c r="O97" s="51">
        <f>'ごみ処理量内訳'!L97</f>
        <v>6249</v>
      </c>
      <c r="P97" s="51">
        <f t="shared" si="11"/>
        <v>0</v>
      </c>
      <c r="Q97" s="51">
        <f>'ごみ処理量内訳'!G97</f>
        <v>0</v>
      </c>
      <c r="R97" s="51">
        <f>'ごみ処理量内訳'!H97</f>
        <v>0</v>
      </c>
      <c r="S97" s="51">
        <f>'ごみ処理量内訳'!I97</f>
        <v>0</v>
      </c>
      <c r="T97" s="51">
        <f>'ごみ処理量内訳'!J97</f>
        <v>0</v>
      </c>
      <c r="U97" s="51">
        <f>'ごみ処理量内訳'!K97</f>
        <v>0</v>
      </c>
      <c r="V97" s="51">
        <f t="shared" si="12"/>
        <v>8</v>
      </c>
      <c r="W97" s="51">
        <f>'資源化量内訳'!M97</f>
        <v>0</v>
      </c>
      <c r="X97" s="51">
        <f>'資源化量内訳'!N97</f>
        <v>8</v>
      </c>
      <c r="Y97" s="51">
        <f>'資源化量内訳'!O97</f>
        <v>0</v>
      </c>
      <c r="Z97" s="51">
        <f>'資源化量内訳'!P97</f>
        <v>0</v>
      </c>
      <c r="AA97" s="51">
        <f>'資源化量内訳'!Q97</f>
        <v>0</v>
      </c>
      <c r="AB97" s="51">
        <f>'資源化量内訳'!R97</f>
        <v>0</v>
      </c>
      <c r="AC97" s="51">
        <f>'資源化量内訳'!S97</f>
        <v>0</v>
      </c>
      <c r="AD97" s="51">
        <f t="shared" si="13"/>
        <v>7785</v>
      </c>
      <c r="AE97" s="52">
        <f t="shared" si="14"/>
        <v>19.73025048169557</v>
      </c>
      <c r="AF97" s="51">
        <f>'資源化量内訳'!AB97</f>
        <v>0</v>
      </c>
      <c r="AG97" s="51">
        <f>'資源化量内訳'!AJ97</f>
        <v>0</v>
      </c>
      <c r="AH97" s="51">
        <f>'資源化量内訳'!AR97</f>
        <v>0</v>
      </c>
      <c r="AI97" s="51">
        <f>'資源化量内訳'!AZ97</f>
        <v>0</v>
      </c>
      <c r="AJ97" s="51">
        <f>'資源化量内訳'!BH97</f>
        <v>0</v>
      </c>
      <c r="AK97" s="51" t="s">
        <v>261</v>
      </c>
      <c r="AL97" s="51">
        <f t="shared" si="15"/>
        <v>0</v>
      </c>
      <c r="AM97" s="52">
        <f t="shared" si="16"/>
        <v>0.10276172125883108</v>
      </c>
      <c r="AN97" s="51">
        <f>'ごみ処理量内訳'!AC97</f>
        <v>6249</v>
      </c>
      <c r="AO97" s="51">
        <f>'ごみ処理量内訳'!AD97</f>
        <v>373</v>
      </c>
      <c r="AP97" s="51">
        <f>'ごみ処理量内訳'!AE97</f>
        <v>0</v>
      </c>
      <c r="AQ97" s="51">
        <f t="shared" si="17"/>
        <v>6622</v>
      </c>
    </row>
    <row r="98" spans="1:43" ht="13.5">
      <c r="A98" s="26" t="s">
        <v>80</v>
      </c>
      <c r="B98" s="49" t="s">
        <v>247</v>
      </c>
      <c r="C98" s="50" t="s">
        <v>248</v>
      </c>
      <c r="D98" s="51">
        <v>7391</v>
      </c>
      <c r="E98" s="51">
        <v>7391</v>
      </c>
      <c r="F98" s="51">
        <f>'ごみ搬入量内訳'!H98</f>
        <v>895</v>
      </c>
      <c r="G98" s="51">
        <f>'ごみ搬入量内訳'!AG98</f>
        <v>700</v>
      </c>
      <c r="H98" s="51">
        <f>'ごみ搬入量内訳'!AH98</f>
        <v>0</v>
      </c>
      <c r="I98" s="51">
        <f t="shared" si="9"/>
        <v>1595</v>
      </c>
      <c r="J98" s="51">
        <f t="shared" si="10"/>
        <v>591.2411058988811</v>
      </c>
      <c r="K98" s="51">
        <f>('ごみ搬入量内訳'!E98+'ごみ搬入量内訳'!AH98)/'ごみ処理概要'!D98/365*1000000</f>
        <v>331.76225064545366</v>
      </c>
      <c r="L98" s="51">
        <f>'ごみ搬入量内訳'!F98/'ごみ処理概要'!D98/365*1000000</f>
        <v>259.4788552534274</v>
      </c>
      <c r="M98" s="51">
        <f>'資源化量内訳'!BP98</f>
        <v>0</v>
      </c>
      <c r="N98" s="51">
        <f>'ごみ処理量内訳'!E98</f>
        <v>803</v>
      </c>
      <c r="O98" s="51">
        <f>'ごみ処理量内訳'!L98</f>
        <v>788</v>
      </c>
      <c r="P98" s="51">
        <f t="shared" si="11"/>
        <v>4</v>
      </c>
      <c r="Q98" s="51">
        <f>'ごみ処理量内訳'!G98</f>
        <v>0</v>
      </c>
      <c r="R98" s="51">
        <f>'ごみ処理量内訳'!H98</f>
        <v>4</v>
      </c>
      <c r="S98" s="51">
        <f>'ごみ処理量内訳'!I98</f>
        <v>0</v>
      </c>
      <c r="T98" s="51">
        <f>'ごみ処理量内訳'!J98</f>
        <v>0</v>
      </c>
      <c r="U98" s="51">
        <f>'ごみ処理量内訳'!K98</f>
        <v>0</v>
      </c>
      <c r="V98" s="51">
        <f t="shared" si="12"/>
        <v>0</v>
      </c>
      <c r="W98" s="51">
        <f>'資源化量内訳'!M98</f>
        <v>0</v>
      </c>
      <c r="X98" s="51">
        <f>'資源化量内訳'!N98</f>
        <v>0</v>
      </c>
      <c r="Y98" s="51">
        <f>'資源化量内訳'!O98</f>
        <v>0</v>
      </c>
      <c r="Z98" s="51">
        <f>'資源化量内訳'!P98</f>
        <v>0</v>
      </c>
      <c r="AA98" s="51">
        <f>'資源化量内訳'!Q98</f>
        <v>0</v>
      </c>
      <c r="AB98" s="51">
        <f>'資源化量内訳'!R98</f>
        <v>0</v>
      </c>
      <c r="AC98" s="51">
        <f>'資源化量内訳'!S98</f>
        <v>0</v>
      </c>
      <c r="AD98" s="51">
        <f t="shared" si="13"/>
        <v>1595</v>
      </c>
      <c r="AE98" s="52">
        <f t="shared" si="14"/>
        <v>50.595611285266465</v>
      </c>
      <c r="AF98" s="51">
        <f>'資源化量内訳'!AB98</f>
        <v>0</v>
      </c>
      <c r="AG98" s="51">
        <f>'資源化量内訳'!AJ98</f>
        <v>0</v>
      </c>
      <c r="AH98" s="51">
        <f>'資源化量内訳'!AR98</f>
        <v>4</v>
      </c>
      <c r="AI98" s="51">
        <f>'資源化量内訳'!AZ98</f>
        <v>0</v>
      </c>
      <c r="AJ98" s="51">
        <f>'資源化量内訳'!BH98</f>
        <v>0</v>
      </c>
      <c r="AK98" s="51" t="s">
        <v>261</v>
      </c>
      <c r="AL98" s="51">
        <f t="shared" si="15"/>
        <v>4</v>
      </c>
      <c r="AM98" s="52">
        <f t="shared" si="16"/>
        <v>0.25078369905956116</v>
      </c>
      <c r="AN98" s="51">
        <f>'ごみ処理量内訳'!AC98</f>
        <v>788</v>
      </c>
      <c r="AO98" s="51">
        <f>'ごみ処理量内訳'!AD98</f>
        <v>106</v>
      </c>
      <c r="AP98" s="51">
        <f>'ごみ処理量内訳'!AE98</f>
        <v>0</v>
      </c>
      <c r="AQ98" s="51">
        <f t="shared" si="17"/>
        <v>894</v>
      </c>
    </row>
    <row r="99" spans="1:43" ht="13.5">
      <c r="A99" s="26" t="s">
        <v>80</v>
      </c>
      <c r="B99" s="49" t="s">
        <v>249</v>
      </c>
      <c r="C99" s="50" t="s">
        <v>250</v>
      </c>
      <c r="D99" s="51">
        <v>8193</v>
      </c>
      <c r="E99" s="51">
        <v>8193</v>
      </c>
      <c r="F99" s="51">
        <f>'ごみ搬入量内訳'!H99</f>
        <v>3039</v>
      </c>
      <c r="G99" s="51">
        <f>'ごみ搬入量内訳'!AG99</f>
        <v>300</v>
      </c>
      <c r="H99" s="51">
        <f>'ごみ搬入量内訳'!AH99</f>
        <v>0</v>
      </c>
      <c r="I99" s="51">
        <f t="shared" si="9"/>
        <v>3339</v>
      </c>
      <c r="J99" s="51">
        <f t="shared" si="10"/>
        <v>1116.5562315976385</v>
      </c>
      <c r="K99" s="51">
        <f>('ごみ搬入量内訳'!E99+'ごみ搬入量内訳'!AH99)/'ごみ処理概要'!D99/365*1000000</f>
        <v>982.7968747126263</v>
      </c>
      <c r="L99" s="51">
        <f>'ごみ搬入量内訳'!F99/'ごみ処理概要'!D99/365*1000000</f>
        <v>133.7593568850121</v>
      </c>
      <c r="M99" s="51">
        <f>'資源化量内訳'!BP99</f>
        <v>0</v>
      </c>
      <c r="N99" s="51">
        <f>'ごみ処理量内訳'!E99</f>
        <v>0</v>
      </c>
      <c r="O99" s="51">
        <f>'ごみ処理量内訳'!L99</f>
        <v>3339</v>
      </c>
      <c r="P99" s="51">
        <f t="shared" si="11"/>
        <v>0</v>
      </c>
      <c r="Q99" s="51">
        <f>'ごみ処理量内訳'!G99</f>
        <v>0</v>
      </c>
      <c r="R99" s="51">
        <f>'ごみ処理量内訳'!H99</f>
        <v>0</v>
      </c>
      <c r="S99" s="51">
        <f>'ごみ処理量内訳'!I99</f>
        <v>0</v>
      </c>
      <c r="T99" s="51">
        <f>'ごみ処理量内訳'!J99</f>
        <v>0</v>
      </c>
      <c r="U99" s="51">
        <f>'ごみ処理量内訳'!K99</f>
        <v>0</v>
      </c>
      <c r="V99" s="51">
        <f t="shared" si="12"/>
        <v>0</v>
      </c>
      <c r="W99" s="51">
        <f>'資源化量内訳'!M99</f>
        <v>0</v>
      </c>
      <c r="X99" s="51">
        <f>'資源化量内訳'!N99</f>
        <v>0</v>
      </c>
      <c r="Y99" s="51">
        <f>'資源化量内訳'!O99</f>
        <v>0</v>
      </c>
      <c r="Z99" s="51">
        <f>'資源化量内訳'!P99</f>
        <v>0</v>
      </c>
      <c r="AA99" s="51">
        <f>'資源化量内訳'!Q99</f>
        <v>0</v>
      </c>
      <c r="AB99" s="51">
        <f>'資源化量内訳'!R99</f>
        <v>0</v>
      </c>
      <c r="AC99" s="51">
        <f>'資源化量内訳'!S99</f>
        <v>0</v>
      </c>
      <c r="AD99" s="51">
        <f t="shared" si="13"/>
        <v>3339</v>
      </c>
      <c r="AE99" s="52">
        <f t="shared" si="14"/>
        <v>0</v>
      </c>
      <c r="AF99" s="51">
        <f>'資源化量内訳'!AB99</f>
        <v>0</v>
      </c>
      <c r="AG99" s="51">
        <f>'資源化量内訳'!AJ99</f>
        <v>0</v>
      </c>
      <c r="AH99" s="51">
        <f>'資源化量内訳'!AR99</f>
        <v>0</v>
      </c>
      <c r="AI99" s="51">
        <f>'資源化量内訳'!AZ99</f>
        <v>0</v>
      </c>
      <c r="AJ99" s="51">
        <f>'資源化量内訳'!BH99</f>
        <v>0</v>
      </c>
      <c r="AK99" s="51" t="s">
        <v>261</v>
      </c>
      <c r="AL99" s="51">
        <f t="shared" si="15"/>
        <v>0</v>
      </c>
      <c r="AM99" s="52">
        <f t="shared" si="16"/>
        <v>0</v>
      </c>
      <c r="AN99" s="51">
        <f>'ごみ処理量内訳'!AC99</f>
        <v>3339</v>
      </c>
      <c r="AO99" s="51">
        <f>'ごみ処理量内訳'!AD99</f>
        <v>0</v>
      </c>
      <c r="AP99" s="51">
        <f>'ごみ処理量内訳'!AE99</f>
        <v>0</v>
      </c>
      <c r="AQ99" s="51">
        <f t="shared" si="17"/>
        <v>3339</v>
      </c>
    </row>
    <row r="100" spans="1:43" ht="13.5">
      <c r="A100" s="26" t="s">
        <v>80</v>
      </c>
      <c r="B100" s="49" t="s">
        <v>251</v>
      </c>
      <c r="C100" s="50" t="s">
        <v>252</v>
      </c>
      <c r="D100" s="51">
        <v>7670</v>
      </c>
      <c r="E100" s="51">
        <v>7670</v>
      </c>
      <c r="F100" s="51">
        <f>'ごみ搬入量内訳'!H100</f>
        <v>1456</v>
      </c>
      <c r="G100" s="51">
        <f>'ごみ搬入量内訳'!AG100</f>
        <v>866</v>
      </c>
      <c r="H100" s="51">
        <f>'ごみ搬入量内訳'!AH100</f>
        <v>0</v>
      </c>
      <c r="I100" s="51">
        <f t="shared" si="9"/>
        <v>2322</v>
      </c>
      <c r="J100" s="51">
        <f t="shared" si="10"/>
        <v>829.4190137700703</v>
      </c>
      <c r="K100" s="51">
        <f>('ごみ搬入量内訳'!E100+'ごみ搬入量内訳'!AH100)/'ごみ処理概要'!D100/365*1000000</f>
        <v>745.8341519172724</v>
      </c>
      <c r="L100" s="51">
        <f>'ごみ搬入量内訳'!F100/'ごみ処理概要'!D100/365*1000000</f>
        <v>83.58486185279777</v>
      </c>
      <c r="M100" s="51">
        <f>'資源化量内訳'!BP100</f>
        <v>0</v>
      </c>
      <c r="N100" s="51">
        <f>'ごみ処理量内訳'!E100</f>
        <v>1794</v>
      </c>
      <c r="O100" s="51">
        <f>'ごみ処理量内訳'!L100</f>
        <v>153</v>
      </c>
      <c r="P100" s="51">
        <f t="shared" si="11"/>
        <v>375</v>
      </c>
      <c r="Q100" s="51">
        <f>'ごみ処理量内訳'!G100</f>
        <v>375</v>
      </c>
      <c r="R100" s="51">
        <f>'ごみ処理量内訳'!H100</f>
        <v>0</v>
      </c>
      <c r="S100" s="51">
        <f>'ごみ処理量内訳'!I100</f>
        <v>0</v>
      </c>
      <c r="T100" s="51">
        <f>'ごみ処理量内訳'!J100</f>
        <v>0</v>
      </c>
      <c r="U100" s="51">
        <f>'ごみ処理量内訳'!K100</f>
        <v>0</v>
      </c>
      <c r="V100" s="51">
        <f t="shared" si="12"/>
        <v>0</v>
      </c>
      <c r="W100" s="51">
        <f>'資源化量内訳'!M100</f>
        <v>0</v>
      </c>
      <c r="X100" s="51">
        <f>'資源化量内訳'!N100</f>
        <v>0</v>
      </c>
      <c r="Y100" s="51">
        <f>'資源化量内訳'!O100</f>
        <v>0</v>
      </c>
      <c r="Z100" s="51">
        <f>'資源化量内訳'!P100</f>
        <v>0</v>
      </c>
      <c r="AA100" s="51">
        <f>'資源化量内訳'!Q100</f>
        <v>0</v>
      </c>
      <c r="AB100" s="51">
        <f>'資源化量内訳'!R100</f>
        <v>0</v>
      </c>
      <c r="AC100" s="51">
        <f>'資源化量内訳'!S100</f>
        <v>0</v>
      </c>
      <c r="AD100" s="51">
        <f t="shared" si="13"/>
        <v>2322</v>
      </c>
      <c r="AE100" s="52">
        <f t="shared" si="14"/>
        <v>93.4108527131783</v>
      </c>
      <c r="AF100" s="51">
        <f>'資源化量内訳'!AB100</f>
        <v>15</v>
      </c>
      <c r="AG100" s="51">
        <f>'資源化量内訳'!AJ100</f>
        <v>120</v>
      </c>
      <c r="AH100" s="51">
        <f>'資源化量内訳'!AR100</f>
        <v>0</v>
      </c>
      <c r="AI100" s="51">
        <f>'資源化量内訳'!AZ100</f>
        <v>0</v>
      </c>
      <c r="AJ100" s="51">
        <f>'資源化量内訳'!BH100</f>
        <v>0</v>
      </c>
      <c r="AK100" s="51" t="s">
        <v>261</v>
      </c>
      <c r="AL100" s="51">
        <f t="shared" si="15"/>
        <v>135</v>
      </c>
      <c r="AM100" s="52">
        <f t="shared" si="16"/>
        <v>5.813953488372093</v>
      </c>
      <c r="AN100" s="51">
        <f>'ごみ処理量内訳'!AC100</f>
        <v>153</v>
      </c>
      <c r="AO100" s="51">
        <f>'ごみ処理量内訳'!AD100</f>
        <v>388</v>
      </c>
      <c r="AP100" s="51">
        <f>'ごみ処理量内訳'!AE100</f>
        <v>236</v>
      </c>
      <c r="AQ100" s="51">
        <f t="shared" si="17"/>
        <v>777</v>
      </c>
    </row>
    <row r="101" spans="1:43" ht="13.5">
      <c r="A101" s="26" t="s">
        <v>80</v>
      </c>
      <c r="B101" s="49" t="s">
        <v>253</v>
      </c>
      <c r="C101" s="50" t="s">
        <v>254</v>
      </c>
      <c r="D101" s="51">
        <v>7429</v>
      </c>
      <c r="E101" s="51">
        <v>7429</v>
      </c>
      <c r="F101" s="51">
        <f>'ごみ搬入量内訳'!H101</f>
        <v>1610</v>
      </c>
      <c r="G101" s="51">
        <f>'ごみ搬入量内訳'!AG101</f>
        <v>506</v>
      </c>
      <c r="H101" s="51">
        <f>'ごみ搬入量内訳'!AH101</f>
        <v>0</v>
      </c>
      <c r="I101" s="51">
        <f t="shared" si="9"/>
        <v>2116</v>
      </c>
      <c r="J101" s="51">
        <f t="shared" si="10"/>
        <v>780.3554009924085</v>
      </c>
      <c r="K101" s="51">
        <f>('ごみ搬入量内訳'!E101+'ごみ搬入量内訳'!AH101)/'ごみ処理概要'!D101/365*1000000</f>
        <v>593.7486746681369</v>
      </c>
      <c r="L101" s="51">
        <f>'ごみ搬入量内訳'!F101/'ごみ処理概要'!D101/365*1000000</f>
        <v>186.6067263242716</v>
      </c>
      <c r="M101" s="51">
        <f>'資源化量内訳'!BP101</f>
        <v>0</v>
      </c>
      <c r="N101" s="51">
        <f>'ごみ処理量内訳'!E101</f>
        <v>1585</v>
      </c>
      <c r="O101" s="51">
        <f>'ごみ処理量内訳'!L101</f>
        <v>147</v>
      </c>
      <c r="P101" s="51">
        <f t="shared" si="11"/>
        <v>384</v>
      </c>
      <c r="Q101" s="51">
        <f>'ごみ処理量内訳'!G101</f>
        <v>384</v>
      </c>
      <c r="R101" s="51">
        <f>'ごみ処理量内訳'!H101</f>
        <v>0</v>
      </c>
      <c r="S101" s="51">
        <f>'ごみ処理量内訳'!I101</f>
        <v>0</v>
      </c>
      <c r="T101" s="51">
        <f>'ごみ処理量内訳'!J101</f>
        <v>0</v>
      </c>
      <c r="U101" s="51">
        <f>'ごみ処理量内訳'!K101</f>
        <v>0</v>
      </c>
      <c r="V101" s="51">
        <f t="shared" si="12"/>
        <v>0</v>
      </c>
      <c r="W101" s="51">
        <f>'資源化量内訳'!M101</f>
        <v>0</v>
      </c>
      <c r="X101" s="51">
        <f>'資源化量内訳'!N101</f>
        <v>0</v>
      </c>
      <c r="Y101" s="51">
        <f>'資源化量内訳'!O101</f>
        <v>0</v>
      </c>
      <c r="Z101" s="51">
        <f>'資源化量内訳'!P101</f>
        <v>0</v>
      </c>
      <c r="AA101" s="51">
        <f>'資源化量内訳'!Q101</f>
        <v>0</v>
      </c>
      <c r="AB101" s="51">
        <f>'資源化量内訳'!R101</f>
        <v>0</v>
      </c>
      <c r="AC101" s="51">
        <f>'資源化量内訳'!S101</f>
        <v>0</v>
      </c>
      <c r="AD101" s="51">
        <f t="shared" si="13"/>
        <v>2116</v>
      </c>
      <c r="AE101" s="52">
        <f t="shared" si="14"/>
        <v>93.05293005671076</v>
      </c>
      <c r="AF101" s="51">
        <f>'資源化量内訳'!AB101</f>
        <v>14</v>
      </c>
      <c r="AG101" s="51">
        <f>'資源化量内訳'!AJ101</f>
        <v>124</v>
      </c>
      <c r="AH101" s="51">
        <f>'資源化量内訳'!AR101</f>
        <v>0</v>
      </c>
      <c r="AI101" s="51">
        <f>'資源化量内訳'!AZ101</f>
        <v>0</v>
      </c>
      <c r="AJ101" s="51">
        <f>'資源化量内訳'!BH101</f>
        <v>0</v>
      </c>
      <c r="AK101" s="51" t="s">
        <v>261</v>
      </c>
      <c r="AL101" s="51">
        <f t="shared" si="15"/>
        <v>138</v>
      </c>
      <c r="AM101" s="52">
        <f t="shared" si="16"/>
        <v>6.521739130434782</v>
      </c>
      <c r="AN101" s="51">
        <f>'ごみ処理量内訳'!AC101</f>
        <v>147</v>
      </c>
      <c r="AO101" s="51">
        <f>'ごみ処理量内訳'!AD101</f>
        <v>345</v>
      </c>
      <c r="AP101" s="51">
        <f>'ごみ処理量内訳'!AE101</f>
        <v>241</v>
      </c>
      <c r="AQ101" s="51">
        <f t="shared" si="17"/>
        <v>733</v>
      </c>
    </row>
    <row r="102" spans="1:43" ht="13.5">
      <c r="A102" s="26" t="s">
        <v>80</v>
      </c>
      <c r="B102" s="49" t="s">
        <v>255</v>
      </c>
      <c r="C102" s="50" t="s">
        <v>256</v>
      </c>
      <c r="D102" s="51">
        <v>6337</v>
      </c>
      <c r="E102" s="51">
        <v>6337</v>
      </c>
      <c r="F102" s="51">
        <f>'ごみ搬入量内訳'!H102</f>
        <v>1471</v>
      </c>
      <c r="G102" s="51">
        <f>'ごみ搬入量内訳'!AG102</f>
        <v>828</v>
      </c>
      <c r="H102" s="51">
        <f>'ごみ搬入量内訳'!AH102</f>
        <v>0</v>
      </c>
      <c r="I102" s="51">
        <f t="shared" si="9"/>
        <v>2299</v>
      </c>
      <c r="J102" s="51">
        <f t="shared" si="10"/>
        <v>993.9451060417077</v>
      </c>
      <c r="K102" s="51">
        <f>('ごみ搬入量内訳'!E102+'ごみ搬入量内訳'!AH102)/'ごみ処理概要'!D102/365*1000000</f>
        <v>695.6318728234482</v>
      </c>
      <c r="L102" s="51">
        <f>'ごみ搬入量内訳'!F102/'ごみ処理概要'!D102/365*1000000</f>
        <v>298.31323321825937</v>
      </c>
      <c r="M102" s="51">
        <f>'資源化量内訳'!BP102</f>
        <v>0</v>
      </c>
      <c r="N102" s="51">
        <f>'ごみ処理量内訳'!E102</f>
        <v>1927</v>
      </c>
      <c r="O102" s="51">
        <f>'ごみ処理量内訳'!L102</f>
        <v>284</v>
      </c>
      <c r="P102" s="51">
        <f t="shared" si="11"/>
        <v>0</v>
      </c>
      <c r="Q102" s="51">
        <f>'ごみ処理量内訳'!G102</f>
        <v>0</v>
      </c>
      <c r="R102" s="51">
        <f>'ごみ処理量内訳'!H102</f>
        <v>0</v>
      </c>
      <c r="S102" s="51">
        <f>'ごみ処理量内訳'!I102</f>
        <v>0</v>
      </c>
      <c r="T102" s="51">
        <f>'ごみ処理量内訳'!J102</f>
        <v>0</v>
      </c>
      <c r="U102" s="51">
        <f>'ごみ処理量内訳'!K102</f>
        <v>0</v>
      </c>
      <c r="V102" s="51">
        <f t="shared" si="12"/>
        <v>88</v>
      </c>
      <c r="W102" s="51">
        <f>'資源化量内訳'!M102</f>
        <v>0</v>
      </c>
      <c r="X102" s="51">
        <f>'資源化量内訳'!N102</f>
        <v>88</v>
      </c>
      <c r="Y102" s="51">
        <f>'資源化量内訳'!O102</f>
        <v>0</v>
      </c>
      <c r="Z102" s="51">
        <f>'資源化量内訳'!P102</f>
        <v>0</v>
      </c>
      <c r="AA102" s="51">
        <f>'資源化量内訳'!Q102</f>
        <v>0</v>
      </c>
      <c r="AB102" s="51">
        <f>'資源化量内訳'!R102</f>
        <v>0</v>
      </c>
      <c r="AC102" s="51">
        <f>'資源化量内訳'!S102</f>
        <v>0</v>
      </c>
      <c r="AD102" s="51">
        <f t="shared" si="13"/>
        <v>2299</v>
      </c>
      <c r="AE102" s="52">
        <f t="shared" si="14"/>
        <v>87.64680295780775</v>
      </c>
      <c r="AF102" s="51">
        <f>'資源化量内訳'!AB102</f>
        <v>0</v>
      </c>
      <c r="AG102" s="51">
        <f>'資源化量内訳'!AJ102</f>
        <v>0</v>
      </c>
      <c r="AH102" s="51">
        <f>'資源化量内訳'!AR102</f>
        <v>0</v>
      </c>
      <c r="AI102" s="51">
        <f>'資源化量内訳'!AZ102</f>
        <v>0</v>
      </c>
      <c r="AJ102" s="51">
        <f>'資源化量内訳'!BH102</f>
        <v>0</v>
      </c>
      <c r="AK102" s="51" t="s">
        <v>261</v>
      </c>
      <c r="AL102" s="51">
        <f t="shared" si="15"/>
        <v>0</v>
      </c>
      <c r="AM102" s="52">
        <f t="shared" si="16"/>
        <v>3.827751196172249</v>
      </c>
      <c r="AN102" s="51">
        <f>'ごみ処理量内訳'!AC102</f>
        <v>284</v>
      </c>
      <c r="AO102" s="51">
        <f>'ごみ処理量内訳'!AD102</f>
        <v>145</v>
      </c>
      <c r="AP102" s="51">
        <f>'ごみ処理量内訳'!AE102</f>
        <v>0</v>
      </c>
      <c r="AQ102" s="51">
        <f t="shared" si="17"/>
        <v>429</v>
      </c>
    </row>
    <row r="103" spans="1:43" ht="13.5">
      <c r="A103" s="80" t="s">
        <v>286</v>
      </c>
      <c r="B103" s="81"/>
      <c r="C103" s="82"/>
      <c r="D103" s="51">
        <f>SUM(D7:D102)</f>
        <v>1800152</v>
      </c>
      <c r="E103" s="51">
        <f>SUM(E7:E102)</f>
        <v>1794473</v>
      </c>
      <c r="F103" s="51">
        <f>'ごみ搬入量内訳'!H103</f>
        <v>578415</v>
      </c>
      <c r="G103" s="51">
        <f>'ごみ搬入量内訳'!AG103</f>
        <v>103137</v>
      </c>
      <c r="H103" s="51">
        <f>'ごみ搬入量内訳'!AH103</f>
        <v>4412</v>
      </c>
      <c r="I103" s="51">
        <f>SUM(F103:H103)</f>
        <v>685964</v>
      </c>
      <c r="J103" s="51">
        <f>I103/D103/365*1000000</f>
        <v>1043.9970761677537</v>
      </c>
      <c r="K103" s="51">
        <f>('ごみ搬入量内訳'!E103+'ごみ搬入量内訳'!AH103)/'ごみ処理概要'!D103/365*1000000</f>
        <v>723.0211366626148</v>
      </c>
      <c r="L103" s="51">
        <f>'ごみ搬入量内訳'!F103/'ごみ処理概要'!D103/365*1000000</f>
        <v>320.97593950513885</v>
      </c>
      <c r="M103" s="51">
        <f>'資源化量内訳'!BP103</f>
        <v>10371</v>
      </c>
      <c r="N103" s="51">
        <f>'ごみ処理量内訳'!E103</f>
        <v>475174</v>
      </c>
      <c r="O103" s="51">
        <f>'ごみ処理量内訳'!L103</f>
        <v>111748</v>
      </c>
      <c r="P103" s="51">
        <f>SUM(Q103:U103)</f>
        <v>65358</v>
      </c>
      <c r="Q103" s="51">
        <f>'ごみ処理量内訳'!G103</f>
        <v>24449</v>
      </c>
      <c r="R103" s="51">
        <f>'ごみ処理量内訳'!H103</f>
        <v>39487</v>
      </c>
      <c r="S103" s="51">
        <f>'ごみ処理量内訳'!I103</f>
        <v>692</v>
      </c>
      <c r="T103" s="51">
        <f>'ごみ処理量内訳'!J103</f>
        <v>0</v>
      </c>
      <c r="U103" s="51">
        <f>'ごみ処理量内訳'!K103</f>
        <v>730</v>
      </c>
      <c r="V103" s="51">
        <f>SUM(W103:AC103)</f>
        <v>28641</v>
      </c>
      <c r="W103" s="51">
        <f>'資源化量内訳'!M103</f>
        <v>19244</v>
      </c>
      <c r="X103" s="51">
        <f>'資源化量内訳'!N103</f>
        <v>3208</v>
      </c>
      <c r="Y103" s="51">
        <f>'資源化量内訳'!O103</f>
        <v>4542</v>
      </c>
      <c r="Z103" s="51">
        <f>'資源化量内訳'!P103</f>
        <v>529</v>
      </c>
      <c r="AA103" s="51">
        <f>'資源化量内訳'!Q103</f>
        <v>364</v>
      </c>
      <c r="AB103" s="51">
        <f>'資源化量内訳'!R103</f>
        <v>498</v>
      </c>
      <c r="AC103" s="51">
        <f>'資源化量内訳'!S103</f>
        <v>256</v>
      </c>
      <c r="AD103" s="51">
        <f>N103+O103+P103+V103</f>
        <v>680921</v>
      </c>
      <c r="AE103" s="52">
        <f t="shared" si="14"/>
        <v>83.5886982484018</v>
      </c>
      <c r="AF103" s="51">
        <f>'資源化量内訳'!AB103</f>
        <v>169</v>
      </c>
      <c r="AG103" s="51">
        <f>'資源化量内訳'!AJ103</f>
        <v>8247</v>
      </c>
      <c r="AH103" s="51">
        <f>'資源化量内訳'!AR103</f>
        <v>34109</v>
      </c>
      <c r="AI103" s="51">
        <f>'資源化量内訳'!AZ103</f>
        <v>673</v>
      </c>
      <c r="AJ103" s="51">
        <f>'資源化量内訳'!BH103</f>
        <v>0</v>
      </c>
      <c r="AK103" s="51" t="s">
        <v>261</v>
      </c>
      <c r="AL103" s="51">
        <f>SUM(AF103:AJ103)</f>
        <v>43198</v>
      </c>
      <c r="AM103" s="52">
        <f>(V103+AL103+M103)/(M103+AD103)*100</f>
        <v>11.892224993201136</v>
      </c>
      <c r="AN103" s="51">
        <f>'ごみ処理量内訳'!AC103</f>
        <v>111748</v>
      </c>
      <c r="AO103" s="51">
        <f>'ごみ処理量内訳'!AD103</f>
        <v>56593</v>
      </c>
      <c r="AP103" s="51">
        <f>'ごみ処理量内訳'!AE103</f>
        <v>13090</v>
      </c>
      <c r="AQ103" s="51">
        <f>SUM(AN103:AP103)</f>
        <v>181431</v>
      </c>
    </row>
  </sheetData>
  <mergeCells count="31">
    <mergeCell ref="A103:C103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10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43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3" t="s">
        <v>0</v>
      </c>
      <c r="B2" s="63" t="s">
        <v>44</v>
      </c>
      <c r="C2" s="68" t="s">
        <v>47</v>
      </c>
      <c r="D2" s="60" t="s">
        <v>38</v>
      </c>
      <c r="E2" s="78"/>
      <c r="F2" s="86"/>
      <c r="G2" s="29" t="s">
        <v>39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8" t="s">
        <v>1</v>
      </c>
    </row>
    <row r="3" spans="1:34" s="30" customFormat="1" ht="22.5" customHeight="1">
      <c r="A3" s="64"/>
      <c r="B3" s="64"/>
      <c r="C3" s="56"/>
      <c r="D3" s="38"/>
      <c r="E3" s="47"/>
      <c r="F3" s="48" t="s">
        <v>2</v>
      </c>
      <c r="G3" s="12" t="s">
        <v>15</v>
      </c>
      <c r="H3" s="16" t="s">
        <v>54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55</v>
      </c>
      <c r="AH3" s="56"/>
    </row>
    <row r="4" spans="1:34" s="30" customFormat="1" ht="22.5" customHeight="1">
      <c r="A4" s="64"/>
      <c r="B4" s="64"/>
      <c r="C4" s="56"/>
      <c r="D4" s="12" t="s">
        <v>15</v>
      </c>
      <c r="E4" s="68" t="s">
        <v>56</v>
      </c>
      <c r="F4" s="68" t="s">
        <v>57</v>
      </c>
      <c r="G4" s="15"/>
      <c r="H4" s="12" t="s">
        <v>15</v>
      </c>
      <c r="I4" s="83" t="s">
        <v>58</v>
      </c>
      <c r="J4" s="88"/>
      <c r="K4" s="88"/>
      <c r="L4" s="89"/>
      <c r="M4" s="83" t="s">
        <v>3</v>
      </c>
      <c r="N4" s="88"/>
      <c r="O4" s="88"/>
      <c r="P4" s="89"/>
      <c r="Q4" s="83" t="s">
        <v>4</v>
      </c>
      <c r="R4" s="88"/>
      <c r="S4" s="88"/>
      <c r="T4" s="89"/>
      <c r="U4" s="83" t="s">
        <v>5</v>
      </c>
      <c r="V4" s="88"/>
      <c r="W4" s="88"/>
      <c r="X4" s="89"/>
      <c r="Y4" s="83" t="s">
        <v>6</v>
      </c>
      <c r="Z4" s="88"/>
      <c r="AA4" s="88"/>
      <c r="AB4" s="89"/>
      <c r="AC4" s="83" t="s">
        <v>7</v>
      </c>
      <c r="AD4" s="88"/>
      <c r="AE4" s="88"/>
      <c r="AF4" s="89"/>
      <c r="AG4" s="15"/>
      <c r="AH4" s="71"/>
    </row>
    <row r="5" spans="1:34" s="30" customFormat="1" ht="22.5" customHeight="1">
      <c r="A5" s="64"/>
      <c r="B5" s="64"/>
      <c r="C5" s="56"/>
      <c r="D5" s="18"/>
      <c r="E5" s="87"/>
      <c r="F5" s="71"/>
      <c r="G5" s="15"/>
      <c r="H5" s="18"/>
      <c r="I5" s="12" t="s">
        <v>15</v>
      </c>
      <c r="J5" s="8" t="s">
        <v>59</v>
      </c>
      <c r="K5" s="8" t="s">
        <v>60</v>
      </c>
      <c r="L5" s="8" t="s">
        <v>61</v>
      </c>
      <c r="M5" s="12" t="s">
        <v>15</v>
      </c>
      <c r="N5" s="8" t="s">
        <v>59</v>
      </c>
      <c r="O5" s="8" t="s">
        <v>60</v>
      </c>
      <c r="P5" s="8" t="s">
        <v>61</v>
      </c>
      <c r="Q5" s="12" t="s">
        <v>15</v>
      </c>
      <c r="R5" s="8" t="s">
        <v>59</v>
      </c>
      <c r="S5" s="8" t="s">
        <v>60</v>
      </c>
      <c r="T5" s="8" t="s">
        <v>61</v>
      </c>
      <c r="U5" s="12" t="s">
        <v>15</v>
      </c>
      <c r="V5" s="8" t="s">
        <v>59</v>
      </c>
      <c r="W5" s="8" t="s">
        <v>60</v>
      </c>
      <c r="X5" s="8" t="s">
        <v>61</v>
      </c>
      <c r="Y5" s="12" t="s">
        <v>15</v>
      </c>
      <c r="Z5" s="8" t="s">
        <v>59</v>
      </c>
      <c r="AA5" s="8" t="s">
        <v>60</v>
      </c>
      <c r="AB5" s="8" t="s">
        <v>61</v>
      </c>
      <c r="AC5" s="12" t="s">
        <v>15</v>
      </c>
      <c r="AD5" s="8" t="s">
        <v>59</v>
      </c>
      <c r="AE5" s="8" t="s">
        <v>60</v>
      </c>
      <c r="AF5" s="8" t="s">
        <v>61</v>
      </c>
      <c r="AG5" s="15"/>
      <c r="AH5" s="71"/>
    </row>
    <row r="6" spans="1:34" s="30" customFormat="1" ht="22.5" customHeight="1">
      <c r="A6" s="65"/>
      <c r="B6" s="55"/>
      <c r="C6" s="57"/>
      <c r="D6" s="23" t="s">
        <v>53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80</v>
      </c>
      <c r="B7" s="49" t="s">
        <v>81</v>
      </c>
      <c r="C7" s="50" t="s">
        <v>82</v>
      </c>
      <c r="D7" s="51">
        <f aca="true" t="shared" si="0" ref="D7:D38">E7+F7</f>
        <v>251299</v>
      </c>
      <c r="E7" s="51">
        <v>170337</v>
      </c>
      <c r="F7" s="51">
        <v>80962</v>
      </c>
      <c r="G7" s="51">
        <f aca="true" t="shared" si="1" ref="G7:G64">H7+AG7</f>
        <v>251299</v>
      </c>
      <c r="H7" s="51">
        <f aca="true" t="shared" si="2" ref="H7:H64">I7+M7+Q7+U7+Y7+AC7</f>
        <v>230190</v>
      </c>
      <c r="I7" s="51">
        <f aca="true" t="shared" si="3" ref="I7:I64">SUM(J7:L7)</f>
        <v>0</v>
      </c>
      <c r="J7" s="51">
        <v>0</v>
      </c>
      <c r="K7" s="51">
        <v>0</v>
      </c>
      <c r="L7" s="51">
        <v>0</v>
      </c>
      <c r="M7" s="51">
        <f aca="true" t="shared" si="4" ref="M7:M64">SUM(N7:P7)</f>
        <v>167497</v>
      </c>
      <c r="N7" s="51">
        <v>73007</v>
      </c>
      <c r="O7" s="51">
        <v>49469</v>
      </c>
      <c r="P7" s="51">
        <v>45021</v>
      </c>
      <c r="Q7" s="51">
        <f aca="true" t="shared" si="5" ref="Q7:Q64">SUM(R7:T7)</f>
        <v>39904</v>
      </c>
      <c r="R7" s="51">
        <v>15095</v>
      </c>
      <c r="S7" s="51">
        <v>10062</v>
      </c>
      <c r="T7" s="51">
        <v>14747</v>
      </c>
      <c r="U7" s="51">
        <f aca="true" t="shared" si="6" ref="U7:U64">SUM(V7:X7)</f>
        <v>21539</v>
      </c>
      <c r="V7" s="51">
        <v>9825</v>
      </c>
      <c r="W7" s="51">
        <v>11629</v>
      </c>
      <c r="X7" s="51">
        <v>85</v>
      </c>
      <c r="Y7" s="51">
        <f aca="true" t="shared" si="7" ref="Y7:Y64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64">SUM(AD7:AF7)</f>
        <v>1250</v>
      </c>
      <c r="AD7" s="51">
        <v>1250</v>
      </c>
      <c r="AE7" s="51">
        <v>0</v>
      </c>
      <c r="AF7" s="51">
        <v>0</v>
      </c>
      <c r="AG7" s="51">
        <v>21109</v>
      </c>
      <c r="AH7" s="51">
        <v>14</v>
      </c>
    </row>
    <row r="8" spans="1:34" ht="13.5">
      <c r="A8" s="26" t="s">
        <v>80</v>
      </c>
      <c r="B8" s="49" t="s">
        <v>83</v>
      </c>
      <c r="C8" s="50" t="s">
        <v>84</v>
      </c>
      <c r="D8" s="51">
        <f t="shared" si="0"/>
        <v>27785</v>
      </c>
      <c r="E8" s="51">
        <v>20143</v>
      </c>
      <c r="F8" s="51">
        <v>7642</v>
      </c>
      <c r="G8" s="51">
        <f t="shared" si="1"/>
        <v>27785</v>
      </c>
      <c r="H8" s="51">
        <f t="shared" si="2"/>
        <v>20896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16969</v>
      </c>
      <c r="N8" s="51">
        <v>0</v>
      </c>
      <c r="O8" s="51">
        <v>15086</v>
      </c>
      <c r="P8" s="51">
        <v>1883</v>
      </c>
      <c r="Q8" s="51">
        <f t="shared" si="5"/>
        <v>1071</v>
      </c>
      <c r="R8" s="51">
        <v>0</v>
      </c>
      <c r="S8" s="51">
        <v>799</v>
      </c>
      <c r="T8" s="51">
        <v>272</v>
      </c>
      <c r="U8" s="51">
        <f t="shared" si="6"/>
        <v>2856</v>
      </c>
      <c r="V8" s="51">
        <v>0</v>
      </c>
      <c r="W8" s="51">
        <v>2856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0</v>
      </c>
      <c r="AD8" s="51">
        <v>0</v>
      </c>
      <c r="AE8" s="51">
        <v>0</v>
      </c>
      <c r="AF8" s="51">
        <v>0</v>
      </c>
      <c r="AG8" s="51">
        <v>6889</v>
      </c>
      <c r="AH8" s="51">
        <v>0</v>
      </c>
    </row>
    <row r="9" spans="1:34" ht="13.5">
      <c r="A9" s="26" t="s">
        <v>80</v>
      </c>
      <c r="B9" s="49" t="s">
        <v>85</v>
      </c>
      <c r="C9" s="50" t="s">
        <v>86</v>
      </c>
      <c r="D9" s="51">
        <f t="shared" si="0"/>
        <v>34510</v>
      </c>
      <c r="E9" s="51">
        <v>18629</v>
      </c>
      <c r="F9" s="51">
        <v>15881</v>
      </c>
      <c r="G9" s="51">
        <f t="shared" si="1"/>
        <v>34510</v>
      </c>
      <c r="H9" s="51">
        <f t="shared" si="2"/>
        <v>27668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18781</v>
      </c>
      <c r="N9" s="51">
        <v>0</v>
      </c>
      <c r="O9" s="51">
        <v>11985</v>
      </c>
      <c r="P9" s="51">
        <v>6796</v>
      </c>
      <c r="Q9" s="51">
        <f t="shared" si="5"/>
        <v>5610</v>
      </c>
      <c r="R9" s="51">
        <v>0</v>
      </c>
      <c r="S9" s="51">
        <v>3396</v>
      </c>
      <c r="T9" s="51">
        <v>2214</v>
      </c>
      <c r="U9" s="51">
        <f t="shared" si="6"/>
        <v>3248</v>
      </c>
      <c r="V9" s="51">
        <v>0</v>
      </c>
      <c r="W9" s="51">
        <v>3248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29</v>
      </c>
      <c r="AD9" s="51">
        <v>0</v>
      </c>
      <c r="AE9" s="51">
        <v>0</v>
      </c>
      <c r="AF9" s="51">
        <v>29</v>
      </c>
      <c r="AG9" s="51">
        <v>6842</v>
      </c>
      <c r="AH9" s="51">
        <v>0</v>
      </c>
    </row>
    <row r="10" spans="1:34" ht="13.5">
      <c r="A10" s="26" t="s">
        <v>80</v>
      </c>
      <c r="B10" s="49" t="s">
        <v>87</v>
      </c>
      <c r="C10" s="50" t="s">
        <v>88</v>
      </c>
      <c r="D10" s="51">
        <f t="shared" si="0"/>
        <v>12592</v>
      </c>
      <c r="E10" s="51">
        <v>8099</v>
      </c>
      <c r="F10" s="51">
        <v>4493</v>
      </c>
      <c r="G10" s="51">
        <f t="shared" si="1"/>
        <v>12592</v>
      </c>
      <c r="H10" s="51">
        <f t="shared" si="2"/>
        <v>9472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7606</v>
      </c>
      <c r="N10" s="51">
        <v>0</v>
      </c>
      <c r="O10" s="51">
        <v>5302</v>
      </c>
      <c r="P10" s="51">
        <v>2304</v>
      </c>
      <c r="Q10" s="51">
        <f t="shared" si="5"/>
        <v>854</v>
      </c>
      <c r="R10" s="51">
        <v>0</v>
      </c>
      <c r="S10" s="51">
        <v>662</v>
      </c>
      <c r="T10" s="51">
        <v>192</v>
      </c>
      <c r="U10" s="51">
        <f t="shared" si="6"/>
        <v>1012</v>
      </c>
      <c r="V10" s="51">
        <v>0</v>
      </c>
      <c r="W10" s="51">
        <v>1012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3120</v>
      </c>
      <c r="AH10" s="51">
        <v>0</v>
      </c>
    </row>
    <row r="11" spans="1:34" ht="13.5">
      <c r="A11" s="26" t="s">
        <v>80</v>
      </c>
      <c r="B11" s="49" t="s">
        <v>89</v>
      </c>
      <c r="C11" s="50" t="s">
        <v>90</v>
      </c>
      <c r="D11" s="51">
        <f t="shared" si="0"/>
        <v>10313</v>
      </c>
      <c r="E11" s="51">
        <v>7213</v>
      </c>
      <c r="F11" s="51">
        <v>3100</v>
      </c>
      <c r="G11" s="51">
        <f t="shared" si="1"/>
        <v>10313</v>
      </c>
      <c r="H11" s="51">
        <f t="shared" si="2"/>
        <v>8451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6868</v>
      </c>
      <c r="N11" s="51">
        <v>5674</v>
      </c>
      <c r="O11" s="51">
        <v>0</v>
      </c>
      <c r="P11" s="51">
        <v>1194</v>
      </c>
      <c r="Q11" s="51">
        <f t="shared" si="5"/>
        <v>455</v>
      </c>
      <c r="R11" s="51">
        <v>0</v>
      </c>
      <c r="S11" s="51">
        <v>430</v>
      </c>
      <c r="T11" s="51">
        <v>25</v>
      </c>
      <c r="U11" s="51">
        <f t="shared" si="6"/>
        <v>1042</v>
      </c>
      <c r="V11" s="51">
        <v>0</v>
      </c>
      <c r="W11" s="51">
        <v>1032</v>
      </c>
      <c r="X11" s="51">
        <v>10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86</v>
      </c>
      <c r="AD11" s="51">
        <v>0</v>
      </c>
      <c r="AE11" s="51">
        <v>77</v>
      </c>
      <c r="AF11" s="51">
        <v>9</v>
      </c>
      <c r="AG11" s="51">
        <v>1862</v>
      </c>
      <c r="AH11" s="51">
        <v>0</v>
      </c>
    </row>
    <row r="12" spans="1:34" ht="13.5">
      <c r="A12" s="26" t="s">
        <v>80</v>
      </c>
      <c r="B12" s="49" t="s">
        <v>91</v>
      </c>
      <c r="C12" s="50" t="s">
        <v>92</v>
      </c>
      <c r="D12" s="51">
        <f t="shared" si="0"/>
        <v>10105</v>
      </c>
      <c r="E12" s="51">
        <v>7545</v>
      </c>
      <c r="F12" s="51">
        <v>2560</v>
      </c>
      <c r="G12" s="51">
        <f t="shared" si="1"/>
        <v>10105</v>
      </c>
      <c r="H12" s="51">
        <f t="shared" si="2"/>
        <v>8865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6449</v>
      </c>
      <c r="N12" s="51">
        <v>0</v>
      </c>
      <c r="O12" s="51">
        <v>4824</v>
      </c>
      <c r="P12" s="51">
        <v>1625</v>
      </c>
      <c r="Q12" s="51">
        <f t="shared" si="5"/>
        <v>501</v>
      </c>
      <c r="R12" s="51">
        <v>0</v>
      </c>
      <c r="S12" s="51">
        <v>402</v>
      </c>
      <c r="T12" s="51">
        <v>99</v>
      </c>
      <c r="U12" s="51">
        <f t="shared" si="6"/>
        <v>1809</v>
      </c>
      <c r="V12" s="51">
        <v>0</v>
      </c>
      <c r="W12" s="51">
        <v>1809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106</v>
      </c>
      <c r="AD12" s="51">
        <v>0</v>
      </c>
      <c r="AE12" s="51">
        <v>106</v>
      </c>
      <c r="AF12" s="51">
        <v>0</v>
      </c>
      <c r="AG12" s="51">
        <v>1240</v>
      </c>
      <c r="AH12" s="51">
        <v>0</v>
      </c>
    </row>
    <row r="13" spans="1:34" ht="13.5">
      <c r="A13" s="26" t="s">
        <v>80</v>
      </c>
      <c r="B13" s="49" t="s">
        <v>93</v>
      </c>
      <c r="C13" s="50" t="s">
        <v>94</v>
      </c>
      <c r="D13" s="51">
        <f t="shared" si="0"/>
        <v>21327</v>
      </c>
      <c r="E13" s="51">
        <v>12282</v>
      </c>
      <c r="F13" s="51">
        <v>9045</v>
      </c>
      <c r="G13" s="51">
        <f t="shared" si="1"/>
        <v>21327</v>
      </c>
      <c r="H13" s="51">
        <f t="shared" si="2"/>
        <v>19568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15061</v>
      </c>
      <c r="N13" s="51">
        <v>28</v>
      </c>
      <c r="O13" s="51">
        <v>9957</v>
      </c>
      <c r="P13" s="51">
        <v>5076</v>
      </c>
      <c r="Q13" s="51">
        <f t="shared" si="5"/>
        <v>1424</v>
      </c>
      <c r="R13" s="51">
        <v>3</v>
      </c>
      <c r="S13" s="51">
        <v>895</v>
      </c>
      <c r="T13" s="51">
        <v>526</v>
      </c>
      <c r="U13" s="51">
        <f t="shared" si="6"/>
        <v>153</v>
      </c>
      <c r="V13" s="51">
        <v>0</v>
      </c>
      <c r="W13" s="51">
        <v>153</v>
      </c>
      <c r="X13" s="51">
        <v>0</v>
      </c>
      <c r="Y13" s="51">
        <f t="shared" si="7"/>
        <v>773</v>
      </c>
      <c r="Z13" s="51">
        <v>0</v>
      </c>
      <c r="AA13" s="51">
        <v>773</v>
      </c>
      <c r="AB13" s="51">
        <v>0</v>
      </c>
      <c r="AC13" s="51">
        <f t="shared" si="8"/>
        <v>2157</v>
      </c>
      <c r="AD13" s="51">
        <v>220</v>
      </c>
      <c r="AE13" s="51">
        <v>148</v>
      </c>
      <c r="AF13" s="51">
        <v>1789</v>
      </c>
      <c r="AG13" s="51">
        <v>1759</v>
      </c>
      <c r="AH13" s="51">
        <v>0</v>
      </c>
    </row>
    <row r="14" spans="1:34" ht="13.5">
      <c r="A14" s="26" t="s">
        <v>80</v>
      </c>
      <c r="B14" s="49" t="s">
        <v>95</v>
      </c>
      <c r="C14" s="50" t="s">
        <v>96</v>
      </c>
      <c r="D14" s="51">
        <f t="shared" si="0"/>
        <v>14162</v>
      </c>
      <c r="E14" s="51">
        <v>9054</v>
      </c>
      <c r="F14" s="51">
        <v>5108</v>
      </c>
      <c r="G14" s="51">
        <f t="shared" si="1"/>
        <v>14162</v>
      </c>
      <c r="H14" s="51">
        <f t="shared" si="2"/>
        <v>13692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11299</v>
      </c>
      <c r="N14" s="51">
        <v>0</v>
      </c>
      <c r="O14" s="51">
        <v>6957</v>
      </c>
      <c r="P14" s="51">
        <v>4342</v>
      </c>
      <c r="Q14" s="51">
        <f t="shared" si="5"/>
        <v>1056</v>
      </c>
      <c r="R14" s="51">
        <v>0</v>
      </c>
      <c r="S14" s="51">
        <v>518</v>
      </c>
      <c r="T14" s="51">
        <v>538</v>
      </c>
      <c r="U14" s="51">
        <f t="shared" si="6"/>
        <v>1140</v>
      </c>
      <c r="V14" s="51">
        <v>0</v>
      </c>
      <c r="W14" s="51">
        <v>1140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197</v>
      </c>
      <c r="AD14" s="51">
        <v>0</v>
      </c>
      <c r="AE14" s="51">
        <v>197</v>
      </c>
      <c r="AF14" s="51">
        <v>0</v>
      </c>
      <c r="AG14" s="51">
        <v>470</v>
      </c>
      <c r="AH14" s="51">
        <v>0</v>
      </c>
    </row>
    <row r="15" spans="1:34" ht="13.5">
      <c r="A15" s="26" t="s">
        <v>80</v>
      </c>
      <c r="B15" s="49" t="s">
        <v>97</v>
      </c>
      <c r="C15" s="50" t="s">
        <v>98</v>
      </c>
      <c r="D15" s="51">
        <f t="shared" si="0"/>
        <v>6990</v>
      </c>
      <c r="E15" s="51">
        <v>5280</v>
      </c>
      <c r="F15" s="51">
        <v>1710</v>
      </c>
      <c r="G15" s="51">
        <f t="shared" si="1"/>
        <v>6990</v>
      </c>
      <c r="H15" s="51">
        <f t="shared" si="2"/>
        <v>6807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5346</v>
      </c>
      <c r="N15" s="51">
        <v>88</v>
      </c>
      <c r="O15" s="51">
        <v>3629</v>
      </c>
      <c r="P15" s="51">
        <v>1629</v>
      </c>
      <c r="Q15" s="51">
        <f t="shared" si="5"/>
        <v>298</v>
      </c>
      <c r="R15" s="51">
        <v>17</v>
      </c>
      <c r="S15" s="51">
        <v>281</v>
      </c>
      <c r="T15" s="51">
        <v>0</v>
      </c>
      <c r="U15" s="51">
        <f t="shared" si="6"/>
        <v>1134</v>
      </c>
      <c r="V15" s="51">
        <v>2</v>
      </c>
      <c r="W15" s="51">
        <v>1131</v>
      </c>
      <c r="X15" s="51">
        <v>1</v>
      </c>
      <c r="Y15" s="51">
        <f t="shared" si="7"/>
        <v>24</v>
      </c>
      <c r="Z15" s="51">
        <v>10</v>
      </c>
      <c r="AA15" s="51">
        <v>14</v>
      </c>
      <c r="AB15" s="51">
        <v>0</v>
      </c>
      <c r="AC15" s="51">
        <f t="shared" si="8"/>
        <v>5</v>
      </c>
      <c r="AD15" s="51">
        <v>5</v>
      </c>
      <c r="AE15" s="51">
        <v>0</v>
      </c>
      <c r="AF15" s="51">
        <v>0</v>
      </c>
      <c r="AG15" s="51">
        <v>183</v>
      </c>
      <c r="AH15" s="51">
        <v>0</v>
      </c>
    </row>
    <row r="16" spans="1:34" ht="13.5">
      <c r="A16" s="26" t="s">
        <v>80</v>
      </c>
      <c r="B16" s="49" t="s">
        <v>99</v>
      </c>
      <c r="C16" s="50" t="s">
        <v>100</v>
      </c>
      <c r="D16" s="51">
        <f t="shared" si="0"/>
        <v>18568</v>
      </c>
      <c r="E16" s="51">
        <v>9550</v>
      </c>
      <c r="F16" s="51">
        <v>9018</v>
      </c>
      <c r="G16" s="51">
        <f t="shared" si="1"/>
        <v>18568</v>
      </c>
      <c r="H16" s="51">
        <f t="shared" si="2"/>
        <v>12478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10840</v>
      </c>
      <c r="N16" s="51">
        <v>0</v>
      </c>
      <c r="O16" s="51">
        <v>6517</v>
      </c>
      <c r="P16" s="51">
        <v>4323</v>
      </c>
      <c r="Q16" s="51">
        <f t="shared" si="5"/>
        <v>744</v>
      </c>
      <c r="R16" s="51">
        <v>0</v>
      </c>
      <c r="S16" s="51">
        <v>453</v>
      </c>
      <c r="T16" s="51">
        <v>291</v>
      </c>
      <c r="U16" s="51">
        <f t="shared" si="6"/>
        <v>788</v>
      </c>
      <c r="V16" s="51">
        <v>0</v>
      </c>
      <c r="W16" s="51">
        <v>605</v>
      </c>
      <c r="X16" s="51">
        <v>183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106</v>
      </c>
      <c r="AD16" s="51">
        <v>0</v>
      </c>
      <c r="AE16" s="51">
        <v>106</v>
      </c>
      <c r="AF16" s="51">
        <v>0</v>
      </c>
      <c r="AG16" s="51">
        <v>6090</v>
      </c>
      <c r="AH16" s="51">
        <v>48</v>
      </c>
    </row>
    <row r="17" spans="1:34" ht="13.5">
      <c r="A17" s="26" t="s">
        <v>80</v>
      </c>
      <c r="B17" s="49" t="s">
        <v>101</v>
      </c>
      <c r="C17" s="50" t="s">
        <v>102</v>
      </c>
      <c r="D17" s="51">
        <f t="shared" si="0"/>
        <v>11016</v>
      </c>
      <c r="E17" s="51">
        <v>7346</v>
      </c>
      <c r="F17" s="51">
        <v>3670</v>
      </c>
      <c r="G17" s="51">
        <f t="shared" si="1"/>
        <v>11016</v>
      </c>
      <c r="H17" s="51">
        <f t="shared" si="2"/>
        <v>5672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4397</v>
      </c>
      <c r="N17" s="51">
        <v>0</v>
      </c>
      <c r="O17" s="51">
        <v>4397</v>
      </c>
      <c r="P17" s="51">
        <v>0</v>
      </c>
      <c r="Q17" s="51">
        <f t="shared" si="5"/>
        <v>149</v>
      </c>
      <c r="R17" s="51">
        <v>0</v>
      </c>
      <c r="S17" s="51">
        <v>149</v>
      </c>
      <c r="T17" s="51">
        <v>0</v>
      </c>
      <c r="U17" s="51">
        <f t="shared" si="6"/>
        <v>1126</v>
      </c>
      <c r="V17" s="51">
        <v>0</v>
      </c>
      <c r="W17" s="51">
        <v>1126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0</v>
      </c>
      <c r="AD17" s="51">
        <v>0</v>
      </c>
      <c r="AE17" s="51">
        <v>0</v>
      </c>
      <c r="AF17" s="51">
        <v>0</v>
      </c>
      <c r="AG17" s="51">
        <v>5344</v>
      </c>
      <c r="AH17" s="51">
        <v>0</v>
      </c>
    </row>
    <row r="18" spans="1:34" ht="13.5">
      <c r="A18" s="26" t="s">
        <v>80</v>
      </c>
      <c r="B18" s="49" t="s">
        <v>103</v>
      </c>
      <c r="C18" s="50" t="s">
        <v>104</v>
      </c>
      <c r="D18" s="51">
        <f t="shared" si="0"/>
        <v>20541</v>
      </c>
      <c r="E18" s="51">
        <v>13415</v>
      </c>
      <c r="F18" s="51">
        <v>7126</v>
      </c>
      <c r="G18" s="51">
        <f t="shared" si="1"/>
        <v>20541</v>
      </c>
      <c r="H18" s="51">
        <f t="shared" si="2"/>
        <v>20110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16434</v>
      </c>
      <c r="N18" s="51">
        <v>0</v>
      </c>
      <c r="O18" s="51">
        <v>10290</v>
      </c>
      <c r="P18" s="51">
        <v>6144</v>
      </c>
      <c r="Q18" s="51">
        <f t="shared" si="5"/>
        <v>961</v>
      </c>
      <c r="R18" s="51">
        <v>0</v>
      </c>
      <c r="S18" s="51">
        <v>660</v>
      </c>
      <c r="T18" s="51">
        <v>301</v>
      </c>
      <c r="U18" s="51">
        <f t="shared" si="6"/>
        <v>2054</v>
      </c>
      <c r="V18" s="51">
        <v>0</v>
      </c>
      <c r="W18" s="51">
        <v>1818</v>
      </c>
      <c r="X18" s="51">
        <v>236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661</v>
      </c>
      <c r="AD18" s="51">
        <v>0</v>
      </c>
      <c r="AE18" s="51">
        <v>454</v>
      </c>
      <c r="AF18" s="51">
        <v>207</v>
      </c>
      <c r="AG18" s="51">
        <v>431</v>
      </c>
      <c r="AH18" s="51">
        <v>0</v>
      </c>
    </row>
    <row r="19" spans="1:34" ht="13.5">
      <c r="A19" s="26" t="s">
        <v>80</v>
      </c>
      <c r="B19" s="49" t="s">
        <v>105</v>
      </c>
      <c r="C19" s="50" t="s">
        <v>106</v>
      </c>
      <c r="D19" s="51">
        <f t="shared" si="0"/>
        <v>8518</v>
      </c>
      <c r="E19" s="51">
        <v>3815</v>
      </c>
      <c r="F19" s="51">
        <v>4703</v>
      </c>
      <c r="G19" s="51">
        <f t="shared" si="1"/>
        <v>8518</v>
      </c>
      <c r="H19" s="51">
        <f t="shared" si="2"/>
        <v>3815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3252</v>
      </c>
      <c r="N19" s="51">
        <v>0</v>
      </c>
      <c r="O19" s="51">
        <v>3252</v>
      </c>
      <c r="P19" s="51">
        <v>0</v>
      </c>
      <c r="Q19" s="51">
        <f t="shared" si="5"/>
        <v>462</v>
      </c>
      <c r="R19" s="51">
        <v>0</v>
      </c>
      <c r="S19" s="51">
        <v>462</v>
      </c>
      <c r="T19" s="51">
        <v>0</v>
      </c>
      <c r="U19" s="51">
        <f t="shared" si="6"/>
        <v>101</v>
      </c>
      <c r="V19" s="51">
        <v>0</v>
      </c>
      <c r="W19" s="51">
        <v>101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0</v>
      </c>
      <c r="AD19" s="51">
        <v>0</v>
      </c>
      <c r="AE19" s="51">
        <v>0</v>
      </c>
      <c r="AF19" s="51">
        <v>0</v>
      </c>
      <c r="AG19" s="51">
        <v>4703</v>
      </c>
      <c r="AH19" s="51">
        <v>0</v>
      </c>
    </row>
    <row r="20" spans="1:34" ht="13.5">
      <c r="A20" s="26" t="s">
        <v>80</v>
      </c>
      <c r="B20" s="49" t="s">
        <v>107</v>
      </c>
      <c r="C20" s="50" t="s">
        <v>108</v>
      </c>
      <c r="D20" s="51">
        <f t="shared" si="0"/>
        <v>8427</v>
      </c>
      <c r="E20" s="51">
        <v>5903</v>
      </c>
      <c r="F20" s="51">
        <v>2524</v>
      </c>
      <c r="G20" s="51">
        <f t="shared" si="1"/>
        <v>8427</v>
      </c>
      <c r="H20" s="51">
        <f t="shared" si="2"/>
        <v>7122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5390</v>
      </c>
      <c r="N20" s="51">
        <v>4444</v>
      </c>
      <c r="O20" s="51">
        <v>0</v>
      </c>
      <c r="P20" s="51">
        <v>946</v>
      </c>
      <c r="Q20" s="51">
        <f t="shared" si="5"/>
        <v>883</v>
      </c>
      <c r="R20" s="51">
        <v>0</v>
      </c>
      <c r="S20" s="51">
        <v>754</v>
      </c>
      <c r="T20" s="51">
        <v>129</v>
      </c>
      <c r="U20" s="51">
        <f t="shared" si="6"/>
        <v>690</v>
      </c>
      <c r="V20" s="51">
        <v>0</v>
      </c>
      <c r="W20" s="51">
        <v>546</v>
      </c>
      <c r="X20" s="51">
        <v>144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159</v>
      </c>
      <c r="AD20" s="51">
        <v>159</v>
      </c>
      <c r="AE20" s="51">
        <v>0</v>
      </c>
      <c r="AF20" s="51">
        <v>0</v>
      </c>
      <c r="AG20" s="51">
        <v>1305</v>
      </c>
      <c r="AH20" s="51">
        <v>79</v>
      </c>
    </row>
    <row r="21" spans="1:34" ht="13.5">
      <c r="A21" s="26" t="s">
        <v>80</v>
      </c>
      <c r="B21" s="49" t="s">
        <v>109</v>
      </c>
      <c r="C21" s="50" t="s">
        <v>79</v>
      </c>
      <c r="D21" s="51">
        <f t="shared" si="0"/>
        <v>4925</v>
      </c>
      <c r="E21" s="51">
        <v>3888</v>
      </c>
      <c r="F21" s="51">
        <v>1037</v>
      </c>
      <c r="G21" s="51">
        <f t="shared" si="1"/>
        <v>4925</v>
      </c>
      <c r="H21" s="51">
        <f t="shared" si="2"/>
        <v>4616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2808</v>
      </c>
      <c r="N21" s="51">
        <v>0</v>
      </c>
      <c r="O21" s="51">
        <v>2018</v>
      </c>
      <c r="P21" s="51">
        <v>790</v>
      </c>
      <c r="Q21" s="51">
        <f t="shared" si="5"/>
        <v>774</v>
      </c>
      <c r="R21" s="51">
        <v>0</v>
      </c>
      <c r="S21" s="51">
        <v>774</v>
      </c>
      <c r="T21" s="51">
        <v>0</v>
      </c>
      <c r="U21" s="51">
        <f t="shared" si="6"/>
        <v>549</v>
      </c>
      <c r="V21" s="51">
        <v>0</v>
      </c>
      <c r="W21" s="51">
        <v>549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485</v>
      </c>
      <c r="AD21" s="51">
        <v>0</v>
      </c>
      <c r="AE21" s="51">
        <v>485</v>
      </c>
      <c r="AF21" s="51">
        <v>0</v>
      </c>
      <c r="AG21" s="51">
        <v>309</v>
      </c>
      <c r="AH21" s="51">
        <v>0</v>
      </c>
    </row>
    <row r="22" spans="1:34" ht="13.5">
      <c r="A22" s="26" t="s">
        <v>80</v>
      </c>
      <c r="B22" s="49" t="s">
        <v>110</v>
      </c>
      <c r="C22" s="50" t="s">
        <v>111</v>
      </c>
      <c r="D22" s="51">
        <f t="shared" si="0"/>
        <v>1338</v>
      </c>
      <c r="E22" s="51">
        <v>1338</v>
      </c>
      <c r="F22" s="51">
        <v>0</v>
      </c>
      <c r="G22" s="51">
        <f t="shared" si="1"/>
        <v>1338</v>
      </c>
      <c r="H22" s="51">
        <f t="shared" si="2"/>
        <v>1183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870</v>
      </c>
      <c r="N22" s="51">
        <v>0</v>
      </c>
      <c r="O22" s="51">
        <v>870</v>
      </c>
      <c r="P22" s="51">
        <v>0</v>
      </c>
      <c r="Q22" s="51">
        <f t="shared" si="5"/>
        <v>122</v>
      </c>
      <c r="R22" s="51">
        <v>0</v>
      </c>
      <c r="S22" s="51">
        <v>122</v>
      </c>
      <c r="T22" s="51">
        <v>0</v>
      </c>
      <c r="U22" s="51">
        <f t="shared" si="6"/>
        <v>191</v>
      </c>
      <c r="V22" s="51">
        <v>0</v>
      </c>
      <c r="W22" s="51">
        <v>191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0</v>
      </c>
      <c r="AD22" s="51">
        <v>0</v>
      </c>
      <c r="AE22" s="51">
        <v>0</v>
      </c>
      <c r="AF22" s="51">
        <v>0</v>
      </c>
      <c r="AG22" s="51">
        <v>155</v>
      </c>
      <c r="AH22" s="51">
        <v>0</v>
      </c>
    </row>
    <row r="23" spans="1:34" ht="13.5">
      <c r="A23" s="26" t="s">
        <v>80</v>
      </c>
      <c r="B23" s="49" t="s">
        <v>112</v>
      </c>
      <c r="C23" s="50" t="s">
        <v>113</v>
      </c>
      <c r="D23" s="51">
        <f t="shared" si="0"/>
        <v>167</v>
      </c>
      <c r="E23" s="51">
        <v>165</v>
      </c>
      <c r="F23" s="51">
        <v>2</v>
      </c>
      <c r="G23" s="51">
        <f t="shared" si="1"/>
        <v>167</v>
      </c>
      <c r="H23" s="51">
        <f t="shared" si="2"/>
        <v>165</v>
      </c>
      <c r="I23" s="51">
        <f t="shared" si="3"/>
        <v>51</v>
      </c>
      <c r="J23" s="51">
        <v>51</v>
      </c>
      <c r="K23" s="51">
        <v>0</v>
      </c>
      <c r="L23" s="51">
        <v>0</v>
      </c>
      <c r="M23" s="51">
        <f t="shared" si="4"/>
        <v>57</v>
      </c>
      <c r="N23" s="51">
        <v>57</v>
      </c>
      <c r="O23" s="51">
        <v>0</v>
      </c>
      <c r="P23" s="51">
        <v>0</v>
      </c>
      <c r="Q23" s="51">
        <f t="shared" si="5"/>
        <v>38</v>
      </c>
      <c r="R23" s="51">
        <v>38</v>
      </c>
      <c r="S23" s="51">
        <v>0</v>
      </c>
      <c r="T23" s="51">
        <v>0</v>
      </c>
      <c r="U23" s="51">
        <f t="shared" si="6"/>
        <v>2</v>
      </c>
      <c r="V23" s="51">
        <v>2</v>
      </c>
      <c r="W23" s="51">
        <v>0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17</v>
      </c>
      <c r="AD23" s="51">
        <v>17</v>
      </c>
      <c r="AE23" s="51">
        <v>0</v>
      </c>
      <c r="AF23" s="51">
        <v>0</v>
      </c>
      <c r="AG23" s="51">
        <v>2</v>
      </c>
      <c r="AH23" s="51">
        <v>0</v>
      </c>
    </row>
    <row r="24" spans="1:34" ht="13.5">
      <c r="A24" s="26" t="s">
        <v>80</v>
      </c>
      <c r="B24" s="49" t="s">
        <v>114</v>
      </c>
      <c r="C24" s="50" t="s">
        <v>115</v>
      </c>
      <c r="D24" s="51">
        <f t="shared" si="0"/>
        <v>645</v>
      </c>
      <c r="E24" s="51">
        <v>515</v>
      </c>
      <c r="F24" s="51">
        <v>130</v>
      </c>
      <c r="G24" s="51">
        <f t="shared" si="1"/>
        <v>645</v>
      </c>
      <c r="H24" s="51">
        <f t="shared" si="2"/>
        <v>620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550</v>
      </c>
      <c r="N24" s="51">
        <v>550</v>
      </c>
      <c r="O24" s="51">
        <v>0</v>
      </c>
      <c r="P24" s="51">
        <v>0</v>
      </c>
      <c r="Q24" s="51">
        <f t="shared" si="5"/>
        <v>45</v>
      </c>
      <c r="R24" s="51">
        <v>45</v>
      </c>
      <c r="S24" s="51">
        <v>0</v>
      </c>
      <c r="T24" s="51">
        <v>0</v>
      </c>
      <c r="U24" s="51">
        <f t="shared" si="6"/>
        <v>0</v>
      </c>
      <c r="V24" s="51">
        <v>0</v>
      </c>
      <c r="W24" s="51">
        <v>0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25</v>
      </c>
      <c r="AD24" s="51">
        <v>25</v>
      </c>
      <c r="AE24" s="51">
        <v>0</v>
      </c>
      <c r="AF24" s="51">
        <v>0</v>
      </c>
      <c r="AG24" s="51">
        <v>25</v>
      </c>
      <c r="AH24" s="51">
        <v>0</v>
      </c>
    </row>
    <row r="25" spans="1:34" ht="13.5">
      <c r="A25" s="26" t="s">
        <v>80</v>
      </c>
      <c r="B25" s="49" t="s">
        <v>116</v>
      </c>
      <c r="C25" s="50" t="s">
        <v>117</v>
      </c>
      <c r="D25" s="51">
        <f t="shared" si="0"/>
        <v>4398</v>
      </c>
      <c r="E25" s="51">
        <v>3903</v>
      </c>
      <c r="F25" s="51">
        <v>495</v>
      </c>
      <c r="G25" s="51">
        <f t="shared" si="1"/>
        <v>4398</v>
      </c>
      <c r="H25" s="51">
        <f t="shared" si="2"/>
        <v>3779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3153</v>
      </c>
      <c r="N25" s="51">
        <v>0</v>
      </c>
      <c r="O25" s="51">
        <v>2923</v>
      </c>
      <c r="P25" s="51">
        <v>230</v>
      </c>
      <c r="Q25" s="51">
        <f t="shared" si="5"/>
        <v>68</v>
      </c>
      <c r="R25" s="51">
        <v>0</v>
      </c>
      <c r="S25" s="51">
        <v>50</v>
      </c>
      <c r="T25" s="51">
        <v>18</v>
      </c>
      <c r="U25" s="51">
        <f t="shared" si="6"/>
        <v>432</v>
      </c>
      <c r="V25" s="51">
        <v>0</v>
      </c>
      <c r="W25" s="51">
        <v>432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126</v>
      </c>
      <c r="AD25" s="51">
        <v>0</v>
      </c>
      <c r="AE25" s="51">
        <v>126</v>
      </c>
      <c r="AF25" s="51">
        <v>0</v>
      </c>
      <c r="AG25" s="51">
        <v>619</v>
      </c>
      <c r="AH25" s="51">
        <v>0</v>
      </c>
    </row>
    <row r="26" spans="1:34" ht="13.5">
      <c r="A26" s="26" t="s">
        <v>80</v>
      </c>
      <c r="B26" s="49" t="s">
        <v>118</v>
      </c>
      <c r="C26" s="50" t="s">
        <v>280</v>
      </c>
      <c r="D26" s="51">
        <f t="shared" si="0"/>
        <v>3988</v>
      </c>
      <c r="E26" s="51">
        <v>2913</v>
      </c>
      <c r="F26" s="51">
        <v>1075</v>
      </c>
      <c r="G26" s="51">
        <f t="shared" si="1"/>
        <v>3988</v>
      </c>
      <c r="H26" s="51">
        <f t="shared" si="2"/>
        <v>2913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2616</v>
      </c>
      <c r="N26" s="51">
        <v>0</v>
      </c>
      <c r="O26" s="51">
        <v>2616</v>
      </c>
      <c r="P26" s="51">
        <v>0</v>
      </c>
      <c r="Q26" s="51">
        <f t="shared" si="5"/>
        <v>175</v>
      </c>
      <c r="R26" s="51">
        <v>0</v>
      </c>
      <c r="S26" s="51">
        <v>175</v>
      </c>
      <c r="T26" s="51">
        <v>0</v>
      </c>
      <c r="U26" s="51">
        <f t="shared" si="6"/>
        <v>122</v>
      </c>
      <c r="V26" s="51">
        <v>0</v>
      </c>
      <c r="W26" s="51">
        <v>122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0</v>
      </c>
      <c r="AD26" s="51">
        <v>0</v>
      </c>
      <c r="AE26" s="51">
        <v>0</v>
      </c>
      <c r="AF26" s="51">
        <v>0</v>
      </c>
      <c r="AG26" s="51">
        <v>1075</v>
      </c>
      <c r="AH26" s="51">
        <v>0</v>
      </c>
    </row>
    <row r="27" spans="1:34" ht="13.5">
      <c r="A27" s="26" t="s">
        <v>80</v>
      </c>
      <c r="B27" s="49" t="s">
        <v>119</v>
      </c>
      <c r="C27" s="50" t="s">
        <v>120</v>
      </c>
      <c r="D27" s="51">
        <f t="shared" si="0"/>
        <v>4444</v>
      </c>
      <c r="E27" s="51">
        <v>2026</v>
      </c>
      <c r="F27" s="51">
        <v>2418</v>
      </c>
      <c r="G27" s="51">
        <f t="shared" si="1"/>
        <v>4444</v>
      </c>
      <c r="H27" s="51">
        <f t="shared" si="2"/>
        <v>2752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1949</v>
      </c>
      <c r="N27" s="51">
        <v>0</v>
      </c>
      <c r="O27" s="51">
        <v>1271</v>
      </c>
      <c r="P27" s="51">
        <v>678</v>
      </c>
      <c r="Q27" s="51">
        <f t="shared" si="5"/>
        <v>162</v>
      </c>
      <c r="R27" s="51">
        <v>0</v>
      </c>
      <c r="S27" s="51">
        <v>114</v>
      </c>
      <c r="T27" s="51">
        <v>48</v>
      </c>
      <c r="U27" s="51">
        <f t="shared" si="6"/>
        <v>626</v>
      </c>
      <c r="V27" s="51">
        <v>0</v>
      </c>
      <c r="W27" s="51">
        <v>626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15</v>
      </c>
      <c r="AD27" s="51">
        <v>0</v>
      </c>
      <c r="AE27" s="51">
        <v>15</v>
      </c>
      <c r="AF27" s="51">
        <v>0</v>
      </c>
      <c r="AG27" s="51">
        <v>1692</v>
      </c>
      <c r="AH27" s="51">
        <v>517</v>
      </c>
    </row>
    <row r="28" spans="1:34" ht="13.5">
      <c r="A28" s="26" t="s">
        <v>80</v>
      </c>
      <c r="B28" s="49" t="s">
        <v>121</v>
      </c>
      <c r="C28" s="50" t="s">
        <v>122</v>
      </c>
      <c r="D28" s="51">
        <f t="shared" si="0"/>
        <v>2828</v>
      </c>
      <c r="E28" s="51">
        <v>1723</v>
      </c>
      <c r="F28" s="51">
        <v>1105</v>
      </c>
      <c r="G28" s="51">
        <f t="shared" si="1"/>
        <v>2828</v>
      </c>
      <c r="H28" s="51">
        <f t="shared" si="2"/>
        <v>2466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2221</v>
      </c>
      <c r="N28" s="51">
        <v>0</v>
      </c>
      <c r="O28" s="51">
        <v>1469</v>
      </c>
      <c r="P28" s="51">
        <v>752</v>
      </c>
      <c r="Q28" s="51">
        <f t="shared" si="5"/>
        <v>77</v>
      </c>
      <c r="R28" s="51">
        <v>0</v>
      </c>
      <c r="S28" s="51">
        <v>40</v>
      </c>
      <c r="T28" s="51">
        <v>37</v>
      </c>
      <c r="U28" s="51">
        <f t="shared" si="6"/>
        <v>156</v>
      </c>
      <c r="V28" s="51">
        <v>0</v>
      </c>
      <c r="W28" s="51">
        <v>120</v>
      </c>
      <c r="X28" s="51">
        <v>36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12</v>
      </c>
      <c r="AD28" s="51">
        <v>0</v>
      </c>
      <c r="AE28" s="51">
        <v>12</v>
      </c>
      <c r="AF28" s="51">
        <v>0</v>
      </c>
      <c r="AG28" s="51">
        <v>362</v>
      </c>
      <c r="AH28" s="51">
        <v>0</v>
      </c>
    </row>
    <row r="29" spans="1:34" ht="13.5">
      <c r="A29" s="26" t="s">
        <v>80</v>
      </c>
      <c r="B29" s="49" t="s">
        <v>123</v>
      </c>
      <c r="C29" s="50" t="s">
        <v>124</v>
      </c>
      <c r="D29" s="51">
        <f t="shared" si="0"/>
        <v>1117</v>
      </c>
      <c r="E29" s="51">
        <v>1035</v>
      </c>
      <c r="F29" s="51">
        <v>82</v>
      </c>
      <c r="G29" s="51">
        <f t="shared" si="1"/>
        <v>1117</v>
      </c>
      <c r="H29" s="51">
        <f t="shared" si="2"/>
        <v>1012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750</v>
      </c>
      <c r="N29" s="51">
        <v>0</v>
      </c>
      <c r="O29" s="51">
        <v>750</v>
      </c>
      <c r="P29" s="51">
        <v>0</v>
      </c>
      <c r="Q29" s="51">
        <f t="shared" si="5"/>
        <v>66</v>
      </c>
      <c r="R29" s="51">
        <v>0</v>
      </c>
      <c r="S29" s="51">
        <v>66</v>
      </c>
      <c r="T29" s="51">
        <v>0</v>
      </c>
      <c r="U29" s="51">
        <f t="shared" si="6"/>
        <v>159</v>
      </c>
      <c r="V29" s="51">
        <v>0</v>
      </c>
      <c r="W29" s="51">
        <v>159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37</v>
      </c>
      <c r="AD29" s="51">
        <v>0</v>
      </c>
      <c r="AE29" s="51">
        <v>37</v>
      </c>
      <c r="AF29" s="51">
        <v>0</v>
      </c>
      <c r="AG29" s="51">
        <v>105</v>
      </c>
      <c r="AH29" s="51">
        <v>0</v>
      </c>
    </row>
    <row r="30" spans="1:34" ht="13.5">
      <c r="A30" s="26" t="s">
        <v>80</v>
      </c>
      <c r="B30" s="49" t="s">
        <v>125</v>
      </c>
      <c r="C30" s="50" t="s">
        <v>126</v>
      </c>
      <c r="D30" s="51">
        <f t="shared" si="0"/>
        <v>815</v>
      </c>
      <c r="E30" s="51">
        <v>669</v>
      </c>
      <c r="F30" s="51">
        <v>146</v>
      </c>
      <c r="G30" s="51">
        <f t="shared" si="1"/>
        <v>815</v>
      </c>
      <c r="H30" s="51">
        <f t="shared" si="2"/>
        <v>616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420</v>
      </c>
      <c r="N30" s="51">
        <v>0</v>
      </c>
      <c r="O30" s="51">
        <v>420</v>
      </c>
      <c r="P30" s="51">
        <v>0</v>
      </c>
      <c r="Q30" s="51">
        <f t="shared" si="5"/>
        <v>57</v>
      </c>
      <c r="R30" s="51">
        <v>0</v>
      </c>
      <c r="S30" s="51">
        <v>57</v>
      </c>
      <c r="T30" s="51">
        <v>0</v>
      </c>
      <c r="U30" s="51">
        <f t="shared" si="6"/>
        <v>139</v>
      </c>
      <c r="V30" s="51">
        <v>0</v>
      </c>
      <c r="W30" s="51">
        <v>139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0</v>
      </c>
      <c r="AD30" s="51">
        <v>0</v>
      </c>
      <c r="AE30" s="51">
        <v>0</v>
      </c>
      <c r="AF30" s="51">
        <v>0</v>
      </c>
      <c r="AG30" s="51">
        <v>199</v>
      </c>
      <c r="AH30" s="51">
        <v>0</v>
      </c>
    </row>
    <row r="31" spans="1:34" ht="13.5">
      <c r="A31" s="26" t="s">
        <v>80</v>
      </c>
      <c r="B31" s="49" t="s">
        <v>127</v>
      </c>
      <c r="C31" s="50" t="s">
        <v>128</v>
      </c>
      <c r="D31" s="51">
        <f t="shared" si="0"/>
        <v>1409</v>
      </c>
      <c r="E31" s="51">
        <v>1220</v>
      </c>
      <c r="F31" s="51">
        <v>189</v>
      </c>
      <c r="G31" s="51">
        <f t="shared" si="1"/>
        <v>1409</v>
      </c>
      <c r="H31" s="51">
        <f t="shared" si="2"/>
        <v>1173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945</v>
      </c>
      <c r="N31" s="51">
        <v>0</v>
      </c>
      <c r="O31" s="51">
        <v>945</v>
      </c>
      <c r="P31" s="51">
        <v>0</v>
      </c>
      <c r="Q31" s="51">
        <f t="shared" si="5"/>
        <v>58</v>
      </c>
      <c r="R31" s="51">
        <v>0</v>
      </c>
      <c r="S31" s="51">
        <v>58</v>
      </c>
      <c r="T31" s="51">
        <v>0</v>
      </c>
      <c r="U31" s="51">
        <f t="shared" si="6"/>
        <v>170</v>
      </c>
      <c r="V31" s="51">
        <v>0</v>
      </c>
      <c r="W31" s="51">
        <v>170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0</v>
      </c>
      <c r="AD31" s="51">
        <v>0</v>
      </c>
      <c r="AE31" s="51">
        <v>0</v>
      </c>
      <c r="AF31" s="51">
        <v>0</v>
      </c>
      <c r="AG31" s="51">
        <v>236</v>
      </c>
      <c r="AH31" s="51">
        <v>0</v>
      </c>
    </row>
    <row r="32" spans="1:34" ht="13.5">
      <c r="A32" s="26" t="s">
        <v>80</v>
      </c>
      <c r="B32" s="49" t="s">
        <v>129</v>
      </c>
      <c r="C32" s="50" t="s">
        <v>130</v>
      </c>
      <c r="D32" s="51">
        <f t="shared" si="0"/>
        <v>4534</v>
      </c>
      <c r="E32" s="51">
        <v>2259</v>
      </c>
      <c r="F32" s="51">
        <v>2275</v>
      </c>
      <c r="G32" s="51">
        <f t="shared" si="1"/>
        <v>4534</v>
      </c>
      <c r="H32" s="51">
        <f t="shared" si="2"/>
        <v>1690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1312</v>
      </c>
      <c r="N32" s="51">
        <v>0</v>
      </c>
      <c r="O32" s="51">
        <v>1312</v>
      </c>
      <c r="P32" s="51">
        <v>0</v>
      </c>
      <c r="Q32" s="51">
        <f t="shared" si="5"/>
        <v>62</v>
      </c>
      <c r="R32" s="51">
        <v>0</v>
      </c>
      <c r="S32" s="51">
        <v>62</v>
      </c>
      <c r="T32" s="51">
        <v>0</v>
      </c>
      <c r="U32" s="51">
        <f t="shared" si="6"/>
        <v>316</v>
      </c>
      <c r="V32" s="51">
        <v>0</v>
      </c>
      <c r="W32" s="51">
        <v>316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0</v>
      </c>
      <c r="AD32" s="51">
        <v>0</v>
      </c>
      <c r="AE32" s="51">
        <v>0</v>
      </c>
      <c r="AF32" s="51">
        <v>0</v>
      </c>
      <c r="AG32" s="51">
        <v>2844</v>
      </c>
      <c r="AH32" s="51">
        <v>0</v>
      </c>
    </row>
    <row r="33" spans="1:34" ht="13.5">
      <c r="A33" s="26" t="s">
        <v>80</v>
      </c>
      <c r="B33" s="49" t="s">
        <v>131</v>
      </c>
      <c r="C33" s="50" t="s">
        <v>23</v>
      </c>
      <c r="D33" s="51">
        <f t="shared" si="0"/>
        <v>3858</v>
      </c>
      <c r="E33" s="51">
        <v>2629</v>
      </c>
      <c r="F33" s="51">
        <v>1229</v>
      </c>
      <c r="G33" s="51">
        <f t="shared" si="1"/>
        <v>3858</v>
      </c>
      <c r="H33" s="51">
        <f t="shared" si="2"/>
        <v>2322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1870</v>
      </c>
      <c r="N33" s="51">
        <v>0</v>
      </c>
      <c r="O33" s="51">
        <v>1870</v>
      </c>
      <c r="P33" s="51">
        <v>0</v>
      </c>
      <c r="Q33" s="51">
        <f t="shared" si="5"/>
        <v>18</v>
      </c>
      <c r="R33" s="51">
        <v>0</v>
      </c>
      <c r="S33" s="51">
        <v>18</v>
      </c>
      <c r="T33" s="51">
        <v>0</v>
      </c>
      <c r="U33" s="51">
        <f t="shared" si="6"/>
        <v>434</v>
      </c>
      <c r="V33" s="51">
        <v>0</v>
      </c>
      <c r="W33" s="51">
        <v>434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0</v>
      </c>
      <c r="AD33" s="51">
        <v>0</v>
      </c>
      <c r="AE33" s="51">
        <v>0</v>
      </c>
      <c r="AF33" s="51">
        <v>0</v>
      </c>
      <c r="AG33" s="51">
        <v>1536</v>
      </c>
      <c r="AH33" s="51">
        <v>0</v>
      </c>
    </row>
    <row r="34" spans="1:34" ht="13.5">
      <c r="A34" s="26" t="s">
        <v>80</v>
      </c>
      <c r="B34" s="49" t="s">
        <v>132</v>
      </c>
      <c r="C34" s="50" t="s">
        <v>133</v>
      </c>
      <c r="D34" s="51">
        <f t="shared" si="0"/>
        <v>2615</v>
      </c>
      <c r="E34" s="51">
        <v>2475</v>
      </c>
      <c r="F34" s="51">
        <v>140</v>
      </c>
      <c r="G34" s="51">
        <f t="shared" si="1"/>
        <v>2615</v>
      </c>
      <c r="H34" s="51">
        <f t="shared" si="2"/>
        <v>1245</v>
      </c>
      <c r="I34" s="51">
        <f t="shared" si="3"/>
        <v>970</v>
      </c>
      <c r="J34" s="51">
        <v>0</v>
      </c>
      <c r="K34" s="51">
        <v>970</v>
      </c>
      <c r="L34" s="51">
        <v>0</v>
      </c>
      <c r="M34" s="51">
        <f t="shared" si="4"/>
        <v>0</v>
      </c>
      <c r="N34" s="51">
        <v>0</v>
      </c>
      <c r="O34" s="51">
        <v>0</v>
      </c>
      <c r="P34" s="51">
        <v>0</v>
      </c>
      <c r="Q34" s="51">
        <f t="shared" si="5"/>
        <v>0</v>
      </c>
      <c r="R34" s="51">
        <v>0</v>
      </c>
      <c r="S34" s="51">
        <v>0</v>
      </c>
      <c r="T34" s="51">
        <v>0</v>
      </c>
      <c r="U34" s="51">
        <f t="shared" si="6"/>
        <v>150</v>
      </c>
      <c r="V34" s="51">
        <v>0</v>
      </c>
      <c r="W34" s="51">
        <v>150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125</v>
      </c>
      <c r="AD34" s="51">
        <v>0</v>
      </c>
      <c r="AE34" s="51">
        <v>125</v>
      </c>
      <c r="AF34" s="51">
        <v>0</v>
      </c>
      <c r="AG34" s="51">
        <v>1370</v>
      </c>
      <c r="AH34" s="51">
        <v>150</v>
      </c>
    </row>
    <row r="35" spans="1:34" ht="13.5">
      <c r="A35" s="26" t="s">
        <v>80</v>
      </c>
      <c r="B35" s="49" t="s">
        <v>134</v>
      </c>
      <c r="C35" s="50" t="s">
        <v>135</v>
      </c>
      <c r="D35" s="51">
        <f t="shared" si="0"/>
        <v>2893</v>
      </c>
      <c r="E35" s="51">
        <v>2314</v>
      </c>
      <c r="F35" s="51">
        <v>579</v>
      </c>
      <c r="G35" s="51">
        <f t="shared" si="1"/>
        <v>2893</v>
      </c>
      <c r="H35" s="51">
        <f t="shared" si="2"/>
        <v>2844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2227</v>
      </c>
      <c r="N35" s="51">
        <v>0</v>
      </c>
      <c r="O35" s="51">
        <v>2227</v>
      </c>
      <c r="P35" s="51">
        <v>0</v>
      </c>
      <c r="Q35" s="51">
        <f t="shared" si="5"/>
        <v>146</v>
      </c>
      <c r="R35" s="51">
        <v>0</v>
      </c>
      <c r="S35" s="51">
        <v>146</v>
      </c>
      <c r="T35" s="51">
        <v>0</v>
      </c>
      <c r="U35" s="51">
        <f t="shared" si="6"/>
        <v>467</v>
      </c>
      <c r="V35" s="51">
        <v>0</v>
      </c>
      <c r="W35" s="51">
        <v>467</v>
      </c>
      <c r="X35" s="51">
        <v>0</v>
      </c>
      <c r="Y35" s="51">
        <f t="shared" si="7"/>
        <v>4</v>
      </c>
      <c r="Z35" s="51">
        <v>0</v>
      </c>
      <c r="AA35" s="51">
        <v>4</v>
      </c>
      <c r="AB35" s="51">
        <v>0</v>
      </c>
      <c r="AC35" s="51">
        <f t="shared" si="8"/>
        <v>0</v>
      </c>
      <c r="AD35" s="51">
        <v>0</v>
      </c>
      <c r="AE35" s="51">
        <v>0</v>
      </c>
      <c r="AF35" s="51">
        <v>0</v>
      </c>
      <c r="AG35" s="51">
        <v>49</v>
      </c>
      <c r="AH35" s="51">
        <v>0</v>
      </c>
    </row>
    <row r="36" spans="1:34" ht="13.5">
      <c r="A36" s="26" t="s">
        <v>80</v>
      </c>
      <c r="B36" s="49" t="s">
        <v>136</v>
      </c>
      <c r="C36" s="50" t="s">
        <v>137</v>
      </c>
      <c r="D36" s="51">
        <f t="shared" si="0"/>
        <v>6963</v>
      </c>
      <c r="E36" s="51">
        <v>5570</v>
      </c>
      <c r="F36" s="51">
        <v>1393</v>
      </c>
      <c r="G36" s="51">
        <f t="shared" si="1"/>
        <v>6963</v>
      </c>
      <c r="H36" s="51">
        <f t="shared" si="2"/>
        <v>6844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6361</v>
      </c>
      <c r="N36" s="51">
        <v>2141</v>
      </c>
      <c r="O36" s="51">
        <v>4220</v>
      </c>
      <c r="P36" s="51">
        <v>0</v>
      </c>
      <c r="Q36" s="51">
        <f t="shared" si="5"/>
        <v>197</v>
      </c>
      <c r="R36" s="51">
        <v>0</v>
      </c>
      <c r="S36" s="51">
        <v>197</v>
      </c>
      <c r="T36" s="51">
        <v>0</v>
      </c>
      <c r="U36" s="51">
        <f t="shared" si="6"/>
        <v>286</v>
      </c>
      <c r="V36" s="51">
        <v>0</v>
      </c>
      <c r="W36" s="51">
        <v>286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0</v>
      </c>
      <c r="AD36" s="51">
        <v>0</v>
      </c>
      <c r="AE36" s="51">
        <v>0</v>
      </c>
      <c r="AF36" s="51">
        <v>0</v>
      </c>
      <c r="AG36" s="51">
        <v>119</v>
      </c>
      <c r="AH36" s="51">
        <v>0</v>
      </c>
    </row>
    <row r="37" spans="1:34" ht="13.5">
      <c r="A37" s="26" t="s">
        <v>80</v>
      </c>
      <c r="B37" s="49" t="s">
        <v>138</v>
      </c>
      <c r="C37" s="50" t="s">
        <v>139</v>
      </c>
      <c r="D37" s="51">
        <f t="shared" si="0"/>
        <v>3168</v>
      </c>
      <c r="E37" s="51">
        <v>2986</v>
      </c>
      <c r="F37" s="51">
        <v>182</v>
      </c>
      <c r="G37" s="51">
        <f t="shared" si="1"/>
        <v>3168</v>
      </c>
      <c r="H37" s="51">
        <f t="shared" si="2"/>
        <v>2589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2015</v>
      </c>
      <c r="N37" s="51">
        <v>0</v>
      </c>
      <c r="O37" s="51">
        <v>2015</v>
      </c>
      <c r="P37" s="51">
        <v>0</v>
      </c>
      <c r="Q37" s="51">
        <f t="shared" si="5"/>
        <v>104</v>
      </c>
      <c r="R37" s="51">
        <v>0</v>
      </c>
      <c r="S37" s="51">
        <v>104</v>
      </c>
      <c r="T37" s="51">
        <v>0</v>
      </c>
      <c r="U37" s="51">
        <f t="shared" si="6"/>
        <v>456</v>
      </c>
      <c r="V37" s="51">
        <v>0</v>
      </c>
      <c r="W37" s="51">
        <v>456</v>
      </c>
      <c r="X37" s="51">
        <v>0</v>
      </c>
      <c r="Y37" s="51">
        <f t="shared" si="7"/>
        <v>2</v>
      </c>
      <c r="Z37" s="51">
        <v>0</v>
      </c>
      <c r="AA37" s="51">
        <v>2</v>
      </c>
      <c r="AB37" s="51">
        <v>0</v>
      </c>
      <c r="AC37" s="51">
        <f t="shared" si="8"/>
        <v>12</v>
      </c>
      <c r="AD37" s="51">
        <v>0</v>
      </c>
      <c r="AE37" s="51">
        <v>12</v>
      </c>
      <c r="AF37" s="51">
        <v>0</v>
      </c>
      <c r="AG37" s="51">
        <v>579</v>
      </c>
      <c r="AH37" s="51">
        <v>640</v>
      </c>
    </row>
    <row r="38" spans="1:34" ht="13.5">
      <c r="A38" s="26" t="s">
        <v>80</v>
      </c>
      <c r="B38" s="49" t="s">
        <v>140</v>
      </c>
      <c r="C38" s="50" t="s">
        <v>141</v>
      </c>
      <c r="D38" s="51">
        <f t="shared" si="0"/>
        <v>1550</v>
      </c>
      <c r="E38" s="51">
        <v>1310</v>
      </c>
      <c r="F38" s="51">
        <v>240</v>
      </c>
      <c r="G38" s="51">
        <f t="shared" si="1"/>
        <v>1550</v>
      </c>
      <c r="H38" s="51">
        <f t="shared" si="2"/>
        <v>1310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1048</v>
      </c>
      <c r="N38" s="51">
        <v>0</v>
      </c>
      <c r="O38" s="51">
        <v>1048</v>
      </c>
      <c r="P38" s="51">
        <v>0</v>
      </c>
      <c r="Q38" s="51">
        <f t="shared" si="5"/>
        <v>54</v>
      </c>
      <c r="R38" s="51">
        <v>0</v>
      </c>
      <c r="S38" s="51">
        <v>54</v>
      </c>
      <c r="T38" s="51">
        <v>0</v>
      </c>
      <c r="U38" s="51">
        <f t="shared" si="6"/>
        <v>204</v>
      </c>
      <c r="V38" s="51">
        <v>0</v>
      </c>
      <c r="W38" s="51">
        <v>204</v>
      </c>
      <c r="X38" s="51">
        <v>0</v>
      </c>
      <c r="Y38" s="51">
        <f t="shared" si="7"/>
        <v>4</v>
      </c>
      <c r="Z38" s="51">
        <v>0</v>
      </c>
      <c r="AA38" s="51">
        <v>4</v>
      </c>
      <c r="AB38" s="51">
        <v>0</v>
      </c>
      <c r="AC38" s="51">
        <f t="shared" si="8"/>
        <v>0</v>
      </c>
      <c r="AD38" s="51">
        <v>0</v>
      </c>
      <c r="AE38" s="51">
        <v>0</v>
      </c>
      <c r="AF38" s="51">
        <v>0</v>
      </c>
      <c r="AG38" s="51">
        <v>240</v>
      </c>
      <c r="AH38" s="51">
        <v>5</v>
      </c>
    </row>
    <row r="39" spans="1:34" ht="13.5">
      <c r="A39" s="26" t="s">
        <v>80</v>
      </c>
      <c r="B39" s="49" t="s">
        <v>142</v>
      </c>
      <c r="C39" s="50" t="s">
        <v>34</v>
      </c>
      <c r="D39" s="51">
        <f aca="true" t="shared" si="9" ref="D39:D70">E39+F39</f>
        <v>813</v>
      </c>
      <c r="E39" s="51">
        <v>786</v>
      </c>
      <c r="F39" s="51">
        <v>27</v>
      </c>
      <c r="G39" s="51">
        <f t="shared" si="1"/>
        <v>813</v>
      </c>
      <c r="H39" s="51">
        <f t="shared" si="2"/>
        <v>786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668</v>
      </c>
      <c r="N39" s="51">
        <v>0</v>
      </c>
      <c r="O39" s="51">
        <v>668</v>
      </c>
      <c r="P39" s="51">
        <v>0</v>
      </c>
      <c r="Q39" s="51">
        <f t="shared" si="5"/>
        <v>35</v>
      </c>
      <c r="R39" s="51">
        <v>0</v>
      </c>
      <c r="S39" s="51">
        <v>35</v>
      </c>
      <c r="T39" s="51">
        <v>0</v>
      </c>
      <c r="U39" s="51">
        <f t="shared" si="6"/>
        <v>79</v>
      </c>
      <c r="V39" s="51">
        <v>0</v>
      </c>
      <c r="W39" s="51">
        <v>79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4</v>
      </c>
      <c r="AD39" s="51">
        <v>0</v>
      </c>
      <c r="AE39" s="51">
        <v>4</v>
      </c>
      <c r="AF39" s="51">
        <v>0</v>
      </c>
      <c r="AG39" s="51">
        <v>27</v>
      </c>
      <c r="AH39" s="51">
        <v>0</v>
      </c>
    </row>
    <row r="40" spans="1:34" ht="13.5">
      <c r="A40" s="26" t="s">
        <v>80</v>
      </c>
      <c r="B40" s="49" t="s">
        <v>143</v>
      </c>
      <c r="C40" s="50" t="s">
        <v>78</v>
      </c>
      <c r="D40" s="51">
        <f t="shared" si="9"/>
        <v>1820</v>
      </c>
      <c r="E40" s="51">
        <v>1456</v>
      </c>
      <c r="F40" s="51">
        <v>364</v>
      </c>
      <c r="G40" s="51">
        <f t="shared" si="1"/>
        <v>1820</v>
      </c>
      <c r="H40" s="51">
        <f t="shared" si="2"/>
        <v>1771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1537</v>
      </c>
      <c r="N40" s="51">
        <v>0</v>
      </c>
      <c r="O40" s="51">
        <v>1537</v>
      </c>
      <c r="P40" s="51">
        <v>0</v>
      </c>
      <c r="Q40" s="51">
        <f t="shared" si="5"/>
        <v>78</v>
      </c>
      <c r="R40" s="51">
        <v>0</v>
      </c>
      <c r="S40" s="51">
        <v>78</v>
      </c>
      <c r="T40" s="51">
        <v>0</v>
      </c>
      <c r="U40" s="51">
        <f t="shared" si="6"/>
        <v>156</v>
      </c>
      <c r="V40" s="51">
        <v>0</v>
      </c>
      <c r="W40" s="51">
        <v>156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0</v>
      </c>
      <c r="AD40" s="51">
        <v>0</v>
      </c>
      <c r="AE40" s="51">
        <v>0</v>
      </c>
      <c r="AF40" s="51">
        <v>0</v>
      </c>
      <c r="AG40" s="51">
        <v>49</v>
      </c>
      <c r="AH40" s="51">
        <v>0</v>
      </c>
    </row>
    <row r="41" spans="1:34" ht="13.5">
      <c r="A41" s="26" t="s">
        <v>80</v>
      </c>
      <c r="B41" s="49" t="s">
        <v>144</v>
      </c>
      <c r="C41" s="50" t="s">
        <v>145</v>
      </c>
      <c r="D41" s="51">
        <f t="shared" si="9"/>
        <v>1663</v>
      </c>
      <c r="E41" s="51">
        <v>1399</v>
      </c>
      <c r="F41" s="51">
        <v>264</v>
      </c>
      <c r="G41" s="51">
        <f t="shared" si="1"/>
        <v>1663</v>
      </c>
      <c r="H41" s="51">
        <f t="shared" si="2"/>
        <v>1203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832</v>
      </c>
      <c r="N41" s="51">
        <v>0</v>
      </c>
      <c r="O41" s="51">
        <v>832</v>
      </c>
      <c r="P41" s="51">
        <v>0</v>
      </c>
      <c r="Q41" s="51">
        <f t="shared" si="5"/>
        <v>46</v>
      </c>
      <c r="R41" s="51">
        <v>0</v>
      </c>
      <c r="S41" s="51">
        <v>46</v>
      </c>
      <c r="T41" s="51">
        <v>0</v>
      </c>
      <c r="U41" s="51">
        <f t="shared" si="6"/>
        <v>325</v>
      </c>
      <c r="V41" s="51">
        <v>0</v>
      </c>
      <c r="W41" s="51">
        <v>325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0</v>
      </c>
      <c r="AD41" s="51">
        <v>0</v>
      </c>
      <c r="AE41" s="51">
        <v>0</v>
      </c>
      <c r="AF41" s="51">
        <v>0</v>
      </c>
      <c r="AG41" s="51">
        <v>460</v>
      </c>
      <c r="AH41" s="51">
        <v>0</v>
      </c>
    </row>
    <row r="42" spans="1:34" ht="13.5">
      <c r="A42" s="26" t="s">
        <v>80</v>
      </c>
      <c r="B42" s="49" t="s">
        <v>146</v>
      </c>
      <c r="C42" s="50" t="s">
        <v>147</v>
      </c>
      <c r="D42" s="51">
        <f t="shared" si="9"/>
        <v>1951</v>
      </c>
      <c r="E42" s="51">
        <v>1804</v>
      </c>
      <c r="F42" s="51">
        <v>147</v>
      </c>
      <c r="G42" s="51">
        <f t="shared" si="1"/>
        <v>1951</v>
      </c>
      <c r="H42" s="51">
        <f t="shared" si="2"/>
        <v>1804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1313</v>
      </c>
      <c r="N42" s="51">
        <v>0</v>
      </c>
      <c r="O42" s="51">
        <v>1313</v>
      </c>
      <c r="P42" s="51">
        <v>0</v>
      </c>
      <c r="Q42" s="51">
        <f t="shared" si="5"/>
        <v>78</v>
      </c>
      <c r="R42" s="51">
        <v>0</v>
      </c>
      <c r="S42" s="51">
        <v>78</v>
      </c>
      <c r="T42" s="51">
        <v>0</v>
      </c>
      <c r="U42" s="51">
        <f t="shared" si="6"/>
        <v>345</v>
      </c>
      <c r="V42" s="51">
        <v>0</v>
      </c>
      <c r="W42" s="51">
        <v>345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68</v>
      </c>
      <c r="AD42" s="51">
        <v>0</v>
      </c>
      <c r="AE42" s="51">
        <v>68</v>
      </c>
      <c r="AF42" s="51">
        <v>0</v>
      </c>
      <c r="AG42" s="51">
        <v>147</v>
      </c>
      <c r="AH42" s="51">
        <v>50</v>
      </c>
    </row>
    <row r="43" spans="1:34" ht="13.5">
      <c r="A43" s="26" t="s">
        <v>80</v>
      </c>
      <c r="B43" s="49" t="s">
        <v>148</v>
      </c>
      <c r="C43" s="50" t="s">
        <v>149</v>
      </c>
      <c r="D43" s="51">
        <f t="shared" si="9"/>
        <v>1508</v>
      </c>
      <c r="E43" s="51">
        <v>1251</v>
      </c>
      <c r="F43" s="51">
        <v>257</v>
      </c>
      <c r="G43" s="51">
        <f t="shared" si="1"/>
        <v>1508</v>
      </c>
      <c r="H43" s="51">
        <f t="shared" si="2"/>
        <v>1251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975</v>
      </c>
      <c r="N43" s="51">
        <v>0</v>
      </c>
      <c r="O43" s="51">
        <v>975</v>
      </c>
      <c r="P43" s="51">
        <v>0</v>
      </c>
      <c r="Q43" s="51">
        <f t="shared" si="5"/>
        <v>34</v>
      </c>
      <c r="R43" s="51">
        <v>0</v>
      </c>
      <c r="S43" s="51">
        <v>34</v>
      </c>
      <c r="T43" s="51">
        <v>0</v>
      </c>
      <c r="U43" s="51">
        <f t="shared" si="6"/>
        <v>242</v>
      </c>
      <c r="V43" s="51">
        <v>0</v>
      </c>
      <c r="W43" s="51">
        <v>242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0</v>
      </c>
      <c r="AD43" s="51">
        <v>0</v>
      </c>
      <c r="AE43" s="51">
        <v>0</v>
      </c>
      <c r="AF43" s="51">
        <v>0</v>
      </c>
      <c r="AG43" s="51">
        <v>257</v>
      </c>
      <c r="AH43" s="51">
        <v>22</v>
      </c>
    </row>
    <row r="44" spans="1:34" ht="13.5">
      <c r="A44" s="26" t="s">
        <v>80</v>
      </c>
      <c r="B44" s="49" t="s">
        <v>150</v>
      </c>
      <c r="C44" s="50" t="s">
        <v>30</v>
      </c>
      <c r="D44" s="51">
        <f t="shared" si="9"/>
        <v>1242</v>
      </c>
      <c r="E44" s="51">
        <v>1059</v>
      </c>
      <c r="F44" s="51">
        <v>183</v>
      </c>
      <c r="G44" s="51">
        <f t="shared" si="1"/>
        <v>1242</v>
      </c>
      <c r="H44" s="51">
        <f t="shared" si="2"/>
        <v>1039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771</v>
      </c>
      <c r="N44" s="51">
        <v>0</v>
      </c>
      <c r="O44" s="51">
        <v>771</v>
      </c>
      <c r="P44" s="51">
        <v>0</v>
      </c>
      <c r="Q44" s="51">
        <f t="shared" si="5"/>
        <v>39</v>
      </c>
      <c r="R44" s="51">
        <v>0</v>
      </c>
      <c r="S44" s="51">
        <v>39</v>
      </c>
      <c r="T44" s="51">
        <v>0</v>
      </c>
      <c r="U44" s="51">
        <f t="shared" si="6"/>
        <v>227</v>
      </c>
      <c r="V44" s="51">
        <v>0</v>
      </c>
      <c r="W44" s="51">
        <v>227</v>
      </c>
      <c r="X44" s="51">
        <v>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2</v>
      </c>
      <c r="AD44" s="51">
        <v>0</v>
      </c>
      <c r="AE44" s="51">
        <v>2</v>
      </c>
      <c r="AF44" s="51">
        <v>0</v>
      </c>
      <c r="AG44" s="51">
        <v>203</v>
      </c>
      <c r="AH44" s="51">
        <v>673</v>
      </c>
    </row>
    <row r="45" spans="1:34" ht="13.5">
      <c r="A45" s="26" t="s">
        <v>80</v>
      </c>
      <c r="B45" s="49" t="s">
        <v>151</v>
      </c>
      <c r="C45" s="50" t="s">
        <v>152</v>
      </c>
      <c r="D45" s="51">
        <f t="shared" si="9"/>
        <v>5999</v>
      </c>
      <c r="E45" s="51">
        <v>3378</v>
      </c>
      <c r="F45" s="51">
        <v>2621</v>
      </c>
      <c r="G45" s="51">
        <f t="shared" si="1"/>
        <v>5999</v>
      </c>
      <c r="H45" s="51">
        <f t="shared" si="2"/>
        <v>3378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2763</v>
      </c>
      <c r="N45" s="51">
        <v>0</v>
      </c>
      <c r="O45" s="51">
        <v>2763</v>
      </c>
      <c r="P45" s="51">
        <v>0</v>
      </c>
      <c r="Q45" s="51">
        <f t="shared" si="5"/>
        <v>57</v>
      </c>
      <c r="R45" s="51">
        <v>0</v>
      </c>
      <c r="S45" s="51">
        <v>57</v>
      </c>
      <c r="T45" s="51">
        <v>0</v>
      </c>
      <c r="U45" s="51">
        <f t="shared" si="6"/>
        <v>558</v>
      </c>
      <c r="V45" s="51">
        <v>0</v>
      </c>
      <c r="W45" s="51">
        <v>558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0</v>
      </c>
      <c r="AD45" s="51">
        <v>0</v>
      </c>
      <c r="AE45" s="51">
        <v>0</v>
      </c>
      <c r="AF45" s="51">
        <v>0</v>
      </c>
      <c r="AG45" s="51">
        <v>2621</v>
      </c>
      <c r="AH45" s="51">
        <v>59</v>
      </c>
    </row>
    <row r="46" spans="1:34" ht="13.5">
      <c r="A46" s="26" t="s">
        <v>80</v>
      </c>
      <c r="B46" s="49" t="s">
        <v>153</v>
      </c>
      <c r="C46" s="50" t="s">
        <v>260</v>
      </c>
      <c r="D46" s="51">
        <f t="shared" si="9"/>
        <v>1004</v>
      </c>
      <c r="E46" s="51">
        <v>753</v>
      </c>
      <c r="F46" s="51">
        <v>251</v>
      </c>
      <c r="G46" s="51">
        <f t="shared" si="1"/>
        <v>1004</v>
      </c>
      <c r="H46" s="51">
        <f t="shared" si="2"/>
        <v>753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578</v>
      </c>
      <c r="N46" s="51">
        <v>0</v>
      </c>
      <c r="O46" s="51">
        <v>578</v>
      </c>
      <c r="P46" s="51">
        <v>0</v>
      </c>
      <c r="Q46" s="51">
        <f t="shared" si="5"/>
        <v>7</v>
      </c>
      <c r="R46" s="51">
        <v>0</v>
      </c>
      <c r="S46" s="51">
        <v>7</v>
      </c>
      <c r="T46" s="51">
        <v>0</v>
      </c>
      <c r="U46" s="51">
        <f t="shared" si="6"/>
        <v>168</v>
      </c>
      <c r="V46" s="51">
        <v>0</v>
      </c>
      <c r="W46" s="51">
        <v>168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0</v>
      </c>
      <c r="AD46" s="51">
        <v>0</v>
      </c>
      <c r="AE46" s="51">
        <v>0</v>
      </c>
      <c r="AF46" s="51">
        <v>0</v>
      </c>
      <c r="AG46" s="51">
        <v>251</v>
      </c>
      <c r="AH46" s="51">
        <v>16</v>
      </c>
    </row>
    <row r="47" spans="1:34" ht="13.5">
      <c r="A47" s="26" t="s">
        <v>80</v>
      </c>
      <c r="B47" s="49" t="s">
        <v>154</v>
      </c>
      <c r="C47" s="50" t="s">
        <v>155</v>
      </c>
      <c r="D47" s="51">
        <f t="shared" si="9"/>
        <v>872</v>
      </c>
      <c r="E47" s="51">
        <v>594</v>
      </c>
      <c r="F47" s="51">
        <v>278</v>
      </c>
      <c r="G47" s="51">
        <f t="shared" si="1"/>
        <v>872</v>
      </c>
      <c r="H47" s="51">
        <f t="shared" si="2"/>
        <v>594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436</v>
      </c>
      <c r="N47" s="51">
        <v>0</v>
      </c>
      <c r="O47" s="51">
        <v>436</v>
      </c>
      <c r="P47" s="51">
        <v>0</v>
      </c>
      <c r="Q47" s="51">
        <f t="shared" si="5"/>
        <v>13</v>
      </c>
      <c r="R47" s="51">
        <v>0</v>
      </c>
      <c r="S47" s="51">
        <v>13</v>
      </c>
      <c r="T47" s="51">
        <v>0</v>
      </c>
      <c r="U47" s="51">
        <f t="shared" si="6"/>
        <v>145</v>
      </c>
      <c r="V47" s="51">
        <v>0</v>
      </c>
      <c r="W47" s="51">
        <v>145</v>
      </c>
      <c r="X47" s="51">
        <v>0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0</v>
      </c>
      <c r="AD47" s="51">
        <v>0</v>
      </c>
      <c r="AE47" s="51">
        <v>0</v>
      </c>
      <c r="AF47" s="51">
        <v>0</v>
      </c>
      <c r="AG47" s="51">
        <v>278</v>
      </c>
      <c r="AH47" s="51">
        <v>15</v>
      </c>
    </row>
    <row r="48" spans="1:34" ht="13.5">
      <c r="A48" s="26" t="s">
        <v>80</v>
      </c>
      <c r="B48" s="49" t="s">
        <v>156</v>
      </c>
      <c r="C48" s="53" t="s">
        <v>75</v>
      </c>
      <c r="D48" s="51">
        <f t="shared" si="9"/>
        <v>963</v>
      </c>
      <c r="E48" s="51">
        <v>737</v>
      </c>
      <c r="F48" s="51">
        <v>226</v>
      </c>
      <c r="G48" s="51">
        <f t="shared" si="1"/>
        <v>963</v>
      </c>
      <c r="H48" s="51">
        <f t="shared" si="2"/>
        <v>737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573</v>
      </c>
      <c r="N48" s="51">
        <v>0</v>
      </c>
      <c r="O48" s="51">
        <v>573</v>
      </c>
      <c r="P48" s="51">
        <v>0</v>
      </c>
      <c r="Q48" s="51">
        <f t="shared" si="5"/>
        <v>21</v>
      </c>
      <c r="R48" s="51">
        <v>0</v>
      </c>
      <c r="S48" s="51">
        <v>21</v>
      </c>
      <c r="T48" s="51">
        <v>0</v>
      </c>
      <c r="U48" s="51">
        <f t="shared" si="6"/>
        <v>143</v>
      </c>
      <c r="V48" s="51">
        <v>0</v>
      </c>
      <c r="W48" s="51">
        <v>143</v>
      </c>
      <c r="X48" s="51">
        <v>0</v>
      </c>
      <c r="Y48" s="51">
        <f t="shared" si="7"/>
        <v>0</v>
      </c>
      <c r="Z48" s="51">
        <v>0</v>
      </c>
      <c r="AA48" s="51">
        <v>0</v>
      </c>
      <c r="AB48" s="51">
        <v>0</v>
      </c>
      <c r="AC48" s="51">
        <f t="shared" si="8"/>
        <v>0</v>
      </c>
      <c r="AD48" s="51">
        <v>0</v>
      </c>
      <c r="AE48" s="51">
        <v>0</v>
      </c>
      <c r="AF48" s="51">
        <v>0</v>
      </c>
      <c r="AG48" s="51">
        <v>226</v>
      </c>
      <c r="AH48" s="51">
        <v>0</v>
      </c>
    </row>
    <row r="49" spans="1:34" ht="13.5">
      <c r="A49" s="26" t="s">
        <v>80</v>
      </c>
      <c r="B49" s="49" t="s">
        <v>157</v>
      </c>
      <c r="C49" s="50" t="s">
        <v>158</v>
      </c>
      <c r="D49" s="51">
        <f t="shared" si="9"/>
        <v>688</v>
      </c>
      <c r="E49" s="51">
        <v>491</v>
      </c>
      <c r="F49" s="51">
        <v>197</v>
      </c>
      <c r="G49" s="51">
        <f t="shared" si="1"/>
        <v>688</v>
      </c>
      <c r="H49" s="51">
        <f t="shared" si="2"/>
        <v>491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430</v>
      </c>
      <c r="N49" s="51">
        <v>430</v>
      </c>
      <c r="O49" s="51">
        <v>0</v>
      </c>
      <c r="P49" s="51">
        <v>0</v>
      </c>
      <c r="Q49" s="51">
        <f t="shared" si="5"/>
        <v>30</v>
      </c>
      <c r="R49" s="51">
        <v>30</v>
      </c>
      <c r="S49" s="51">
        <v>0</v>
      </c>
      <c r="T49" s="51">
        <v>0</v>
      </c>
      <c r="U49" s="51">
        <f t="shared" si="6"/>
        <v>31</v>
      </c>
      <c r="V49" s="51">
        <v>31</v>
      </c>
      <c r="W49" s="51">
        <v>0</v>
      </c>
      <c r="X49" s="51">
        <v>0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0</v>
      </c>
      <c r="AD49" s="51">
        <v>0</v>
      </c>
      <c r="AE49" s="51">
        <v>0</v>
      </c>
      <c r="AF49" s="51">
        <v>0</v>
      </c>
      <c r="AG49" s="51">
        <v>197</v>
      </c>
      <c r="AH49" s="51">
        <v>0</v>
      </c>
    </row>
    <row r="50" spans="1:34" ht="13.5">
      <c r="A50" s="26" t="s">
        <v>80</v>
      </c>
      <c r="B50" s="49" t="s">
        <v>159</v>
      </c>
      <c r="C50" s="50" t="s">
        <v>160</v>
      </c>
      <c r="D50" s="51">
        <f t="shared" si="9"/>
        <v>1309</v>
      </c>
      <c r="E50" s="51">
        <v>916</v>
      </c>
      <c r="F50" s="51">
        <v>393</v>
      </c>
      <c r="G50" s="51">
        <f t="shared" si="1"/>
        <v>1309</v>
      </c>
      <c r="H50" s="51">
        <f t="shared" si="2"/>
        <v>1010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618</v>
      </c>
      <c r="N50" s="51">
        <v>618</v>
      </c>
      <c r="O50" s="51">
        <v>0</v>
      </c>
      <c r="P50" s="51">
        <v>0</v>
      </c>
      <c r="Q50" s="51">
        <f t="shared" si="5"/>
        <v>0</v>
      </c>
      <c r="R50" s="51">
        <v>0</v>
      </c>
      <c r="S50" s="51">
        <v>0</v>
      </c>
      <c r="T50" s="51">
        <v>0</v>
      </c>
      <c r="U50" s="51">
        <f t="shared" si="6"/>
        <v>392</v>
      </c>
      <c r="V50" s="51">
        <v>392</v>
      </c>
      <c r="W50" s="51">
        <v>0</v>
      </c>
      <c r="X50" s="51">
        <v>0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0</v>
      </c>
      <c r="AD50" s="51">
        <v>0</v>
      </c>
      <c r="AE50" s="51">
        <v>0</v>
      </c>
      <c r="AF50" s="51">
        <v>0</v>
      </c>
      <c r="AG50" s="51">
        <v>299</v>
      </c>
      <c r="AH50" s="51">
        <v>0</v>
      </c>
    </row>
    <row r="51" spans="1:34" ht="13.5">
      <c r="A51" s="26" t="s">
        <v>80</v>
      </c>
      <c r="B51" s="49" t="s">
        <v>161</v>
      </c>
      <c r="C51" s="50" t="s">
        <v>162</v>
      </c>
      <c r="D51" s="51">
        <f t="shared" si="9"/>
        <v>911</v>
      </c>
      <c r="E51" s="51">
        <v>702</v>
      </c>
      <c r="F51" s="51">
        <v>209</v>
      </c>
      <c r="G51" s="51">
        <f t="shared" si="1"/>
        <v>911</v>
      </c>
      <c r="H51" s="51">
        <f t="shared" si="2"/>
        <v>879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792</v>
      </c>
      <c r="N51" s="51">
        <v>792</v>
      </c>
      <c r="O51" s="51">
        <v>0</v>
      </c>
      <c r="P51" s="51">
        <v>0</v>
      </c>
      <c r="Q51" s="51">
        <f t="shared" si="5"/>
        <v>56</v>
      </c>
      <c r="R51" s="51">
        <v>56</v>
      </c>
      <c r="S51" s="51">
        <v>0</v>
      </c>
      <c r="T51" s="51">
        <v>0</v>
      </c>
      <c r="U51" s="51">
        <f t="shared" si="6"/>
        <v>0</v>
      </c>
      <c r="V51" s="51">
        <v>0</v>
      </c>
      <c r="W51" s="51">
        <v>0</v>
      </c>
      <c r="X51" s="51">
        <v>0</v>
      </c>
      <c r="Y51" s="51">
        <f t="shared" si="7"/>
        <v>0</v>
      </c>
      <c r="Z51" s="51">
        <v>0</v>
      </c>
      <c r="AA51" s="51">
        <v>0</v>
      </c>
      <c r="AB51" s="51">
        <v>0</v>
      </c>
      <c r="AC51" s="51">
        <f t="shared" si="8"/>
        <v>31</v>
      </c>
      <c r="AD51" s="51">
        <v>31</v>
      </c>
      <c r="AE51" s="51">
        <v>0</v>
      </c>
      <c r="AF51" s="51">
        <v>0</v>
      </c>
      <c r="AG51" s="51">
        <v>32</v>
      </c>
      <c r="AH51" s="51">
        <v>0</v>
      </c>
    </row>
    <row r="52" spans="1:34" ht="13.5">
      <c r="A52" s="26" t="s">
        <v>80</v>
      </c>
      <c r="B52" s="49" t="s">
        <v>163</v>
      </c>
      <c r="C52" s="50" t="s">
        <v>164</v>
      </c>
      <c r="D52" s="51">
        <f t="shared" si="9"/>
        <v>545</v>
      </c>
      <c r="E52" s="51">
        <v>545</v>
      </c>
      <c r="F52" s="51">
        <v>0</v>
      </c>
      <c r="G52" s="51">
        <f t="shared" si="1"/>
        <v>545</v>
      </c>
      <c r="H52" s="51">
        <f t="shared" si="2"/>
        <v>520</v>
      </c>
      <c r="I52" s="51">
        <f t="shared" si="3"/>
        <v>0</v>
      </c>
      <c r="J52" s="51">
        <v>0</v>
      </c>
      <c r="K52" s="51">
        <v>0</v>
      </c>
      <c r="L52" s="51">
        <v>0</v>
      </c>
      <c r="M52" s="51">
        <f t="shared" si="4"/>
        <v>395</v>
      </c>
      <c r="N52" s="51">
        <v>0</v>
      </c>
      <c r="O52" s="51">
        <v>395</v>
      </c>
      <c r="P52" s="51">
        <v>0</v>
      </c>
      <c r="Q52" s="51">
        <f t="shared" si="5"/>
        <v>115</v>
      </c>
      <c r="R52" s="51">
        <v>0</v>
      </c>
      <c r="S52" s="51">
        <v>115</v>
      </c>
      <c r="T52" s="51">
        <v>0</v>
      </c>
      <c r="U52" s="51">
        <f t="shared" si="6"/>
        <v>0</v>
      </c>
      <c r="V52" s="51">
        <v>0</v>
      </c>
      <c r="W52" s="51">
        <v>0</v>
      </c>
      <c r="X52" s="51">
        <v>0</v>
      </c>
      <c r="Y52" s="51">
        <f t="shared" si="7"/>
        <v>0</v>
      </c>
      <c r="Z52" s="51">
        <v>0</v>
      </c>
      <c r="AA52" s="51">
        <v>0</v>
      </c>
      <c r="AB52" s="51">
        <v>0</v>
      </c>
      <c r="AC52" s="51">
        <f t="shared" si="8"/>
        <v>10</v>
      </c>
      <c r="AD52" s="51">
        <v>0</v>
      </c>
      <c r="AE52" s="51">
        <v>10</v>
      </c>
      <c r="AF52" s="51">
        <v>0</v>
      </c>
      <c r="AG52" s="51">
        <v>25</v>
      </c>
      <c r="AH52" s="51">
        <v>0</v>
      </c>
    </row>
    <row r="53" spans="1:34" ht="13.5">
      <c r="A53" s="26" t="s">
        <v>80</v>
      </c>
      <c r="B53" s="49" t="s">
        <v>165</v>
      </c>
      <c r="C53" s="50" t="s">
        <v>166</v>
      </c>
      <c r="D53" s="51">
        <f t="shared" si="9"/>
        <v>1133</v>
      </c>
      <c r="E53" s="51">
        <v>947</v>
      </c>
      <c r="F53" s="51">
        <v>186</v>
      </c>
      <c r="G53" s="51">
        <f t="shared" si="1"/>
        <v>1133</v>
      </c>
      <c r="H53" s="51">
        <f t="shared" si="2"/>
        <v>1042</v>
      </c>
      <c r="I53" s="51">
        <f t="shared" si="3"/>
        <v>0</v>
      </c>
      <c r="J53" s="51">
        <v>0</v>
      </c>
      <c r="K53" s="51">
        <v>0</v>
      </c>
      <c r="L53" s="51">
        <v>0</v>
      </c>
      <c r="M53" s="51">
        <f t="shared" si="4"/>
        <v>974</v>
      </c>
      <c r="N53" s="51">
        <v>0</v>
      </c>
      <c r="O53" s="51">
        <v>833</v>
      </c>
      <c r="P53" s="51">
        <v>141</v>
      </c>
      <c r="Q53" s="51">
        <f t="shared" si="5"/>
        <v>56</v>
      </c>
      <c r="R53" s="51">
        <v>0</v>
      </c>
      <c r="S53" s="51">
        <v>56</v>
      </c>
      <c r="T53" s="51">
        <v>0</v>
      </c>
      <c r="U53" s="51">
        <f t="shared" si="6"/>
        <v>0</v>
      </c>
      <c r="V53" s="51">
        <v>0</v>
      </c>
      <c r="W53" s="51">
        <v>0</v>
      </c>
      <c r="X53" s="51">
        <v>0</v>
      </c>
      <c r="Y53" s="51">
        <f t="shared" si="7"/>
        <v>0</v>
      </c>
      <c r="Z53" s="51">
        <v>0</v>
      </c>
      <c r="AA53" s="51">
        <v>0</v>
      </c>
      <c r="AB53" s="51">
        <v>0</v>
      </c>
      <c r="AC53" s="51">
        <f t="shared" si="8"/>
        <v>12</v>
      </c>
      <c r="AD53" s="51">
        <v>0</v>
      </c>
      <c r="AE53" s="51">
        <v>12</v>
      </c>
      <c r="AF53" s="51">
        <v>0</v>
      </c>
      <c r="AG53" s="51">
        <v>91</v>
      </c>
      <c r="AH53" s="51">
        <v>0</v>
      </c>
    </row>
    <row r="54" spans="1:34" ht="13.5">
      <c r="A54" s="26" t="s">
        <v>80</v>
      </c>
      <c r="B54" s="49" t="s">
        <v>167</v>
      </c>
      <c r="C54" s="50" t="s">
        <v>168</v>
      </c>
      <c r="D54" s="51">
        <f t="shared" si="9"/>
        <v>3233</v>
      </c>
      <c r="E54" s="51">
        <v>2042</v>
      </c>
      <c r="F54" s="51">
        <v>1191</v>
      </c>
      <c r="G54" s="51">
        <f t="shared" si="1"/>
        <v>3233</v>
      </c>
      <c r="H54" s="51">
        <f t="shared" si="2"/>
        <v>2939</v>
      </c>
      <c r="I54" s="51">
        <f t="shared" si="3"/>
        <v>0</v>
      </c>
      <c r="J54" s="51">
        <v>0</v>
      </c>
      <c r="K54" s="51">
        <v>0</v>
      </c>
      <c r="L54" s="51">
        <v>0</v>
      </c>
      <c r="M54" s="51">
        <f t="shared" si="4"/>
        <v>2596</v>
      </c>
      <c r="N54" s="51">
        <v>0</v>
      </c>
      <c r="O54" s="51">
        <v>1629</v>
      </c>
      <c r="P54" s="51">
        <v>967</v>
      </c>
      <c r="Q54" s="51">
        <f t="shared" si="5"/>
        <v>193</v>
      </c>
      <c r="R54" s="51">
        <v>0</v>
      </c>
      <c r="S54" s="51">
        <v>168</v>
      </c>
      <c r="T54" s="51">
        <v>25</v>
      </c>
      <c r="U54" s="51">
        <f t="shared" si="6"/>
        <v>75</v>
      </c>
      <c r="V54" s="51">
        <v>0</v>
      </c>
      <c r="W54" s="51">
        <v>75</v>
      </c>
      <c r="X54" s="51">
        <v>0</v>
      </c>
      <c r="Y54" s="51">
        <f t="shared" si="7"/>
        <v>0</v>
      </c>
      <c r="Z54" s="51">
        <v>0</v>
      </c>
      <c r="AA54" s="51">
        <v>0</v>
      </c>
      <c r="AB54" s="51">
        <v>0</v>
      </c>
      <c r="AC54" s="51">
        <f t="shared" si="8"/>
        <v>75</v>
      </c>
      <c r="AD54" s="51">
        <v>0</v>
      </c>
      <c r="AE54" s="51">
        <v>75</v>
      </c>
      <c r="AF54" s="51">
        <v>0</v>
      </c>
      <c r="AG54" s="51">
        <v>294</v>
      </c>
      <c r="AH54" s="51">
        <v>241</v>
      </c>
    </row>
    <row r="55" spans="1:34" ht="13.5">
      <c r="A55" s="26" t="s">
        <v>80</v>
      </c>
      <c r="B55" s="49" t="s">
        <v>169</v>
      </c>
      <c r="C55" s="50" t="s">
        <v>262</v>
      </c>
      <c r="D55" s="51">
        <f t="shared" si="9"/>
        <v>1258</v>
      </c>
      <c r="E55" s="51">
        <v>872</v>
      </c>
      <c r="F55" s="51">
        <v>386</v>
      </c>
      <c r="G55" s="51">
        <f t="shared" si="1"/>
        <v>1258</v>
      </c>
      <c r="H55" s="51">
        <f t="shared" si="2"/>
        <v>1212</v>
      </c>
      <c r="I55" s="51">
        <f t="shared" si="3"/>
        <v>0</v>
      </c>
      <c r="J55" s="51">
        <v>0</v>
      </c>
      <c r="K55" s="51">
        <v>0</v>
      </c>
      <c r="L55" s="51">
        <v>0</v>
      </c>
      <c r="M55" s="51">
        <f t="shared" si="4"/>
        <v>1053</v>
      </c>
      <c r="N55" s="51">
        <v>0</v>
      </c>
      <c r="O55" s="51">
        <v>713</v>
      </c>
      <c r="P55" s="51">
        <v>340</v>
      </c>
      <c r="Q55" s="51">
        <f t="shared" si="5"/>
        <v>135</v>
      </c>
      <c r="R55" s="51">
        <v>0</v>
      </c>
      <c r="S55" s="51">
        <v>122</v>
      </c>
      <c r="T55" s="51">
        <v>13</v>
      </c>
      <c r="U55" s="51">
        <f t="shared" si="6"/>
        <v>0</v>
      </c>
      <c r="V55" s="51">
        <v>0</v>
      </c>
      <c r="W55" s="51">
        <v>0</v>
      </c>
      <c r="X55" s="51">
        <v>0</v>
      </c>
      <c r="Y55" s="51">
        <f t="shared" si="7"/>
        <v>0</v>
      </c>
      <c r="Z55" s="51">
        <v>0</v>
      </c>
      <c r="AA55" s="51">
        <v>0</v>
      </c>
      <c r="AB55" s="51">
        <v>0</v>
      </c>
      <c r="AC55" s="51">
        <f t="shared" si="8"/>
        <v>24</v>
      </c>
      <c r="AD55" s="51">
        <v>0</v>
      </c>
      <c r="AE55" s="51">
        <v>24</v>
      </c>
      <c r="AF55" s="51">
        <v>0</v>
      </c>
      <c r="AG55" s="51">
        <v>46</v>
      </c>
      <c r="AH55" s="51">
        <v>0</v>
      </c>
    </row>
    <row r="56" spans="1:34" ht="13.5">
      <c r="A56" s="26" t="s">
        <v>80</v>
      </c>
      <c r="B56" s="49" t="s">
        <v>170</v>
      </c>
      <c r="C56" s="50" t="s">
        <v>31</v>
      </c>
      <c r="D56" s="51">
        <f t="shared" si="9"/>
        <v>960</v>
      </c>
      <c r="E56" s="51">
        <v>686</v>
      </c>
      <c r="F56" s="51">
        <v>274</v>
      </c>
      <c r="G56" s="51">
        <f t="shared" si="1"/>
        <v>960</v>
      </c>
      <c r="H56" s="51">
        <f t="shared" si="2"/>
        <v>935</v>
      </c>
      <c r="I56" s="51">
        <f t="shared" si="3"/>
        <v>0</v>
      </c>
      <c r="J56" s="51">
        <v>0</v>
      </c>
      <c r="K56" s="51">
        <v>0</v>
      </c>
      <c r="L56" s="51">
        <v>0</v>
      </c>
      <c r="M56" s="51">
        <f t="shared" si="4"/>
        <v>804</v>
      </c>
      <c r="N56" s="51">
        <v>0</v>
      </c>
      <c r="O56" s="51">
        <v>558</v>
      </c>
      <c r="P56" s="51">
        <v>246</v>
      </c>
      <c r="Q56" s="51">
        <f t="shared" si="5"/>
        <v>62</v>
      </c>
      <c r="R56" s="51">
        <v>0</v>
      </c>
      <c r="S56" s="51">
        <v>52</v>
      </c>
      <c r="T56" s="51">
        <v>10</v>
      </c>
      <c r="U56" s="51">
        <f t="shared" si="6"/>
        <v>57</v>
      </c>
      <c r="V56" s="51">
        <v>0</v>
      </c>
      <c r="W56" s="51">
        <v>57</v>
      </c>
      <c r="X56" s="51">
        <v>0</v>
      </c>
      <c r="Y56" s="51">
        <f t="shared" si="7"/>
        <v>0</v>
      </c>
      <c r="Z56" s="51">
        <v>0</v>
      </c>
      <c r="AA56" s="51">
        <v>0</v>
      </c>
      <c r="AB56" s="51">
        <v>0</v>
      </c>
      <c r="AC56" s="51">
        <f t="shared" si="8"/>
        <v>12</v>
      </c>
      <c r="AD56" s="51">
        <v>0</v>
      </c>
      <c r="AE56" s="51">
        <v>12</v>
      </c>
      <c r="AF56" s="51">
        <v>0</v>
      </c>
      <c r="AG56" s="51">
        <v>25</v>
      </c>
      <c r="AH56" s="51">
        <v>0</v>
      </c>
    </row>
    <row r="57" spans="1:34" ht="13.5">
      <c r="A57" s="26" t="s">
        <v>80</v>
      </c>
      <c r="B57" s="49" t="s">
        <v>171</v>
      </c>
      <c r="C57" s="50" t="s">
        <v>172</v>
      </c>
      <c r="D57" s="51">
        <f t="shared" si="9"/>
        <v>2070</v>
      </c>
      <c r="E57" s="51">
        <v>1878</v>
      </c>
      <c r="F57" s="51">
        <v>192</v>
      </c>
      <c r="G57" s="51">
        <f t="shared" si="1"/>
        <v>2070</v>
      </c>
      <c r="H57" s="51">
        <f t="shared" si="2"/>
        <v>2052</v>
      </c>
      <c r="I57" s="51">
        <f t="shared" si="3"/>
        <v>0</v>
      </c>
      <c r="J57" s="51">
        <v>0</v>
      </c>
      <c r="K57" s="51">
        <v>0</v>
      </c>
      <c r="L57" s="51">
        <v>0</v>
      </c>
      <c r="M57" s="51">
        <f t="shared" si="4"/>
        <v>1609</v>
      </c>
      <c r="N57" s="51">
        <v>0</v>
      </c>
      <c r="O57" s="51">
        <v>1435</v>
      </c>
      <c r="P57" s="51">
        <v>174</v>
      </c>
      <c r="Q57" s="51">
        <f t="shared" si="5"/>
        <v>40</v>
      </c>
      <c r="R57" s="51">
        <v>0</v>
      </c>
      <c r="S57" s="51">
        <v>40</v>
      </c>
      <c r="T57" s="51">
        <v>0</v>
      </c>
      <c r="U57" s="51">
        <f t="shared" si="6"/>
        <v>403</v>
      </c>
      <c r="V57" s="51">
        <v>0</v>
      </c>
      <c r="W57" s="51">
        <v>403</v>
      </c>
      <c r="X57" s="51">
        <v>0</v>
      </c>
      <c r="Y57" s="51">
        <f t="shared" si="7"/>
        <v>0</v>
      </c>
      <c r="Z57" s="51">
        <v>0</v>
      </c>
      <c r="AA57" s="51">
        <v>0</v>
      </c>
      <c r="AB57" s="51">
        <v>0</v>
      </c>
      <c r="AC57" s="51">
        <f t="shared" si="8"/>
        <v>0</v>
      </c>
      <c r="AD57" s="51">
        <v>0</v>
      </c>
      <c r="AE57" s="51">
        <v>0</v>
      </c>
      <c r="AF57" s="51">
        <v>0</v>
      </c>
      <c r="AG57" s="51">
        <v>18</v>
      </c>
      <c r="AH57" s="51">
        <v>70</v>
      </c>
    </row>
    <row r="58" spans="1:34" ht="13.5">
      <c r="A58" s="26" t="s">
        <v>80</v>
      </c>
      <c r="B58" s="49" t="s">
        <v>173</v>
      </c>
      <c r="C58" s="50" t="s">
        <v>174</v>
      </c>
      <c r="D58" s="51">
        <f t="shared" si="9"/>
        <v>9031</v>
      </c>
      <c r="E58" s="51">
        <v>7207</v>
      </c>
      <c r="F58" s="51">
        <v>1824</v>
      </c>
      <c r="G58" s="51">
        <f t="shared" si="1"/>
        <v>9031</v>
      </c>
      <c r="H58" s="51">
        <f t="shared" si="2"/>
        <v>8607</v>
      </c>
      <c r="I58" s="51">
        <f t="shared" si="3"/>
        <v>0</v>
      </c>
      <c r="J58" s="51">
        <v>0</v>
      </c>
      <c r="K58" s="51">
        <v>0</v>
      </c>
      <c r="L58" s="51">
        <v>0</v>
      </c>
      <c r="M58" s="51">
        <f t="shared" si="4"/>
        <v>6584</v>
      </c>
      <c r="N58" s="51">
        <v>0</v>
      </c>
      <c r="O58" s="51">
        <v>5452</v>
      </c>
      <c r="P58" s="51">
        <v>1132</v>
      </c>
      <c r="Q58" s="51">
        <f t="shared" si="5"/>
        <v>862</v>
      </c>
      <c r="R58" s="51">
        <v>0</v>
      </c>
      <c r="S58" s="51">
        <v>746</v>
      </c>
      <c r="T58" s="51">
        <v>116</v>
      </c>
      <c r="U58" s="51">
        <f t="shared" si="6"/>
        <v>532</v>
      </c>
      <c r="V58" s="51">
        <v>0</v>
      </c>
      <c r="W58" s="51">
        <v>532</v>
      </c>
      <c r="X58" s="51">
        <v>0</v>
      </c>
      <c r="Y58" s="51">
        <f t="shared" si="7"/>
        <v>0</v>
      </c>
      <c r="Z58" s="51">
        <v>0</v>
      </c>
      <c r="AA58" s="51">
        <v>0</v>
      </c>
      <c r="AB58" s="51">
        <v>0</v>
      </c>
      <c r="AC58" s="51">
        <f t="shared" si="8"/>
        <v>629</v>
      </c>
      <c r="AD58" s="51">
        <v>0</v>
      </c>
      <c r="AE58" s="51">
        <v>629</v>
      </c>
      <c r="AF58" s="51">
        <v>0</v>
      </c>
      <c r="AG58" s="51">
        <v>424</v>
      </c>
      <c r="AH58" s="51">
        <v>0</v>
      </c>
    </row>
    <row r="59" spans="1:34" ht="13.5">
      <c r="A59" s="26" t="s">
        <v>80</v>
      </c>
      <c r="B59" s="49" t="s">
        <v>175</v>
      </c>
      <c r="C59" s="50" t="s">
        <v>176</v>
      </c>
      <c r="D59" s="51">
        <f t="shared" si="9"/>
        <v>14727</v>
      </c>
      <c r="E59" s="51">
        <v>13152</v>
      </c>
      <c r="F59" s="51">
        <v>1575</v>
      </c>
      <c r="G59" s="51">
        <f t="shared" si="1"/>
        <v>14727</v>
      </c>
      <c r="H59" s="51">
        <f t="shared" si="2"/>
        <v>14038</v>
      </c>
      <c r="I59" s="51">
        <f t="shared" si="3"/>
        <v>0</v>
      </c>
      <c r="J59" s="51">
        <v>0</v>
      </c>
      <c r="K59" s="51">
        <v>0</v>
      </c>
      <c r="L59" s="51">
        <v>0</v>
      </c>
      <c r="M59" s="51">
        <f t="shared" si="4"/>
        <v>12355</v>
      </c>
      <c r="N59" s="51">
        <v>0</v>
      </c>
      <c r="O59" s="51">
        <v>10780</v>
      </c>
      <c r="P59" s="51">
        <v>1575</v>
      </c>
      <c r="Q59" s="51">
        <f t="shared" si="5"/>
        <v>849</v>
      </c>
      <c r="R59" s="51">
        <v>0</v>
      </c>
      <c r="S59" s="51">
        <v>849</v>
      </c>
      <c r="T59" s="51">
        <v>0</v>
      </c>
      <c r="U59" s="51">
        <f t="shared" si="6"/>
        <v>834</v>
      </c>
      <c r="V59" s="51">
        <v>0</v>
      </c>
      <c r="W59" s="51">
        <v>834</v>
      </c>
      <c r="X59" s="51">
        <v>0</v>
      </c>
      <c r="Y59" s="51">
        <f t="shared" si="7"/>
        <v>0</v>
      </c>
      <c r="Z59" s="51">
        <v>0</v>
      </c>
      <c r="AA59" s="51">
        <v>0</v>
      </c>
      <c r="AB59" s="51">
        <v>0</v>
      </c>
      <c r="AC59" s="51">
        <f t="shared" si="8"/>
        <v>0</v>
      </c>
      <c r="AD59" s="51">
        <v>0</v>
      </c>
      <c r="AE59" s="51">
        <v>0</v>
      </c>
      <c r="AF59" s="51">
        <v>0</v>
      </c>
      <c r="AG59" s="51">
        <v>689</v>
      </c>
      <c r="AH59" s="51">
        <v>0</v>
      </c>
    </row>
    <row r="60" spans="1:34" ht="13.5">
      <c r="A60" s="26" t="s">
        <v>80</v>
      </c>
      <c r="B60" s="49" t="s">
        <v>177</v>
      </c>
      <c r="C60" s="50" t="s">
        <v>259</v>
      </c>
      <c r="D60" s="51">
        <f t="shared" si="9"/>
        <v>2376</v>
      </c>
      <c r="E60" s="51">
        <v>1663</v>
      </c>
      <c r="F60" s="51">
        <v>713</v>
      </c>
      <c r="G60" s="51">
        <f t="shared" si="1"/>
        <v>2376</v>
      </c>
      <c r="H60" s="51">
        <f t="shared" si="2"/>
        <v>2356</v>
      </c>
      <c r="I60" s="51">
        <f t="shared" si="3"/>
        <v>0</v>
      </c>
      <c r="J60" s="51">
        <v>0</v>
      </c>
      <c r="K60" s="51">
        <v>0</v>
      </c>
      <c r="L60" s="51">
        <v>0</v>
      </c>
      <c r="M60" s="51">
        <f t="shared" si="4"/>
        <v>1576</v>
      </c>
      <c r="N60" s="51">
        <v>0</v>
      </c>
      <c r="O60" s="51">
        <v>1576</v>
      </c>
      <c r="P60" s="51">
        <v>0</v>
      </c>
      <c r="Q60" s="51">
        <f t="shared" si="5"/>
        <v>109</v>
      </c>
      <c r="R60" s="51">
        <v>0</v>
      </c>
      <c r="S60" s="51">
        <v>109</v>
      </c>
      <c r="T60" s="51">
        <v>0</v>
      </c>
      <c r="U60" s="51">
        <f t="shared" si="6"/>
        <v>311</v>
      </c>
      <c r="V60" s="51">
        <v>0</v>
      </c>
      <c r="W60" s="51">
        <v>311</v>
      </c>
      <c r="X60" s="51">
        <v>0</v>
      </c>
      <c r="Y60" s="51">
        <f t="shared" si="7"/>
        <v>0</v>
      </c>
      <c r="Z60" s="51">
        <v>0</v>
      </c>
      <c r="AA60" s="51">
        <v>0</v>
      </c>
      <c r="AB60" s="51">
        <v>0</v>
      </c>
      <c r="AC60" s="51">
        <f t="shared" si="8"/>
        <v>360</v>
      </c>
      <c r="AD60" s="51">
        <v>0</v>
      </c>
      <c r="AE60" s="51">
        <v>360</v>
      </c>
      <c r="AF60" s="51">
        <v>0</v>
      </c>
      <c r="AG60" s="51">
        <v>20</v>
      </c>
      <c r="AH60" s="51">
        <v>260</v>
      </c>
    </row>
    <row r="61" spans="1:34" ht="13.5">
      <c r="A61" s="26" t="s">
        <v>80</v>
      </c>
      <c r="B61" s="49" t="s">
        <v>178</v>
      </c>
      <c r="C61" s="50" t="s">
        <v>179</v>
      </c>
      <c r="D61" s="51">
        <f t="shared" si="9"/>
        <v>3595</v>
      </c>
      <c r="E61" s="51">
        <v>2268</v>
      </c>
      <c r="F61" s="51">
        <v>1327</v>
      </c>
      <c r="G61" s="51">
        <f t="shared" si="1"/>
        <v>3595</v>
      </c>
      <c r="H61" s="51">
        <f t="shared" si="2"/>
        <v>3250</v>
      </c>
      <c r="I61" s="51">
        <f t="shared" si="3"/>
        <v>0</v>
      </c>
      <c r="J61" s="51">
        <v>0</v>
      </c>
      <c r="K61" s="51">
        <v>0</v>
      </c>
      <c r="L61" s="51">
        <v>0</v>
      </c>
      <c r="M61" s="51">
        <f t="shared" si="4"/>
        <v>2570</v>
      </c>
      <c r="N61" s="51">
        <v>0</v>
      </c>
      <c r="O61" s="51">
        <v>1557</v>
      </c>
      <c r="P61" s="51">
        <v>1013</v>
      </c>
      <c r="Q61" s="51">
        <f t="shared" si="5"/>
        <v>531</v>
      </c>
      <c r="R61" s="51">
        <v>0</v>
      </c>
      <c r="S61" s="51">
        <v>286</v>
      </c>
      <c r="T61" s="51">
        <v>245</v>
      </c>
      <c r="U61" s="51">
        <f t="shared" si="6"/>
        <v>149</v>
      </c>
      <c r="V61" s="51">
        <v>0</v>
      </c>
      <c r="W61" s="51">
        <v>149</v>
      </c>
      <c r="X61" s="51">
        <v>0</v>
      </c>
      <c r="Y61" s="51">
        <f t="shared" si="7"/>
        <v>0</v>
      </c>
      <c r="Z61" s="51">
        <v>0</v>
      </c>
      <c r="AA61" s="51">
        <v>0</v>
      </c>
      <c r="AB61" s="51">
        <v>0</v>
      </c>
      <c r="AC61" s="51">
        <f t="shared" si="8"/>
        <v>0</v>
      </c>
      <c r="AD61" s="51">
        <v>0</v>
      </c>
      <c r="AE61" s="51">
        <v>0</v>
      </c>
      <c r="AF61" s="51">
        <v>0</v>
      </c>
      <c r="AG61" s="51">
        <v>345</v>
      </c>
      <c r="AH61" s="51">
        <v>0</v>
      </c>
    </row>
    <row r="62" spans="1:34" ht="13.5">
      <c r="A62" s="26" t="s">
        <v>80</v>
      </c>
      <c r="B62" s="49" t="s">
        <v>180</v>
      </c>
      <c r="C62" s="50" t="s">
        <v>181</v>
      </c>
      <c r="D62" s="51">
        <f t="shared" si="9"/>
        <v>1559</v>
      </c>
      <c r="E62" s="51">
        <v>1283</v>
      </c>
      <c r="F62" s="51">
        <v>276</v>
      </c>
      <c r="G62" s="51">
        <f t="shared" si="1"/>
        <v>1559</v>
      </c>
      <c r="H62" s="51">
        <f t="shared" si="2"/>
        <v>1449</v>
      </c>
      <c r="I62" s="51">
        <f t="shared" si="3"/>
        <v>0</v>
      </c>
      <c r="J62" s="51">
        <v>0</v>
      </c>
      <c r="K62" s="51">
        <v>0</v>
      </c>
      <c r="L62" s="51">
        <v>0</v>
      </c>
      <c r="M62" s="51">
        <f t="shared" si="4"/>
        <v>1151</v>
      </c>
      <c r="N62" s="51">
        <v>0</v>
      </c>
      <c r="O62" s="51">
        <v>954</v>
      </c>
      <c r="P62" s="51">
        <v>197</v>
      </c>
      <c r="Q62" s="51">
        <f t="shared" si="5"/>
        <v>114</v>
      </c>
      <c r="R62" s="51">
        <v>0</v>
      </c>
      <c r="S62" s="51">
        <v>113</v>
      </c>
      <c r="T62" s="51">
        <v>1</v>
      </c>
      <c r="U62" s="51">
        <f t="shared" si="6"/>
        <v>150</v>
      </c>
      <c r="V62" s="51">
        <v>0</v>
      </c>
      <c r="W62" s="51">
        <v>150</v>
      </c>
      <c r="X62" s="51">
        <v>0</v>
      </c>
      <c r="Y62" s="51">
        <f t="shared" si="7"/>
        <v>0</v>
      </c>
      <c r="Z62" s="51">
        <v>0</v>
      </c>
      <c r="AA62" s="51">
        <v>0</v>
      </c>
      <c r="AB62" s="51">
        <v>0</v>
      </c>
      <c r="AC62" s="51">
        <f t="shared" si="8"/>
        <v>34</v>
      </c>
      <c r="AD62" s="51">
        <v>0</v>
      </c>
      <c r="AE62" s="51">
        <v>34</v>
      </c>
      <c r="AF62" s="51">
        <v>0</v>
      </c>
      <c r="AG62" s="51">
        <v>110</v>
      </c>
      <c r="AH62" s="51">
        <v>0</v>
      </c>
    </row>
    <row r="63" spans="1:34" ht="13.5">
      <c r="A63" s="26" t="s">
        <v>80</v>
      </c>
      <c r="B63" s="49" t="s">
        <v>182</v>
      </c>
      <c r="C63" s="50" t="s">
        <v>183</v>
      </c>
      <c r="D63" s="51">
        <f t="shared" si="9"/>
        <v>2342</v>
      </c>
      <c r="E63" s="51">
        <v>1968</v>
      </c>
      <c r="F63" s="51">
        <v>374</v>
      </c>
      <c r="G63" s="51">
        <f t="shared" si="1"/>
        <v>2342</v>
      </c>
      <c r="H63" s="51">
        <f t="shared" si="2"/>
        <v>1940</v>
      </c>
      <c r="I63" s="51">
        <f t="shared" si="3"/>
        <v>0</v>
      </c>
      <c r="J63" s="51">
        <v>0</v>
      </c>
      <c r="K63" s="51">
        <v>0</v>
      </c>
      <c r="L63" s="51">
        <v>0</v>
      </c>
      <c r="M63" s="51">
        <f t="shared" si="4"/>
        <v>1601</v>
      </c>
      <c r="N63" s="51">
        <v>0</v>
      </c>
      <c r="O63" s="51">
        <v>1406</v>
      </c>
      <c r="P63" s="51">
        <v>195</v>
      </c>
      <c r="Q63" s="51">
        <f t="shared" si="5"/>
        <v>188</v>
      </c>
      <c r="R63" s="51">
        <v>0</v>
      </c>
      <c r="S63" s="51">
        <v>185</v>
      </c>
      <c r="T63" s="51">
        <v>3</v>
      </c>
      <c r="U63" s="51">
        <f t="shared" si="6"/>
        <v>74</v>
      </c>
      <c r="V63" s="51">
        <v>0</v>
      </c>
      <c r="W63" s="51">
        <v>74</v>
      </c>
      <c r="X63" s="51">
        <v>0</v>
      </c>
      <c r="Y63" s="51">
        <f t="shared" si="7"/>
        <v>0</v>
      </c>
      <c r="Z63" s="51">
        <v>0</v>
      </c>
      <c r="AA63" s="51">
        <v>0</v>
      </c>
      <c r="AB63" s="51">
        <v>0</v>
      </c>
      <c r="AC63" s="51">
        <f t="shared" si="8"/>
        <v>77</v>
      </c>
      <c r="AD63" s="51">
        <v>0</v>
      </c>
      <c r="AE63" s="51">
        <v>77</v>
      </c>
      <c r="AF63" s="51">
        <v>0</v>
      </c>
      <c r="AG63" s="51">
        <v>402</v>
      </c>
      <c r="AH63" s="51">
        <v>4</v>
      </c>
    </row>
    <row r="64" spans="1:34" ht="13.5">
      <c r="A64" s="26" t="s">
        <v>80</v>
      </c>
      <c r="B64" s="49" t="s">
        <v>184</v>
      </c>
      <c r="C64" s="50" t="s">
        <v>185</v>
      </c>
      <c r="D64" s="51">
        <f t="shared" si="9"/>
        <v>1466</v>
      </c>
      <c r="E64" s="51">
        <v>1163</v>
      </c>
      <c r="F64" s="51">
        <v>303</v>
      </c>
      <c r="G64" s="51">
        <f t="shared" si="1"/>
        <v>1466</v>
      </c>
      <c r="H64" s="51">
        <f t="shared" si="2"/>
        <v>1385</v>
      </c>
      <c r="I64" s="51">
        <f t="shared" si="3"/>
        <v>0</v>
      </c>
      <c r="J64" s="51">
        <v>0</v>
      </c>
      <c r="K64" s="51">
        <v>0</v>
      </c>
      <c r="L64" s="51">
        <v>0</v>
      </c>
      <c r="M64" s="51">
        <f t="shared" si="4"/>
        <v>1242</v>
      </c>
      <c r="N64" s="51">
        <v>0</v>
      </c>
      <c r="O64" s="51">
        <v>951</v>
      </c>
      <c r="P64" s="51">
        <v>291</v>
      </c>
      <c r="Q64" s="51">
        <f t="shared" si="5"/>
        <v>0</v>
      </c>
      <c r="R64" s="51">
        <v>0</v>
      </c>
      <c r="S64" s="51">
        <v>0</v>
      </c>
      <c r="T64" s="51">
        <v>0</v>
      </c>
      <c r="U64" s="51">
        <f t="shared" si="6"/>
        <v>143</v>
      </c>
      <c r="V64" s="51">
        <v>0</v>
      </c>
      <c r="W64" s="51">
        <v>143</v>
      </c>
      <c r="X64" s="51">
        <v>0</v>
      </c>
      <c r="Y64" s="51">
        <f t="shared" si="7"/>
        <v>0</v>
      </c>
      <c r="Z64" s="51">
        <v>0</v>
      </c>
      <c r="AA64" s="51">
        <v>0</v>
      </c>
      <c r="AB64" s="51">
        <v>0</v>
      </c>
      <c r="AC64" s="51">
        <f t="shared" si="8"/>
        <v>0</v>
      </c>
      <c r="AD64" s="51">
        <v>0</v>
      </c>
      <c r="AE64" s="51">
        <v>0</v>
      </c>
      <c r="AF64" s="51">
        <v>0</v>
      </c>
      <c r="AG64" s="51">
        <v>81</v>
      </c>
      <c r="AH64" s="51">
        <v>0</v>
      </c>
    </row>
    <row r="65" spans="1:34" ht="13.5">
      <c r="A65" s="26" t="s">
        <v>80</v>
      </c>
      <c r="B65" s="49" t="s">
        <v>186</v>
      </c>
      <c r="C65" s="50" t="s">
        <v>187</v>
      </c>
      <c r="D65" s="51">
        <f t="shared" si="9"/>
        <v>3979</v>
      </c>
      <c r="E65" s="51">
        <v>2577</v>
      </c>
      <c r="F65" s="51">
        <v>1402</v>
      </c>
      <c r="G65" s="51">
        <f aca="true" t="shared" si="10" ref="G65:G102">H65+AG65</f>
        <v>3979</v>
      </c>
      <c r="H65" s="51">
        <f aca="true" t="shared" si="11" ref="H65:H102">I65+M65+Q65+U65+Y65+AC65</f>
        <v>3397</v>
      </c>
      <c r="I65" s="51">
        <f aca="true" t="shared" si="12" ref="I65:I102">SUM(J65:L65)</f>
        <v>0</v>
      </c>
      <c r="J65" s="51">
        <v>0</v>
      </c>
      <c r="K65" s="51">
        <v>0</v>
      </c>
      <c r="L65" s="51">
        <v>0</v>
      </c>
      <c r="M65" s="51">
        <f aca="true" t="shared" si="13" ref="M65:M102">SUM(N65:P65)</f>
        <v>2929</v>
      </c>
      <c r="N65" s="51">
        <v>0</v>
      </c>
      <c r="O65" s="51">
        <v>1679</v>
      </c>
      <c r="P65" s="51">
        <v>1250</v>
      </c>
      <c r="Q65" s="51">
        <f aca="true" t="shared" si="14" ref="Q65:Q102">SUM(R65:T65)</f>
        <v>255</v>
      </c>
      <c r="R65" s="51">
        <v>0</v>
      </c>
      <c r="S65" s="51">
        <v>209</v>
      </c>
      <c r="T65" s="51">
        <v>46</v>
      </c>
      <c r="U65" s="51">
        <f aca="true" t="shared" si="15" ref="U65:U102">SUM(V65:X65)</f>
        <v>39</v>
      </c>
      <c r="V65" s="51">
        <v>0</v>
      </c>
      <c r="W65" s="51">
        <v>39</v>
      </c>
      <c r="X65" s="51">
        <v>0</v>
      </c>
      <c r="Y65" s="51">
        <f aca="true" t="shared" si="16" ref="Y65:Y102">SUM(Z65:AB65)</f>
        <v>0</v>
      </c>
      <c r="Z65" s="51">
        <v>0</v>
      </c>
      <c r="AA65" s="51">
        <v>0</v>
      </c>
      <c r="AB65" s="51">
        <v>0</v>
      </c>
      <c r="AC65" s="51">
        <f aca="true" t="shared" si="17" ref="AC65:AC102">SUM(AD65:AF65)</f>
        <v>174</v>
      </c>
      <c r="AD65" s="51">
        <v>0</v>
      </c>
      <c r="AE65" s="51">
        <v>174</v>
      </c>
      <c r="AF65" s="51">
        <v>0</v>
      </c>
      <c r="AG65" s="51">
        <v>582</v>
      </c>
      <c r="AH65" s="51">
        <v>0</v>
      </c>
    </row>
    <row r="66" spans="1:34" ht="13.5">
      <c r="A66" s="26" t="s">
        <v>80</v>
      </c>
      <c r="B66" s="49" t="s">
        <v>188</v>
      </c>
      <c r="C66" s="50" t="s">
        <v>189</v>
      </c>
      <c r="D66" s="51">
        <f t="shared" si="9"/>
        <v>1511</v>
      </c>
      <c r="E66" s="51">
        <v>1128</v>
      </c>
      <c r="F66" s="51">
        <v>383</v>
      </c>
      <c r="G66" s="51">
        <f t="shared" si="10"/>
        <v>1511</v>
      </c>
      <c r="H66" s="51">
        <f t="shared" si="11"/>
        <v>1501</v>
      </c>
      <c r="I66" s="51">
        <f t="shared" si="12"/>
        <v>0</v>
      </c>
      <c r="J66" s="51">
        <v>0</v>
      </c>
      <c r="K66" s="51">
        <v>0</v>
      </c>
      <c r="L66" s="51">
        <v>0</v>
      </c>
      <c r="M66" s="51">
        <f t="shared" si="13"/>
        <v>1208</v>
      </c>
      <c r="N66" s="51">
        <v>0</v>
      </c>
      <c r="O66" s="51">
        <v>895</v>
      </c>
      <c r="P66" s="51">
        <v>313</v>
      </c>
      <c r="Q66" s="51">
        <f t="shared" si="14"/>
        <v>23</v>
      </c>
      <c r="R66" s="51">
        <v>0</v>
      </c>
      <c r="S66" s="51">
        <v>14</v>
      </c>
      <c r="T66" s="51">
        <v>9</v>
      </c>
      <c r="U66" s="51">
        <f t="shared" si="15"/>
        <v>268</v>
      </c>
      <c r="V66" s="51">
        <v>0</v>
      </c>
      <c r="W66" s="51">
        <v>207</v>
      </c>
      <c r="X66" s="51">
        <v>61</v>
      </c>
      <c r="Y66" s="51">
        <f t="shared" si="16"/>
        <v>0</v>
      </c>
      <c r="Z66" s="51">
        <v>0</v>
      </c>
      <c r="AA66" s="51">
        <v>0</v>
      </c>
      <c r="AB66" s="51">
        <v>0</v>
      </c>
      <c r="AC66" s="51">
        <f t="shared" si="17"/>
        <v>2</v>
      </c>
      <c r="AD66" s="51">
        <v>0</v>
      </c>
      <c r="AE66" s="51">
        <v>2</v>
      </c>
      <c r="AF66" s="51">
        <v>0</v>
      </c>
      <c r="AG66" s="51">
        <v>10</v>
      </c>
      <c r="AH66" s="51">
        <v>0</v>
      </c>
    </row>
    <row r="67" spans="1:34" ht="13.5">
      <c r="A67" s="26" t="s">
        <v>80</v>
      </c>
      <c r="B67" s="49" t="s">
        <v>190</v>
      </c>
      <c r="C67" s="50" t="s">
        <v>191</v>
      </c>
      <c r="D67" s="51">
        <f t="shared" si="9"/>
        <v>13720</v>
      </c>
      <c r="E67" s="51">
        <v>8585</v>
      </c>
      <c r="F67" s="51">
        <v>5135</v>
      </c>
      <c r="G67" s="51">
        <f t="shared" si="10"/>
        <v>13720</v>
      </c>
      <c r="H67" s="51">
        <f t="shared" si="11"/>
        <v>13482</v>
      </c>
      <c r="I67" s="51">
        <f t="shared" si="12"/>
        <v>0</v>
      </c>
      <c r="J67" s="51">
        <v>0</v>
      </c>
      <c r="K67" s="51">
        <v>0</v>
      </c>
      <c r="L67" s="51">
        <v>0</v>
      </c>
      <c r="M67" s="51">
        <f t="shared" si="13"/>
        <v>10127</v>
      </c>
      <c r="N67" s="51">
        <v>0</v>
      </c>
      <c r="O67" s="51">
        <v>6585</v>
      </c>
      <c r="P67" s="51">
        <v>3542</v>
      </c>
      <c r="Q67" s="51">
        <f t="shared" si="14"/>
        <v>667</v>
      </c>
      <c r="R67" s="51">
        <v>0</v>
      </c>
      <c r="S67" s="51">
        <v>428</v>
      </c>
      <c r="T67" s="51">
        <v>239</v>
      </c>
      <c r="U67" s="51">
        <f t="shared" si="15"/>
        <v>2688</v>
      </c>
      <c r="V67" s="51">
        <v>0</v>
      </c>
      <c r="W67" s="51">
        <v>1572</v>
      </c>
      <c r="X67" s="51">
        <v>1116</v>
      </c>
      <c r="Y67" s="51">
        <f t="shared" si="16"/>
        <v>0</v>
      </c>
      <c r="Z67" s="51">
        <v>0</v>
      </c>
      <c r="AA67" s="51">
        <v>0</v>
      </c>
      <c r="AB67" s="51">
        <v>0</v>
      </c>
      <c r="AC67" s="51">
        <f t="shared" si="17"/>
        <v>0</v>
      </c>
      <c r="AD67" s="51">
        <v>0</v>
      </c>
      <c r="AE67" s="51">
        <v>0</v>
      </c>
      <c r="AF67" s="51">
        <v>0</v>
      </c>
      <c r="AG67" s="51">
        <v>238</v>
      </c>
      <c r="AH67" s="51">
        <v>0</v>
      </c>
    </row>
    <row r="68" spans="1:34" ht="13.5">
      <c r="A68" s="26" t="s">
        <v>80</v>
      </c>
      <c r="B68" s="49" t="s">
        <v>192</v>
      </c>
      <c r="C68" s="50" t="s">
        <v>193</v>
      </c>
      <c r="D68" s="51">
        <f t="shared" si="9"/>
        <v>1894</v>
      </c>
      <c r="E68" s="51">
        <v>1595</v>
      </c>
      <c r="F68" s="51">
        <v>299</v>
      </c>
      <c r="G68" s="51">
        <f t="shared" si="10"/>
        <v>1894</v>
      </c>
      <c r="H68" s="51">
        <f t="shared" si="11"/>
        <v>1546</v>
      </c>
      <c r="I68" s="51">
        <f t="shared" si="12"/>
        <v>0</v>
      </c>
      <c r="J68" s="51">
        <v>0</v>
      </c>
      <c r="K68" s="51">
        <v>0</v>
      </c>
      <c r="L68" s="51">
        <v>0</v>
      </c>
      <c r="M68" s="51">
        <f t="shared" si="13"/>
        <v>1206</v>
      </c>
      <c r="N68" s="51">
        <v>0</v>
      </c>
      <c r="O68" s="51">
        <v>890</v>
      </c>
      <c r="P68" s="51">
        <v>316</v>
      </c>
      <c r="Q68" s="51">
        <f t="shared" si="14"/>
        <v>93</v>
      </c>
      <c r="R68" s="51">
        <v>0</v>
      </c>
      <c r="S68" s="51">
        <v>58</v>
      </c>
      <c r="T68" s="51">
        <v>35</v>
      </c>
      <c r="U68" s="51">
        <f t="shared" si="15"/>
        <v>247</v>
      </c>
      <c r="V68" s="51">
        <v>0</v>
      </c>
      <c r="W68" s="51">
        <v>247</v>
      </c>
      <c r="X68" s="51">
        <v>0</v>
      </c>
      <c r="Y68" s="51">
        <f t="shared" si="16"/>
        <v>0</v>
      </c>
      <c r="Z68" s="51">
        <v>0</v>
      </c>
      <c r="AA68" s="51">
        <v>0</v>
      </c>
      <c r="AB68" s="51">
        <v>0</v>
      </c>
      <c r="AC68" s="51">
        <f t="shared" si="17"/>
        <v>0</v>
      </c>
      <c r="AD68" s="51">
        <v>0</v>
      </c>
      <c r="AE68" s="51">
        <v>0</v>
      </c>
      <c r="AF68" s="51">
        <v>0</v>
      </c>
      <c r="AG68" s="51">
        <v>348</v>
      </c>
      <c r="AH68" s="51">
        <v>0</v>
      </c>
    </row>
    <row r="69" spans="1:34" ht="13.5">
      <c r="A69" s="26" t="s">
        <v>80</v>
      </c>
      <c r="B69" s="49" t="s">
        <v>194</v>
      </c>
      <c r="C69" s="50" t="s">
        <v>195</v>
      </c>
      <c r="D69" s="51">
        <f t="shared" si="9"/>
        <v>2694</v>
      </c>
      <c r="E69" s="51">
        <v>2155</v>
      </c>
      <c r="F69" s="51">
        <v>539</v>
      </c>
      <c r="G69" s="51">
        <f t="shared" si="10"/>
        <v>2694</v>
      </c>
      <c r="H69" s="51">
        <f t="shared" si="11"/>
        <v>2169</v>
      </c>
      <c r="I69" s="51">
        <f t="shared" si="12"/>
        <v>0</v>
      </c>
      <c r="J69" s="51">
        <v>0</v>
      </c>
      <c r="K69" s="51">
        <v>0</v>
      </c>
      <c r="L69" s="51">
        <v>0</v>
      </c>
      <c r="M69" s="51">
        <f t="shared" si="13"/>
        <v>1142</v>
      </c>
      <c r="N69" s="51">
        <v>0</v>
      </c>
      <c r="O69" s="51">
        <v>1142</v>
      </c>
      <c r="P69" s="51">
        <v>0</v>
      </c>
      <c r="Q69" s="51">
        <f t="shared" si="14"/>
        <v>250</v>
      </c>
      <c r="R69" s="51">
        <v>0</v>
      </c>
      <c r="S69" s="51">
        <v>250</v>
      </c>
      <c r="T69" s="51">
        <v>0</v>
      </c>
      <c r="U69" s="51">
        <f t="shared" si="15"/>
        <v>777</v>
      </c>
      <c r="V69" s="51">
        <v>0</v>
      </c>
      <c r="W69" s="51">
        <v>777</v>
      </c>
      <c r="X69" s="51">
        <v>0</v>
      </c>
      <c r="Y69" s="51">
        <f t="shared" si="16"/>
        <v>0</v>
      </c>
      <c r="Z69" s="51">
        <v>0</v>
      </c>
      <c r="AA69" s="51">
        <v>0</v>
      </c>
      <c r="AB69" s="51">
        <v>0</v>
      </c>
      <c r="AC69" s="51">
        <f t="shared" si="17"/>
        <v>0</v>
      </c>
      <c r="AD69" s="51">
        <v>0</v>
      </c>
      <c r="AE69" s="51">
        <v>0</v>
      </c>
      <c r="AF69" s="51">
        <v>0</v>
      </c>
      <c r="AG69" s="51">
        <v>525</v>
      </c>
      <c r="AH69" s="51">
        <v>0</v>
      </c>
    </row>
    <row r="70" spans="1:34" ht="13.5">
      <c r="A70" s="26" t="s">
        <v>80</v>
      </c>
      <c r="B70" s="49" t="s">
        <v>196</v>
      </c>
      <c r="C70" s="50" t="s">
        <v>197</v>
      </c>
      <c r="D70" s="51">
        <f t="shared" si="9"/>
        <v>445</v>
      </c>
      <c r="E70" s="51">
        <v>445</v>
      </c>
      <c r="F70" s="51">
        <v>0</v>
      </c>
      <c r="G70" s="51">
        <f t="shared" si="10"/>
        <v>445</v>
      </c>
      <c r="H70" s="51">
        <f t="shared" si="11"/>
        <v>434</v>
      </c>
      <c r="I70" s="51">
        <f t="shared" si="12"/>
        <v>0</v>
      </c>
      <c r="J70" s="51">
        <v>0</v>
      </c>
      <c r="K70" s="51">
        <v>0</v>
      </c>
      <c r="L70" s="51">
        <v>0</v>
      </c>
      <c r="M70" s="51">
        <f t="shared" si="13"/>
        <v>228</v>
      </c>
      <c r="N70" s="51">
        <v>0</v>
      </c>
      <c r="O70" s="51">
        <v>228</v>
      </c>
      <c r="P70" s="51">
        <v>0</v>
      </c>
      <c r="Q70" s="51">
        <f t="shared" si="14"/>
        <v>30</v>
      </c>
      <c r="R70" s="51">
        <v>0</v>
      </c>
      <c r="S70" s="51">
        <v>30</v>
      </c>
      <c r="T70" s="51">
        <v>0</v>
      </c>
      <c r="U70" s="51">
        <f t="shared" si="15"/>
        <v>176</v>
      </c>
      <c r="V70" s="51">
        <v>0</v>
      </c>
      <c r="W70" s="51">
        <v>176</v>
      </c>
      <c r="X70" s="51">
        <v>0</v>
      </c>
      <c r="Y70" s="51">
        <f t="shared" si="16"/>
        <v>0</v>
      </c>
      <c r="Z70" s="51">
        <v>0</v>
      </c>
      <c r="AA70" s="51">
        <v>0</v>
      </c>
      <c r="AB70" s="51">
        <v>0</v>
      </c>
      <c r="AC70" s="51">
        <f t="shared" si="17"/>
        <v>0</v>
      </c>
      <c r="AD70" s="51">
        <v>0</v>
      </c>
      <c r="AE70" s="51">
        <v>0</v>
      </c>
      <c r="AF70" s="51">
        <v>0</v>
      </c>
      <c r="AG70" s="51">
        <v>11</v>
      </c>
      <c r="AH70" s="51">
        <v>0</v>
      </c>
    </row>
    <row r="71" spans="1:34" ht="13.5">
      <c r="A71" s="26" t="s">
        <v>80</v>
      </c>
      <c r="B71" s="49" t="s">
        <v>198</v>
      </c>
      <c r="C71" s="50" t="s">
        <v>199</v>
      </c>
      <c r="D71" s="51">
        <f aca="true" t="shared" si="18" ref="D71:D102">E71+F71</f>
        <v>1535</v>
      </c>
      <c r="E71" s="51">
        <v>1414</v>
      </c>
      <c r="F71" s="51">
        <v>121</v>
      </c>
      <c r="G71" s="51">
        <f t="shared" si="10"/>
        <v>1535</v>
      </c>
      <c r="H71" s="51">
        <f t="shared" si="11"/>
        <v>1421</v>
      </c>
      <c r="I71" s="51">
        <f t="shared" si="12"/>
        <v>0</v>
      </c>
      <c r="J71" s="51">
        <v>0</v>
      </c>
      <c r="K71" s="51">
        <v>0</v>
      </c>
      <c r="L71" s="51">
        <v>0</v>
      </c>
      <c r="M71" s="51">
        <f t="shared" si="13"/>
        <v>812</v>
      </c>
      <c r="N71" s="51">
        <v>0</v>
      </c>
      <c r="O71" s="51">
        <v>812</v>
      </c>
      <c r="P71" s="51">
        <v>0</v>
      </c>
      <c r="Q71" s="51">
        <f t="shared" si="14"/>
        <v>211</v>
      </c>
      <c r="R71" s="51">
        <v>0</v>
      </c>
      <c r="S71" s="51">
        <v>204</v>
      </c>
      <c r="T71" s="51">
        <v>7</v>
      </c>
      <c r="U71" s="51">
        <f t="shared" si="15"/>
        <v>398</v>
      </c>
      <c r="V71" s="51">
        <v>0</v>
      </c>
      <c r="W71" s="51">
        <v>398</v>
      </c>
      <c r="X71" s="51">
        <v>0</v>
      </c>
      <c r="Y71" s="51">
        <f t="shared" si="16"/>
        <v>0</v>
      </c>
      <c r="Z71" s="51">
        <v>0</v>
      </c>
      <c r="AA71" s="51">
        <v>0</v>
      </c>
      <c r="AB71" s="51">
        <v>0</v>
      </c>
      <c r="AC71" s="51">
        <f t="shared" si="17"/>
        <v>0</v>
      </c>
      <c r="AD71" s="51">
        <v>0</v>
      </c>
      <c r="AE71" s="51">
        <v>0</v>
      </c>
      <c r="AF71" s="51">
        <v>0</v>
      </c>
      <c r="AG71" s="51">
        <v>114</v>
      </c>
      <c r="AH71" s="51">
        <v>303</v>
      </c>
    </row>
    <row r="72" spans="1:34" ht="13.5">
      <c r="A72" s="26" t="s">
        <v>80</v>
      </c>
      <c r="B72" s="49" t="s">
        <v>200</v>
      </c>
      <c r="C72" s="50" t="s">
        <v>201</v>
      </c>
      <c r="D72" s="51">
        <f t="shared" si="18"/>
        <v>4042</v>
      </c>
      <c r="E72" s="51">
        <v>3482</v>
      </c>
      <c r="F72" s="51">
        <v>560</v>
      </c>
      <c r="G72" s="51">
        <f t="shared" si="10"/>
        <v>4042</v>
      </c>
      <c r="H72" s="51">
        <f t="shared" si="11"/>
        <v>2724</v>
      </c>
      <c r="I72" s="51">
        <f t="shared" si="12"/>
        <v>0</v>
      </c>
      <c r="J72" s="51">
        <v>0</v>
      </c>
      <c r="K72" s="51">
        <v>0</v>
      </c>
      <c r="L72" s="51">
        <v>0</v>
      </c>
      <c r="M72" s="51">
        <f t="shared" si="13"/>
        <v>1524</v>
      </c>
      <c r="N72" s="51">
        <v>0</v>
      </c>
      <c r="O72" s="51">
        <v>1442</v>
      </c>
      <c r="P72" s="51">
        <v>82</v>
      </c>
      <c r="Q72" s="51">
        <f t="shared" si="14"/>
        <v>158</v>
      </c>
      <c r="R72" s="51">
        <v>0</v>
      </c>
      <c r="S72" s="51">
        <v>150</v>
      </c>
      <c r="T72" s="51">
        <v>8</v>
      </c>
      <c r="U72" s="51">
        <f t="shared" si="15"/>
        <v>1042</v>
      </c>
      <c r="V72" s="51">
        <v>0</v>
      </c>
      <c r="W72" s="51">
        <v>828</v>
      </c>
      <c r="X72" s="51">
        <v>214</v>
      </c>
      <c r="Y72" s="51">
        <f t="shared" si="16"/>
        <v>0</v>
      </c>
      <c r="Z72" s="51">
        <v>0</v>
      </c>
      <c r="AA72" s="51">
        <v>0</v>
      </c>
      <c r="AB72" s="51">
        <v>0</v>
      </c>
      <c r="AC72" s="51">
        <f t="shared" si="17"/>
        <v>0</v>
      </c>
      <c r="AD72" s="51">
        <v>0</v>
      </c>
      <c r="AE72" s="51">
        <v>0</v>
      </c>
      <c r="AF72" s="51">
        <v>0</v>
      </c>
      <c r="AG72" s="51">
        <v>1318</v>
      </c>
      <c r="AH72" s="51">
        <v>0</v>
      </c>
    </row>
    <row r="73" spans="1:34" ht="13.5">
      <c r="A73" s="26" t="s">
        <v>80</v>
      </c>
      <c r="B73" s="49" t="s">
        <v>202</v>
      </c>
      <c r="C73" s="50" t="s">
        <v>32</v>
      </c>
      <c r="D73" s="51">
        <f t="shared" si="18"/>
        <v>535</v>
      </c>
      <c r="E73" s="51">
        <v>419</v>
      </c>
      <c r="F73" s="51">
        <v>116</v>
      </c>
      <c r="G73" s="51">
        <f t="shared" si="10"/>
        <v>535</v>
      </c>
      <c r="H73" s="51">
        <f t="shared" si="11"/>
        <v>535</v>
      </c>
      <c r="I73" s="51">
        <f t="shared" si="12"/>
        <v>0</v>
      </c>
      <c r="J73" s="51">
        <v>0</v>
      </c>
      <c r="K73" s="51">
        <v>0</v>
      </c>
      <c r="L73" s="51">
        <v>0</v>
      </c>
      <c r="M73" s="51">
        <f t="shared" si="13"/>
        <v>268</v>
      </c>
      <c r="N73" s="51">
        <v>0</v>
      </c>
      <c r="O73" s="51">
        <v>268</v>
      </c>
      <c r="P73" s="51">
        <v>0</v>
      </c>
      <c r="Q73" s="51">
        <f t="shared" si="14"/>
        <v>24</v>
      </c>
      <c r="R73" s="51">
        <v>0</v>
      </c>
      <c r="S73" s="51">
        <v>24</v>
      </c>
      <c r="T73" s="51">
        <v>0</v>
      </c>
      <c r="U73" s="51">
        <f t="shared" si="15"/>
        <v>243</v>
      </c>
      <c r="V73" s="51">
        <v>0</v>
      </c>
      <c r="W73" s="51">
        <v>243</v>
      </c>
      <c r="X73" s="51">
        <v>0</v>
      </c>
      <c r="Y73" s="51">
        <f t="shared" si="16"/>
        <v>0</v>
      </c>
      <c r="Z73" s="51">
        <v>0</v>
      </c>
      <c r="AA73" s="51">
        <v>0</v>
      </c>
      <c r="AB73" s="51">
        <v>0</v>
      </c>
      <c r="AC73" s="51">
        <f t="shared" si="17"/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</row>
    <row r="74" spans="1:34" ht="13.5">
      <c r="A74" s="26" t="s">
        <v>80</v>
      </c>
      <c r="B74" s="49" t="s">
        <v>203</v>
      </c>
      <c r="C74" s="50" t="s">
        <v>204</v>
      </c>
      <c r="D74" s="51">
        <f t="shared" si="18"/>
        <v>8724</v>
      </c>
      <c r="E74" s="51">
        <v>4014</v>
      </c>
      <c r="F74" s="51">
        <v>4710</v>
      </c>
      <c r="G74" s="51">
        <f t="shared" si="10"/>
        <v>8724</v>
      </c>
      <c r="H74" s="51">
        <f t="shared" si="11"/>
        <v>5783</v>
      </c>
      <c r="I74" s="51">
        <f t="shared" si="12"/>
        <v>2433</v>
      </c>
      <c r="J74" s="51">
        <v>0</v>
      </c>
      <c r="K74" s="51">
        <v>2433</v>
      </c>
      <c r="L74" s="51">
        <v>0</v>
      </c>
      <c r="M74" s="51">
        <f t="shared" si="13"/>
        <v>0</v>
      </c>
      <c r="N74" s="51">
        <v>0</v>
      </c>
      <c r="O74" s="51">
        <v>0</v>
      </c>
      <c r="P74" s="51">
        <v>0</v>
      </c>
      <c r="Q74" s="51">
        <f t="shared" si="14"/>
        <v>0</v>
      </c>
      <c r="R74" s="51">
        <v>0</v>
      </c>
      <c r="S74" s="51">
        <v>0</v>
      </c>
      <c r="T74" s="51">
        <v>0</v>
      </c>
      <c r="U74" s="51">
        <f t="shared" si="15"/>
        <v>2844</v>
      </c>
      <c r="V74" s="51">
        <v>0</v>
      </c>
      <c r="W74" s="51">
        <v>1075</v>
      </c>
      <c r="X74" s="51">
        <v>1769</v>
      </c>
      <c r="Y74" s="51">
        <f t="shared" si="16"/>
        <v>0</v>
      </c>
      <c r="Z74" s="51">
        <v>0</v>
      </c>
      <c r="AA74" s="51">
        <v>0</v>
      </c>
      <c r="AB74" s="51">
        <v>0</v>
      </c>
      <c r="AC74" s="51">
        <f t="shared" si="17"/>
        <v>506</v>
      </c>
      <c r="AD74" s="51">
        <v>0</v>
      </c>
      <c r="AE74" s="51">
        <v>506</v>
      </c>
      <c r="AF74" s="51">
        <v>0</v>
      </c>
      <c r="AG74" s="51">
        <v>2941</v>
      </c>
      <c r="AH74" s="51">
        <v>0</v>
      </c>
    </row>
    <row r="75" spans="1:34" ht="13.5">
      <c r="A75" s="26" t="s">
        <v>80</v>
      </c>
      <c r="B75" s="49" t="s">
        <v>205</v>
      </c>
      <c r="C75" s="50" t="s">
        <v>287</v>
      </c>
      <c r="D75" s="51">
        <f t="shared" si="18"/>
        <v>2118</v>
      </c>
      <c r="E75" s="51">
        <v>2118</v>
      </c>
      <c r="F75" s="51">
        <v>0</v>
      </c>
      <c r="G75" s="51">
        <f t="shared" si="10"/>
        <v>2118</v>
      </c>
      <c r="H75" s="51">
        <f t="shared" si="11"/>
        <v>1503</v>
      </c>
      <c r="I75" s="51">
        <f t="shared" si="12"/>
        <v>915</v>
      </c>
      <c r="J75" s="51">
        <v>0</v>
      </c>
      <c r="K75" s="51">
        <v>915</v>
      </c>
      <c r="L75" s="51">
        <v>0</v>
      </c>
      <c r="M75" s="51">
        <f t="shared" si="13"/>
        <v>0</v>
      </c>
      <c r="N75" s="51">
        <v>0</v>
      </c>
      <c r="O75" s="51">
        <v>0</v>
      </c>
      <c r="P75" s="51">
        <v>0</v>
      </c>
      <c r="Q75" s="51">
        <f t="shared" si="14"/>
        <v>0</v>
      </c>
      <c r="R75" s="51">
        <v>0</v>
      </c>
      <c r="S75" s="51">
        <v>0</v>
      </c>
      <c r="T75" s="51">
        <v>0</v>
      </c>
      <c r="U75" s="51">
        <f t="shared" si="15"/>
        <v>588</v>
      </c>
      <c r="V75" s="51">
        <v>0</v>
      </c>
      <c r="W75" s="51">
        <v>531</v>
      </c>
      <c r="X75" s="51">
        <v>57</v>
      </c>
      <c r="Y75" s="51">
        <f t="shared" si="16"/>
        <v>0</v>
      </c>
      <c r="Z75" s="51">
        <v>0</v>
      </c>
      <c r="AA75" s="51">
        <v>0</v>
      </c>
      <c r="AB75" s="51">
        <v>0</v>
      </c>
      <c r="AC75" s="51">
        <f t="shared" si="17"/>
        <v>0</v>
      </c>
      <c r="AD75" s="51">
        <v>0</v>
      </c>
      <c r="AE75" s="51">
        <v>0</v>
      </c>
      <c r="AF75" s="51">
        <v>0</v>
      </c>
      <c r="AG75" s="51">
        <v>615</v>
      </c>
      <c r="AH75" s="51">
        <v>0</v>
      </c>
    </row>
    <row r="76" spans="1:34" ht="13.5">
      <c r="A76" s="26" t="s">
        <v>80</v>
      </c>
      <c r="B76" s="49" t="s">
        <v>206</v>
      </c>
      <c r="C76" s="50" t="s">
        <v>77</v>
      </c>
      <c r="D76" s="51">
        <f t="shared" si="18"/>
        <v>3363</v>
      </c>
      <c r="E76" s="51">
        <v>2597</v>
      </c>
      <c r="F76" s="51">
        <v>766</v>
      </c>
      <c r="G76" s="51">
        <f t="shared" si="10"/>
        <v>3363</v>
      </c>
      <c r="H76" s="51">
        <f t="shared" si="11"/>
        <v>2851</v>
      </c>
      <c r="I76" s="51">
        <f t="shared" si="12"/>
        <v>1831</v>
      </c>
      <c r="J76" s="51">
        <v>0</v>
      </c>
      <c r="K76" s="51">
        <v>1151</v>
      </c>
      <c r="L76" s="51">
        <v>680</v>
      </c>
      <c r="M76" s="51">
        <f t="shared" si="13"/>
        <v>0</v>
      </c>
      <c r="N76" s="51">
        <v>0</v>
      </c>
      <c r="O76" s="51">
        <v>0</v>
      </c>
      <c r="P76" s="51">
        <v>0</v>
      </c>
      <c r="Q76" s="51">
        <f t="shared" si="14"/>
        <v>0</v>
      </c>
      <c r="R76" s="51">
        <v>0</v>
      </c>
      <c r="S76" s="51">
        <v>0</v>
      </c>
      <c r="T76" s="51">
        <v>0</v>
      </c>
      <c r="U76" s="51">
        <f t="shared" si="15"/>
        <v>983</v>
      </c>
      <c r="V76" s="51">
        <v>0</v>
      </c>
      <c r="W76" s="51">
        <v>897</v>
      </c>
      <c r="X76" s="51">
        <v>86</v>
      </c>
      <c r="Y76" s="51">
        <f t="shared" si="16"/>
        <v>0</v>
      </c>
      <c r="Z76" s="51">
        <v>0</v>
      </c>
      <c r="AA76" s="51">
        <v>0</v>
      </c>
      <c r="AB76" s="51">
        <v>0</v>
      </c>
      <c r="AC76" s="51">
        <f t="shared" si="17"/>
        <v>37</v>
      </c>
      <c r="AD76" s="51">
        <v>0</v>
      </c>
      <c r="AE76" s="51">
        <v>37</v>
      </c>
      <c r="AF76" s="51">
        <v>0</v>
      </c>
      <c r="AG76" s="51">
        <v>512</v>
      </c>
      <c r="AH76" s="51">
        <v>75</v>
      </c>
    </row>
    <row r="77" spans="1:34" ht="13.5">
      <c r="A77" s="26" t="s">
        <v>80</v>
      </c>
      <c r="B77" s="49" t="s">
        <v>207</v>
      </c>
      <c r="C77" s="50" t="s">
        <v>208</v>
      </c>
      <c r="D77" s="51">
        <f t="shared" si="18"/>
        <v>2768</v>
      </c>
      <c r="E77" s="51">
        <v>2295</v>
      </c>
      <c r="F77" s="51">
        <v>473</v>
      </c>
      <c r="G77" s="51">
        <f t="shared" si="10"/>
        <v>2768</v>
      </c>
      <c r="H77" s="51">
        <f t="shared" si="11"/>
        <v>2306</v>
      </c>
      <c r="I77" s="51">
        <f t="shared" si="12"/>
        <v>0</v>
      </c>
      <c r="J77" s="51">
        <v>0</v>
      </c>
      <c r="K77" s="51">
        <v>0</v>
      </c>
      <c r="L77" s="51">
        <v>0</v>
      </c>
      <c r="M77" s="51">
        <f t="shared" si="13"/>
        <v>1264</v>
      </c>
      <c r="N77" s="51">
        <v>0</v>
      </c>
      <c r="O77" s="51">
        <v>1032</v>
      </c>
      <c r="P77" s="51">
        <v>232</v>
      </c>
      <c r="Q77" s="51">
        <f t="shared" si="14"/>
        <v>651</v>
      </c>
      <c r="R77" s="51">
        <v>0</v>
      </c>
      <c r="S77" s="51">
        <v>410</v>
      </c>
      <c r="T77" s="51">
        <v>241</v>
      </c>
      <c r="U77" s="51">
        <f t="shared" si="15"/>
        <v>391</v>
      </c>
      <c r="V77" s="51">
        <v>0</v>
      </c>
      <c r="W77" s="51">
        <v>391</v>
      </c>
      <c r="X77" s="51">
        <v>0</v>
      </c>
      <c r="Y77" s="51">
        <f t="shared" si="16"/>
        <v>0</v>
      </c>
      <c r="Z77" s="51">
        <v>0</v>
      </c>
      <c r="AA77" s="51">
        <v>0</v>
      </c>
      <c r="AB77" s="51">
        <v>0</v>
      </c>
      <c r="AC77" s="51">
        <f t="shared" si="17"/>
        <v>0</v>
      </c>
      <c r="AD77" s="51">
        <v>0</v>
      </c>
      <c r="AE77" s="51">
        <v>0</v>
      </c>
      <c r="AF77" s="51">
        <v>0</v>
      </c>
      <c r="AG77" s="51">
        <v>462</v>
      </c>
      <c r="AH77" s="51">
        <v>0</v>
      </c>
    </row>
    <row r="78" spans="1:34" ht="13.5">
      <c r="A78" s="26" t="s">
        <v>80</v>
      </c>
      <c r="B78" s="49" t="s">
        <v>209</v>
      </c>
      <c r="C78" s="50" t="s">
        <v>210</v>
      </c>
      <c r="D78" s="51">
        <f t="shared" si="18"/>
        <v>1931</v>
      </c>
      <c r="E78" s="51">
        <v>1931</v>
      </c>
      <c r="F78" s="51">
        <v>0</v>
      </c>
      <c r="G78" s="51">
        <f t="shared" si="10"/>
        <v>1931</v>
      </c>
      <c r="H78" s="51">
        <f t="shared" si="11"/>
        <v>1651</v>
      </c>
      <c r="I78" s="51">
        <f t="shared" si="12"/>
        <v>0</v>
      </c>
      <c r="J78" s="51">
        <v>0</v>
      </c>
      <c r="K78" s="51">
        <v>0</v>
      </c>
      <c r="L78" s="51">
        <v>0</v>
      </c>
      <c r="M78" s="51">
        <f t="shared" si="13"/>
        <v>1450</v>
      </c>
      <c r="N78" s="51">
        <v>0</v>
      </c>
      <c r="O78" s="51">
        <v>1437</v>
      </c>
      <c r="P78" s="51">
        <v>13</v>
      </c>
      <c r="Q78" s="51">
        <f t="shared" si="14"/>
        <v>201</v>
      </c>
      <c r="R78" s="51">
        <v>0</v>
      </c>
      <c r="S78" s="51">
        <v>201</v>
      </c>
      <c r="T78" s="51">
        <v>0</v>
      </c>
      <c r="U78" s="51">
        <f t="shared" si="15"/>
        <v>0</v>
      </c>
      <c r="V78" s="51">
        <v>0</v>
      </c>
      <c r="W78" s="51">
        <v>0</v>
      </c>
      <c r="X78" s="51">
        <v>0</v>
      </c>
      <c r="Y78" s="51">
        <f t="shared" si="16"/>
        <v>0</v>
      </c>
      <c r="Z78" s="51">
        <v>0</v>
      </c>
      <c r="AA78" s="51">
        <v>0</v>
      </c>
      <c r="AB78" s="51">
        <v>0</v>
      </c>
      <c r="AC78" s="51">
        <f t="shared" si="17"/>
        <v>0</v>
      </c>
      <c r="AD78" s="51">
        <v>0</v>
      </c>
      <c r="AE78" s="51">
        <v>0</v>
      </c>
      <c r="AF78" s="51">
        <v>0</v>
      </c>
      <c r="AG78" s="51">
        <v>280</v>
      </c>
      <c r="AH78" s="51">
        <v>0</v>
      </c>
    </row>
    <row r="79" spans="1:34" ht="13.5">
      <c r="A79" s="26" t="s">
        <v>80</v>
      </c>
      <c r="B79" s="49" t="s">
        <v>211</v>
      </c>
      <c r="C79" s="50" t="s">
        <v>212</v>
      </c>
      <c r="D79" s="51">
        <f t="shared" si="18"/>
        <v>1630</v>
      </c>
      <c r="E79" s="51">
        <v>1366</v>
      </c>
      <c r="F79" s="51">
        <v>264</v>
      </c>
      <c r="G79" s="51">
        <f t="shared" si="10"/>
        <v>1630</v>
      </c>
      <c r="H79" s="51">
        <f t="shared" si="11"/>
        <v>1366</v>
      </c>
      <c r="I79" s="51">
        <f t="shared" si="12"/>
        <v>0</v>
      </c>
      <c r="J79" s="51">
        <v>0</v>
      </c>
      <c r="K79" s="51">
        <v>0</v>
      </c>
      <c r="L79" s="51">
        <v>0</v>
      </c>
      <c r="M79" s="51">
        <f t="shared" si="13"/>
        <v>1088</v>
      </c>
      <c r="N79" s="51">
        <v>0</v>
      </c>
      <c r="O79" s="51">
        <v>1075</v>
      </c>
      <c r="P79" s="51">
        <v>13</v>
      </c>
      <c r="Q79" s="51">
        <f t="shared" si="14"/>
        <v>163</v>
      </c>
      <c r="R79" s="51">
        <v>0</v>
      </c>
      <c r="S79" s="51">
        <v>163</v>
      </c>
      <c r="T79" s="51">
        <v>0</v>
      </c>
      <c r="U79" s="51">
        <f t="shared" si="15"/>
        <v>115</v>
      </c>
      <c r="V79" s="51">
        <v>0</v>
      </c>
      <c r="W79" s="51">
        <v>115</v>
      </c>
      <c r="X79" s="51">
        <v>0</v>
      </c>
      <c r="Y79" s="51">
        <f t="shared" si="16"/>
        <v>0</v>
      </c>
      <c r="Z79" s="51">
        <v>0</v>
      </c>
      <c r="AA79" s="51">
        <v>0</v>
      </c>
      <c r="AB79" s="51">
        <v>0</v>
      </c>
      <c r="AC79" s="51">
        <f t="shared" si="17"/>
        <v>0</v>
      </c>
      <c r="AD79" s="51">
        <v>0</v>
      </c>
      <c r="AE79" s="51">
        <v>0</v>
      </c>
      <c r="AF79" s="51">
        <v>0</v>
      </c>
      <c r="AG79" s="51">
        <v>264</v>
      </c>
      <c r="AH79" s="51">
        <v>0</v>
      </c>
    </row>
    <row r="80" spans="1:34" ht="13.5">
      <c r="A80" s="26" t="s">
        <v>80</v>
      </c>
      <c r="B80" s="49" t="s">
        <v>213</v>
      </c>
      <c r="C80" s="50" t="s">
        <v>214</v>
      </c>
      <c r="D80" s="51">
        <f t="shared" si="18"/>
        <v>6554</v>
      </c>
      <c r="E80" s="51">
        <v>5487</v>
      </c>
      <c r="F80" s="51">
        <v>1067</v>
      </c>
      <c r="G80" s="51">
        <f t="shared" si="10"/>
        <v>6554</v>
      </c>
      <c r="H80" s="51">
        <f t="shared" si="11"/>
        <v>3801</v>
      </c>
      <c r="I80" s="51">
        <f t="shared" si="12"/>
        <v>0</v>
      </c>
      <c r="J80" s="51">
        <v>0</v>
      </c>
      <c r="K80" s="51">
        <v>0</v>
      </c>
      <c r="L80" s="51">
        <v>0</v>
      </c>
      <c r="M80" s="51">
        <f t="shared" si="13"/>
        <v>3154</v>
      </c>
      <c r="N80" s="51">
        <v>1740</v>
      </c>
      <c r="O80" s="51">
        <v>487</v>
      </c>
      <c r="P80" s="51">
        <v>927</v>
      </c>
      <c r="Q80" s="51">
        <f t="shared" si="14"/>
        <v>318</v>
      </c>
      <c r="R80" s="51">
        <v>4</v>
      </c>
      <c r="S80" s="51">
        <v>265</v>
      </c>
      <c r="T80" s="51">
        <v>49</v>
      </c>
      <c r="U80" s="51">
        <f t="shared" si="15"/>
        <v>328</v>
      </c>
      <c r="V80" s="51">
        <v>0</v>
      </c>
      <c r="W80" s="51">
        <v>328</v>
      </c>
      <c r="X80" s="51">
        <v>0</v>
      </c>
      <c r="Y80" s="51">
        <f t="shared" si="16"/>
        <v>0</v>
      </c>
      <c r="Z80" s="51">
        <v>0</v>
      </c>
      <c r="AA80" s="51">
        <v>0</v>
      </c>
      <c r="AB80" s="51">
        <v>0</v>
      </c>
      <c r="AC80" s="51">
        <f t="shared" si="17"/>
        <v>1</v>
      </c>
      <c r="AD80" s="51">
        <v>0</v>
      </c>
      <c r="AE80" s="51">
        <v>0</v>
      </c>
      <c r="AF80" s="51">
        <v>1</v>
      </c>
      <c r="AG80" s="51">
        <v>2753</v>
      </c>
      <c r="AH80" s="51">
        <v>0</v>
      </c>
    </row>
    <row r="81" spans="1:34" ht="13.5">
      <c r="A81" s="26" t="s">
        <v>80</v>
      </c>
      <c r="B81" s="49" t="s">
        <v>215</v>
      </c>
      <c r="C81" s="50" t="s">
        <v>216</v>
      </c>
      <c r="D81" s="51">
        <f t="shared" si="18"/>
        <v>2039</v>
      </c>
      <c r="E81" s="51">
        <v>1920</v>
      </c>
      <c r="F81" s="51">
        <v>119</v>
      </c>
      <c r="G81" s="51">
        <f t="shared" si="10"/>
        <v>2039</v>
      </c>
      <c r="H81" s="51">
        <f t="shared" si="11"/>
        <v>1353</v>
      </c>
      <c r="I81" s="51">
        <f t="shared" si="12"/>
        <v>0</v>
      </c>
      <c r="J81" s="51">
        <v>0</v>
      </c>
      <c r="K81" s="51">
        <v>0</v>
      </c>
      <c r="L81" s="51">
        <v>0</v>
      </c>
      <c r="M81" s="51">
        <f t="shared" si="13"/>
        <v>1199</v>
      </c>
      <c r="N81" s="51">
        <v>0</v>
      </c>
      <c r="O81" s="51">
        <v>1080</v>
      </c>
      <c r="P81" s="51">
        <v>119</v>
      </c>
      <c r="Q81" s="51">
        <f t="shared" si="14"/>
        <v>154</v>
      </c>
      <c r="R81" s="51">
        <v>0</v>
      </c>
      <c r="S81" s="51">
        <v>154</v>
      </c>
      <c r="T81" s="51">
        <v>0</v>
      </c>
      <c r="U81" s="51">
        <f t="shared" si="15"/>
        <v>0</v>
      </c>
      <c r="V81" s="51">
        <v>0</v>
      </c>
      <c r="W81" s="51">
        <v>0</v>
      </c>
      <c r="X81" s="51">
        <v>0</v>
      </c>
      <c r="Y81" s="51">
        <f t="shared" si="16"/>
        <v>0</v>
      </c>
      <c r="Z81" s="51">
        <v>0</v>
      </c>
      <c r="AA81" s="51">
        <v>0</v>
      </c>
      <c r="AB81" s="51">
        <v>0</v>
      </c>
      <c r="AC81" s="51">
        <f t="shared" si="17"/>
        <v>0</v>
      </c>
      <c r="AD81" s="51">
        <v>0</v>
      </c>
      <c r="AE81" s="51">
        <v>0</v>
      </c>
      <c r="AF81" s="51">
        <v>0</v>
      </c>
      <c r="AG81" s="51">
        <v>686</v>
      </c>
      <c r="AH81" s="51">
        <v>0</v>
      </c>
    </row>
    <row r="82" spans="1:34" ht="13.5">
      <c r="A82" s="26" t="s">
        <v>80</v>
      </c>
      <c r="B82" s="49" t="s">
        <v>217</v>
      </c>
      <c r="C82" s="50" t="s">
        <v>218</v>
      </c>
      <c r="D82" s="51">
        <f t="shared" si="18"/>
        <v>2977</v>
      </c>
      <c r="E82" s="51">
        <v>2109</v>
      </c>
      <c r="F82" s="51">
        <v>868</v>
      </c>
      <c r="G82" s="51">
        <f t="shared" si="10"/>
        <v>2977</v>
      </c>
      <c r="H82" s="51">
        <f t="shared" si="11"/>
        <v>2109</v>
      </c>
      <c r="I82" s="51">
        <f t="shared" si="12"/>
        <v>0</v>
      </c>
      <c r="J82" s="51">
        <v>0</v>
      </c>
      <c r="K82" s="51">
        <v>0</v>
      </c>
      <c r="L82" s="51">
        <v>0</v>
      </c>
      <c r="M82" s="51">
        <f t="shared" si="13"/>
        <v>1753</v>
      </c>
      <c r="N82" s="51">
        <v>0</v>
      </c>
      <c r="O82" s="51">
        <v>1615</v>
      </c>
      <c r="P82" s="51">
        <v>138</v>
      </c>
      <c r="Q82" s="51">
        <f t="shared" si="14"/>
        <v>108</v>
      </c>
      <c r="R82" s="51">
        <v>0</v>
      </c>
      <c r="S82" s="51">
        <v>108</v>
      </c>
      <c r="T82" s="51">
        <v>0</v>
      </c>
      <c r="U82" s="51">
        <f t="shared" si="15"/>
        <v>248</v>
      </c>
      <c r="V82" s="51">
        <v>0</v>
      </c>
      <c r="W82" s="51">
        <v>248</v>
      </c>
      <c r="X82" s="51">
        <v>0</v>
      </c>
      <c r="Y82" s="51">
        <f t="shared" si="16"/>
        <v>0</v>
      </c>
      <c r="Z82" s="51">
        <v>0</v>
      </c>
      <c r="AA82" s="51">
        <v>0</v>
      </c>
      <c r="AB82" s="51">
        <v>0</v>
      </c>
      <c r="AC82" s="51">
        <f t="shared" si="17"/>
        <v>0</v>
      </c>
      <c r="AD82" s="51">
        <v>0</v>
      </c>
      <c r="AE82" s="51">
        <v>0</v>
      </c>
      <c r="AF82" s="51">
        <v>0</v>
      </c>
      <c r="AG82" s="51">
        <v>868</v>
      </c>
      <c r="AH82" s="51">
        <v>0</v>
      </c>
    </row>
    <row r="83" spans="1:34" ht="13.5">
      <c r="A83" s="26" t="s">
        <v>80</v>
      </c>
      <c r="B83" s="49" t="s">
        <v>219</v>
      </c>
      <c r="C83" s="50" t="s">
        <v>220</v>
      </c>
      <c r="D83" s="51">
        <f t="shared" si="18"/>
        <v>2196</v>
      </c>
      <c r="E83" s="51">
        <v>2158</v>
      </c>
      <c r="F83" s="51">
        <v>38</v>
      </c>
      <c r="G83" s="51">
        <f t="shared" si="10"/>
        <v>2196</v>
      </c>
      <c r="H83" s="51">
        <f t="shared" si="11"/>
        <v>1380</v>
      </c>
      <c r="I83" s="51">
        <f t="shared" si="12"/>
        <v>0</v>
      </c>
      <c r="J83" s="51">
        <v>0</v>
      </c>
      <c r="K83" s="51">
        <v>0</v>
      </c>
      <c r="L83" s="51">
        <v>0</v>
      </c>
      <c r="M83" s="51">
        <f t="shared" si="13"/>
        <v>599</v>
      </c>
      <c r="N83" s="51">
        <v>0</v>
      </c>
      <c r="O83" s="51">
        <v>561</v>
      </c>
      <c r="P83" s="51">
        <v>38</v>
      </c>
      <c r="Q83" s="51">
        <f t="shared" si="14"/>
        <v>150</v>
      </c>
      <c r="R83" s="51">
        <v>0</v>
      </c>
      <c r="S83" s="51">
        <v>150</v>
      </c>
      <c r="T83" s="51">
        <v>0</v>
      </c>
      <c r="U83" s="51">
        <f t="shared" si="15"/>
        <v>364</v>
      </c>
      <c r="V83" s="51">
        <v>0</v>
      </c>
      <c r="W83" s="51">
        <v>364</v>
      </c>
      <c r="X83" s="51">
        <v>0</v>
      </c>
      <c r="Y83" s="51">
        <f t="shared" si="16"/>
        <v>267</v>
      </c>
      <c r="Z83" s="51">
        <v>0</v>
      </c>
      <c r="AA83" s="51">
        <v>267</v>
      </c>
      <c r="AB83" s="51">
        <v>0</v>
      </c>
      <c r="AC83" s="51">
        <f t="shared" si="17"/>
        <v>0</v>
      </c>
      <c r="AD83" s="51">
        <v>0</v>
      </c>
      <c r="AE83" s="51">
        <v>0</v>
      </c>
      <c r="AF83" s="51">
        <v>0</v>
      </c>
      <c r="AG83" s="51">
        <v>816</v>
      </c>
      <c r="AH83" s="51">
        <v>0</v>
      </c>
    </row>
    <row r="84" spans="1:34" ht="13.5">
      <c r="A84" s="26" t="s">
        <v>80</v>
      </c>
      <c r="B84" s="49" t="s">
        <v>221</v>
      </c>
      <c r="C84" s="50" t="s">
        <v>33</v>
      </c>
      <c r="D84" s="51">
        <f t="shared" si="18"/>
        <v>779</v>
      </c>
      <c r="E84" s="51">
        <v>719</v>
      </c>
      <c r="F84" s="51">
        <v>60</v>
      </c>
      <c r="G84" s="51">
        <f t="shared" si="10"/>
        <v>779</v>
      </c>
      <c r="H84" s="51">
        <f t="shared" si="11"/>
        <v>719</v>
      </c>
      <c r="I84" s="51">
        <f t="shared" si="12"/>
        <v>0</v>
      </c>
      <c r="J84" s="51">
        <v>0</v>
      </c>
      <c r="K84" s="51">
        <v>0</v>
      </c>
      <c r="L84" s="51">
        <v>0</v>
      </c>
      <c r="M84" s="51">
        <f t="shared" si="13"/>
        <v>433</v>
      </c>
      <c r="N84" s="51">
        <v>0</v>
      </c>
      <c r="O84" s="51">
        <v>433</v>
      </c>
      <c r="P84" s="51">
        <v>0</v>
      </c>
      <c r="Q84" s="51">
        <f t="shared" si="14"/>
        <v>137</v>
      </c>
      <c r="R84" s="51">
        <v>0</v>
      </c>
      <c r="S84" s="51">
        <v>137</v>
      </c>
      <c r="T84" s="51">
        <v>0</v>
      </c>
      <c r="U84" s="51">
        <f t="shared" si="15"/>
        <v>149</v>
      </c>
      <c r="V84" s="51">
        <v>0</v>
      </c>
      <c r="W84" s="51">
        <v>149</v>
      </c>
      <c r="X84" s="51">
        <v>0</v>
      </c>
      <c r="Y84" s="51">
        <f t="shared" si="16"/>
        <v>0</v>
      </c>
      <c r="Z84" s="51">
        <v>0</v>
      </c>
      <c r="AA84" s="51">
        <v>0</v>
      </c>
      <c r="AB84" s="51">
        <v>0</v>
      </c>
      <c r="AC84" s="51">
        <f t="shared" si="17"/>
        <v>0</v>
      </c>
      <c r="AD84" s="51">
        <v>0</v>
      </c>
      <c r="AE84" s="51">
        <v>0</v>
      </c>
      <c r="AF84" s="51">
        <v>0</v>
      </c>
      <c r="AG84" s="51">
        <v>60</v>
      </c>
      <c r="AH84" s="51">
        <v>0</v>
      </c>
    </row>
    <row r="85" spans="1:34" ht="13.5">
      <c r="A85" s="26" t="s">
        <v>80</v>
      </c>
      <c r="B85" s="49" t="s">
        <v>222</v>
      </c>
      <c r="C85" s="50" t="s">
        <v>223</v>
      </c>
      <c r="D85" s="51">
        <f t="shared" si="18"/>
        <v>934</v>
      </c>
      <c r="E85" s="51">
        <v>927</v>
      </c>
      <c r="F85" s="51">
        <v>7</v>
      </c>
      <c r="G85" s="51">
        <f t="shared" si="10"/>
        <v>934</v>
      </c>
      <c r="H85" s="51">
        <f t="shared" si="11"/>
        <v>860</v>
      </c>
      <c r="I85" s="51">
        <f t="shared" si="12"/>
        <v>0</v>
      </c>
      <c r="J85" s="51">
        <v>0</v>
      </c>
      <c r="K85" s="51">
        <v>0</v>
      </c>
      <c r="L85" s="51">
        <v>0</v>
      </c>
      <c r="M85" s="51">
        <f t="shared" si="13"/>
        <v>293</v>
      </c>
      <c r="N85" s="51">
        <v>0</v>
      </c>
      <c r="O85" s="51">
        <v>240</v>
      </c>
      <c r="P85" s="51">
        <v>53</v>
      </c>
      <c r="Q85" s="51">
        <f t="shared" si="14"/>
        <v>0</v>
      </c>
      <c r="R85" s="51">
        <v>0</v>
      </c>
      <c r="S85" s="51">
        <v>0</v>
      </c>
      <c r="T85" s="51">
        <v>0</v>
      </c>
      <c r="U85" s="51">
        <f t="shared" si="15"/>
        <v>171</v>
      </c>
      <c r="V85" s="51">
        <v>0</v>
      </c>
      <c r="W85" s="51">
        <v>171</v>
      </c>
      <c r="X85" s="51">
        <v>0</v>
      </c>
      <c r="Y85" s="51">
        <f t="shared" si="16"/>
        <v>384</v>
      </c>
      <c r="Z85" s="51">
        <v>0</v>
      </c>
      <c r="AA85" s="51">
        <v>384</v>
      </c>
      <c r="AB85" s="51">
        <v>0</v>
      </c>
      <c r="AC85" s="51">
        <f t="shared" si="17"/>
        <v>12</v>
      </c>
      <c r="AD85" s="51">
        <v>0</v>
      </c>
      <c r="AE85" s="51">
        <v>12</v>
      </c>
      <c r="AF85" s="51">
        <v>0</v>
      </c>
      <c r="AG85" s="51">
        <v>74</v>
      </c>
      <c r="AH85" s="51">
        <v>86</v>
      </c>
    </row>
    <row r="86" spans="1:34" ht="13.5">
      <c r="A86" s="26" t="s">
        <v>80</v>
      </c>
      <c r="B86" s="49" t="s">
        <v>224</v>
      </c>
      <c r="C86" s="50" t="s">
        <v>225</v>
      </c>
      <c r="D86" s="51">
        <f t="shared" si="18"/>
        <v>2087</v>
      </c>
      <c r="E86" s="51">
        <v>1566</v>
      </c>
      <c r="F86" s="51">
        <v>521</v>
      </c>
      <c r="G86" s="51">
        <f t="shared" si="10"/>
        <v>2087</v>
      </c>
      <c r="H86" s="51">
        <f t="shared" si="11"/>
        <v>1566</v>
      </c>
      <c r="I86" s="51">
        <f t="shared" si="12"/>
        <v>0</v>
      </c>
      <c r="J86" s="51">
        <v>0</v>
      </c>
      <c r="K86" s="51">
        <v>0</v>
      </c>
      <c r="L86" s="51">
        <v>0</v>
      </c>
      <c r="M86" s="51">
        <f t="shared" si="13"/>
        <v>1478</v>
      </c>
      <c r="N86" s="51">
        <v>0</v>
      </c>
      <c r="O86" s="51">
        <v>1414</v>
      </c>
      <c r="P86" s="51">
        <v>64</v>
      </c>
      <c r="Q86" s="51">
        <f t="shared" si="14"/>
        <v>88</v>
      </c>
      <c r="R86" s="51">
        <v>88</v>
      </c>
      <c r="S86" s="51">
        <v>0</v>
      </c>
      <c r="T86" s="51">
        <v>0</v>
      </c>
      <c r="U86" s="51">
        <f t="shared" si="15"/>
        <v>0</v>
      </c>
      <c r="V86" s="51">
        <v>0</v>
      </c>
      <c r="W86" s="51">
        <v>0</v>
      </c>
      <c r="X86" s="51">
        <v>0</v>
      </c>
      <c r="Y86" s="51">
        <f t="shared" si="16"/>
        <v>0</v>
      </c>
      <c r="Z86" s="51">
        <v>0</v>
      </c>
      <c r="AA86" s="51">
        <v>0</v>
      </c>
      <c r="AB86" s="51">
        <v>0</v>
      </c>
      <c r="AC86" s="51">
        <f t="shared" si="17"/>
        <v>0</v>
      </c>
      <c r="AD86" s="51">
        <v>0</v>
      </c>
      <c r="AE86" s="51">
        <v>0</v>
      </c>
      <c r="AF86" s="51">
        <v>0</v>
      </c>
      <c r="AG86" s="51">
        <v>521</v>
      </c>
      <c r="AH86" s="51">
        <v>1082</v>
      </c>
    </row>
    <row r="87" spans="1:34" ht="13.5">
      <c r="A87" s="26" t="s">
        <v>80</v>
      </c>
      <c r="B87" s="49" t="s">
        <v>226</v>
      </c>
      <c r="C87" s="50" t="s">
        <v>227</v>
      </c>
      <c r="D87" s="51">
        <f t="shared" si="18"/>
        <v>2208</v>
      </c>
      <c r="E87" s="51">
        <v>1292</v>
      </c>
      <c r="F87" s="51">
        <v>916</v>
      </c>
      <c r="G87" s="51">
        <f t="shared" si="10"/>
        <v>2208</v>
      </c>
      <c r="H87" s="51">
        <f t="shared" si="11"/>
        <v>1328</v>
      </c>
      <c r="I87" s="51">
        <f t="shared" si="12"/>
        <v>0</v>
      </c>
      <c r="J87" s="51">
        <v>0</v>
      </c>
      <c r="K87" s="51">
        <v>0</v>
      </c>
      <c r="L87" s="51">
        <v>0</v>
      </c>
      <c r="M87" s="51">
        <f t="shared" si="13"/>
        <v>1198</v>
      </c>
      <c r="N87" s="51">
        <v>0</v>
      </c>
      <c r="O87" s="51">
        <v>1166</v>
      </c>
      <c r="P87" s="51">
        <v>32</v>
      </c>
      <c r="Q87" s="51">
        <f t="shared" si="14"/>
        <v>130</v>
      </c>
      <c r="R87" s="51">
        <v>0</v>
      </c>
      <c r="S87" s="51">
        <v>126</v>
      </c>
      <c r="T87" s="51">
        <v>4</v>
      </c>
      <c r="U87" s="51">
        <f t="shared" si="15"/>
        <v>0</v>
      </c>
      <c r="V87" s="51">
        <v>0</v>
      </c>
      <c r="W87" s="51">
        <v>0</v>
      </c>
      <c r="X87" s="51">
        <v>0</v>
      </c>
      <c r="Y87" s="51">
        <f t="shared" si="16"/>
        <v>0</v>
      </c>
      <c r="Z87" s="51">
        <v>0</v>
      </c>
      <c r="AA87" s="51">
        <v>0</v>
      </c>
      <c r="AB87" s="51">
        <v>0</v>
      </c>
      <c r="AC87" s="51">
        <f t="shared" si="17"/>
        <v>0</v>
      </c>
      <c r="AD87" s="51">
        <v>0</v>
      </c>
      <c r="AE87" s="51">
        <v>0</v>
      </c>
      <c r="AF87" s="51">
        <v>0</v>
      </c>
      <c r="AG87" s="51">
        <v>880</v>
      </c>
      <c r="AH87" s="51">
        <v>0</v>
      </c>
    </row>
    <row r="88" spans="1:34" ht="13.5">
      <c r="A88" s="26" t="s">
        <v>80</v>
      </c>
      <c r="B88" s="49" t="s">
        <v>228</v>
      </c>
      <c r="C88" s="50" t="s">
        <v>229</v>
      </c>
      <c r="D88" s="51">
        <f t="shared" si="18"/>
        <v>2122</v>
      </c>
      <c r="E88" s="51">
        <v>1540</v>
      </c>
      <c r="F88" s="51">
        <v>582</v>
      </c>
      <c r="G88" s="51">
        <f t="shared" si="10"/>
        <v>2122</v>
      </c>
      <c r="H88" s="51">
        <f t="shared" si="11"/>
        <v>1540</v>
      </c>
      <c r="I88" s="51">
        <f t="shared" si="12"/>
        <v>0</v>
      </c>
      <c r="J88" s="51">
        <v>0</v>
      </c>
      <c r="K88" s="51">
        <v>0</v>
      </c>
      <c r="L88" s="51">
        <v>0</v>
      </c>
      <c r="M88" s="51">
        <f t="shared" si="13"/>
        <v>864</v>
      </c>
      <c r="N88" s="51">
        <v>0</v>
      </c>
      <c r="O88" s="51">
        <v>864</v>
      </c>
      <c r="P88" s="51">
        <v>0</v>
      </c>
      <c r="Q88" s="51">
        <f t="shared" si="14"/>
        <v>111</v>
      </c>
      <c r="R88" s="51">
        <v>0</v>
      </c>
      <c r="S88" s="51">
        <v>111</v>
      </c>
      <c r="T88" s="51">
        <v>0</v>
      </c>
      <c r="U88" s="51">
        <f t="shared" si="15"/>
        <v>374</v>
      </c>
      <c r="V88" s="51">
        <v>0</v>
      </c>
      <c r="W88" s="51">
        <v>374</v>
      </c>
      <c r="X88" s="51">
        <v>0</v>
      </c>
      <c r="Y88" s="51">
        <f t="shared" si="16"/>
        <v>157</v>
      </c>
      <c r="Z88" s="51">
        <v>0</v>
      </c>
      <c r="AA88" s="51">
        <v>157</v>
      </c>
      <c r="AB88" s="51">
        <v>0</v>
      </c>
      <c r="AC88" s="51">
        <f t="shared" si="17"/>
        <v>34</v>
      </c>
      <c r="AD88" s="51">
        <v>0</v>
      </c>
      <c r="AE88" s="51">
        <v>34</v>
      </c>
      <c r="AF88" s="51">
        <v>0</v>
      </c>
      <c r="AG88" s="51">
        <v>582</v>
      </c>
      <c r="AH88" s="51">
        <v>3</v>
      </c>
    </row>
    <row r="89" spans="1:34" ht="13.5">
      <c r="A89" s="26" t="s">
        <v>80</v>
      </c>
      <c r="B89" s="49" t="s">
        <v>230</v>
      </c>
      <c r="C89" s="50" t="s">
        <v>231</v>
      </c>
      <c r="D89" s="51">
        <f t="shared" si="18"/>
        <v>1536</v>
      </c>
      <c r="E89" s="51">
        <v>1167</v>
      </c>
      <c r="F89" s="51">
        <v>369</v>
      </c>
      <c r="G89" s="51">
        <f t="shared" si="10"/>
        <v>1536</v>
      </c>
      <c r="H89" s="51">
        <f t="shared" si="11"/>
        <v>1076</v>
      </c>
      <c r="I89" s="51">
        <f t="shared" si="12"/>
        <v>0</v>
      </c>
      <c r="J89" s="51">
        <v>0</v>
      </c>
      <c r="K89" s="51">
        <v>0</v>
      </c>
      <c r="L89" s="51">
        <v>0</v>
      </c>
      <c r="M89" s="51">
        <f t="shared" si="13"/>
        <v>597</v>
      </c>
      <c r="N89" s="51">
        <v>0</v>
      </c>
      <c r="O89" s="51">
        <v>597</v>
      </c>
      <c r="P89" s="51">
        <v>0</v>
      </c>
      <c r="Q89" s="51">
        <f t="shared" si="14"/>
        <v>134</v>
      </c>
      <c r="R89" s="51">
        <v>0</v>
      </c>
      <c r="S89" s="51">
        <v>134</v>
      </c>
      <c r="T89" s="51">
        <v>0</v>
      </c>
      <c r="U89" s="51">
        <f t="shared" si="15"/>
        <v>0</v>
      </c>
      <c r="V89" s="51">
        <v>0</v>
      </c>
      <c r="W89" s="51">
        <v>0</v>
      </c>
      <c r="X89" s="51">
        <v>0</v>
      </c>
      <c r="Y89" s="51">
        <f t="shared" si="16"/>
        <v>287</v>
      </c>
      <c r="Z89" s="51">
        <v>0</v>
      </c>
      <c r="AA89" s="51">
        <v>287</v>
      </c>
      <c r="AB89" s="51">
        <v>0</v>
      </c>
      <c r="AC89" s="51">
        <f t="shared" si="17"/>
        <v>58</v>
      </c>
      <c r="AD89" s="51">
        <v>0</v>
      </c>
      <c r="AE89" s="51">
        <v>58</v>
      </c>
      <c r="AF89" s="51">
        <v>0</v>
      </c>
      <c r="AG89" s="51">
        <v>460</v>
      </c>
      <c r="AH89" s="51">
        <v>0</v>
      </c>
    </row>
    <row r="90" spans="1:34" ht="13.5">
      <c r="A90" s="26" t="s">
        <v>80</v>
      </c>
      <c r="B90" s="49" t="s">
        <v>232</v>
      </c>
      <c r="C90" s="50" t="s">
        <v>263</v>
      </c>
      <c r="D90" s="51">
        <f t="shared" si="18"/>
        <v>667</v>
      </c>
      <c r="E90" s="51">
        <v>649</v>
      </c>
      <c r="F90" s="51">
        <v>18</v>
      </c>
      <c r="G90" s="51">
        <f t="shared" si="10"/>
        <v>667</v>
      </c>
      <c r="H90" s="51">
        <f t="shared" si="11"/>
        <v>649</v>
      </c>
      <c r="I90" s="51">
        <f t="shared" si="12"/>
        <v>0</v>
      </c>
      <c r="J90" s="51">
        <v>0</v>
      </c>
      <c r="K90" s="51">
        <v>0</v>
      </c>
      <c r="L90" s="51">
        <v>0</v>
      </c>
      <c r="M90" s="51">
        <f t="shared" si="13"/>
        <v>543</v>
      </c>
      <c r="N90" s="51">
        <v>0</v>
      </c>
      <c r="O90" s="51">
        <v>543</v>
      </c>
      <c r="P90" s="51">
        <v>0</v>
      </c>
      <c r="Q90" s="51">
        <f t="shared" si="14"/>
        <v>82</v>
      </c>
      <c r="R90" s="51">
        <v>0</v>
      </c>
      <c r="S90" s="51">
        <v>82</v>
      </c>
      <c r="T90" s="51">
        <v>0</v>
      </c>
      <c r="U90" s="51">
        <f t="shared" si="15"/>
        <v>4</v>
      </c>
      <c r="V90" s="51">
        <v>0</v>
      </c>
      <c r="W90" s="51">
        <v>4</v>
      </c>
      <c r="X90" s="51">
        <v>0</v>
      </c>
      <c r="Y90" s="51">
        <f t="shared" si="16"/>
        <v>0</v>
      </c>
      <c r="Z90" s="51">
        <v>0</v>
      </c>
      <c r="AA90" s="51">
        <v>0</v>
      </c>
      <c r="AB90" s="51">
        <v>0</v>
      </c>
      <c r="AC90" s="51">
        <f t="shared" si="17"/>
        <v>20</v>
      </c>
      <c r="AD90" s="51">
        <v>0</v>
      </c>
      <c r="AE90" s="51">
        <v>20</v>
      </c>
      <c r="AF90" s="51">
        <v>0</v>
      </c>
      <c r="AG90" s="51">
        <v>18</v>
      </c>
      <c r="AH90" s="51">
        <v>0</v>
      </c>
    </row>
    <row r="91" spans="1:34" ht="13.5">
      <c r="A91" s="26" t="s">
        <v>80</v>
      </c>
      <c r="B91" s="49" t="s">
        <v>233</v>
      </c>
      <c r="C91" s="50" t="s">
        <v>234</v>
      </c>
      <c r="D91" s="51">
        <f t="shared" si="18"/>
        <v>613</v>
      </c>
      <c r="E91" s="51">
        <v>600</v>
      </c>
      <c r="F91" s="51">
        <v>13</v>
      </c>
      <c r="G91" s="51">
        <f t="shared" si="10"/>
        <v>613</v>
      </c>
      <c r="H91" s="51">
        <f t="shared" si="11"/>
        <v>600</v>
      </c>
      <c r="I91" s="51">
        <f t="shared" si="12"/>
        <v>0</v>
      </c>
      <c r="J91" s="51">
        <v>0</v>
      </c>
      <c r="K91" s="51">
        <v>0</v>
      </c>
      <c r="L91" s="51">
        <v>0</v>
      </c>
      <c r="M91" s="51">
        <f t="shared" si="13"/>
        <v>515</v>
      </c>
      <c r="N91" s="51">
        <v>0</v>
      </c>
      <c r="O91" s="51">
        <v>515</v>
      </c>
      <c r="P91" s="51">
        <v>0</v>
      </c>
      <c r="Q91" s="51">
        <f t="shared" si="14"/>
        <v>63</v>
      </c>
      <c r="R91" s="51">
        <v>0</v>
      </c>
      <c r="S91" s="51">
        <v>63</v>
      </c>
      <c r="T91" s="51">
        <v>0</v>
      </c>
      <c r="U91" s="51">
        <f t="shared" si="15"/>
        <v>4</v>
      </c>
      <c r="V91" s="51">
        <v>0</v>
      </c>
      <c r="W91" s="51">
        <v>4</v>
      </c>
      <c r="X91" s="51">
        <v>0</v>
      </c>
      <c r="Y91" s="51">
        <f t="shared" si="16"/>
        <v>0</v>
      </c>
      <c r="Z91" s="51">
        <v>0</v>
      </c>
      <c r="AA91" s="51">
        <v>0</v>
      </c>
      <c r="AB91" s="51">
        <v>0</v>
      </c>
      <c r="AC91" s="51">
        <f t="shared" si="17"/>
        <v>18</v>
      </c>
      <c r="AD91" s="51">
        <v>0</v>
      </c>
      <c r="AE91" s="51">
        <v>18</v>
      </c>
      <c r="AF91" s="51">
        <v>0</v>
      </c>
      <c r="AG91" s="51">
        <v>13</v>
      </c>
      <c r="AH91" s="51">
        <v>0</v>
      </c>
    </row>
    <row r="92" spans="1:34" ht="13.5">
      <c r="A92" s="26" t="s">
        <v>80</v>
      </c>
      <c r="B92" s="49" t="s">
        <v>235</v>
      </c>
      <c r="C92" s="50" t="s">
        <v>236</v>
      </c>
      <c r="D92" s="51">
        <f t="shared" si="18"/>
        <v>5932</v>
      </c>
      <c r="E92" s="51">
        <v>4642</v>
      </c>
      <c r="F92" s="51">
        <v>1290</v>
      </c>
      <c r="G92" s="51">
        <f t="shared" si="10"/>
        <v>5932</v>
      </c>
      <c r="H92" s="51">
        <f t="shared" si="11"/>
        <v>4462</v>
      </c>
      <c r="I92" s="51">
        <f t="shared" si="12"/>
        <v>0</v>
      </c>
      <c r="J92" s="51">
        <v>0</v>
      </c>
      <c r="K92" s="51">
        <v>0</v>
      </c>
      <c r="L92" s="51">
        <v>0</v>
      </c>
      <c r="M92" s="51">
        <f t="shared" si="13"/>
        <v>3638</v>
      </c>
      <c r="N92" s="51">
        <v>0</v>
      </c>
      <c r="O92" s="51">
        <v>2348</v>
      </c>
      <c r="P92" s="51">
        <v>1290</v>
      </c>
      <c r="Q92" s="51">
        <f t="shared" si="14"/>
        <v>730</v>
      </c>
      <c r="R92" s="51">
        <v>0</v>
      </c>
      <c r="S92" s="51">
        <v>730</v>
      </c>
      <c r="T92" s="51">
        <v>0</v>
      </c>
      <c r="U92" s="51">
        <f t="shared" si="15"/>
        <v>92</v>
      </c>
      <c r="V92" s="51">
        <v>0</v>
      </c>
      <c r="W92" s="51">
        <v>92</v>
      </c>
      <c r="X92" s="51">
        <v>0</v>
      </c>
      <c r="Y92" s="51">
        <f t="shared" si="16"/>
        <v>2</v>
      </c>
      <c r="Z92" s="51">
        <v>0</v>
      </c>
      <c r="AA92" s="51">
        <v>2</v>
      </c>
      <c r="AB92" s="51">
        <v>0</v>
      </c>
      <c r="AC92" s="51">
        <f t="shared" si="17"/>
        <v>0</v>
      </c>
      <c r="AD92" s="51">
        <v>0</v>
      </c>
      <c r="AE92" s="51">
        <v>0</v>
      </c>
      <c r="AF92" s="51">
        <v>0</v>
      </c>
      <c r="AG92" s="51">
        <v>1470</v>
      </c>
      <c r="AH92" s="51">
        <v>0</v>
      </c>
    </row>
    <row r="93" spans="1:34" ht="13.5">
      <c r="A93" s="26" t="s">
        <v>80</v>
      </c>
      <c r="B93" s="49" t="s">
        <v>237</v>
      </c>
      <c r="C93" s="50" t="s">
        <v>238</v>
      </c>
      <c r="D93" s="51">
        <f t="shared" si="18"/>
        <v>454</v>
      </c>
      <c r="E93" s="51">
        <v>397</v>
      </c>
      <c r="F93" s="51">
        <v>57</v>
      </c>
      <c r="G93" s="51">
        <f t="shared" si="10"/>
        <v>454</v>
      </c>
      <c r="H93" s="51">
        <f t="shared" si="11"/>
        <v>397</v>
      </c>
      <c r="I93" s="51">
        <f t="shared" si="12"/>
        <v>0</v>
      </c>
      <c r="J93" s="51">
        <v>0</v>
      </c>
      <c r="K93" s="51">
        <v>0</v>
      </c>
      <c r="L93" s="51">
        <v>0</v>
      </c>
      <c r="M93" s="51">
        <f t="shared" si="13"/>
        <v>337</v>
      </c>
      <c r="N93" s="51">
        <v>0</v>
      </c>
      <c r="O93" s="51">
        <v>337</v>
      </c>
      <c r="P93" s="51">
        <v>0</v>
      </c>
      <c r="Q93" s="51">
        <f t="shared" si="14"/>
        <v>49</v>
      </c>
      <c r="R93" s="51">
        <v>0</v>
      </c>
      <c r="S93" s="51">
        <v>49</v>
      </c>
      <c r="T93" s="51">
        <v>0</v>
      </c>
      <c r="U93" s="51">
        <f t="shared" si="15"/>
        <v>3</v>
      </c>
      <c r="V93" s="51">
        <v>0</v>
      </c>
      <c r="W93" s="51">
        <v>3</v>
      </c>
      <c r="X93" s="51">
        <v>0</v>
      </c>
      <c r="Y93" s="51">
        <f t="shared" si="16"/>
        <v>0</v>
      </c>
      <c r="Z93" s="51">
        <v>0</v>
      </c>
      <c r="AA93" s="51">
        <v>0</v>
      </c>
      <c r="AB93" s="51">
        <v>0</v>
      </c>
      <c r="AC93" s="51">
        <f t="shared" si="17"/>
        <v>8</v>
      </c>
      <c r="AD93" s="51">
        <v>0</v>
      </c>
      <c r="AE93" s="51">
        <v>8</v>
      </c>
      <c r="AF93" s="51">
        <v>0</v>
      </c>
      <c r="AG93" s="51">
        <v>57</v>
      </c>
      <c r="AH93" s="51">
        <v>0</v>
      </c>
    </row>
    <row r="94" spans="1:34" ht="13.5">
      <c r="A94" s="26" t="s">
        <v>80</v>
      </c>
      <c r="B94" s="49" t="s">
        <v>239</v>
      </c>
      <c r="C94" s="50" t="s">
        <v>240</v>
      </c>
      <c r="D94" s="51">
        <f t="shared" si="18"/>
        <v>1849</v>
      </c>
      <c r="E94" s="51">
        <v>1790</v>
      </c>
      <c r="F94" s="51">
        <v>59</v>
      </c>
      <c r="G94" s="51">
        <f t="shared" si="10"/>
        <v>1849</v>
      </c>
      <c r="H94" s="51">
        <f t="shared" si="11"/>
        <v>1803</v>
      </c>
      <c r="I94" s="51">
        <f t="shared" si="12"/>
        <v>0</v>
      </c>
      <c r="J94" s="51">
        <v>0</v>
      </c>
      <c r="K94" s="51">
        <v>0</v>
      </c>
      <c r="L94" s="51">
        <v>0</v>
      </c>
      <c r="M94" s="51">
        <f t="shared" si="13"/>
        <v>1524</v>
      </c>
      <c r="N94" s="51">
        <v>0</v>
      </c>
      <c r="O94" s="51">
        <v>1524</v>
      </c>
      <c r="P94" s="51">
        <v>0</v>
      </c>
      <c r="Q94" s="51">
        <f t="shared" si="14"/>
        <v>212</v>
      </c>
      <c r="R94" s="51">
        <v>0</v>
      </c>
      <c r="S94" s="51">
        <v>212</v>
      </c>
      <c r="T94" s="51">
        <v>0</v>
      </c>
      <c r="U94" s="51">
        <f t="shared" si="15"/>
        <v>13</v>
      </c>
      <c r="V94" s="51">
        <v>0</v>
      </c>
      <c r="W94" s="51">
        <v>13</v>
      </c>
      <c r="X94" s="51">
        <v>0</v>
      </c>
      <c r="Y94" s="51">
        <f t="shared" si="16"/>
        <v>0</v>
      </c>
      <c r="Z94" s="51">
        <v>0</v>
      </c>
      <c r="AA94" s="51">
        <v>0</v>
      </c>
      <c r="AB94" s="51">
        <v>0</v>
      </c>
      <c r="AC94" s="51">
        <f t="shared" si="17"/>
        <v>54</v>
      </c>
      <c r="AD94" s="51">
        <v>0</v>
      </c>
      <c r="AE94" s="51">
        <v>54</v>
      </c>
      <c r="AF94" s="51">
        <v>0</v>
      </c>
      <c r="AG94" s="51">
        <v>46</v>
      </c>
      <c r="AH94" s="51">
        <v>0</v>
      </c>
    </row>
    <row r="95" spans="1:34" ht="13.5">
      <c r="A95" s="26" t="s">
        <v>80</v>
      </c>
      <c r="B95" s="49" t="s">
        <v>241</v>
      </c>
      <c r="C95" s="50" t="s">
        <v>242</v>
      </c>
      <c r="D95" s="51">
        <f t="shared" si="18"/>
        <v>2321</v>
      </c>
      <c r="E95" s="51">
        <v>1802</v>
      </c>
      <c r="F95" s="51">
        <v>519</v>
      </c>
      <c r="G95" s="51">
        <f t="shared" si="10"/>
        <v>2321</v>
      </c>
      <c r="H95" s="51">
        <f t="shared" si="11"/>
        <v>2200</v>
      </c>
      <c r="I95" s="51">
        <f t="shared" si="12"/>
        <v>0</v>
      </c>
      <c r="J95" s="51">
        <v>0</v>
      </c>
      <c r="K95" s="51">
        <v>0</v>
      </c>
      <c r="L95" s="51">
        <v>0</v>
      </c>
      <c r="M95" s="51">
        <f t="shared" si="13"/>
        <v>1828</v>
      </c>
      <c r="N95" s="51">
        <v>0</v>
      </c>
      <c r="O95" s="51">
        <v>1828</v>
      </c>
      <c r="P95" s="51">
        <v>0</v>
      </c>
      <c r="Q95" s="51">
        <f t="shared" si="14"/>
        <v>243</v>
      </c>
      <c r="R95" s="51">
        <v>0</v>
      </c>
      <c r="S95" s="51">
        <v>243</v>
      </c>
      <c r="T95" s="51">
        <v>0</v>
      </c>
      <c r="U95" s="51">
        <f t="shared" si="15"/>
        <v>16</v>
      </c>
      <c r="V95" s="51">
        <v>0</v>
      </c>
      <c r="W95" s="51">
        <v>16</v>
      </c>
      <c r="X95" s="51">
        <v>0</v>
      </c>
      <c r="Y95" s="51">
        <f t="shared" si="16"/>
        <v>0</v>
      </c>
      <c r="Z95" s="51">
        <v>0</v>
      </c>
      <c r="AA95" s="51">
        <v>0</v>
      </c>
      <c r="AB95" s="51">
        <v>0</v>
      </c>
      <c r="AC95" s="51">
        <f t="shared" si="17"/>
        <v>113</v>
      </c>
      <c r="AD95" s="51">
        <v>0</v>
      </c>
      <c r="AE95" s="51">
        <v>113</v>
      </c>
      <c r="AF95" s="51">
        <v>0</v>
      </c>
      <c r="AG95" s="51">
        <v>121</v>
      </c>
      <c r="AH95" s="51">
        <v>0</v>
      </c>
    </row>
    <row r="96" spans="1:34" ht="13.5">
      <c r="A96" s="26" t="s">
        <v>80</v>
      </c>
      <c r="B96" s="49" t="s">
        <v>243</v>
      </c>
      <c r="C96" s="50" t="s">
        <v>244</v>
      </c>
      <c r="D96" s="51">
        <f t="shared" si="18"/>
        <v>3093</v>
      </c>
      <c r="E96" s="51">
        <v>2499</v>
      </c>
      <c r="F96" s="51">
        <v>594</v>
      </c>
      <c r="G96" s="51">
        <f t="shared" si="10"/>
        <v>3093</v>
      </c>
      <c r="H96" s="51">
        <f t="shared" si="11"/>
        <v>1958</v>
      </c>
      <c r="I96" s="51">
        <f t="shared" si="12"/>
        <v>0</v>
      </c>
      <c r="J96" s="51">
        <v>0</v>
      </c>
      <c r="K96" s="51">
        <v>0</v>
      </c>
      <c r="L96" s="51">
        <v>0</v>
      </c>
      <c r="M96" s="51">
        <f t="shared" si="13"/>
        <v>1766</v>
      </c>
      <c r="N96" s="51">
        <v>0</v>
      </c>
      <c r="O96" s="51">
        <v>1766</v>
      </c>
      <c r="P96" s="51">
        <v>0</v>
      </c>
      <c r="Q96" s="51">
        <f t="shared" si="14"/>
        <v>27</v>
      </c>
      <c r="R96" s="51">
        <v>0</v>
      </c>
      <c r="S96" s="51">
        <v>27</v>
      </c>
      <c r="T96" s="51">
        <v>0</v>
      </c>
      <c r="U96" s="51">
        <f t="shared" si="15"/>
        <v>165</v>
      </c>
      <c r="V96" s="51">
        <v>0</v>
      </c>
      <c r="W96" s="51">
        <v>165</v>
      </c>
      <c r="X96" s="51">
        <v>0</v>
      </c>
      <c r="Y96" s="51">
        <f t="shared" si="16"/>
        <v>0</v>
      </c>
      <c r="Z96" s="51">
        <v>0</v>
      </c>
      <c r="AA96" s="51">
        <v>0</v>
      </c>
      <c r="AB96" s="51">
        <v>0</v>
      </c>
      <c r="AC96" s="51">
        <f t="shared" si="17"/>
        <v>0</v>
      </c>
      <c r="AD96" s="51">
        <v>0</v>
      </c>
      <c r="AE96" s="51">
        <v>0</v>
      </c>
      <c r="AF96" s="51">
        <v>0</v>
      </c>
      <c r="AG96" s="51">
        <v>1135</v>
      </c>
      <c r="AH96" s="51">
        <v>0</v>
      </c>
    </row>
    <row r="97" spans="1:34" ht="13.5">
      <c r="A97" s="26" t="s">
        <v>80</v>
      </c>
      <c r="B97" s="49" t="s">
        <v>245</v>
      </c>
      <c r="C97" s="50" t="s">
        <v>246</v>
      </c>
      <c r="D97" s="51">
        <f t="shared" si="18"/>
        <v>7785</v>
      </c>
      <c r="E97" s="51">
        <v>5578</v>
      </c>
      <c r="F97" s="51">
        <v>2207</v>
      </c>
      <c r="G97" s="51">
        <f t="shared" si="10"/>
        <v>7785</v>
      </c>
      <c r="H97" s="51">
        <f t="shared" si="11"/>
        <v>7108</v>
      </c>
      <c r="I97" s="51">
        <f t="shared" si="12"/>
        <v>0</v>
      </c>
      <c r="J97" s="51">
        <v>0</v>
      </c>
      <c r="K97" s="51">
        <v>0</v>
      </c>
      <c r="L97" s="51">
        <v>0</v>
      </c>
      <c r="M97" s="51">
        <f t="shared" si="13"/>
        <v>1528</v>
      </c>
      <c r="N97" s="51">
        <v>97</v>
      </c>
      <c r="O97" s="51">
        <v>1431</v>
      </c>
      <c r="P97" s="51">
        <v>0</v>
      </c>
      <c r="Q97" s="51">
        <f t="shared" si="14"/>
        <v>5572</v>
      </c>
      <c r="R97" s="51">
        <v>3360</v>
      </c>
      <c r="S97" s="51">
        <v>2212</v>
      </c>
      <c r="T97" s="51">
        <v>0</v>
      </c>
      <c r="U97" s="51">
        <f t="shared" si="15"/>
        <v>0</v>
      </c>
      <c r="V97" s="51">
        <v>0</v>
      </c>
      <c r="W97" s="51">
        <v>0</v>
      </c>
      <c r="X97" s="51">
        <v>0</v>
      </c>
      <c r="Y97" s="51">
        <f t="shared" si="16"/>
        <v>8</v>
      </c>
      <c r="Z97" s="51">
        <v>8</v>
      </c>
      <c r="AA97" s="51">
        <v>0</v>
      </c>
      <c r="AB97" s="51">
        <v>0</v>
      </c>
      <c r="AC97" s="51">
        <f t="shared" si="17"/>
        <v>0</v>
      </c>
      <c r="AD97" s="51">
        <v>0</v>
      </c>
      <c r="AE97" s="51">
        <v>0</v>
      </c>
      <c r="AF97" s="51">
        <v>0</v>
      </c>
      <c r="AG97" s="51">
        <v>677</v>
      </c>
      <c r="AH97" s="51">
        <v>0</v>
      </c>
    </row>
    <row r="98" spans="1:34" ht="13.5">
      <c r="A98" s="26" t="s">
        <v>80</v>
      </c>
      <c r="B98" s="49" t="s">
        <v>247</v>
      </c>
      <c r="C98" s="50" t="s">
        <v>248</v>
      </c>
      <c r="D98" s="51">
        <f t="shared" si="18"/>
        <v>1595</v>
      </c>
      <c r="E98" s="51">
        <v>895</v>
      </c>
      <c r="F98" s="51">
        <v>700</v>
      </c>
      <c r="G98" s="51">
        <f t="shared" si="10"/>
        <v>1595</v>
      </c>
      <c r="H98" s="51">
        <f t="shared" si="11"/>
        <v>895</v>
      </c>
      <c r="I98" s="51">
        <f t="shared" si="12"/>
        <v>0</v>
      </c>
      <c r="J98" s="51">
        <v>0</v>
      </c>
      <c r="K98" s="51">
        <v>0</v>
      </c>
      <c r="L98" s="51">
        <v>0</v>
      </c>
      <c r="M98" s="51">
        <f t="shared" si="13"/>
        <v>803</v>
      </c>
      <c r="N98" s="51">
        <v>0</v>
      </c>
      <c r="O98" s="51">
        <v>803</v>
      </c>
      <c r="P98" s="51">
        <v>0</v>
      </c>
      <c r="Q98" s="51">
        <f t="shared" si="14"/>
        <v>88</v>
      </c>
      <c r="R98" s="51">
        <v>0</v>
      </c>
      <c r="S98" s="51">
        <v>88</v>
      </c>
      <c r="T98" s="51">
        <v>0</v>
      </c>
      <c r="U98" s="51">
        <f t="shared" si="15"/>
        <v>4</v>
      </c>
      <c r="V98" s="51">
        <v>0</v>
      </c>
      <c r="W98" s="51">
        <v>4</v>
      </c>
      <c r="X98" s="51">
        <v>0</v>
      </c>
      <c r="Y98" s="51">
        <f t="shared" si="16"/>
        <v>0</v>
      </c>
      <c r="Z98" s="51">
        <v>0</v>
      </c>
      <c r="AA98" s="51">
        <v>0</v>
      </c>
      <c r="AB98" s="51">
        <v>0</v>
      </c>
      <c r="AC98" s="51">
        <f t="shared" si="17"/>
        <v>0</v>
      </c>
      <c r="AD98" s="51">
        <v>0</v>
      </c>
      <c r="AE98" s="51">
        <v>0</v>
      </c>
      <c r="AF98" s="51">
        <v>0</v>
      </c>
      <c r="AG98" s="51">
        <v>700</v>
      </c>
      <c r="AH98" s="51">
        <v>0</v>
      </c>
    </row>
    <row r="99" spans="1:34" ht="13.5">
      <c r="A99" s="26" t="s">
        <v>80</v>
      </c>
      <c r="B99" s="49" t="s">
        <v>249</v>
      </c>
      <c r="C99" s="50" t="s">
        <v>250</v>
      </c>
      <c r="D99" s="51">
        <f t="shared" si="18"/>
        <v>3339</v>
      </c>
      <c r="E99" s="51">
        <v>2939</v>
      </c>
      <c r="F99" s="51">
        <v>400</v>
      </c>
      <c r="G99" s="51">
        <f t="shared" si="10"/>
        <v>3339</v>
      </c>
      <c r="H99" s="51">
        <f t="shared" si="11"/>
        <v>3039</v>
      </c>
      <c r="I99" s="51">
        <f t="shared" si="12"/>
        <v>2991</v>
      </c>
      <c r="J99" s="51">
        <v>0</v>
      </c>
      <c r="K99" s="51">
        <v>2991</v>
      </c>
      <c r="L99" s="51">
        <v>0</v>
      </c>
      <c r="M99" s="51">
        <f t="shared" si="13"/>
        <v>0</v>
      </c>
      <c r="N99" s="51">
        <v>0</v>
      </c>
      <c r="O99" s="51">
        <v>0</v>
      </c>
      <c r="P99" s="51">
        <v>0</v>
      </c>
      <c r="Q99" s="51">
        <f t="shared" si="14"/>
        <v>0</v>
      </c>
      <c r="R99" s="51">
        <v>0</v>
      </c>
      <c r="S99" s="51">
        <v>0</v>
      </c>
      <c r="T99" s="51">
        <v>0</v>
      </c>
      <c r="U99" s="51">
        <f t="shared" si="15"/>
        <v>0</v>
      </c>
      <c r="V99" s="51">
        <v>0</v>
      </c>
      <c r="W99" s="51">
        <v>0</v>
      </c>
      <c r="X99" s="51">
        <v>0</v>
      </c>
      <c r="Y99" s="51">
        <f t="shared" si="16"/>
        <v>0</v>
      </c>
      <c r="Z99" s="51">
        <v>0</v>
      </c>
      <c r="AA99" s="51">
        <v>0</v>
      </c>
      <c r="AB99" s="51">
        <v>0</v>
      </c>
      <c r="AC99" s="51">
        <f t="shared" si="17"/>
        <v>48</v>
      </c>
      <c r="AD99" s="51">
        <v>0</v>
      </c>
      <c r="AE99" s="51">
        <v>48</v>
      </c>
      <c r="AF99" s="51">
        <v>0</v>
      </c>
      <c r="AG99" s="51">
        <v>300</v>
      </c>
      <c r="AH99" s="51">
        <v>0</v>
      </c>
    </row>
    <row r="100" spans="1:34" ht="13.5">
      <c r="A100" s="26" t="s">
        <v>80</v>
      </c>
      <c r="B100" s="49" t="s">
        <v>251</v>
      </c>
      <c r="C100" s="50" t="s">
        <v>252</v>
      </c>
      <c r="D100" s="51">
        <f t="shared" si="18"/>
        <v>2322</v>
      </c>
      <c r="E100" s="51">
        <v>2088</v>
      </c>
      <c r="F100" s="51">
        <v>234</v>
      </c>
      <c r="G100" s="51">
        <f t="shared" si="10"/>
        <v>2322</v>
      </c>
      <c r="H100" s="51">
        <f t="shared" si="11"/>
        <v>1456</v>
      </c>
      <c r="I100" s="51">
        <f t="shared" si="12"/>
        <v>0</v>
      </c>
      <c r="J100" s="51">
        <v>0</v>
      </c>
      <c r="K100" s="51">
        <v>0</v>
      </c>
      <c r="L100" s="51">
        <v>0</v>
      </c>
      <c r="M100" s="51">
        <f t="shared" si="13"/>
        <v>1079</v>
      </c>
      <c r="N100" s="51">
        <v>0</v>
      </c>
      <c r="O100" s="51">
        <v>1079</v>
      </c>
      <c r="P100" s="51">
        <v>0</v>
      </c>
      <c r="Q100" s="51">
        <f t="shared" si="14"/>
        <v>363</v>
      </c>
      <c r="R100" s="51">
        <v>0</v>
      </c>
      <c r="S100" s="51">
        <v>363</v>
      </c>
      <c r="T100" s="51">
        <v>0</v>
      </c>
      <c r="U100" s="51">
        <f t="shared" si="15"/>
        <v>14</v>
      </c>
      <c r="V100" s="51">
        <v>0</v>
      </c>
      <c r="W100" s="51">
        <v>14</v>
      </c>
      <c r="X100" s="51">
        <v>0</v>
      </c>
      <c r="Y100" s="51">
        <f t="shared" si="16"/>
        <v>0</v>
      </c>
      <c r="Z100" s="51">
        <v>0</v>
      </c>
      <c r="AA100" s="51">
        <v>0</v>
      </c>
      <c r="AB100" s="51">
        <v>0</v>
      </c>
      <c r="AC100" s="51">
        <f t="shared" si="17"/>
        <v>0</v>
      </c>
      <c r="AD100" s="51">
        <v>0</v>
      </c>
      <c r="AE100" s="51">
        <v>0</v>
      </c>
      <c r="AF100" s="51">
        <v>0</v>
      </c>
      <c r="AG100" s="51">
        <v>866</v>
      </c>
      <c r="AH100" s="51">
        <v>0</v>
      </c>
    </row>
    <row r="101" spans="1:34" ht="13.5">
      <c r="A101" s="26" t="s">
        <v>80</v>
      </c>
      <c r="B101" s="49" t="s">
        <v>253</v>
      </c>
      <c r="C101" s="50" t="s">
        <v>254</v>
      </c>
      <c r="D101" s="51">
        <f t="shared" si="18"/>
        <v>2116</v>
      </c>
      <c r="E101" s="51">
        <v>1610</v>
      </c>
      <c r="F101" s="51">
        <v>506</v>
      </c>
      <c r="G101" s="51">
        <f t="shared" si="10"/>
        <v>2116</v>
      </c>
      <c r="H101" s="51">
        <f t="shared" si="11"/>
        <v>1610</v>
      </c>
      <c r="I101" s="51">
        <f t="shared" si="12"/>
        <v>0</v>
      </c>
      <c r="J101" s="51">
        <v>0</v>
      </c>
      <c r="K101" s="51">
        <v>0</v>
      </c>
      <c r="L101" s="51">
        <v>0</v>
      </c>
      <c r="M101" s="51">
        <f t="shared" si="13"/>
        <v>1192</v>
      </c>
      <c r="N101" s="51">
        <v>0</v>
      </c>
      <c r="O101" s="51">
        <v>1192</v>
      </c>
      <c r="P101" s="51">
        <v>0</v>
      </c>
      <c r="Q101" s="51">
        <f t="shared" si="14"/>
        <v>398</v>
      </c>
      <c r="R101" s="51">
        <v>0</v>
      </c>
      <c r="S101" s="51">
        <v>398</v>
      </c>
      <c r="T101" s="51">
        <v>0</v>
      </c>
      <c r="U101" s="51">
        <f t="shared" si="15"/>
        <v>20</v>
      </c>
      <c r="V101" s="51">
        <v>0</v>
      </c>
      <c r="W101" s="51">
        <v>20</v>
      </c>
      <c r="X101" s="51">
        <v>0</v>
      </c>
      <c r="Y101" s="51">
        <f t="shared" si="16"/>
        <v>0</v>
      </c>
      <c r="Z101" s="51">
        <v>0</v>
      </c>
      <c r="AA101" s="51">
        <v>0</v>
      </c>
      <c r="AB101" s="51">
        <v>0</v>
      </c>
      <c r="AC101" s="51">
        <f t="shared" si="17"/>
        <v>0</v>
      </c>
      <c r="AD101" s="51">
        <v>0</v>
      </c>
      <c r="AE101" s="51">
        <v>0</v>
      </c>
      <c r="AF101" s="51">
        <v>0</v>
      </c>
      <c r="AG101" s="51">
        <v>506</v>
      </c>
      <c r="AH101" s="51">
        <v>0</v>
      </c>
    </row>
    <row r="102" spans="1:34" ht="13.5">
      <c r="A102" s="26" t="s">
        <v>80</v>
      </c>
      <c r="B102" s="49" t="s">
        <v>255</v>
      </c>
      <c r="C102" s="50" t="s">
        <v>256</v>
      </c>
      <c r="D102" s="51">
        <f t="shared" si="18"/>
        <v>2299</v>
      </c>
      <c r="E102" s="51">
        <v>1609</v>
      </c>
      <c r="F102" s="51">
        <v>690</v>
      </c>
      <c r="G102" s="51">
        <f t="shared" si="10"/>
        <v>2299</v>
      </c>
      <c r="H102" s="51">
        <f t="shared" si="11"/>
        <v>1471</v>
      </c>
      <c r="I102" s="51">
        <f t="shared" si="12"/>
        <v>0</v>
      </c>
      <c r="J102" s="51">
        <v>0</v>
      </c>
      <c r="K102" s="51">
        <v>0</v>
      </c>
      <c r="L102" s="51">
        <v>0</v>
      </c>
      <c r="M102" s="51">
        <f t="shared" si="13"/>
        <v>1149</v>
      </c>
      <c r="N102" s="51">
        <v>0</v>
      </c>
      <c r="O102" s="51">
        <v>1149</v>
      </c>
      <c r="P102" s="51">
        <v>0</v>
      </c>
      <c r="Q102" s="51">
        <f t="shared" si="14"/>
        <v>234</v>
      </c>
      <c r="R102" s="51">
        <v>0</v>
      </c>
      <c r="S102" s="51">
        <v>234</v>
      </c>
      <c r="T102" s="51">
        <v>0</v>
      </c>
      <c r="U102" s="51">
        <f t="shared" si="15"/>
        <v>88</v>
      </c>
      <c r="V102" s="51">
        <v>0</v>
      </c>
      <c r="W102" s="51">
        <v>88</v>
      </c>
      <c r="X102" s="51">
        <v>0</v>
      </c>
      <c r="Y102" s="51">
        <f t="shared" si="16"/>
        <v>0</v>
      </c>
      <c r="Z102" s="51">
        <v>0</v>
      </c>
      <c r="AA102" s="51">
        <v>0</v>
      </c>
      <c r="AB102" s="51">
        <v>0</v>
      </c>
      <c r="AC102" s="51">
        <f t="shared" si="17"/>
        <v>0</v>
      </c>
      <c r="AD102" s="51">
        <v>0</v>
      </c>
      <c r="AE102" s="51">
        <v>0</v>
      </c>
      <c r="AF102" s="51">
        <v>0</v>
      </c>
      <c r="AG102" s="51">
        <v>828</v>
      </c>
      <c r="AH102" s="51">
        <v>0</v>
      </c>
    </row>
    <row r="103" spans="1:34" ht="13.5">
      <c r="A103" s="80" t="s">
        <v>286</v>
      </c>
      <c r="B103" s="81"/>
      <c r="C103" s="82"/>
      <c r="D103" s="51">
        <f aca="true" t="shared" si="19" ref="D103:AH103">SUM(D7:D102)</f>
        <v>681552</v>
      </c>
      <c r="E103" s="51">
        <f t="shared" si="19"/>
        <v>470653</v>
      </c>
      <c r="F103" s="51">
        <f t="shared" si="19"/>
        <v>210899</v>
      </c>
      <c r="G103" s="51">
        <f t="shared" si="19"/>
        <v>681552</v>
      </c>
      <c r="H103" s="51">
        <f t="shared" si="19"/>
        <v>578415</v>
      </c>
      <c r="I103" s="51">
        <f t="shared" si="19"/>
        <v>9191</v>
      </c>
      <c r="J103" s="51">
        <f t="shared" si="19"/>
        <v>51</v>
      </c>
      <c r="K103" s="51">
        <f t="shared" si="19"/>
        <v>8460</v>
      </c>
      <c r="L103" s="51">
        <f t="shared" si="19"/>
        <v>680</v>
      </c>
      <c r="M103" s="51">
        <f t="shared" si="19"/>
        <v>424873</v>
      </c>
      <c r="N103" s="51">
        <f t="shared" si="19"/>
        <v>89666</v>
      </c>
      <c r="O103" s="51">
        <f t="shared" si="19"/>
        <v>236781</v>
      </c>
      <c r="P103" s="51">
        <f t="shared" si="19"/>
        <v>98426</v>
      </c>
      <c r="Q103" s="51">
        <f t="shared" si="19"/>
        <v>72460</v>
      </c>
      <c r="R103" s="51">
        <f t="shared" si="19"/>
        <v>18736</v>
      </c>
      <c r="S103" s="51">
        <f t="shared" si="19"/>
        <v>33236</v>
      </c>
      <c r="T103" s="51">
        <f t="shared" si="19"/>
        <v>20488</v>
      </c>
      <c r="U103" s="51">
        <f t="shared" si="19"/>
        <v>61946</v>
      </c>
      <c r="V103" s="51">
        <f t="shared" si="19"/>
        <v>10252</v>
      </c>
      <c r="W103" s="51">
        <f t="shared" si="19"/>
        <v>47696</v>
      </c>
      <c r="X103" s="51">
        <f t="shared" si="19"/>
        <v>3998</v>
      </c>
      <c r="Y103" s="51">
        <f t="shared" si="19"/>
        <v>1912</v>
      </c>
      <c r="Z103" s="51">
        <f t="shared" si="19"/>
        <v>18</v>
      </c>
      <c r="AA103" s="51">
        <f t="shared" si="19"/>
        <v>1894</v>
      </c>
      <c r="AB103" s="51">
        <f t="shared" si="19"/>
        <v>0</v>
      </c>
      <c r="AC103" s="51">
        <f t="shared" si="19"/>
        <v>8033</v>
      </c>
      <c r="AD103" s="51">
        <f t="shared" si="19"/>
        <v>1707</v>
      </c>
      <c r="AE103" s="51">
        <f t="shared" si="19"/>
        <v>4291</v>
      </c>
      <c r="AF103" s="51">
        <f t="shared" si="19"/>
        <v>2035</v>
      </c>
      <c r="AG103" s="51">
        <f t="shared" si="19"/>
        <v>103137</v>
      </c>
      <c r="AH103" s="51">
        <f t="shared" si="19"/>
        <v>4412</v>
      </c>
    </row>
  </sheetData>
  <mergeCells count="14">
    <mergeCell ref="A103:C103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10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42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3" t="s">
        <v>0</v>
      </c>
      <c r="B2" s="63" t="s">
        <v>44</v>
      </c>
      <c r="C2" s="68" t="s">
        <v>47</v>
      </c>
      <c r="D2" s="29" t="s">
        <v>35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36</v>
      </c>
      <c r="V2" s="32"/>
      <c r="W2" s="32"/>
      <c r="X2" s="32"/>
      <c r="Y2" s="32"/>
      <c r="Z2" s="32"/>
      <c r="AA2" s="33"/>
      <c r="AB2" s="29" t="s">
        <v>37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6"/>
      <c r="B3" s="98"/>
      <c r="C3" s="69"/>
      <c r="D3" s="12" t="s">
        <v>15</v>
      </c>
      <c r="E3" s="34" t="s">
        <v>9</v>
      </c>
      <c r="F3" s="83" t="s">
        <v>48</v>
      </c>
      <c r="G3" s="84"/>
      <c r="H3" s="84"/>
      <c r="I3" s="84"/>
      <c r="J3" s="84"/>
      <c r="K3" s="85"/>
      <c r="L3" s="68" t="s">
        <v>49</v>
      </c>
      <c r="M3" s="16" t="s">
        <v>289</v>
      </c>
      <c r="N3" s="35"/>
      <c r="O3" s="35"/>
      <c r="P3" s="35"/>
      <c r="Q3" s="35"/>
      <c r="R3" s="35"/>
      <c r="S3" s="35"/>
      <c r="T3" s="36"/>
      <c r="U3" s="12" t="s">
        <v>15</v>
      </c>
      <c r="V3" s="68" t="s">
        <v>9</v>
      </c>
      <c r="W3" s="93" t="s">
        <v>10</v>
      </c>
      <c r="X3" s="94"/>
      <c r="Y3" s="94"/>
      <c r="Z3" s="94"/>
      <c r="AA3" s="95"/>
      <c r="AB3" s="12" t="s">
        <v>15</v>
      </c>
      <c r="AC3" s="68" t="s">
        <v>50</v>
      </c>
      <c r="AD3" s="68" t="s">
        <v>51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6"/>
      <c r="B4" s="98"/>
      <c r="C4" s="69"/>
      <c r="D4" s="12"/>
      <c r="E4" s="37"/>
      <c r="F4" s="38"/>
      <c r="G4" s="68" t="s">
        <v>25</v>
      </c>
      <c r="H4" s="68" t="s">
        <v>26</v>
      </c>
      <c r="I4" s="68" t="s">
        <v>27</v>
      </c>
      <c r="J4" s="68" t="s">
        <v>28</v>
      </c>
      <c r="K4" s="68" t="s">
        <v>29</v>
      </c>
      <c r="L4" s="56"/>
      <c r="M4" s="39"/>
      <c r="N4" s="40"/>
      <c r="O4" s="40"/>
      <c r="P4" s="40"/>
      <c r="Q4" s="40"/>
      <c r="R4" s="40"/>
      <c r="S4" s="40"/>
      <c r="T4" s="41"/>
      <c r="U4" s="12"/>
      <c r="V4" s="56"/>
      <c r="W4" s="90" t="s">
        <v>25</v>
      </c>
      <c r="X4" s="68" t="s">
        <v>26</v>
      </c>
      <c r="Y4" s="68" t="s">
        <v>27</v>
      </c>
      <c r="Z4" s="68" t="s">
        <v>28</v>
      </c>
      <c r="AA4" s="68" t="s">
        <v>29</v>
      </c>
      <c r="AB4" s="12"/>
      <c r="AC4" s="56"/>
      <c r="AD4" s="56"/>
      <c r="AE4" s="39"/>
      <c r="AF4" s="90" t="s">
        <v>25</v>
      </c>
      <c r="AG4" s="68" t="s">
        <v>26</v>
      </c>
      <c r="AH4" s="68" t="s">
        <v>27</v>
      </c>
      <c r="AI4" s="68" t="s">
        <v>28</v>
      </c>
      <c r="AJ4" s="68" t="s">
        <v>29</v>
      </c>
    </row>
    <row r="5" spans="1:36" s="30" customFormat="1" ht="22.5" customHeight="1">
      <c r="A5" s="96"/>
      <c r="B5" s="98"/>
      <c r="C5" s="69"/>
      <c r="D5" s="18"/>
      <c r="E5" s="42"/>
      <c r="F5" s="12" t="s">
        <v>15</v>
      </c>
      <c r="G5" s="56"/>
      <c r="H5" s="56"/>
      <c r="I5" s="56"/>
      <c r="J5" s="56"/>
      <c r="K5" s="56"/>
      <c r="L5" s="92"/>
      <c r="M5" s="12" t="s">
        <v>15</v>
      </c>
      <c r="N5" s="8" t="s">
        <v>18</v>
      </c>
      <c r="O5" s="8" t="s">
        <v>45</v>
      </c>
      <c r="P5" s="8" t="s">
        <v>19</v>
      </c>
      <c r="Q5" s="20" t="s">
        <v>52</v>
      </c>
      <c r="R5" s="8" t="s">
        <v>20</v>
      </c>
      <c r="S5" s="20" t="s">
        <v>76</v>
      </c>
      <c r="T5" s="8" t="s">
        <v>46</v>
      </c>
      <c r="U5" s="18"/>
      <c r="V5" s="92"/>
      <c r="W5" s="91"/>
      <c r="X5" s="56"/>
      <c r="Y5" s="56"/>
      <c r="Z5" s="56"/>
      <c r="AA5" s="56"/>
      <c r="AB5" s="18"/>
      <c r="AC5" s="92"/>
      <c r="AD5" s="92"/>
      <c r="AE5" s="12" t="s">
        <v>15</v>
      </c>
      <c r="AF5" s="91"/>
      <c r="AG5" s="56"/>
      <c r="AH5" s="56"/>
      <c r="AI5" s="56"/>
      <c r="AJ5" s="56"/>
    </row>
    <row r="6" spans="1:36" s="30" customFormat="1" ht="22.5" customHeight="1">
      <c r="A6" s="97"/>
      <c r="B6" s="99"/>
      <c r="C6" s="70"/>
      <c r="D6" s="23" t="s">
        <v>53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80</v>
      </c>
      <c r="B7" s="49" t="s">
        <v>81</v>
      </c>
      <c r="C7" s="50" t="s">
        <v>82</v>
      </c>
      <c r="D7" s="51">
        <f aca="true" t="shared" si="0" ref="D7:D70">E7+F7+L7+M7</f>
        <v>251299</v>
      </c>
      <c r="E7" s="51">
        <v>177187</v>
      </c>
      <c r="F7" s="51">
        <f aca="true" t="shared" si="1" ref="F7:F64">SUM(G7:K7)</f>
        <v>21539</v>
      </c>
      <c r="G7" s="51">
        <v>0</v>
      </c>
      <c r="H7" s="51">
        <v>21539</v>
      </c>
      <c r="I7" s="51">
        <v>0</v>
      </c>
      <c r="J7" s="51">
        <v>0</v>
      </c>
      <c r="K7" s="51">
        <v>0</v>
      </c>
      <c r="L7" s="51">
        <v>52573</v>
      </c>
      <c r="M7" s="51">
        <f aca="true" t="shared" si="2" ref="M7:M64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64">SUM(V7:AA7)</f>
        <v>177704</v>
      </c>
      <c r="V7" s="51">
        <v>177187</v>
      </c>
      <c r="W7" s="51">
        <v>0</v>
      </c>
      <c r="X7" s="51">
        <v>517</v>
      </c>
      <c r="Y7" s="51">
        <v>0</v>
      </c>
      <c r="Z7" s="51">
        <v>0</v>
      </c>
      <c r="AA7" s="51">
        <v>0</v>
      </c>
      <c r="AB7" s="51">
        <f aca="true" t="shared" si="4" ref="AB7:AB64">SUM(AC7:AE7)</f>
        <v>77837</v>
      </c>
      <c r="AC7" s="51">
        <v>52573</v>
      </c>
      <c r="AD7" s="51">
        <v>22501</v>
      </c>
      <c r="AE7" s="51">
        <f aca="true" t="shared" si="5" ref="AE7:AE64">SUM(AF7:AJ7)</f>
        <v>2763</v>
      </c>
      <c r="AF7" s="51">
        <v>0</v>
      </c>
      <c r="AG7" s="51">
        <v>2763</v>
      </c>
      <c r="AH7" s="51">
        <v>0</v>
      </c>
      <c r="AI7" s="51">
        <v>0</v>
      </c>
      <c r="AJ7" s="51">
        <v>0</v>
      </c>
    </row>
    <row r="8" spans="1:36" ht="13.5">
      <c r="A8" s="26" t="s">
        <v>80</v>
      </c>
      <c r="B8" s="49" t="s">
        <v>83</v>
      </c>
      <c r="C8" s="50" t="s">
        <v>84</v>
      </c>
      <c r="D8" s="51">
        <f t="shared" si="0"/>
        <v>27769</v>
      </c>
      <c r="E8" s="51">
        <v>21888</v>
      </c>
      <c r="F8" s="51">
        <f t="shared" si="1"/>
        <v>2315</v>
      </c>
      <c r="G8" s="51">
        <v>2315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f t="shared" si="2"/>
        <v>3566</v>
      </c>
      <c r="N8" s="51">
        <v>2414</v>
      </c>
      <c r="O8" s="51">
        <v>246</v>
      </c>
      <c r="P8" s="51">
        <v>783</v>
      </c>
      <c r="Q8" s="51">
        <v>87</v>
      </c>
      <c r="R8" s="51">
        <v>0</v>
      </c>
      <c r="S8" s="51">
        <v>36</v>
      </c>
      <c r="T8" s="51">
        <v>0</v>
      </c>
      <c r="U8" s="51">
        <f t="shared" si="3"/>
        <v>21997</v>
      </c>
      <c r="V8" s="51">
        <v>21888</v>
      </c>
      <c r="W8" s="51">
        <v>109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3625</v>
      </c>
      <c r="AC8" s="51">
        <v>0</v>
      </c>
      <c r="AD8" s="51">
        <v>2386</v>
      </c>
      <c r="AE8" s="51">
        <f t="shared" si="5"/>
        <v>1239</v>
      </c>
      <c r="AF8" s="51">
        <v>1239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80</v>
      </c>
      <c r="B9" s="49" t="s">
        <v>85</v>
      </c>
      <c r="C9" s="50" t="s">
        <v>86</v>
      </c>
      <c r="D9" s="51">
        <f t="shared" si="0"/>
        <v>34510</v>
      </c>
      <c r="E9" s="51">
        <v>19792</v>
      </c>
      <c r="F9" s="51">
        <f t="shared" si="1"/>
        <v>195</v>
      </c>
      <c r="G9" s="51">
        <v>0</v>
      </c>
      <c r="H9" s="51">
        <v>195</v>
      </c>
      <c r="I9" s="51">
        <v>0</v>
      </c>
      <c r="J9" s="51">
        <v>0</v>
      </c>
      <c r="K9" s="51">
        <v>0</v>
      </c>
      <c r="L9" s="51">
        <v>10787</v>
      </c>
      <c r="M9" s="51">
        <f t="shared" si="2"/>
        <v>3736</v>
      </c>
      <c r="N9" s="51">
        <v>2572</v>
      </c>
      <c r="O9" s="51">
        <v>506</v>
      </c>
      <c r="P9" s="51">
        <v>602</v>
      </c>
      <c r="Q9" s="51">
        <v>0</v>
      </c>
      <c r="R9" s="51">
        <v>0</v>
      </c>
      <c r="S9" s="51">
        <v>8</v>
      </c>
      <c r="T9" s="51">
        <v>48</v>
      </c>
      <c r="U9" s="51">
        <f t="shared" si="3"/>
        <v>19792</v>
      </c>
      <c r="V9" s="51">
        <v>19792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12498</v>
      </c>
      <c r="AC9" s="51">
        <v>10787</v>
      </c>
      <c r="AD9" s="51">
        <v>1699</v>
      </c>
      <c r="AE9" s="51">
        <f t="shared" si="5"/>
        <v>12</v>
      </c>
      <c r="AF9" s="51">
        <v>0</v>
      </c>
      <c r="AG9" s="51">
        <v>12</v>
      </c>
      <c r="AH9" s="51">
        <v>0</v>
      </c>
      <c r="AI9" s="51">
        <v>0</v>
      </c>
      <c r="AJ9" s="51">
        <v>0</v>
      </c>
    </row>
    <row r="10" spans="1:36" ht="13.5">
      <c r="A10" s="26" t="s">
        <v>80</v>
      </c>
      <c r="B10" s="49" t="s">
        <v>87</v>
      </c>
      <c r="C10" s="50" t="s">
        <v>88</v>
      </c>
      <c r="D10" s="51">
        <f t="shared" si="0"/>
        <v>12592</v>
      </c>
      <c r="E10" s="51">
        <v>7591</v>
      </c>
      <c r="F10" s="51">
        <f t="shared" si="1"/>
        <v>2670</v>
      </c>
      <c r="G10" s="51">
        <v>2670</v>
      </c>
      <c r="H10" s="51">
        <v>0</v>
      </c>
      <c r="I10" s="51">
        <v>0</v>
      </c>
      <c r="J10" s="51">
        <v>0</v>
      </c>
      <c r="K10" s="51">
        <v>0</v>
      </c>
      <c r="L10" s="51">
        <v>814</v>
      </c>
      <c r="M10" s="51">
        <f t="shared" si="2"/>
        <v>1517</v>
      </c>
      <c r="N10" s="51">
        <v>961</v>
      </c>
      <c r="O10" s="51">
        <v>209</v>
      </c>
      <c r="P10" s="51">
        <v>132</v>
      </c>
      <c r="Q10" s="51">
        <v>34</v>
      </c>
      <c r="R10" s="51">
        <v>17</v>
      </c>
      <c r="S10" s="51">
        <v>164</v>
      </c>
      <c r="T10" s="51">
        <v>0</v>
      </c>
      <c r="U10" s="51">
        <f t="shared" si="3"/>
        <v>8882</v>
      </c>
      <c r="V10" s="51">
        <v>7591</v>
      </c>
      <c r="W10" s="51">
        <v>1291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2661</v>
      </c>
      <c r="AC10" s="51">
        <v>814</v>
      </c>
      <c r="AD10" s="51">
        <v>818</v>
      </c>
      <c r="AE10" s="51">
        <f t="shared" si="5"/>
        <v>1029</v>
      </c>
      <c r="AF10" s="51">
        <v>1029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80</v>
      </c>
      <c r="B11" s="49" t="s">
        <v>89</v>
      </c>
      <c r="C11" s="50" t="s">
        <v>90</v>
      </c>
      <c r="D11" s="51">
        <f t="shared" si="0"/>
        <v>10313</v>
      </c>
      <c r="E11" s="51">
        <v>8179</v>
      </c>
      <c r="F11" s="51">
        <f t="shared" si="1"/>
        <v>1510</v>
      </c>
      <c r="G11" s="51">
        <v>316</v>
      </c>
      <c r="H11" s="51">
        <v>1149</v>
      </c>
      <c r="I11" s="51">
        <v>0</v>
      </c>
      <c r="J11" s="51">
        <v>0</v>
      </c>
      <c r="K11" s="51">
        <v>45</v>
      </c>
      <c r="L11" s="51">
        <v>10</v>
      </c>
      <c r="M11" s="51">
        <f t="shared" si="2"/>
        <v>614</v>
      </c>
      <c r="N11" s="51">
        <v>555</v>
      </c>
      <c r="O11" s="51">
        <v>39</v>
      </c>
      <c r="P11" s="51">
        <v>20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8524</v>
      </c>
      <c r="V11" s="51">
        <v>8179</v>
      </c>
      <c r="W11" s="51">
        <v>181</v>
      </c>
      <c r="X11" s="51">
        <v>164</v>
      </c>
      <c r="Y11" s="51">
        <v>0</v>
      </c>
      <c r="Z11" s="51">
        <v>0</v>
      </c>
      <c r="AA11" s="51">
        <v>0</v>
      </c>
      <c r="AB11" s="51">
        <f t="shared" si="4"/>
        <v>1371</v>
      </c>
      <c r="AC11" s="51">
        <v>10</v>
      </c>
      <c r="AD11" s="51">
        <v>1008</v>
      </c>
      <c r="AE11" s="51">
        <f t="shared" si="5"/>
        <v>353</v>
      </c>
      <c r="AF11" s="51">
        <v>135</v>
      </c>
      <c r="AG11" s="51">
        <v>173</v>
      </c>
      <c r="AH11" s="51">
        <v>0</v>
      </c>
      <c r="AI11" s="51">
        <v>0</v>
      </c>
      <c r="AJ11" s="51">
        <v>45</v>
      </c>
    </row>
    <row r="12" spans="1:36" ht="13.5">
      <c r="A12" s="26" t="s">
        <v>80</v>
      </c>
      <c r="B12" s="49" t="s">
        <v>91</v>
      </c>
      <c r="C12" s="50" t="s">
        <v>92</v>
      </c>
      <c r="D12" s="51">
        <f t="shared" si="0"/>
        <v>10105</v>
      </c>
      <c r="E12" s="51">
        <v>7591</v>
      </c>
      <c r="F12" s="51">
        <f t="shared" si="1"/>
        <v>705</v>
      </c>
      <c r="G12" s="51">
        <v>705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1809</v>
      </c>
      <c r="N12" s="51">
        <v>1624</v>
      </c>
      <c r="O12" s="51">
        <v>0</v>
      </c>
      <c r="P12" s="51">
        <v>156</v>
      </c>
      <c r="Q12" s="51">
        <v>19</v>
      </c>
      <c r="R12" s="51">
        <v>0</v>
      </c>
      <c r="S12" s="51">
        <v>10</v>
      </c>
      <c r="T12" s="51">
        <v>0</v>
      </c>
      <c r="U12" s="51">
        <f t="shared" si="3"/>
        <v>7654</v>
      </c>
      <c r="V12" s="51">
        <v>7591</v>
      </c>
      <c r="W12" s="51">
        <v>63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1112</v>
      </c>
      <c r="AC12" s="51">
        <v>0</v>
      </c>
      <c r="AD12" s="51">
        <v>853</v>
      </c>
      <c r="AE12" s="51">
        <f t="shared" si="5"/>
        <v>259</v>
      </c>
      <c r="AF12" s="51">
        <v>259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80</v>
      </c>
      <c r="B13" s="49" t="s">
        <v>93</v>
      </c>
      <c r="C13" s="50" t="s">
        <v>94</v>
      </c>
      <c r="D13" s="51">
        <f t="shared" si="0"/>
        <v>21327</v>
      </c>
      <c r="E13" s="51">
        <v>16180</v>
      </c>
      <c r="F13" s="51">
        <f t="shared" si="1"/>
        <v>4994</v>
      </c>
      <c r="G13" s="51">
        <v>4994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153</v>
      </c>
      <c r="N13" s="51">
        <v>0</v>
      </c>
      <c r="O13" s="51">
        <v>0</v>
      </c>
      <c r="P13" s="51">
        <v>120</v>
      </c>
      <c r="Q13" s="51">
        <v>33</v>
      </c>
      <c r="R13" s="51">
        <v>0</v>
      </c>
      <c r="S13" s="51">
        <v>0</v>
      </c>
      <c r="T13" s="51">
        <v>0</v>
      </c>
      <c r="U13" s="51">
        <f t="shared" si="3"/>
        <v>19233</v>
      </c>
      <c r="V13" s="51">
        <v>16180</v>
      </c>
      <c r="W13" s="51">
        <v>3053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3380</v>
      </c>
      <c r="AC13" s="51">
        <v>0</v>
      </c>
      <c r="AD13" s="51">
        <v>2582</v>
      </c>
      <c r="AE13" s="51">
        <f t="shared" si="5"/>
        <v>798</v>
      </c>
      <c r="AF13" s="51">
        <v>798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80</v>
      </c>
      <c r="B14" s="49" t="s">
        <v>95</v>
      </c>
      <c r="C14" s="50" t="s">
        <v>96</v>
      </c>
      <c r="D14" s="51">
        <f t="shared" si="0"/>
        <v>14162</v>
      </c>
      <c r="E14" s="51">
        <v>11699</v>
      </c>
      <c r="F14" s="51">
        <f t="shared" si="1"/>
        <v>1323</v>
      </c>
      <c r="G14" s="51">
        <v>1323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1140</v>
      </c>
      <c r="N14" s="51">
        <v>777</v>
      </c>
      <c r="O14" s="51">
        <v>42</v>
      </c>
      <c r="P14" s="51">
        <v>240</v>
      </c>
      <c r="Q14" s="51">
        <v>37</v>
      </c>
      <c r="R14" s="51">
        <v>14</v>
      </c>
      <c r="S14" s="51">
        <v>30</v>
      </c>
      <c r="T14" s="51">
        <v>0</v>
      </c>
      <c r="U14" s="51">
        <f t="shared" si="3"/>
        <v>11818</v>
      </c>
      <c r="V14" s="51">
        <v>11699</v>
      </c>
      <c r="W14" s="51">
        <v>119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1826</v>
      </c>
      <c r="AC14" s="51">
        <v>0</v>
      </c>
      <c r="AD14" s="51">
        <v>1339</v>
      </c>
      <c r="AE14" s="51">
        <f t="shared" si="5"/>
        <v>487</v>
      </c>
      <c r="AF14" s="51">
        <v>487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80</v>
      </c>
      <c r="B15" s="49" t="s">
        <v>97</v>
      </c>
      <c r="C15" s="50" t="s">
        <v>98</v>
      </c>
      <c r="D15" s="51">
        <f t="shared" si="0"/>
        <v>6990</v>
      </c>
      <c r="E15" s="51">
        <v>5311</v>
      </c>
      <c r="F15" s="51">
        <f t="shared" si="1"/>
        <v>821</v>
      </c>
      <c r="G15" s="51">
        <v>448</v>
      </c>
      <c r="H15" s="51">
        <v>373</v>
      </c>
      <c r="I15" s="51">
        <v>0</v>
      </c>
      <c r="J15" s="51">
        <v>0</v>
      </c>
      <c r="K15" s="51">
        <v>0</v>
      </c>
      <c r="L15" s="51">
        <v>13</v>
      </c>
      <c r="M15" s="51">
        <f t="shared" si="2"/>
        <v>845</v>
      </c>
      <c r="N15" s="51">
        <v>821</v>
      </c>
      <c r="O15" s="51">
        <v>0</v>
      </c>
      <c r="P15" s="51">
        <v>0</v>
      </c>
      <c r="Q15" s="51">
        <v>0</v>
      </c>
      <c r="R15" s="51">
        <v>10</v>
      </c>
      <c r="S15" s="51">
        <v>0</v>
      </c>
      <c r="T15" s="51">
        <v>14</v>
      </c>
      <c r="U15" s="51">
        <f t="shared" si="3"/>
        <v>5399</v>
      </c>
      <c r="V15" s="51">
        <v>5311</v>
      </c>
      <c r="W15" s="51">
        <v>88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1053</v>
      </c>
      <c r="AC15" s="51">
        <v>13</v>
      </c>
      <c r="AD15" s="51">
        <v>751</v>
      </c>
      <c r="AE15" s="51">
        <f t="shared" si="5"/>
        <v>289</v>
      </c>
      <c r="AF15" s="51">
        <v>167</v>
      </c>
      <c r="AG15" s="51">
        <v>122</v>
      </c>
      <c r="AH15" s="51">
        <v>0</v>
      </c>
      <c r="AI15" s="51">
        <v>0</v>
      </c>
      <c r="AJ15" s="51">
        <v>0</v>
      </c>
    </row>
    <row r="16" spans="1:36" ht="13.5">
      <c r="A16" s="26" t="s">
        <v>80</v>
      </c>
      <c r="B16" s="49" t="s">
        <v>99</v>
      </c>
      <c r="C16" s="50" t="s">
        <v>100</v>
      </c>
      <c r="D16" s="51">
        <f t="shared" si="0"/>
        <v>18568</v>
      </c>
      <c r="E16" s="51">
        <v>13990</v>
      </c>
      <c r="F16" s="51">
        <f t="shared" si="1"/>
        <v>710</v>
      </c>
      <c r="G16" s="51">
        <v>710</v>
      </c>
      <c r="H16" s="51">
        <v>0</v>
      </c>
      <c r="I16" s="51">
        <v>0</v>
      </c>
      <c r="J16" s="51">
        <v>0</v>
      </c>
      <c r="K16" s="51">
        <v>0</v>
      </c>
      <c r="L16" s="51">
        <v>2908</v>
      </c>
      <c r="M16" s="51">
        <f t="shared" si="2"/>
        <v>960</v>
      </c>
      <c r="N16" s="51">
        <v>738</v>
      </c>
      <c r="O16" s="51">
        <v>78</v>
      </c>
      <c r="P16" s="51">
        <v>117</v>
      </c>
      <c r="Q16" s="51">
        <v>22</v>
      </c>
      <c r="R16" s="51">
        <v>5</v>
      </c>
      <c r="S16" s="51">
        <v>0</v>
      </c>
      <c r="T16" s="51">
        <v>0</v>
      </c>
      <c r="U16" s="51">
        <f t="shared" si="3"/>
        <v>13990</v>
      </c>
      <c r="V16" s="51">
        <v>13990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4417</v>
      </c>
      <c r="AC16" s="51">
        <v>2908</v>
      </c>
      <c r="AD16" s="51">
        <v>1171</v>
      </c>
      <c r="AE16" s="51">
        <f t="shared" si="5"/>
        <v>338</v>
      </c>
      <c r="AF16" s="51">
        <v>338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80</v>
      </c>
      <c r="B17" s="49" t="s">
        <v>101</v>
      </c>
      <c r="C17" s="50" t="s">
        <v>102</v>
      </c>
      <c r="D17" s="51">
        <f t="shared" si="0"/>
        <v>11016</v>
      </c>
      <c r="E17" s="51">
        <v>8135</v>
      </c>
      <c r="F17" s="51">
        <f t="shared" si="1"/>
        <v>2484</v>
      </c>
      <c r="G17" s="51">
        <v>950</v>
      </c>
      <c r="H17" s="51">
        <v>1534</v>
      </c>
      <c r="I17" s="51">
        <v>0</v>
      </c>
      <c r="J17" s="51">
        <v>0</v>
      </c>
      <c r="K17" s="51">
        <v>0</v>
      </c>
      <c r="L17" s="51">
        <v>216</v>
      </c>
      <c r="M17" s="51">
        <f t="shared" si="2"/>
        <v>181</v>
      </c>
      <c r="N17" s="51">
        <v>0</v>
      </c>
      <c r="O17" s="51">
        <v>181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8503</v>
      </c>
      <c r="V17" s="51">
        <v>8135</v>
      </c>
      <c r="W17" s="51">
        <v>368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1182</v>
      </c>
      <c r="AC17" s="51">
        <v>216</v>
      </c>
      <c r="AD17" s="51">
        <v>616</v>
      </c>
      <c r="AE17" s="51">
        <f t="shared" si="5"/>
        <v>350</v>
      </c>
      <c r="AF17" s="51">
        <v>350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80</v>
      </c>
      <c r="B18" s="49" t="s">
        <v>103</v>
      </c>
      <c r="C18" s="50" t="s">
        <v>104</v>
      </c>
      <c r="D18" s="51">
        <f t="shared" si="0"/>
        <v>20541</v>
      </c>
      <c r="E18" s="51">
        <v>16701</v>
      </c>
      <c r="F18" s="51">
        <f t="shared" si="1"/>
        <v>1787</v>
      </c>
      <c r="G18" s="51">
        <v>1787</v>
      </c>
      <c r="H18" s="51">
        <v>0</v>
      </c>
      <c r="I18" s="51">
        <v>0</v>
      </c>
      <c r="J18" s="51">
        <v>0</v>
      </c>
      <c r="K18" s="51">
        <v>0</v>
      </c>
      <c r="L18" s="51">
        <v>207</v>
      </c>
      <c r="M18" s="51">
        <f t="shared" si="2"/>
        <v>1846</v>
      </c>
      <c r="N18" s="51">
        <v>1254</v>
      </c>
      <c r="O18" s="51">
        <v>161</v>
      </c>
      <c r="P18" s="51">
        <v>355</v>
      </c>
      <c r="Q18" s="51">
        <v>76</v>
      </c>
      <c r="R18" s="51">
        <v>0</v>
      </c>
      <c r="S18" s="51">
        <v>0</v>
      </c>
      <c r="T18" s="51">
        <v>0</v>
      </c>
      <c r="U18" s="51">
        <f t="shared" si="3"/>
        <v>16981</v>
      </c>
      <c r="V18" s="51">
        <v>16701</v>
      </c>
      <c r="W18" s="51">
        <v>280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2753</v>
      </c>
      <c r="AC18" s="51">
        <v>207</v>
      </c>
      <c r="AD18" s="51">
        <v>1778</v>
      </c>
      <c r="AE18" s="51">
        <f t="shared" si="5"/>
        <v>768</v>
      </c>
      <c r="AF18" s="51">
        <v>768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80</v>
      </c>
      <c r="B19" s="49" t="s">
        <v>105</v>
      </c>
      <c r="C19" s="50" t="s">
        <v>106</v>
      </c>
      <c r="D19" s="51">
        <f t="shared" si="0"/>
        <v>8518</v>
      </c>
      <c r="E19" s="51">
        <v>6299</v>
      </c>
      <c r="F19" s="51">
        <f t="shared" si="1"/>
        <v>101</v>
      </c>
      <c r="G19" s="51">
        <v>0</v>
      </c>
      <c r="H19" s="51">
        <v>101</v>
      </c>
      <c r="I19" s="51">
        <v>0</v>
      </c>
      <c r="J19" s="51">
        <v>0</v>
      </c>
      <c r="K19" s="51">
        <v>0</v>
      </c>
      <c r="L19" s="51">
        <v>2118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6299</v>
      </c>
      <c r="V19" s="51">
        <v>6299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3081</v>
      </c>
      <c r="AC19" s="51">
        <v>2118</v>
      </c>
      <c r="AD19" s="51">
        <v>963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80</v>
      </c>
      <c r="B20" s="49" t="s">
        <v>107</v>
      </c>
      <c r="C20" s="50" t="s">
        <v>108</v>
      </c>
      <c r="D20" s="51">
        <f t="shared" si="0"/>
        <v>8429</v>
      </c>
      <c r="E20" s="51">
        <v>6236</v>
      </c>
      <c r="F20" s="51">
        <f t="shared" si="1"/>
        <v>276</v>
      </c>
      <c r="G20" s="51">
        <v>0</v>
      </c>
      <c r="H20" s="51">
        <v>276</v>
      </c>
      <c r="I20" s="51">
        <v>0</v>
      </c>
      <c r="J20" s="51">
        <v>0</v>
      </c>
      <c r="K20" s="51">
        <v>0</v>
      </c>
      <c r="L20" s="51">
        <v>1503</v>
      </c>
      <c r="M20" s="51">
        <f t="shared" si="2"/>
        <v>414</v>
      </c>
      <c r="N20" s="51">
        <v>414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6236</v>
      </c>
      <c r="V20" s="51">
        <v>6236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2193</v>
      </c>
      <c r="AC20" s="51">
        <v>1503</v>
      </c>
      <c r="AD20" s="51">
        <v>690</v>
      </c>
      <c r="AE20" s="51">
        <f t="shared" si="5"/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80</v>
      </c>
      <c r="B21" s="49" t="s">
        <v>109</v>
      </c>
      <c r="C21" s="50" t="s">
        <v>79</v>
      </c>
      <c r="D21" s="51">
        <f t="shared" si="0"/>
        <v>4925</v>
      </c>
      <c r="E21" s="51">
        <v>2856</v>
      </c>
      <c r="F21" s="51">
        <f t="shared" si="1"/>
        <v>549</v>
      </c>
      <c r="G21" s="51">
        <v>0</v>
      </c>
      <c r="H21" s="51">
        <v>549</v>
      </c>
      <c r="I21" s="51">
        <v>0</v>
      </c>
      <c r="J21" s="51">
        <v>0</v>
      </c>
      <c r="K21" s="51">
        <v>0</v>
      </c>
      <c r="L21" s="51">
        <v>1520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2856</v>
      </c>
      <c r="V21" s="51">
        <v>2856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1897</v>
      </c>
      <c r="AC21" s="51">
        <v>1520</v>
      </c>
      <c r="AD21" s="51">
        <v>309</v>
      </c>
      <c r="AE21" s="51">
        <f t="shared" si="5"/>
        <v>68</v>
      </c>
      <c r="AF21" s="51">
        <v>0</v>
      </c>
      <c r="AG21" s="51">
        <v>68</v>
      </c>
      <c r="AH21" s="51">
        <v>0</v>
      </c>
      <c r="AI21" s="51">
        <v>0</v>
      </c>
      <c r="AJ21" s="51">
        <v>0</v>
      </c>
    </row>
    <row r="22" spans="1:36" ht="13.5">
      <c r="A22" s="26" t="s">
        <v>80</v>
      </c>
      <c r="B22" s="49" t="s">
        <v>110</v>
      </c>
      <c r="C22" s="50" t="s">
        <v>111</v>
      </c>
      <c r="D22" s="51">
        <f t="shared" si="0"/>
        <v>1338</v>
      </c>
      <c r="E22" s="51">
        <v>961</v>
      </c>
      <c r="F22" s="51">
        <f t="shared" si="1"/>
        <v>377</v>
      </c>
      <c r="G22" s="51">
        <v>0</v>
      </c>
      <c r="H22" s="51">
        <v>377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961</v>
      </c>
      <c r="V22" s="51">
        <v>961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116</v>
      </c>
      <c r="AC22" s="51">
        <v>0</v>
      </c>
      <c r="AD22" s="51">
        <v>116</v>
      </c>
      <c r="AE22" s="51">
        <f t="shared" si="5"/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80</v>
      </c>
      <c r="B23" s="49" t="s">
        <v>112</v>
      </c>
      <c r="C23" s="50" t="s">
        <v>113</v>
      </c>
      <c r="D23" s="51">
        <f t="shared" si="0"/>
        <v>167</v>
      </c>
      <c r="E23" s="51">
        <v>57</v>
      </c>
      <c r="F23" s="51">
        <f t="shared" si="1"/>
        <v>27</v>
      </c>
      <c r="G23" s="51">
        <v>0</v>
      </c>
      <c r="H23" s="51">
        <v>0</v>
      </c>
      <c r="I23" s="51">
        <v>27</v>
      </c>
      <c r="J23" s="51">
        <v>0</v>
      </c>
      <c r="K23" s="51">
        <v>0</v>
      </c>
      <c r="L23" s="51">
        <v>81</v>
      </c>
      <c r="M23" s="51">
        <f t="shared" si="2"/>
        <v>2</v>
      </c>
      <c r="N23" s="51">
        <v>0</v>
      </c>
      <c r="O23" s="51">
        <v>2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57</v>
      </c>
      <c r="V23" s="51">
        <v>57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94</v>
      </c>
      <c r="AC23" s="51">
        <v>81</v>
      </c>
      <c r="AD23" s="51">
        <v>13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80</v>
      </c>
      <c r="B24" s="49" t="s">
        <v>114</v>
      </c>
      <c r="C24" s="50" t="s">
        <v>115</v>
      </c>
      <c r="D24" s="51">
        <f t="shared" si="0"/>
        <v>642</v>
      </c>
      <c r="E24" s="51">
        <v>550</v>
      </c>
      <c r="F24" s="51">
        <f t="shared" si="1"/>
        <v>14</v>
      </c>
      <c r="G24" s="51">
        <v>0</v>
      </c>
      <c r="H24" s="51">
        <v>0</v>
      </c>
      <c r="I24" s="51">
        <v>14</v>
      </c>
      <c r="J24" s="51">
        <v>0</v>
      </c>
      <c r="K24" s="51">
        <v>0</v>
      </c>
      <c r="L24" s="51">
        <v>25</v>
      </c>
      <c r="M24" s="51">
        <f t="shared" si="2"/>
        <v>53</v>
      </c>
      <c r="N24" s="51">
        <v>0</v>
      </c>
      <c r="O24" s="51">
        <v>3</v>
      </c>
      <c r="P24" s="51">
        <v>50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550</v>
      </c>
      <c r="V24" s="51">
        <v>550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27</v>
      </c>
      <c r="AC24" s="51">
        <v>25</v>
      </c>
      <c r="AD24" s="51">
        <v>2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80</v>
      </c>
      <c r="B25" s="49" t="s">
        <v>116</v>
      </c>
      <c r="C25" s="50" t="s">
        <v>117</v>
      </c>
      <c r="D25" s="51">
        <f t="shared" si="0"/>
        <v>4398</v>
      </c>
      <c r="E25" s="51">
        <v>3511</v>
      </c>
      <c r="F25" s="51">
        <f t="shared" si="1"/>
        <v>300</v>
      </c>
      <c r="G25" s="51">
        <v>126</v>
      </c>
      <c r="H25" s="51">
        <v>104</v>
      </c>
      <c r="I25" s="51">
        <v>0</v>
      </c>
      <c r="J25" s="51">
        <v>0</v>
      </c>
      <c r="K25" s="51">
        <v>70</v>
      </c>
      <c r="L25" s="51">
        <v>0</v>
      </c>
      <c r="M25" s="51">
        <f t="shared" si="2"/>
        <v>587</v>
      </c>
      <c r="N25" s="51">
        <v>345</v>
      </c>
      <c r="O25" s="51">
        <v>70</v>
      </c>
      <c r="P25" s="51">
        <v>149</v>
      </c>
      <c r="Q25" s="51">
        <v>18</v>
      </c>
      <c r="R25" s="51">
        <v>5</v>
      </c>
      <c r="S25" s="51">
        <v>0</v>
      </c>
      <c r="T25" s="51">
        <v>0</v>
      </c>
      <c r="U25" s="51">
        <f t="shared" si="3"/>
        <v>3523</v>
      </c>
      <c r="V25" s="51">
        <v>3511</v>
      </c>
      <c r="W25" s="51">
        <v>12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810</v>
      </c>
      <c r="AC25" s="51">
        <v>0</v>
      </c>
      <c r="AD25" s="51">
        <v>538</v>
      </c>
      <c r="AE25" s="51">
        <f t="shared" si="5"/>
        <v>272</v>
      </c>
      <c r="AF25" s="51">
        <v>114</v>
      </c>
      <c r="AG25" s="51">
        <v>88</v>
      </c>
      <c r="AH25" s="51">
        <v>0</v>
      </c>
      <c r="AI25" s="51">
        <v>0</v>
      </c>
      <c r="AJ25" s="51">
        <v>70</v>
      </c>
    </row>
    <row r="26" spans="1:36" ht="13.5">
      <c r="A26" s="26" t="s">
        <v>80</v>
      </c>
      <c r="B26" s="49" t="s">
        <v>118</v>
      </c>
      <c r="C26" s="50" t="s">
        <v>280</v>
      </c>
      <c r="D26" s="51">
        <f t="shared" si="0"/>
        <v>3988</v>
      </c>
      <c r="E26" s="51">
        <v>3560</v>
      </c>
      <c r="F26" s="51">
        <f t="shared" si="1"/>
        <v>276</v>
      </c>
      <c r="G26" s="51">
        <v>149</v>
      </c>
      <c r="H26" s="51">
        <v>127</v>
      </c>
      <c r="I26" s="51">
        <v>0</v>
      </c>
      <c r="J26" s="51">
        <v>0</v>
      </c>
      <c r="K26" s="51">
        <v>0</v>
      </c>
      <c r="L26" s="51">
        <v>152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3598</v>
      </c>
      <c r="V26" s="51">
        <v>3560</v>
      </c>
      <c r="W26" s="51">
        <v>33</v>
      </c>
      <c r="X26" s="51">
        <v>5</v>
      </c>
      <c r="Y26" s="51">
        <v>0</v>
      </c>
      <c r="Z26" s="51">
        <v>0</v>
      </c>
      <c r="AA26" s="51">
        <v>0</v>
      </c>
      <c r="AB26" s="51">
        <f t="shared" si="4"/>
        <v>590</v>
      </c>
      <c r="AC26" s="51">
        <v>152</v>
      </c>
      <c r="AD26" s="51">
        <v>438</v>
      </c>
      <c r="AE26" s="51">
        <f t="shared" si="5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80</v>
      </c>
      <c r="B27" s="49" t="s">
        <v>119</v>
      </c>
      <c r="C27" s="50" t="s">
        <v>120</v>
      </c>
      <c r="D27" s="51">
        <f t="shared" si="0"/>
        <v>4322</v>
      </c>
      <c r="E27" s="51">
        <v>3303</v>
      </c>
      <c r="F27" s="51">
        <f t="shared" si="1"/>
        <v>852</v>
      </c>
      <c r="G27" s="51">
        <v>500</v>
      </c>
      <c r="H27" s="51">
        <v>352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167</v>
      </c>
      <c r="N27" s="51">
        <v>161</v>
      </c>
      <c r="O27" s="51">
        <v>4</v>
      </c>
      <c r="P27" s="51">
        <v>0</v>
      </c>
      <c r="Q27" s="51">
        <v>0</v>
      </c>
      <c r="R27" s="51">
        <v>2</v>
      </c>
      <c r="S27" s="51">
        <v>0</v>
      </c>
      <c r="T27" s="51">
        <v>0</v>
      </c>
      <c r="U27" s="51">
        <f t="shared" si="3"/>
        <v>3357</v>
      </c>
      <c r="V27" s="51">
        <v>3303</v>
      </c>
      <c r="W27" s="51">
        <v>54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409</v>
      </c>
      <c r="AC27" s="51">
        <v>0</v>
      </c>
      <c r="AD27" s="51">
        <v>409</v>
      </c>
      <c r="AE27" s="51">
        <f t="shared" si="5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80</v>
      </c>
      <c r="B28" s="49" t="s">
        <v>121</v>
      </c>
      <c r="C28" s="50" t="s">
        <v>122</v>
      </c>
      <c r="D28" s="51">
        <f t="shared" si="0"/>
        <v>2655</v>
      </c>
      <c r="E28" s="51">
        <v>2446</v>
      </c>
      <c r="F28" s="51">
        <f t="shared" si="1"/>
        <v>209</v>
      </c>
      <c r="G28" s="51">
        <v>209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2469</v>
      </c>
      <c r="V28" s="51">
        <v>2446</v>
      </c>
      <c r="W28" s="51">
        <v>23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302</v>
      </c>
      <c r="AC28" s="51">
        <v>0</v>
      </c>
      <c r="AD28" s="51">
        <v>302</v>
      </c>
      <c r="AE28" s="51">
        <f t="shared" si="5"/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80</v>
      </c>
      <c r="B29" s="49" t="s">
        <v>123</v>
      </c>
      <c r="C29" s="50" t="s">
        <v>124</v>
      </c>
      <c r="D29" s="51">
        <f t="shared" si="0"/>
        <v>1117</v>
      </c>
      <c r="E29" s="51">
        <v>814</v>
      </c>
      <c r="F29" s="51">
        <f t="shared" si="1"/>
        <v>294</v>
      </c>
      <c r="G29" s="51">
        <v>113</v>
      </c>
      <c r="H29" s="51">
        <v>181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9</v>
      </c>
      <c r="N29" s="51">
        <v>0</v>
      </c>
      <c r="O29" s="51">
        <v>9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856</v>
      </c>
      <c r="V29" s="51">
        <v>814</v>
      </c>
      <c r="W29" s="51">
        <v>42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102</v>
      </c>
      <c r="AC29" s="51">
        <v>0</v>
      </c>
      <c r="AD29" s="51">
        <v>62</v>
      </c>
      <c r="AE29" s="51">
        <f t="shared" si="5"/>
        <v>40</v>
      </c>
      <c r="AF29" s="51">
        <v>40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80</v>
      </c>
      <c r="B30" s="49" t="s">
        <v>125</v>
      </c>
      <c r="C30" s="50" t="s">
        <v>126</v>
      </c>
      <c r="D30" s="51">
        <f t="shared" si="0"/>
        <v>815</v>
      </c>
      <c r="E30" s="51">
        <v>574</v>
      </c>
      <c r="F30" s="51">
        <f t="shared" si="1"/>
        <v>234</v>
      </c>
      <c r="G30" s="51">
        <v>64</v>
      </c>
      <c r="H30" s="51">
        <v>170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7</v>
      </c>
      <c r="N30" s="51">
        <v>0</v>
      </c>
      <c r="O30" s="51">
        <v>7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574</v>
      </c>
      <c r="V30" s="51">
        <v>574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67</v>
      </c>
      <c r="AC30" s="51">
        <v>0</v>
      </c>
      <c r="AD30" s="51">
        <v>43</v>
      </c>
      <c r="AE30" s="51">
        <f t="shared" si="5"/>
        <v>24</v>
      </c>
      <c r="AF30" s="51">
        <v>24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80</v>
      </c>
      <c r="B31" s="49" t="s">
        <v>127</v>
      </c>
      <c r="C31" s="50" t="s">
        <v>128</v>
      </c>
      <c r="D31" s="51">
        <f t="shared" si="0"/>
        <v>1409</v>
      </c>
      <c r="E31" s="51">
        <v>968</v>
      </c>
      <c r="F31" s="51">
        <f t="shared" si="1"/>
        <v>233</v>
      </c>
      <c r="G31" s="51">
        <v>233</v>
      </c>
      <c r="H31" s="51">
        <v>0</v>
      </c>
      <c r="I31" s="51">
        <v>0</v>
      </c>
      <c r="J31" s="51">
        <v>0</v>
      </c>
      <c r="K31" s="51">
        <v>0</v>
      </c>
      <c r="L31" s="51">
        <v>18</v>
      </c>
      <c r="M31" s="51">
        <f t="shared" si="2"/>
        <v>190</v>
      </c>
      <c r="N31" s="51">
        <v>107</v>
      </c>
      <c r="O31" s="51">
        <v>32</v>
      </c>
      <c r="P31" s="51">
        <v>22</v>
      </c>
      <c r="Q31" s="51">
        <v>5</v>
      </c>
      <c r="R31" s="51">
        <v>3</v>
      </c>
      <c r="S31" s="51">
        <v>21</v>
      </c>
      <c r="T31" s="51">
        <v>0</v>
      </c>
      <c r="U31" s="51">
        <f t="shared" si="3"/>
        <v>1078</v>
      </c>
      <c r="V31" s="51">
        <v>968</v>
      </c>
      <c r="W31" s="51">
        <v>110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209</v>
      </c>
      <c r="AC31" s="51">
        <v>18</v>
      </c>
      <c r="AD31" s="51">
        <v>99</v>
      </c>
      <c r="AE31" s="51">
        <f t="shared" si="5"/>
        <v>92</v>
      </c>
      <c r="AF31" s="51">
        <v>92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80</v>
      </c>
      <c r="B32" s="49" t="s">
        <v>129</v>
      </c>
      <c r="C32" s="50" t="s">
        <v>130</v>
      </c>
      <c r="D32" s="51">
        <f t="shared" si="0"/>
        <v>4559</v>
      </c>
      <c r="E32" s="51">
        <v>2038</v>
      </c>
      <c r="F32" s="51">
        <f t="shared" si="1"/>
        <v>363</v>
      </c>
      <c r="G32" s="51">
        <v>363</v>
      </c>
      <c r="H32" s="51">
        <v>0</v>
      </c>
      <c r="I32" s="51">
        <v>0</v>
      </c>
      <c r="J32" s="51">
        <v>0</v>
      </c>
      <c r="K32" s="51">
        <v>0</v>
      </c>
      <c r="L32" s="51">
        <v>1478</v>
      </c>
      <c r="M32" s="51">
        <f t="shared" si="2"/>
        <v>680</v>
      </c>
      <c r="N32" s="51">
        <v>398</v>
      </c>
      <c r="O32" s="51">
        <v>143</v>
      </c>
      <c r="P32" s="51">
        <v>63</v>
      </c>
      <c r="Q32" s="51">
        <v>18</v>
      </c>
      <c r="R32" s="51">
        <v>6</v>
      </c>
      <c r="S32" s="51">
        <v>52</v>
      </c>
      <c r="T32" s="51">
        <v>0</v>
      </c>
      <c r="U32" s="51">
        <f t="shared" si="3"/>
        <v>2159</v>
      </c>
      <c r="V32" s="51">
        <v>2038</v>
      </c>
      <c r="W32" s="51">
        <v>121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1817</v>
      </c>
      <c r="AC32" s="51">
        <v>1478</v>
      </c>
      <c r="AD32" s="51">
        <v>200</v>
      </c>
      <c r="AE32" s="51">
        <f t="shared" si="5"/>
        <v>139</v>
      </c>
      <c r="AF32" s="51">
        <v>139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80</v>
      </c>
      <c r="B33" s="49" t="s">
        <v>131</v>
      </c>
      <c r="C33" s="50" t="s">
        <v>23</v>
      </c>
      <c r="D33" s="51">
        <f t="shared" si="0"/>
        <v>3858</v>
      </c>
      <c r="E33" s="51">
        <v>2939</v>
      </c>
      <c r="F33" s="51">
        <f t="shared" si="1"/>
        <v>224</v>
      </c>
      <c r="G33" s="51">
        <v>0</v>
      </c>
      <c r="H33" s="51">
        <v>151</v>
      </c>
      <c r="I33" s="51">
        <v>0</v>
      </c>
      <c r="J33" s="51">
        <v>0</v>
      </c>
      <c r="K33" s="51">
        <v>73</v>
      </c>
      <c r="L33" s="51">
        <v>5</v>
      </c>
      <c r="M33" s="51">
        <f t="shared" si="2"/>
        <v>690</v>
      </c>
      <c r="N33" s="51">
        <v>541</v>
      </c>
      <c r="O33" s="51">
        <v>0</v>
      </c>
      <c r="P33" s="51">
        <v>109</v>
      </c>
      <c r="Q33" s="51">
        <v>0</v>
      </c>
      <c r="R33" s="51">
        <v>0</v>
      </c>
      <c r="S33" s="51">
        <v>40</v>
      </c>
      <c r="T33" s="51">
        <v>0</v>
      </c>
      <c r="U33" s="51">
        <f t="shared" si="3"/>
        <v>2939</v>
      </c>
      <c r="V33" s="51">
        <v>2939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418</v>
      </c>
      <c r="AC33" s="51">
        <v>5</v>
      </c>
      <c r="AD33" s="51">
        <v>340</v>
      </c>
      <c r="AE33" s="51">
        <f t="shared" si="5"/>
        <v>73</v>
      </c>
      <c r="AF33" s="51">
        <v>0</v>
      </c>
      <c r="AG33" s="51">
        <v>0</v>
      </c>
      <c r="AH33" s="51">
        <v>0</v>
      </c>
      <c r="AI33" s="51">
        <v>0</v>
      </c>
      <c r="AJ33" s="51">
        <v>73</v>
      </c>
    </row>
    <row r="34" spans="1:36" ht="13.5">
      <c r="A34" s="26" t="s">
        <v>80</v>
      </c>
      <c r="B34" s="49" t="s">
        <v>132</v>
      </c>
      <c r="C34" s="50" t="s">
        <v>133</v>
      </c>
      <c r="D34" s="51">
        <f t="shared" si="0"/>
        <v>2615</v>
      </c>
      <c r="E34" s="51">
        <v>0</v>
      </c>
      <c r="F34" s="51">
        <f t="shared" si="1"/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2249</v>
      </c>
      <c r="M34" s="51">
        <f t="shared" si="2"/>
        <v>366</v>
      </c>
      <c r="N34" s="51">
        <v>131</v>
      </c>
      <c r="O34" s="51">
        <v>146</v>
      </c>
      <c r="P34" s="51">
        <v>76</v>
      </c>
      <c r="Q34" s="51">
        <v>12</v>
      </c>
      <c r="R34" s="51">
        <v>1</v>
      </c>
      <c r="S34" s="51">
        <v>0</v>
      </c>
      <c r="T34" s="51">
        <v>0</v>
      </c>
      <c r="U34" s="51">
        <f t="shared" si="3"/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2249</v>
      </c>
      <c r="AC34" s="51">
        <v>2249</v>
      </c>
      <c r="AD34" s="51">
        <v>0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80</v>
      </c>
      <c r="B35" s="49" t="s">
        <v>134</v>
      </c>
      <c r="C35" s="50" t="s">
        <v>135</v>
      </c>
      <c r="D35" s="51">
        <f t="shared" si="0"/>
        <v>2893</v>
      </c>
      <c r="E35" s="51">
        <v>2227</v>
      </c>
      <c r="F35" s="51">
        <f t="shared" si="1"/>
        <v>521</v>
      </c>
      <c r="G35" s="51">
        <v>49</v>
      </c>
      <c r="H35" s="51">
        <v>472</v>
      </c>
      <c r="I35" s="51">
        <v>0</v>
      </c>
      <c r="J35" s="51">
        <v>0</v>
      </c>
      <c r="K35" s="51">
        <v>0</v>
      </c>
      <c r="L35" s="51">
        <v>145</v>
      </c>
      <c r="M35" s="51">
        <f t="shared" si="2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2269</v>
      </c>
      <c r="V35" s="51">
        <v>2227</v>
      </c>
      <c r="W35" s="51">
        <v>20</v>
      </c>
      <c r="X35" s="51">
        <v>22</v>
      </c>
      <c r="Y35" s="51">
        <v>0</v>
      </c>
      <c r="Z35" s="51">
        <v>0</v>
      </c>
      <c r="AA35" s="51">
        <v>0</v>
      </c>
      <c r="AB35" s="51">
        <f t="shared" si="4"/>
        <v>346</v>
      </c>
      <c r="AC35" s="51">
        <v>145</v>
      </c>
      <c r="AD35" s="51">
        <v>201</v>
      </c>
      <c r="AE35" s="51">
        <f t="shared" si="5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80</v>
      </c>
      <c r="B36" s="49" t="s">
        <v>136</v>
      </c>
      <c r="C36" s="50" t="s">
        <v>137</v>
      </c>
      <c r="D36" s="51">
        <f t="shared" si="0"/>
        <v>6963</v>
      </c>
      <c r="E36" s="51">
        <v>6457</v>
      </c>
      <c r="F36" s="51">
        <f t="shared" si="1"/>
        <v>506</v>
      </c>
      <c r="G36" s="51">
        <v>96</v>
      </c>
      <c r="H36" s="51">
        <v>410</v>
      </c>
      <c r="I36" s="51">
        <v>0</v>
      </c>
      <c r="J36" s="51">
        <v>0</v>
      </c>
      <c r="K36" s="51">
        <v>0</v>
      </c>
      <c r="L36" s="51">
        <v>0</v>
      </c>
      <c r="M36" s="51">
        <f t="shared" si="2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6507</v>
      </c>
      <c r="V36" s="51">
        <v>6457</v>
      </c>
      <c r="W36" s="51">
        <v>50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460</v>
      </c>
      <c r="AC36" s="51">
        <v>0</v>
      </c>
      <c r="AD36" s="51">
        <v>460</v>
      </c>
      <c r="AE36" s="51">
        <f t="shared" si="5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80</v>
      </c>
      <c r="B37" s="49" t="s">
        <v>138</v>
      </c>
      <c r="C37" s="50" t="s">
        <v>139</v>
      </c>
      <c r="D37" s="51">
        <f t="shared" si="0"/>
        <v>3166</v>
      </c>
      <c r="E37" s="51">
        <v>2547</v>
      </c>
      <c r="F37" s="51">
        <f t="shared" si="1"/>
        <v>232</v>
      </c>
      <c r="G37" s="51">
        <v>59</v>
      </c>
      <c r="H37" s="51">
        <v>173</v>
      </c>
      <c r="I37" s="51">
        <v>0</v>
      </c>
      <c r="J37" s="51">
        <v>0</v>
      </c>
      <c r="K37" s="51">
        <v>0</v>
      </c>
      <c r="L37" s="51">
        <v>104</v>
      </c>
      <c r="M37" s="51">
        <f t="shared" si="2"/>
        <v>283</v>
      </c>
      <c r="N37" s="51">
        <v>280</v>
      </c>
      <c r="O37" s="51">
        <v>0</v>
      </c>
      <c r="P37" s="51">
        <v>0</v>
      </c>
      <c r="Q37" s="51">
        <v>0</v>
      </c>
      <c r="R37" s="51">
        <v>3</v>
      </c>
      <c r="S37" s="51">
        <v>0</v>
      </c>
      <c r="T37" s="51">
        <v>0</v>
      </c>
      <c r="U37" s="51">
        <f t="shared" si="3"/>
        <v>2571</v>
      </c>
      <c r="V37" s="51">
        <v>2547</v>
      </c>
      <c r="W37" s="51">
        <v>24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182</v>
      </c>
      <c r="AC37" s="51">
        <v>104</v>
      </c>
      <c r="AD37" s="51">
        <v>32</v>
      </c>
      <c r="AE37" s="51">
        <f t="shared" si="5"/>
        <v>46</v>
      </c>
      <c r="AF37" s="51">
        <v>35</v>
      </c>
      <c r="AG37" s="51">
        <v>11</v>
      </c>
      <c r="AH37" s="51">
        <v>0</v>
      </c>
      <c r="AI37" s="51">
        <v>0</v>
      </c>
      <c r="AJ37" s="51">
        <v>0</v>
      </c>
    </row>
    <row r="38" spans="1:36" ht="13.5">
      <c r="A38" s="26" t="s">
        <v>80</v>
      </c>
      <c r="B38" s="49" t="s">
        <v>140</v>
      </c>
      <c r="C38" s="50" t="s">
        <v>141</v>
      </c>
      <c r="D38" s="51">
        <f t="shared" si="0"/>
        <v>1550</v>
      </c>
      <c r="E38" s="51">
        <v>1324</v>
      </c>
      <c r="F38" s="51">
        <f t="shared" si="1"/>
        <v>124</v>
      </c>
      <c r="G38" s="51">
        <v>22</v>
      </c>
      <c r="H38" s="51">
        <v>102</v>
      </c>
      <c r="I38" s="51">
        <v>0</v>
      </c>
      <c r="J38" s="51">
        <v>0</v>
      </c>
      <c r="K38" s="51">
        <v>0</v>
      </c>
      <c r="L38" s="51">
        <v>0</v>
      </c>
      <c r="M38" s="51">
        <f t="shared" si="2"/>
        <v>102</v>
      </c>
      <c r="N38" s="51">
        <v>88</v>
      </c>
      <c r="O38" s="51">
        <v>0</v>
      </c>
      <c r="P38" s="51">
        <v>0</v>
      </c>
      <c r="Q38" s="51">
        <v>0</v>
      </c>
      <c r="R38" s="51">
        <v>2</v>
      </c>
      <c r="S38" s="51">
        <v>12</v>
      </c>
      <c r="T38" s="51">
        <v>0</v>
      </c>
      <c r="U38" s="51">
        <f t="shared" si="3"/>
        <v>1333</v>
      </c>
      <c r="V38" s="51">
        <v>1324</v>
      </c>
      <c r="W38" s="51">
        <v>9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126</v>
      </c>
      <c r="AC38" s="51">
        <v>0</v>
      </c>
      <c r="AD38" s="51">
        <v>94</v>
      </c>
      <c r="AE38" s="51">
        <f t="shared" si="5"/>
        <v>32</v>
      </c>
      <c r="AF38" s="51">
        <v>13</v>
      </c>
      <c r="AG38" s="51">
        <v>19</v>
      </c>
      <c r="AH38" s="51">
        <v>0</v>
      </c>
      <c r="AI38" s="51">
        <v>0</v>
      </c>
      <c r="AJ38" s="51">
        <v>0</v>
      </c>
    </row>
    <row r="39" spans="1:36" ht="13.5">
      <c r="A39" s="26" t="s">
        <v>80</v>
      </c>
      <c r="B39" s="49" t="s">
        <v>142</v>
      </c>
      <c r="C39" s="50" t="s">
        <v>34</v>
      </c>
      <c r="D39" s="51">
        <f t="shared" si="0"/>
        <v>813</v>
      </c>
      <c r="E39" s="51">
        <v>668</v>
      </c>
      <c r="F39" s="51">
        <f t="shared" si="1"/>
        <v>110</v>
      </c>
      <c r="G39" s="51">
        <v>31</v>
      </c>
      <c r="H39" s="51">
        <v>79</v>
      </c>
      <c r="I39" s="51">
        <v>0</v>
      </c>
      <c r="J39" s="51">
        <v>0</v>
      </c>
      <c r="K39" s="51">
        <v>0</v>
      </c>
      <c r="L39" s="51">
        <v>35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681</v>
      </c>
      <c r="V39" s="51">
        <v>668</v>
      </c>
      <c r="W39" s="51">
        <v>13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119</v>
      </c>
      <c r="AC39" s="51">
        <v>35</v>
      </c>
      <c r="AD39" s="51">
        <v>60</v>
      </c>
      <c r="AE39" s="51">
        <f t="shared" si="5"/>
        <v>24</v>
      </c>
      <c r="AF39" s="51">
        <v>0</v>
      </c>
      <c r="AG39" s="51">
        <v>24</v>
      </c>
      <c r="AH39" s="51">
        <v>0</v>
      </c>
      <c r="AI39" s="51">
        <v>0</v>
      </c>
      <c r="AJ39" s="51">
        <v>0</v>
      </c>
    </row>
    <row r="40" spans="1:36" ht="13.5">
      <c r="A40" s="26" t="s">
        <v>80</v>
      </c>
      <c r="B40" s="49" t="s">
        <v>143</v>
      </c>
      <c r="C40" s="50" t="s">
        <v>78</v>
      </c>
      <c r="D40" s="51">
        <f t="shared" si="0"/>
        <v>1820</v>
      </c>
      <c r="E40" s="51">
        <v>1537</v>
      </c>
      <c r="F40" s="51">
        <f t="shared" si="1"/>
        <v>205</v>
      </c>
      <c r="G40" s="51">
        <v>49</v>
      </c>
      <c r="H40" s="51">
        <v>156</v>
      </c>
      <c r="I40" s="51">
        <v>0</v>
      </c>
      <c r="J40" s="51">
        <v>0</v>
      </c>
      <c r="K40" s="51">
        <v>0</v>
      </c>
      <c r="L40" s="51">
        <v>78</v>
      </c>
      <c r="M40" s="51">
        <f t="shared" si="2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1589</v>
      </c>
      <c r="V40" s="51">
        <v>1537</v>
      </c>
      <c r="W40" s="51">
        <v>20</v>
      </c>
      <c r="X40" s="51">
        <v>32</v>
      </c>
      <c r="Y40" s="51">
        <v>0</v>
      </c>
      <c r="Z40" s="51">
        <v>0</v>
      </c>
      <c r="AA40" s="51">
        <v>0</v>
      </c>
      <c r="AB40" s="51">
        <f t="shared" si="4"/>
        <v>139</v>
      </c>
      <c r="AC40" s="51">
        <v>78</v>
      </c>
      <c r="AD40" s="51">
        <v>61</v>
      </c>
      <c r="AE40" s="51">
        <f t="shared" si="5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80</v>
      </c>
      <c r="B41" s="49" t="s">
        <v>144</v>
      </c>
      <c r="C41" s="50" t="s">
        <v>145</v>
      </c>
      <c r="D41" s="51">
        <f t="shared" si="0"/>
        <v>1663</v>
      </c>
      <c r="E41" s="51">
        <v>1023</v>
      </c>
      <c r="F41" s="51">
        <f t="shared" si="1"/>
        <v>534</v>
      </c>
      <c r="G41" s="51">
        <v>143</v>
      </c>
      <c r="H41" s="51">
        <v>391</v>
      </c>
      <c r="I41" s="51">
        <v>0</v>
      </c>
      <c r="J41" s="51">
        <v>0</v>
      </c>
      <c r="K41" s="51">
        <v>0</v>
      </c>
      <c r="L41" s="51">
        <v>90</v>
      </c>
      <c r="M41" s="51">
        <f t="shared" si="2"/>
        <v>16</v>
      </c>
      <c r="N41" s="51">
        <v>0</v>
      </c>
      <c r="O41" s="51">
        <v>16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1078</v>
      </c>
      <c r="V41" s="51">
        <v>1023</v>
      </c>
      <c r="W41" s="51">
        <v>55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221</v>
      </c>
      <c r="AC41" s="51">
        <v>90</v>
      </c>
      <c r="AD41" s="51">
        <v>78</v>
      </c>
      <c r="AE41" s="51">
        <f t="shared" si="5"/>
        <v>53</v>
      </c>
      <c r="AF41" s="51">
        <v>53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80</v>
      </c>
      <c r="B42" s="49" t="s">
        <v>146</v>
      </c>
      <c r="C42" s="50" t="s">
        <v>147</v>
      </c>
      <c r="D42" s="51">
        <f t="shared" si="0"/>
        <v>1951</v>
      </c>
      <c r="E42" s="51">
        <v>1357</v>
      </c>
      <c r="F42" s="51">
        <f t="shared" si="1"/>
        <v>404</v>
      </c>
      <c r="G42" s="51">
        <v>111</v>
      </c>
      <c r="H42" s="51">
        <v>278</v>
      </c>
      <c r="I42" s="51">
        <v>0</v>
      </c>
      <c r="J42" s="51">
        <v>0</v>
      </c>
      <c r="K42" s="51">
        <v>15</v>
      </c>
      <c r="L42" s="51">
        <v>0</v>
      </c>
      <c r="M42" s="51">
        <f t="shared" si="2"/>
        <v>190</v>
      </c>
      <c r="N42" s="51">
        <v>177</v>
      </c>
      <c r="O42" s="51">
        <v>6</v>
      </c>
      <c r="P42" s="51">
        <v>7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1412</v>
      </c>
      <c r="V42" s="51">
        <v>1357</v>
      </c>
      <c r="W42" s="51">
        <v>29</v>
      </c>
      <c r="X42" s="51">
        <v>26</v>
      </c>
      <c r="Y42" s="51">
        <v>0</v>
      </c>
      <c r="Z42" s="51">
        <v>0</v>
      </c>
      <c r="AA42" s="51">
        <v>0</v>
      </c>
      <c r="AB42" s="51">
        <f t="shared" si="4"/>
        <v>253</v>
      </c>
      <c r="AC42" s="51">
        <v>0</v>
      </c>
      <c r="AD42" s="51">
        <v>168</v>
      </c>
      <c r="AE42" s="51">
        <f t="shared" si="5"/>
        <v>85</v>
      </c>
      <c r="AF42" s="51">
        <v>0</v>
      </c>
      <c r="AG42" s="51">
        <v>70</v>
      </c>
      <c r="AH42" s="51">
        <v>0</v>
      </c>
      <c r="AI42" s="51">
        <v>0</v>
      </c>
      <c r="AJ42" s="51">
        <v>15</v>
      </c>
    </row>
    <row r="43" spans="1:36" ht="13.5">
      <c r="A43" s="26" t="s">
        <v>80</v>
      </c>
      <c r="B43" s="49" t="s">
        <v>148</v>
      </c>
      <c r="C43" s="50" t="s">
        <v>149</v>
      </c>
      <c r="D43" s="51">
        <f t="shared" si="0"/>
        <v>1508</v>
      </c>
      <c r="E43" s="51">
        <v>1194</v>
      </c>
      <c r="F43" s="51">
        <f t="shared" si="1"/>
        <v>314</v>
      </c>
      <c r="G43" s="51">
        <v>314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3"/>
        <v>1194</v>
      </c>
      <c r="V43" s="51">
        <v>1194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171</v>
      </c>
      <c r="AC43" s="51">
        <v>0</v>
      </c>
      <c r="AD43" s="51">
        <v>164</v>
      </c>
      <c r="AE43" s="51">
        <f t="shared" si="5"/>
        <v>7</v>
      </c>
      <c r="AF43" s="51">
        <v>7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80</v>
      </c>
      <c r="B44" s="49" t="s">
        <v>150</v>
      </c>
      <c r="C44" s="50" t="s">
        <v>30</v>
      </c>
      <c r="D44" s="51">
        <f t="shared" si="0"/>
        <v>1294</v>
      </c>
      <c r="E44" s="51">
        <v>929</v>
      </c>
      <c r="F44" s="51">
        <f t="shared" si="1"/>
        <v>69</v>
      </c>
      <c r="G44" s="51">
        <v>69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296</v>
      </c>
      <c r="N44" s="51">
        <v>162</v>
      </c>
      <c r="O44" s="51">
        <v>21</v>
      </c>
      <c r="P44" s="51">
        <v>53</v>
      </c>
      <c r="Q44" s="51">
        <v>5</v>
      </c>
      <c r="R44" s="51">
        <v>0</v>
      </c>
      <c r="S44" s="51">
        <v>2</v>
      </c>
      <c r="T44" s="51">
        <v>53</v>
      </c>
      <c r="U44" s="51">
        <f t="shared" si="3"/>
        <v>932</v>
      </c>
      <c r="V44" s="51">
        <v>929</v>
      </c>
      <c r="W44" s="51">
        <v>3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121</v>
      </c>
      <c r="AC44" s="51">
        <v>0</v>
      </c>
      <c r="AD44" s="51">
        <v>79</v>
      </c>
      <c r="AE44" s="51">
        <f t="shared" si="5"/>
        <v>42</v>
      </c>
      <c r="AF44" s="51">
        <v>42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80</v>
      </c>
      <c r="B45" s="49" t="s">
        <v>151</v>
      </c>
      <c r="C45" s="50" t="s">
        <v>152</v>
      </c>
      <c r="D45" s="51">
        <f t="shared" si="0"/>
        <v>5999</v>
      </c>
      <c r="E45" s="51">
        <v>5226</v>
      </c>
      <c r="F45" s="51">
        <f t="shared" si="1"/>
        <v>164</v>
      </c>
      <c r="G45" s="51">
        <v>164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609</v>
      </c>
      <c r="N45" s="51">
        <v>414</v>
      </c>
      <c r="O45" s="51">
        <v>0</v>
      </c>
      <c r="P45" s="51">
        <v>140</v>
      </c>
      <c r="Q45" s="51">
        <v>0</v>
      </c>
      <c r="R45" s="51">
        <v>0</v>
      </c>
      <c r="S45" s="51">
        <v>0</v>
      </c>
      <c r="T45" s="51">
        <v>55</v>
      </c>
      <c r="U45" s="51">
        <f t="shared" si="3"/>
        <v>5226</v>
      </c>
      <c r="V45" s="51">
        <v>5226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365</v>
      </c>
      <c r="AC45" s="51">
        <v>0</v>
      </c>
      <c r="AD45" s="51">
        <v>352</v>
      </c>
      <c r="AE45" s="51">
        <f t="shared" si="5"/>
        <v>13</v>
      </c>
      <c r="AF45" s="51">
        <v>13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80</v>
      </c>
      <c r="B46" s="49" t="s">
        <v>153</v>
      </c>
      <c r="C46" s="50" t="s">
        <v>260</v>
      </c>
      <c r="D46" s="51">
        <f t="shared" si="0"/>
        <v>1004</v>
      </c>
      <c r="E46" s="51">
        <v>800</v>
      </c>
      <c r="F46" s="51">
        <f t="shared" si="1"/>
        <v>203</v>
      </c>
      <c r="G46" s="51">
        <v>39</v>
      </c>
      <c r="H46" s="51">
        <v>164</v>
      </c>
      <c r="I46" s="51">
        <v>0</v>
      </c>
      <c r="J46" s="51">
        <v>0</v>
      </c>
      <c r="K46" s="51">
        <v>0</v>
      </c>
      <c r="L46" s="51">
        <v>1</v>
      </c>
      <c r="M46" s="51">
        <f t="shared" si="2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3"/>
        <v>810</v>
      </c>
      <c r="V46" s="51">
        <v>800</v>
      </c>
      <c r="W46" s="51">
        <v>10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4"/>
        <v>75</v>
      </c>
      <c r="AC46" s="51">
        <v>1</v>
      </c>
      <c r="AD46" s="51">
        <v>74</v>
      </c>
      <c r="AE46" s="51">
        <f t="shared" si="5"/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80</v>
      </c>
      <c r="B47" s="49" t="s">
        <v>154</v>
      </c>
      <c r="C47" s="50" t="s">
        <v>155</v>
      </c>
      <c r="D47" s="51">
        <f t="shared" si="0"/>
        <v>872</v>
      </c>
      <c r="E47" s="51">
        <v>682</v>
      </c>
      <c r="F47" s="51">
        <f t="shared" si="1"/>
        <v>23</v>
      </c>
      <c r="G47" s="51">
        <v>23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f t="shared" si="2"/>
        <v>167</v>
      </c>
      <c r="N47" s="51">
        <v>101</v>
      </c>
      <c r="O47" s="51">
        <v>18</v>
      </c>
      <c r="P47" s="51">
        <v>35</v>
      </c>
      <c r="Q47" s="51">
        <v>5</v>
      </c>
      <c r="R47" s="51">
        <v>7</v>
      </c>
      <c r="S47" s="51">
        <v>0</v>
      </c>
      <c r="T47" s="51">
        <v>1</v>
      </c>
      <c r="U47" s="51">
        <f t="shared" si="3"/>
        <v>682</v>
      </c>
      <c r="V47" s="51">
        <v>682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60</v>
      </c>
      <c r="AC47" s="51">
        <v>0</v>
      </c>
      <c r="AD47" s="51">
        <v>56</v>
      </c>
      <c r="AE47" s="51">
        <f t="shared" si="5"/>
        <v>4</v>
      </c>
      <c r="AF47" s="51">
        <v>4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80</v>
      </c>
      <c r="B48" s="49" t="s">
        <v>156</v>
      </c>
      <c r="C48" s="53" t="s">
        <v>75</v>
      </c>
      <c r="D48" s="51">
        <f t="shared" si="0"/>
        <v>963</v>
      </c>
      <c r="E48" s="51">
        <v>772</v>
      </c>
      <c r="F48" s="51">
        <f t="shared" si="1"/>
        <v>191</v>
      </c>
      <c r="G48" s="51">
        <v>31</v>
      </c>
      <c r="H48" s="51">
        <v>160</v>
      </c>
      <c r="I48" s="51">
        <v>0</v>
      </c>
      <c r="J48" s="51">
        <v>0</v>
      </c>
      <c r="K48" s="51">
        <v>0</v>
      </c>
      <c r="L48" s="51">
        <v>0</v>
      </c>
      <c r="M48" s="51">
        <f t="shared" si="2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3"/>
        <v>772</v>
      </c>
      <c r="V48" s="51">
        <v>772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104</v>
      </c>
      <c r="AC48" s="51">
        <v>0</v>
      </c>
      <c r="AD48" s="51">
        <v>99</v>
      </c>
      <c r="AE48" s="51">
        <f t="shared" si="5"/>
        <v>5</v>
      </c>
      <c r="AF48" s="51">
        <v>5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80</v>
      </c>
      <c r="B49" s="49" t="s">
        <v>157</v>
      </c>
      <c r="C49" s="50" t="s">
        <v>158</v>
      </c>
      <c r="D49" s="51">
        <f t="shared" si="0"/>
        <v>755</v>
      </c>
      <c r="E49" s="51">
        <v>628</v>
      </c>
      <c r="F49" s="51">
        <f t="shared" si="1"/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97</v>
      </c>
      <c r="M49" s="51">
        <f t="shared" si="2"/>
        <v>30</v>
      </c>
      <c r="N49" s="51">
        <v>2</v>
      </c>
      <c r="O49" s="51">
        <v>10</v>
      </c>
      <c r="P49" s="51">
        <v>14</v>
      </c>
      <c r="Q49" s="51">
        <v>1</v>
      </c>
      <c r="R49" s="51">
        <v>0</v>
      </c>
      <c r="S49" s="51">
        <v>0</v>
      </c>
      <c r="T49" s="51">
        <v>3</v>
      </c>
      <c r="U49" s="51">
        <f t="shared" si="3"/>
        <v>628</v>
      </c>
      <c r="V49" s="51">
        <v>628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191</v>
      </c>
      <c r="AC49" s="51">
        <v>97</v>
      </c>
      <c r="AD49" s="51">
        <v>94</v>
      </c>
      <c r="AE49" s="51">
        <f t="shared" si="5"/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80</v>
      </c>
      <c r="B50" s="49" t="s">
        <v>159</v>
      </c>
      <c r="C50" s="50" t="s">
        <v>160</v>
      </c>
      <c r="D50" s="51">
        <f t="shared" si="0"/>
        <v>1309</v>
      </c>
      <c r="E50" s="51">
        <v>618</v>
      </c>
      <c r="F50" s="51">
        <f t="shared" si="1"/>
        <v>392</v>
      </c>
      <c r="G50" s="51">
        <v>0</v>
      </c>
      <c r="H50" s="51">
        <v>392</v>
      </c>
      <c r="I50" s="51">
        <v>0</v>
      </c>
      <c r="J50" s="51">
        <v>0</v>
      </c>
      <c r="K50" s="51">
        <v>0</v>
      </c>
      <c r="L50" s="51">
        <v>299</v>
      </c>
      <c r="M50" s="51">
        <f t="shared" si="2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3"/>
        <v>618</v>
      </c>
      <c r="V50" s="51">
        <v>618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396</v>
      </c>
      <c r="AC50" s="51">
        <v>299</v>
      </c>
      <c r="AD50" s="51">
        <v>97</v>
      </c>
      <c r="AE50" s="51">
        <f t="shared" si="5"/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80</v>
      </c>
      <c r="B51" s="49" t="s">
        <v>161</v>
      </c>
      <c r="C51" s="50" t="s">
        <v>162</v>
      </c>
      <c r="D51" s="51">
        <f t="shared" si="0"/>
        <v>911</v>
      </c>
      <c r="E51" s="51">
        <v>824</v>
      </c>
      <c r="F51" s="51">
        <f t="shared" si="1"/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87</v>
      </c>
      <c r="M51" s="51">
        <f t="shared" si="2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3"/>
        <v>824</v>
      </c>
      <c r="V51" s="51">
        <v>824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4"/>
        <v>106</v>
      </c>
      <c r="AC51" s="51">
        <v>87</v>
      </c>
      <c r="AD51" s="51">
        <v>19</v>
      </c>
      <c r="AE51" s="51">
        <f t="shared" si="5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80</v>
      </c>
      <c r="B52" s="49" t="s">
        <v>163</v>
      </c>
      <c r="C52" s="50" t="s">
        <v>164</v>
      </c>
      <c r="D52" s="51">
        <f t="shared" si="0"/>
        <v>545</v>
      </c>
      <c r="E52" s="51">
        <v>395</v>
      </c>
      <c r="F52" s="51">
        <f t="shared" si="1"/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150</v>
      </c>
      <c r="M52" s="51">
        <f t="shared" si="2"/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3"/>
        <v>395</v>
      </c>
      <c r="V52" s="51">
        <v>395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4"/>
        <v>160</v>
      </c>
      <c r="AC52" s="51">
        <v>150</v>
      </c>
      <c r="AD52" s="51">
        <v>10</v>
      </c>
      <c r="AE52" s="51">
        <f t="shared" si="5"/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80</v>
      </c>
      <c r="B53" s="49" t="s">
        <v>165</v>
      </c>
      <c r="C53" s="50" t="s">
        <v>166</v>
      </c>
      <c r="D53" s="51">
        <f t="shared" si="0"/>
        <v>1179</v>
      </c>
      <c r="E53" s="51">
        <v>1055</v>
      </c>
      <c r="F53" s="51">
        <f t="shared" si="1"/>
        <v>78</v>
      </c>
      <c r="G53" s="51">
        <v>78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f t="shared" si="2"/>
        <v>46</v>
      </c>
      <c r="N53" s="51">
        <v>0</v>
      </c>
      <c r="O53" s="51">
        <v>0</v>
      </c>
      <c r="P53" s="51">
        <v>38</v>
      </c>
      <c r="Q53" s="51">
        <v>5</v>
      </c>
      <c r="R53" s="51">
        <v>3</v>
      </c>
      <c r="S53" s="51">
        <v>0</v>
      </c>
      <c r="T53" s="51">
        <v>0</v>
      </c>
      <c r="U53" s="51">
        <f t="shared" si="3"/>
        <v>1062</v>
      </c>
      <c r="V53" s="51">
        <v>1055</v>
      </c>
      <c r="W53" s="51">
        <v>7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4"/>
        <v>145</v>
      </c>
      <c r="AC53" s="51">
        <v>0</v>
      </c>
      <c r="AD53" s="51">
        <v>116</v>
      </c>
      <c r="AE53" s="51">
        <f t="shared" si="5"/>
        <v>29</v>
      </c>
      <c r="AF53" s="51">
        <v>29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80</v>
      </c>
      <c r="B54" s="49" t="s">
        <v>167</v>
      </c>
      <c r="C54" s="50" t="s">
        <v>168</v>
      </c>
      <c r="D54" s="51">
        <f t="shared" si="0"/>
        <v>3201</v>
      </c>
      <c r="E54" s="51">
        <v>2850</v>
      </c>
      <c r="F54" s="51">
        <f t="shared" si="1"/>
        <v>276</v>
      </c>
      <c r="G54" s="51">
        <v>276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f t="shared" si="2"/>
        <v>75</v>
      </c>
      <c r="N54" s="51">
        <v>9</v>
      </c>
      <c r="O54" s="51">
        <v>10</v>
      </c>
      <c r="P54" s="51">
        <v>48</v>
      </c>
      <c r="Q54" s="51">
        <v>6</v>
      </c>
      <c r="R54" s="51">
        <v>2</v>
      </c>
      <c r="S54" s="51">
        <v>0</v>
      </c>
      <c r="T54" s="51">
        <v>0</v>
      </c>
      <c r="U54" s="51">
        <f t="shared" si="3"/>
        <v>2875</v>
      </c>
      <c r="V54" s="51">
        <v>2850</v>
      </c>
      <c r="W54" s="51">
        <v>25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4"/>
        <v>423</v>
      </c>
      <c r="AC54" s="51">
        <v>0</v>
      </c>
      <c r="AD54" s="51">
        <v>321</v>
      </c>
      <c r="AE54" s="51">
        <f t="shared" si="5"/>
        <v>102</v>
      </c>
      <c r="AF54" s="51">
        <v>102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80</v>
      </c>
      <c r="B55" s="49" t="s">
        <v>169</v>
      </c>
      <c r="C55" s="50" t="s">
        <v>262</v>
      </c>
      <c r="D55" s="51">
        <f t="shared" si="0"/>
        <v>1258</v>
      </c>
      <c r="E55" s="51">
        <v>1094</v>
      </c>
      <c r="F55" s="51">
        <f t="shared" si="1"/>
        <v>164</v>
      </c>
      <c r="G55" s="51">
        <v>164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f t="shared" si="2"/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3"/>
        <v>1109</v>
      </c>
      <c r="V55" s="51">
        <v>1094</v>
      </c>
      <c r="W55" s="51">
        <v>15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4"/>
        <v>189</v>
      </c>
      <c r="AC55" s="51">
        <v>0</v>
      </c>
      <c r="AD55" s="51">
        <v>129</v>
      </c>
      <c r="AE55" s="51">
        <f t="shared" si="5"/>
        <v>60</v>
      </c>
      <c r="AF55" s="51">
        <v>60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80</v>
      </c>
      <c r="B56" s="49" t="s">
        <v>170</v>
      </c>
      <c r="C56" s="50" t="s">
        <v>31</v>
      </c>
      <c r="D56" s="51">
        <f t="shared" si="0"/>
        <v>932</v>
      </c>
      <c r="E56" s="51">
        <v>823</v>
      </c>
      <c r="F56" s="51">
        <f t="shared" si="1"/>
        <v>109</v>
      </c>
      <c r="G56" s="51">
        <v>80</v>
      </c>
      <c r="H56" s="51">
        <v>29</v>
      </c>
      <c r="I56" s="51">
        <v>0</v>
      </c>
      <c r="J56" s="51">
        <v>0</v>
      </c>
      <c r="K56" s="51">
        <v>0</v>
      </c>
      <c r="L56" s="51">
        <v>0</v>
      </c>
      <c r="M56" s="51">
        <f t="shared" si="2"/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f t="shared" si="3"/>
        <v>830</v>
      </c>
      <c r="V56" s="51">
        <v>823</v>
      </c>
      <c r="W56" s="51">
        <v>7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4"/>
        <v>122</v>
      </c>
      <c r="AC56" s="51">
        <v>0</v>
      </c>
      <c r="AD56" s="51">
        <v>93</v>
      </c>
      <c r="AE56" s="51">
        <f t="shared" si="5"/>
        <v>29</v>
      </c>
      <c r="AF56" s="51">
        <v>29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80</v>
      </c>
      <c r="B57" s="49" t="s">
        <v>171</v>
      </c>
      <c r="C57" s="50" t="s">
        <v>172</v>
      </c>
      <c r="D57" s="51">
        <f t="shared" si="0"/>
        <v>2052</v>
      </c>
      <c r="E57" s="51">
        <v>1609</v>
      </c>
      <c r="F57" s="51">
        <f t="shared" si="1"/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40</v>
      </c>
      <c r="M57" s="51">
        <f t="shared" si="2"/>
        <v>403</v>
      </c>
      <c r="N57" s="51">
        <v>170</v>
      </c>
      <c r="O57" s="51">
        <v>155</v>
      </c>
      <c r="P57" s="51">
        <v>46</v>
      </c>
      <c r="Q57" s="51">
        <v>2</v>
      </c>
      <c r="R57" s="51">
        <v>0</v>
      </c>
      <c r="S57" s="51">
        <v>15</v>
      </c>
      <c r="T57" s="51">
        <v>15</v>
      </c>
      <c r="U57" s="51">
        <f t="shared" si="3"/>
        <v>1609</v>
      </c>
      <c r="V57" s="51">
        <v>1609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4"/>
        <v>265</v>
      </c>
      <c r="AC57" s="51">
        <v>40</v>
      </c>
      <c r="AD57" s="51">
        <v>225</v>
      </c>
      <c r="AE57" s="51">
        <f t="shared" si="5"/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80</v>
      </c>
      <c r="B58" s="49" t="s">
        <v>173</v>
      </c>
      <c r="C58" s="50" t="s">
        <v>174</v>
      </c>
      <c r="D58" s="51">
        <f t="shared" si="0"/>
        <v>9031</v>
      </c>
      <c r="E58" s="51">
        <v>6584</v>
      </c>
      <c r="F58" s="51">
        <f t="shared" si="1"/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1764</v>
      </c>
      <c r="M58" s="51">
        <f t="shared" si="2"/>
        <v>683</v>
      </c>
      <c r="N58" s="51">
        <v>362</v>
      </c>
      <c r="O58" s="51">
        <v>213</v>
      </c>
      <c r="P58" s="51">
        <v>108</v>
      </c>
      <c r="Q58" s="51">
        <v>0</v>
      </c>
      <c r="R58" s="51">
        <v>0</v>
      </c>
      <c r="S58" s="51">
        <v>0</v>
      </c>
      <c r="T58" s="51">
        <v>0</v>
      </c>
      <c r="U58" s="51">
        <f t="shared" si="3"/>
        <v>6584</v>
      </c>
      <c r="V58" s="51">
        <v>6584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4"/>
        <v>2489</v>
      </c>
      <c r="AC58" s="51">
        <v>1764</v>
      </c>
      <c r="AD58" s="51">
        <v>725</v>
      </c>
      <c r="AE58" s="51">
        <f t="shared" si="5"/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80</v>
      </c>
      <c r="B59" s="49" t="s">
        <v>175</v>
      </c>
      <c r="C59" s="50" t="s">
        <v>176</v>
      </c>
      <c r="D59" s="51">
        <f t="shared" si="0"/>
        <v>14727</v>
      </c>
      <c r="E59" s="51">
        <v>12355</v>
      </c>
      <c r="F59" s="51">
        <f t="shared" si="1"/>
        <v>1943</v>
      </c>
      <c r="G59" s="51">
        <v>689</v>
      </c>
      <c r="H59" s="51">
        <v>1254</v>
      </c>
      <c r="I59" s="51">
        <v>0</v>
      </c>
      <c r="J59" s="51">
        <v>0</v>
      </c>
      <c r="K59" s="51">
        <v>0</v>
      </c>
      <c r="L59" s="51">
        <v>429</v>
      </c>
      <c r="M59" s="51">
        <f t="shared" si="2"/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3"/>
        <v>12417</v>
      </c>
      <c r="V59" s="51">
        <v>12355</v>
      </c>
      <c r="W59" s="51">
        <v>62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4"/>
        <v>2049</v>
      </c>
      <c r="AC59" s="51">
        <v>429</v>
      </c>
      <c r="AD59" s="51">
        <v>1360</v>
      </c>
      <c r="AE59" s="51">
        <f t="shared" si="5"/>
        <v>260</v>
      </c>
      <c r="AF59" s="51">
        <v>145</v>
      </c>
      <c r="AG59" s="51">
        <v>115</v>
      </c>
      <c r="AH59" s="51">
        <v>0</v>
      </c>
      <c r="AI59" s="51">
        <v>0</v>
      </c>
      <c r="AJ59" s="51">
        <v>0</v>
      </c>
    </row>
    <row r="60" spans="1:36" ht="13.5">
      <c r="A60" s="26" t="s">
        <v>80</v>
      </c>
      <c r="B60" s="49" t="s">
        <v>177</v>
      </c>
      <c r="C60" s="50" t="s">
        <v>259</v>
      </c>
      <c r="D60" s="51">
        <f t="shared" si="0"/>
        <v>2376</v>
      </c>
      <c r="E60" s="51">
        <v>1576</v>
      </c>
      <c r="F60" s="51">
        <f t="shared" si="1"/>
        <v>671</v>
      </c>
      <c r="G60" s="51">
        <v>0</v>
      </c>
      <c r="H60" s="51">
        <v>311</v>
      </c>
      <c r="I60" s="51">
        <v>0</v>
      </c>
      <c r="J60" s="51">
        <v>0</v>
      </c>
      <c r="K60" s="51">
        <v>360</v>
      </c>
      <c r="L60" s="51">
        <v>129</v>
      </c>
      <c r="M60" s="51">
        <f t="shared" si="2"/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3"/>
        <v>1576</v>
      </c>
      <c r="V60" s="51">
        <v>1576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4"/>
        <v>662</v>
      </c>
      <c r="AC60" s="51">
        <v>129</v>
      </c>
      <c r="AD60" s="51">
        <v>173</v>
      </c>
      <c r="AE60" s="51">
        <f t="shared" si="5"/>
        <v>360</v>
      </c>
      <c r="AF60" s="51">
        <v>0</v>
      </c>
      <c r="AG60" s="51">
        <v>0</v>
      </c>
      <c r="AH60" s="51">
        <v>0</v>
      </c>
      <c r="AI60" s="51">
        <v>0</v>
      </c>
      <c r="AJ60" s="51">
        <v>360</v>
      </c>
    </row>
    <row r="61" spans="1:36" ht="13.5">
      <c r="A61" s="26" t="s">
        <v>80</v>
      </c>
      <c r="B61" s="49" t="s">
        <v>178</v>
      </c>
      <c r="C61" s="50" t="s">
        <v>179</v>
      </c>
      <c r="D61" s="51">
        <f t="shared" si="0"/>
        <v>3595</v>
      </c>
      <c r="E61" s="51">
        <v>2570</v>
      </c>
      <c r="F61" s="51">
        <f t="shared" si="1"/>
        <v>210</v>
      </c>
      <c r="G61" s="51">
        <v>0</v>
      </c>
      <c r="H61" s="51">
        <v>210</v>
      </c>
      <c r="I61" s="51">
        <v>0</v>
      </c>
      <c r="J61" s="51">
        <v>0</v>
      </c>
      <c r="K61" s="51">
        <v>0</v>
      </c>
      <c r="L61" s="51">
        <v>666</v>
      </c>
      <c r="M61" s="51">
        <f t="shared" si="2"/>
        <v>149</v>
      </c>
      <c r="N61" s="51">
        <v>0</v>
      </c>
      <c r="O61" s="51">
        <v>52</v>
      </c>
      <c r="P61" s="51">
        <v>85</v>
      </c>
      <c r="Q61" s="51">
        <v>0</v>
      </c>
      <c r="R61" s="51">
        <v>0</v>
      </c>
      <c r="S61" s="51">
        <v>0</v>
      </c>
      <c r="T61" s="51">
        <v>12</v>
      </c>
      <c r="U61" s="51">
        <f t="shared" si="3"/>
        <v>2570</v>
      </c>
      <c r="V61" s="51">
        <v>2570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4"/>
        <v>949</v>
      </c>
      <c r="AC61" s="51">
        <v>666</v>
      </c>
      <c r="AD61" s="51">
        <v>283</v>
      </c>
      <c r="AE61" s="51">
        <f t="shared" si="5"/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</row>
    <row r="62" spans="1:36" ht="13.5">
      <c r="A62" s="26" t="s">
        <v>80</v>
      </c>
      <c r="B62" s="49" t="s">
        <v>180</v>
      </c>
      <c r="C62" s="50" t="s">
        <v>181</v>
      </c>
      <c r="D62" s="51">
        <f t="shared" si="0"/>
        <v>1559</v>
      </c>
      <c r="E62" s="51">
        <v>1254</v>
      </c>
      <c r="F62" s="51">
        <f t="shared" si="1"/>
        <v>121</v>
      </c>
      <c r="G62" s="51">
        <v>0</v>
      </c>
      <c r="H62" s="51">
        <v>121</v>
      </c>
      <c r="I62" s="51">
        <v>0</v>
      </c>
      <c r="J62" s="51">
        <v>0</v>
      </c>
      <c r="K62" s="51">
        <v>0</v>
      </c>
      <c r="L62" s="51">
        <v>34</v>
      </c>
      <c r="M62" s="51">
        <f t="shared" si="2"/>
        <v>150</v>
      </c>
      <c r="N62" s="51">
        <v>87</v>
      </c>
      <c r="O62" s="51">
        <v>63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3"/>
        <v>1259</v>
      </c>
      <c r="V62" s="51">
        <v>1254</v>
      </c>
      <c r="W62" s="51">
        <v>0</v>
      </c>
      <c r="X62" s="51">
        <v>5</v>
      </c>
      <c r="Y62" s="51">
        <v>0</v>
      </c>
      <c r="Z62" s="51">
        <v>0</v>
      </c>
      <c r="AA62" s="51">
        <v>0</v>
      </c>
      <c r="AB62" s="51">
        <f t="shared" si="4"/>
        <v>270</v>
      </c>
      <c r="AC62" s="51">
        <v>34</v>
      </c>
      <c r="AD62" s="51">
        <v>153</v>
      </c>
      <c r="AE62" s="51">
        <f t="shared" si="5"/>
        <v>83</v>
      </c>
      <c r="AF62" s="51">
        <v>0</v>
      </c>
      <c r="AG62" s="51">
        <v>83</v>
      </c>
      <c r="AH62" s="51">
        <v>0</v>
      </c>
      <c r="AI62" s="51">
        <v>0</v>
      </c>
      <c r="AJ62" s="51">
        <v>0</v>
      </c>
    </row>
    <row r="63" spans="1:36" ht="13.5">
      <c r="A63" s="26" t="s">
        <v>80</v>
      </c>
      <c r="B63" s="49" t="s">
        <v>182</v>
      </c>
      <c r="C63" s="50" t="s">
        <v>183</v>
      </c>
      <c r="D63" s="51">
        <f t="shared" si="0"/>
        <v>2342</v>
      </c>
      <c r="E63" s="51">
        <v>1774</v>
      </c>
      <c r="F63" s="51">
        <f t="shared" si="1"/>
        <v>191</v>
      </c>
      <c r="G63" s="51">
        <v>0</v>
      </c>
      <c r="H63" s="51">
        <v>191</v>
      </c>
      <c r="I63" s="51">
        <v>0</v>
      </c>
      <c r="J63" s="51">
        <v>0</v>
      </c>
      <c r="K63" s="51">
        <v>0</v>
      </c>
      <c r="L63" s="51">
        <v>303</v>
      </c>
      <c r="M63" s="51">
        <f t="shared" si="2"/>
        <v>74</v>
      </c>
      <c r="N63" s="51">
        <v>74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3"/>
        <v>1774</v>
      </c>
      <c r="V63" s="51">
        <v>1774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4"/>
        <v>652</v>
      </c>
      <c r="AC63" s="51">
        <v>303</v>
      </c>
      <c r="AD63" s="51">
        <v>217</v>
      </c>
      <c r="AE63" s="51">
        <f t="shared" si="5"/>
        <v>132</v>
      </c>
      <c r="AF63" s="51">
        <v>0</v>
      </c>
      <c r="AG63" s="51">
        <v>132</v>
      </c>
      <c r="AH63" s="51">
        <v>0</v>
      </c>
      <c r="AI63" s="51">
        <v>0</v>
      </c>
      <c r="AJ63" s="51">
        <v>0</v>
      </c>
    </row>
    <row r="64" spans="1:36" ht="13.5">
      <c r="A64" s="26" t="s">
        <v>80</v>
      </c>
      <c r="B64" s="49" t="s">
        <v>184</v>
      </c>
      <c r="C64" s="50" t="s">
        <v>185</v>
      </c>
      <c r="D64" s="51">
        <f t="shared" si="0"/>
        <v>1466</v>
      </c>
      <c r="E64" s="51">
        <v>1242</v>
      </c>
      <c r="F64" s="51">
        <f t="shared" si="1"/>
        <v>127</v>
      </c>
      <c r="G64" s="51">
        <v>56</v>
      </c>
      <c r="H64" s="51">
        <v>71</v>
      </c>
      <c r="I64" s="51">
        <v>0</v>
      </c>
      <c r="J64" s="51">
        <v>0</v>
      </c>
      <c r="K64" s="51">
        <v>0</v>
      </c>
      <c r="L64" s="51">
        <v>64</v>
      </c>
      <c r="M64" s="51">
        <f t="shared" si="2"/>
        <v>33</v>
      </c>
      <c r="N64" s="51">
        <v>0</v>
      </c>
      <c r="O64" s="51">
        <v>11</v>
      </c>
      <c r="P64" s="51">
        <v>22</v>
      </c>
      <c r="Q64" s="51">
        <v>0</v>
      </c>
      <c r="R64" s="51">
        <v>0</v>
      </c>
      <c r="S64" s="51">
        <v>0</v>
      </c>
      <c r="T64" s="51">
        <v>0</v>
      </c>
      <c r="U64" s="51">
        <f t="shared" si="3"/>
        <v>1252</v>
      </c>
      <c r="V64" s="51">
        <v>1242</v>
      </c>
      <c r="W64" s="51">
        <v>10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4"/>
        <v>74</v>
      </c>
      <c r="AC64" s="51">
        <v>64</v>
      </c>
      <c r="AD64" s="51">
        <v>10</v>
      </c>
      <c r="AE64" s="51">
        <f t="shared" si="5"/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80</v>
      </c>
      <c r="B65" s="49" t="s">
        <v>186</v>
      </c>
      <c r="C65" s="50" t="s">
        <v>187</v>
      </c>
      <c r="D65" s="51">
        <f t="shared" si="0"/>
        <v>3979</v>
      </c>
      <c r="E65" s="51">
        <v>3112</v>
      </c>
      <c r="F65" s="51">
        <f aca="true" t="shared" si="6" ref="F65:F102">SUM(G65:K65)</f>
        <v>262</v>
      </c>
      <c r="G65" s="51">
        <v>0</v>
      </c>
      <c r="H65" s="51">
        <v>262</v>
      </c>
      <c r="I65" s="51">
        <v>0</v>
      </c>
      <c r="J65" s="51">
        <v>0</v>
      </c>
      <c r="K65" s="51">
        <v>0</v>
      </c>
      <c r="L65" s="51">
        <v>566</v>
      </c>
      <c r="M65" s="51">
        <f aca="true" t="shared" si="7" ref="M65:M102">SUM(N65:T65)</f>
        <v>39</v>
      </c>
      <c r="N65" s="51">
        <v>39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aca="true" t="shared" si="8" ref="U65:U102">SUM(V65:AA65)</f>
        <v>3112</v>
      </c>
      <c r="V65" s="51">
        <v>3112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aca="true" t="shared" si="9" ref="AB65:AB102">SUM(AC65:AE65)</f>
        <v>1115</v>
      </c>
      <c r="AC65" s="51">
        <v>566</v>
      </c>
      <c r="AD65" s="51">
        <v>381</v>
      </c>
      <c r="AE65" s="51">
        <f aca="true" t="shared" si="10" ref="AE65:AE102">SUM(AF65:AJ65)</f>
        <v>168</v>
      </c>
      <c r="AF65" s="51">
        <v>0</v>
      </c>
      <c r="AG65" s="51">
        <v>168</v>
      </c>
      <c r="AH65" s="51">
        <v>0</v>
      </c>
      <c r="AI65" s="51">
        <v>0</v>
      </c>
      <c r="AJ65" s="51">
        <v>0</v>
      </c>
    </row>
    <row r="66" spans="1:36" ht="13.5">
      <c r="A66" s="26" t="s">
        <v>80</v>
      </c>
      <c r="B66" s="49" t="s">
        <v>188</v>
      </c>
      <c r="C66" s="50" t="s">
        <v>189</v>
      </c>
      <c r="D66" s="51">
        <f t="shared" si="0"/>
        <v>1503</v>
      </c>
      <c r="E66" s="51">
        <v>1214</v>
      </c>
      <c r="F66" s="51">
        <f t="shared" si="6"/>
        <v>15</v>
      </c>
      <c r="G66" s="51">
        <v>15</v>
      </c>
      <c r="H66" s="51">
        <v>0</v>
      </c>
      <c r="I66" s="51">
        <v>0</v>
      </c>
      <c r="J66" s="51">
        <v>0</v>
      </c>
      <c r="K66" s="51">
        <v>0</v>
      </c>
      <c r="L66" s="51">
        <v>6</v>
      </c>
      <c r="M66" s="51">
        <f t="shared" si="7"/>
        <v>268</v>
      </c>
      <c r="N66" s="51">
        <v>158</v>
      </c>
      <c r="O66" s="51">
        <v>30</v>
      </c>
      <c r="P66" s="51">
        <v>64</v>
      </c>
      <c r="Q66" s="51">
        <v>10</v>
      </c>
      <c r="R66" s="51">
        <v>0</v>
      </c>
      <c r="S66" s="51">
        <v>3</v>
      </c>
      <c r="T66" s="51">
        <v>3</v>
      </c>
      <c r="U66" s="51">
        <f t="shared" si="8"/>
        <v>1214</v>
      </c>
      <c r="V66" s="51">
        <v>1214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1235</v>
      </c>
      <c r="AC66" s="51">
        <v>6</v>
      </c>
      <c r="AD66" s="51">
        <v>1214</v>
      </c>
      <c r="AE66" s="51">
        <f t="shared" si="10"/>
        <v>15</v>
      </c>
      <c r="AF66" s="51">
        <v>15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80</v>
      </c>
      <c r="B67" s="49" t="s">
        <v>190</v>
      </c>
      <c r="C67" s="50" t="s">
        <v>191</v>
      </c>
      <c r="D67" s="51">
        <f t="shared" si="0"/>
        <v>13720</v>
      </c>
      <c r="E67" s="51">
        <v>10271</v>
      </c>
      <c r="F67" s="51">
        <f t="shared" si="6"/>
        <v>761</v>
      </c>
      <c r="G67" s="51">
        <v>761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2688</v>
      </c>
      <c r="N67" s="51">
        <v>1863</v>
      </c>
      <c r="O67" s="51">
        <v>307</v>
      </c>
      <c r="P67" s="51">
        <v>417</v>
      </c>
      <c r="Q67" s="51">
        <v>64</v>
      </c>
      <c r="R67" s="51">
        <v>0</v>
      </c>
      <c r="S67" s="51">
        <v>26</v>
      </c>
      <c r="T67" s="51">
        <v>11</v>
      </c>
      <c r="U67" s="51">
        <f t="shared" si="8"/>
        <v>10271</v>
      </c>
      <c r="V67" s="51">
        <v>10271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1421</v>
      </c>
      <c r="AC67" s="51">
        <v>0</v>
      </c>
      <c r="AD67" s="51">
        <v>1094</v>
      </c>
      <c r="AE67" s="51">
        <f t="shared" si="10"/>
        <v>327</v>
      </c>
      <c r="AF67" s="51">
        <v>327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80</v>
      </c>
      <c r="B68" s="49" t="s">
        <v>192</v>
      </c>
      <c r="C68" s="50" t="s">
        <v>193</v>
      </c>
      <c r="D68" s="51">
        <f t="shared" si="0"/>
        <v>1845</v>
      </c>
      <c r="E68" s="51">
        <v>1232</v>
      </c>
      <c r="F68" s="51">
        <f t="shared" si="6"/>
        <v>363</v>
      </c>
      <c r="G68" s="51">
        <v>116</v>
      </c>
      <c r="H68" s="51">
        <v>247</v>
      </c>
      <c r="I68" s="51">
        <v>0</v>
      </c>
      <c r="J68" s="51">
        <v>0</v>
      </c>
      <c r="K68" s="51">
        <v>0</v>
      </c>
      <c r="L68" s="51">
        <v>250</v>
      </c>
      <c r="M68" s="51">
        <f t="shared" si="7"/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1250</v>
      </c>
      <c r="V68" s="51">
        <v>1232</v>
      </c>
      <c r="W68" s="51">
        <v>18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431</v>
      </c>
      <c r="AC68" s="51">
        <v>250</v>
      </c>
      <c r="AD68" s="51">
        <v>132</v>
      </c>
      <c r="AE68" s="51">
        <f t="shared" si="10"/>
        <v>49</v>
      </c>
      <c r="AF68" s="51">
        <v>49</v>
      </c>
      <c r="AG68" s="51">
        <v>0</v>
      </c>
      <c r="AH68" s="51">
        <v>0</v>
      </c>
      <c r="AI68" s="51">
        <v>0</v>
      </c>
      <c r="AJ68" s="51">
        <v>0</v>
      </c>
    </row>
    <row r="69" spans="1:36" ht="13.5">
      <c r="A69" s="26" t="s">
        <v>80</v>
      </c>
      <c r="B69" s="49" t="s">
        <v>194</v>
      </c>
      <c r="C69" s="50" t="s">
        <v>195</v>
      </c>
      <c r="D69" s="51">
        <f t="shared" si="0"/>
        <v>2694</v>
      </c>
      <c r="E69" s="51">
        <v>1472</v>
      </c>
      <c r="F69" s="51">
        <f t="shared" si="6"/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445</v>
      </c>
      <c r="M69" s="51">
        <f t="shared" si="7"/>
        <v>777</v>
      </c>
      <c r="N69" s="51">
        <v>474</v>
      </c>
      <c r="O69" s="51">
        <v>54</v>
      </c>
      <c r="P69" s="51">
        <v>110</v>
      </c>
      <c r="Q69" s="51">
        <v>10</v>
      </c>
      <c r="R69" s="51">
        <v>96</v>
      </c>
      <c r="S69" s="51">
        <v>26</v>
      </c>
      <c r="T69" s="51">
        <v>7</v>
      </c>
      <c r="U69" s="51">
        <f t="shared" si="8"/>
        <v>1472</v>
      </c>
      <c r="V69" s="51">
        <v>1472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588</v>
      </c>
      <c r="AC69" s="51">
        <v>445</v>
      </c>
      <c r="AD69" s="51">
        <v>143</v>
      </c>
      <c r="AE69" s="51">
        <f t="shared" si="10"/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</row>
    <row r="70" spans="1:36" ht="13.5">
      <c r="A70" s="26" t="s">
        <v>80</v>
      </c>
      <c r="B70" s="49" t="s">
        <v>196</v>
      </c>
      <c r="C70" s="50" t="s">
        <v>197</v>
      </c>
      <c r="D70" s="51">
        <f t="shared" si="0"/>
        <v>445</v>
      </c>
      <c r="E70" s="51">
        <v>228</v>
      </c>
      <c r="F70" s="51">
        <f t="shared" si="6"/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30</v>
      </c>
      <c r="M70" s="51">
        <f t="shared" si="7"/>
        <v>187</v>
      </c>
      <c r="N70" s="51">
        <v>83</v>
      </c>
      <c r="O70" s="51">
        <v>21</v>
      </c>
      <c r="P70" s="51">
        <v>31</v>
      </c>
      <c r="Q70" s="51">
        <v>3</v>
      </c>
      <c r="R70" s="51">
        <v>27</v>
      </c>
      <c r="S70" s="51">
        <v>9</v>
      </c>
      <c r="T70" s="51">
        <v>13</v>
      </c>
      <c r="U70" s="51">
        <f t="shared" si="8"/>
        <v>228</v>
      </c>
      <c r="V70" s="51">
        <v>228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57</v>
      </c>
      <c r="AC70" s="51">
        <v>30</v>
      </c>
      <c r="AD70" s="51">
        <v>27</v>
      </c>
      <c r="AE70" s="51">
        <f t="shared" si="10"/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26" t="s">
        <v>80</v>
      </c>
      <c r="B71" s="49" t="s">
        <v>198</v>
      </c>
      <c r="C71" s="50" t="s">
        <v>199</v>
      </c>
      <c r="D71" s="51">
        <f aca="true" t="shared" si="11" ref="D71:D102">E71+F71+L71+M71</f>
        <v>1535</v>
      </c>
      <c r="E71" s="51">
        <v>812</v>
      </c>
      <c r="F71" s="51">
        <f t="shared" si="6"/>
        <v>398</v>
      </c>
      <c r="G71" s="51">
        <v>0</v>
      </c>
      <c r="H71" s="51">
        <v>398</v>
      </c>
      <c r="I71" s="51">
        <v>0</v>
      </c>
      <c r="J71" s="51">
        <v>0</v>
      </c>
      <c r="K71" s="51">
        <v>0</v>
      </c>
      <c r="L71" s="51">
        <v>325</v>
      </c>
      <c r="M71" s="51">
        <f t="shared" si="7"/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812</v>
      </c>
      <c r="V71" s="51">
        <v>812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9"/>
        <v>386</v>
      </c>
      <c r="AC71" s="51">
        <v>325</v>
      </c>
      <c r="AD71" s="51">
        <v>61</v>
      </c>
      <c r="AE71" s="51">
        <f t="shared" si="10"/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</row>
    <row r="72" spans="1:36" ht="13.5">
      <c r="A72" s="26" t="s">
        <v>80</v>
      </c>
      <c r="B72" s="49" t="s">
        <v>200</v>
      </c>
      <c r="C72" s="50" t="s">
        <v>201</v>
      </c>
      <c r="D72" s="51">
        <f t="shared" si="11"/>
        <v>3863</v>
      </c>
      <c r="E72" s="51">
        <v>2530</v>
      </c>
      <c r="F72" s="51">
        <f t="shared" si="6"/>
        <v>470</v>
      </c>
      <c r="G72" s="51">
        <v>470</v>
      </c>
      <c r="H72" s="51">
        <v>0</v>
      </c>
      <c r="I72" s="51">
        <v>0</v>
      </c>
      <c r="J72" s="51">
        <v>0</v>
      </c>
      <c r="K72" s="51">
        <v>0</v>
      </c>
      <c r="L72" s="51">
        <v>167</v>
      </c>
      <c r="M72" s="51">
        <f t="shared" si="7"/>
        <v>696</v>
      </c>
      <c r="N72" s="51">
        <v>351</v>
      </c>
      <c r="O72" s="51">
        <v>55</v>
      </c>
      <c r="P72" s="51">
        <v>152</v>
      </c>
      <c r="Q72" s="51">
        <v>11</v>
      </c>
      <c r="R72" s="51">
        <v>119</v>
      </c>
      <c r="S72" s="51">
        <v>0</v>
      </c>
      <c r="T72" s="51">
        <v>8</v>
      </c>
      <c r="U72" s="51">
        <f t="shared" si="8"/>
        <v>2530</v>
      </c>
      <c r="V72" s="51">
        <v>2530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f t="shared" si="9"/>
        <v>808</v>
      </c>
      <c r="AC72" s="51">
        <v>167</v>
      </c>
      <c r="AD72" s="51">
        <v>264</v>
      </c>
      <c r="AE72" s="51">
        <f t="shared" si="10"/>
        <v>377</v>
      </c>
      <c r="AF72" s="51">
        <v>377</v>
      </c>
      <c r="AG72" s="51">
        <v>0</v>
      </c>
      <c r="AH72" s="51">
        <v>0</v>
      </c>
      <c r="AI72" s="51">
        <v>0</v>
      </c>
      <c r="AJ72" s="51">
        <v>0</v>
      </c>
    </row>
    <row r="73" spans="1:36" ht="13.5">
      <c r="A73" s="26" t="s">
        <v>80</v>
      </c>
      <c r="B73" s="49" t="s">
        <v>202</v>
      </c>
      <c r="C73" s="50" t="s">
        <v>32</v>
      </c>
      <c r="D73" s="51">
        <f t="shared" si="11"/>
        <v>535</v>
      </c>
      <c r="E73" s="51">
        <v>268</v>
      </c>
      <c r="F73" s="51">
        <f t="shared" si="6"/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24</v>
      </c>
      <c r="M73" s="51">
        <f t="shared" si="7"/>
        <v>243</v>
      </c>
      <c r="N73" s="51">
        <v>123</v>
      </c>
      <c r="O73" s="51">
        <v>21</v>
      </c>
      <c r="P73" s="51">
        <v>38</v>
      </c>
      <c r="Q73" s="51">
        <v>5</v>
      </c>
      <c r="R73" s="51">
        <v>31</v>
      </c>
      <c r="S73" s="51">
        <v>14</v>
      </c>
      <c r="T73" s="51">
        <v>11</v>
      </c>
      <c r="U73" s="51">
        <f t="shared" si="8"/>
        <v>268</v>
      </c>
      <c r="V73" s="51">
        <v>268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49</v>
      </c>
      <c r="AC73" s="51">
        <v>24</v>
      </c>
      <c r="AD73" s="51">
        <v>25</v>
      </c>
      <c r="AE73" s="51">
        <f t="shared" si="10"/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80</v>
      </c>
      <c r="B74" s="49" t="s">
        <v>203</v>
      </c>
      <c r="C74" s="50" t="s">
        <v>204</v>
      </c>
      <c r="D74" s="51">
        <f t="shared" si="11"/>
        <v>8724</v>
      </c>
      <c r="E74" s="51">
        <v>0</v>
      </c>
      <c r="F74" s="51">
        <f t="shared" si="6"/>
        <v>2844</v>
      </c>
      <c r="G74" s="51">
        <v>0</v>
      </c>
      <c r="H74" s="51">
        <v>2844</v>
      </c>
      <c r="I74" s="51">
        <v>0</v>
      </c>
      <c r="J74" s="51">
        <v>0</v>
      </c>
      <c r="K74" s="51">
        <v>0</v>
      </c>
      <c r="L74" s="51">
        <v>5880</v>
      </c>
      <c r="M74" s="51">
        <f t="shared" si="7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9"/>
        <v>5880</v>
      </c>
      <c r="AC74" s="51">
        <v>5880</v>
      </c>
      <c r="AD74" s="51">
        <v>0</v>
      </c>
      <c r="AE74" s="51">
        <f t="shared" si="10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80</v>
      </c>
      <c r="B75" s="49" t="s">
        <v>205</v>
      </c>
      <c r="C75" s="50" t="s">
        <v>287</v>
      </c>
      <c r="D75" s="51">
        <f t="shared" si="11"/>
        <v>2118</v>
      </c>
      <c r="E75" s="51">
        <v>0</v>
      </c>
      <c r="F75" s="51">
        <f t="shared" si="6"/>
        <v>593</v>
      </c>
      <c r="G75" s="51">
        <v>0</v>
      </c>
      <c r="H75" s="51">
        <v>593</v>
      </c>
      <c r="I75" s="51">
        <v>0</v>
      </c>
      <c r="J75" s="51">
        <v>0</v>
      </c>
      <c r="K75" s="51">
        <v>0</v>
      </c>
      <c r="L75" s="51">
        <v>1525</v>
      </c>
      <c r="M75" s="51">
        <f t="shared" si="7"/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f t="shared" si="8"/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9"/>
        <v>1530</v>
      </c>
      <c r="AC75" s="51">
        <v>1525</v>
      </c>
      <c r="AD75" s="51">
        <v>0</v>
      </c>
      <c r="AE75" s="51">
        <f t="shared" si="10"/>
        <v>5</v>
      </c>
      <c r="AF75" s="51">
        <v>0</v>
      </c>
      <c r="AG75" s="51">
        <v>5</v>
      </c>
      <c r="AH75" s="51">
        <v>0</v>
      </c>
      <c r="AI75" s="51">
        <v>0</v>
      </c>
      <c r="AJ75" s="51">
        <v>0</v>
      </c>
    </row>
    <row r="76" spans="1:36" ht="13.5">
      <c r="A76" s="26" t="s">
        <v>80</v>
      </c>
      <c r="B76" s="49" t="s">
        <v>206</v>
      </c>
      <c r="C76" s="50" t="s">
        <v>77</v>
      </c>
      <c r="D76" s="51">
        <f t="shared" si="11"/>
        <v>3363</v>
      </c>
      <c r="E76" s="51">
        <v>0</v>
      </c>
      <c r="F76" s="51">
        <f t="shared" si="6"/>
        <v>983</v>
      </c>
      <c r="G76" s="51">
        <v>0</v>
      </c>
      <c r="H76" s="51">
        <v>983</v>
      </c>
      <c r="I76" s="51">
        <v>0</v>
      </c>
      <c r="J76" s="51">
        <v>0</v>
      </c>
      <c r="K76" s="51">
        <v>0</v>
      </c>
      <c r="L76" s="51">
        <v>2380</v>
      </c>
      <c r="M76" s="51">
        <f t="shared" si="7"/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f t="shared" si="8"/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2380</v>
      </c>
      <c r="AC76" s="51">
        <v>2380</v>
      </c>
      <c r="AD76" s="51">
        <v>0</v>
      </c>
      <c r="AE76" s="51">
        <f t="shared" si="10"/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80</v>
      </c>
      <c r="B77" s="49" t="s">
        <v>207</v>
      </c>
      <c r="C77" s="50" t="s">
        <v>208</v>
      </c>
      <c r="D77" s="51">
        <f t="shared" si="11"/>
        <v>2768</v>
      </c>
      <c r="E77" s="51">
        <v>1388</v>
      </c>
      <c r="F77" s="51">
        <f t="shared" si="6"/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989</v>
      </c>
      <c r="M77" s="51">
        <f t="shared" si="7"/>
        <v>391</v>
      </c>
      <c r="N77" s="51">
        <v>201</v>
      </c>
      <c r="O77" s="51">
        <v>69</v>
      </c>
      <c r="P77" s="51">
        <v>80</v>
      </c>
      <c r="Q77" s="51">
        <v>15</v>
      </c>
      <c r="R77" s="51">
        <v>0</v>
      </c>
      <c r="S77" s="51">
        <v>26</v>
      </c>
      <c r="T77" s="51">
        <v>0</v>
      </c>
      <c r="U77" s="51">
        <f t="shared" si="8"/>
        <v>1388</v>
      </c>
      <c r="V77" s="51">
        <v>1388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9"/>
        <v>1108</v>
      </c>
      <c r="AC77" s="51">
        <v>989</v>
      </c>
      <c r="AD77" s="51">
        <v>119</v>
      </c>
      <c r="AE77" s="51">
        <f t="shared" si="10"/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</row>
    <row r="78" spans="1:36" ht="13.5">
      <c r="A78" s="26" t="s">
        <v>80</v>
      </c>
      <c r="B78" s="49" t="s">
        <v>209</v>
      </c>
      <c r="C78" s="50" t="s">
        <v>210</v>
      </c>
      <c r="D78" s="51">
        <f t="shared" si="11"/>
        <v>1931</v>
      </c>
      <c r="E78" s="51">
        <v>1711</v>
      </c>
      <c r="F78" s="51">
        <f t="shared" si="6"/>
        <v>220</v>
      </c>
      <c r="G78" s="51">
        <v>220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f t="shared" si="7"/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f t="shared" si="8"/>
        <v>1717</v>
      </c>
      <c r="V78" s="51">
        <v>1711</v>
      </c>
      <c r="W78" s="51">
        <v>6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9"/>
        <v>351</v>
      </c>
      <c r="AC78" s="51">
        <v>0</v>
      </c>
      <c r="AD78" s="51">
        <v>221</v>
      </c>
      <c r="AE78" s="51">
        <f t="shared" si="10"/>
        <v>130</v>
      </c>
      <c r="AF78" s="51">
        <v>130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80</v>
      </c>
      <c r="B79" s="49" t="s">
        <v>211</v>
      </c>
      <c r="C79" s="50" t="s">
        <v>212</v>
      </c>
      <c r="D79" s="51">
        <f t="shared" si="11"/>
        <v>1630</v>
      </c>
      <c r="E79" s="51">
        <v>1312</v>
      </c>
      <c r="F79" s="51">
        <f t="shared" si="6"/>
        <v>165</v>
      </c>
      <c r="G79" s="51">
        <v>0</v>
      </c>
      <c r="H79" s="51">
        <v>165</v>
      </c>
      <c r="I79" s="51">
        <v>0</v>
      </c>
      <c r="J79" s="51">
        <v>0</v>
      </c>
      <c r="K79" s="51">
        <v>0</v>
      </c>
      <c r="L79" s="51">
        <v>38</v>
      </c>
      <c r="M79" s="51">
        <f t="shared" si="7"/>
        <v>115</v>
      </c>
      <c r="N79" s="51">
        <v>115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f t="shared" si="8"/>
        <v>1318</v>
      </c>
      <c r="V79" s="51">
        <v>1312</v>
      </c>
      <c r="W79" s="51">
        <v>0</v>
      </c>
      <c r="X79" s="51">
        <v>6</v>
      </c>
      <c r="Y79" s="51">
        <v>0</v>
      </c>
      <c r="Z79" s="51">
        <v>0</v>
      </c>
      <c r="AA79" s="51">
        <v>0</v>
      </c>
      <c r="AB79" s="51">
        <f t="shared" si="9"/>
        <v>234</v>
      </c>
      <c r="AC79" s="51">
        <v>38</v>
      </c>
      <c r="AD79" s="51">
        <v>98</v>
      </c>
      <c r="AE79" s="51">
        <f t="shared" si="10"/>
        <v>98</v>
      </c>
      <c r="AF79" s="51">
        <v>0</v>
      </c>
      <c r="AG79" s="51">
        <v>98</v>
      </c>
      <c r="AH79" s="51">
        <v>0</v>
      </c>
      <c r="AI79" s="51">
        <v>0</v>
      </c>
      <c r="AJ79" s="51">
        <v>0</v>
      </c>
    </row>
    <row r="80" spans="1:36" ht="13.5">
      <c r="A80" s="26" t="s">
        <v>80</v>
      </c>
      <c r="B80" s="49" t="s">
        <v>213</v>
      </c>
      <c r="C80" s="50" t="s">
        <v>214</v>
      </c>
      <c r="D80" s="51">
        <f t="shared" si="11"/>
        <v>6554</v>
      </c>
      <c r="E80" s="51">
        <v>3954</v>
      </c>
      <c r="F80" s="51">
        <f t="shared" si="6"/>
        <v>750</v>
      </c>
      <c r="G80" s="51">
        <v>422</v>
      </c>
      <c r="H80" s="51">
        <v>328</v>
      </c>
      <c r="I80" s="51">
        <v>0</v>
      </c>
      <c r="J80" s="51">
        <v>0</v>
      </c>
      <c r="K80" s="51">
        <v>0</v>
      </c>
      <c r="L80" s="51">
        <v>1850</v>
      </c>
      <c r="M80" s="51">
        <f t="shared" si="7"/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f t="shared" si="8"/>
        <v>3968</v>
      </c>
      <c r="V80" s="51">
        <v>3954</v>
      </c>
      <c r="W80" s="51">
        <v>14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9"/>
        <v>2605</v>
      </c>
      <c r="AC80" s="51">
        <v>1850</v>
      </c>
      <c r="AD80" s="51">
        <v>513</v>
      </c>
      <c r="AE80" s="51">
        <f t="shared" si="10"/>
        <v>242</v>
      </c>
      <c r="AF80" s="51">
        <v>242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80</v>
      </c>
      <c r="B81" s="49" t="s">
        <v>215</v>
      </c>
      <c r="C81" s="50" t="s">
        <v>216</v>
      </c>
      <c r="D81" s="51">
        <f t="shared" si="11"/>
        <v>2039</v>
      </c>
      <c r="E81" s="51">
        <v>1838</v>
      </c>
      <c r="F81" s="51">
        <f t="shared" si="6"/>
        <v>201</v>
      </c>
      <c r="G81" s="51">
        <v>201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f t="shared" si="7"/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f t="shared" si="8"/>
        <v>1845</v>
      </c>
      <c r="V81" s="51">
        <v>1838</v>
      </c>
      <c r="W81" s="51">
        <v>7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9"/>
        <v>357</v>
      </c>
      <c r="AC81" s="51">
        <v>0</v>
      </c>
      <c r="AD81" s="51">
        <v>238</v>
      </c>
      <c r="AE81" s="51">
        <f t="shared" si="10"/>
        <v>119</v>
      </c>
      <c r="AF81" s="51">
        <v>119</v>
      </c>
      <c r="AG81" s="51">
        <v>0</v>
      </c>
      <c r="AH81" s="51">
        <v>0</v>
      </c>
      <c r="AI81" s="51">
        <v>0</v>
      </c>
      <c r="AJ81" s="51">
        <v>0</v>
      </c>
    </row>
    <row r="82" spans="1:36" ht="13.5">
      <c r="A82" s="26" t="s">
        <v>80</v>
      </c>
      <c r="B82" s="49" t="s">
        <v>217</v>
      </c>
      <c r="C82" s="50" t="s">
        <v>218</v>
      </c>
      <c r="D82" s="51">
        <f t="shared" si="11"/>
        <v>2977</v>
      </c>
      <c r="E82" s="51">
        <v>2038</v>
      </c>
      <c r="F82" s="51">
        <f t="shared" si="6"/>
        <v>248</v>
      </c>
      <c r="G82" s="51">
        <v>0</v>
      </c>
      <c r="H82" s="51">
        <v>248</v>
      </c>
      <c r="I82" s="51">
        <v>0</v>
      </c>
      <c r="J82" s="51">
        <v>0</v>
      </c>
      <c r="K82" s="51">
        <v>0</v>
      </c>
      <c r="L82" s="51">
        <v>691</v>
      </c>
      <c r="M82" s="51">
        <f t="shared" si="7"/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f t="shared" si="8"/>
        <v>2038</v>
      </c>
      <c r="V82" s="51">
        <v>2038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9"/>
        <v>954</v>
      </c>
      <c r="AC82" s="51">
        <v>691</v>
      </c>
      <c r="AD82" s="51">
        <v>263</v>
      </c>
      <c r="AE82" s="51">
        <f t="shared" si="10"/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</row>
    <row r="83" spans="1:36" ht="13.5">
      <c r="A83" s="26" t="s">
        <v>80</v>
      </c>
      <c r="B83" s="49" t="s">
        <v>219</v>
      </c>
      <c r="C83" s="50" t="s">
        <v>220</v>
      </c>
      <c r="D83" s="51">
        <f t="shared" si="11"/>
        <v>2156</v>
      </c>
      <c r="E83" s="51">
        <v>780</v>
      </c>
      <c r="F83" s="51">
        <f t="shared" si="6"/>
        <v>666</v>
      </c>
      <c r="G83" s="51">
        <v>0</v>
      </c>
      <c r="H83" s="51">
        <v>399</v>
      </c>
      <c r="I83" s="51">
        <v>267</v>
      </c>
      <c r="J83" s="51">
        <v>0</v>
      </c>
      <c r="K83" s="51">
        <v>0</v>
      </c>
      <c r="L83" s="51">
        <v>710</v>
      </c>
      <c r="M83" s="51">
        <f t="shared" si="7"/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f t="shared" si="8"/>
        <v>780</v>
      </c>
      <c r="V83" s="51">
        <v>780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9"/>
        <v>815</v>
      </c>
      <c r="AC83" s="51">
        <v>710</v>
      </c>
      <c r="AD83" s="51">
        <v>105</v>
      </c>
      <c r="AE83" s="51">
        <f t="shared" si="10"/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</row>
    <row r="84" spans="1:36" ht="13.5">
      <c r="A84" s="26" t="s">
        <v>80</v>
      </c>
      <c r="B84" s="49" t="s">
        <v>221</v>
      </c>
      <c r="C84" s="50" t="s">
        <v>33</v>
      </c>
      <c r="D84" s="51">
        <f t="shared" si="11"/>
        <v>779</v>
      </c>
      <c r="E84" s="51">
        <v>478</v>
      </c>
      <c r="F84" s="51">
        <f t="shared" si="6"/>
        <v>149</v>
      </c>
      <c r="G84" s="51">
        <v>0</v>
      </c>
      <c r="H84" s="51">
        <v>149</v>
      </c>
      <c r="I84" s="51">
        <v>0</v>
      </c>
      <c r="J84" s="51">
        <v>0</v>
      </c>
      <c r="K84" s="51">
        <v>0</v>
      </c>
      <c r="L84" s="51">
        <v>152</v>
      </c>
      <c r="M84" s="51">
        <f t="shared" si="7"/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f t="shared" si="8"/>
        <v>478</v>
      </c>
      <c r="V84" s="51">
        <v>478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9"/>
        <v>213</v>
      </c>
      <c r="AC84" s="51">
        <v>152</v>
      </c>
      <c r="AD84" s="51">
        <v>61</v>
      </c>
      <c r="AE84" s="51">
        <f t="shared" si="10"/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</row>
    <row r="85" spans="1:36" ht="13.5">
      <c r="A85" s="26" t="s">
        <v>80</v>
      </c>
      <c r="B85" s="49" t="s">
        <v>222</v>
      </c>
      <c r="C85" s="50" t="s">
        <v>223</v>
      </c>
      <c r="D85" s="51">
        <f t="shared" si="11"/>
        <v>934</v>
      </c>
      <c r="E85" s="51">
        <v>293</v>
      </c>
      <c r="F85" s="51">
        <f t="shared" si="6"/>
        <v>384</v>
      </c>
      <c r="G85" s="51">
        <v>0</v>
      </c>
      <c r="H85" s="51">
        <v>0</v>
      </c>
      <c r="I85" s="51">
        <v>384</v>
      </c>
      <c r="J85" s="51">
        <v>0</v>
      </c>
      <c r="K85" s="51">
        <v>0</v>
      </c>
      <c r="L85" s="51">
        <v>86</v>
      </c>
      <c r="M85" s="51">
        <f t="shared" si="7"/>
        <v>171</v>
      </c>
      <c r="N85" s="51">
        <v>98</v>
      </c>
      <c r="O85" s="51">
        <v>22</v>
      </c>
      <c r="P85" s="51">
        <v>30</v>
      </c>
      <c r="Q85" s="51">
        <v>6</v>
      </c>
      <c r="R85" s="51">
        <v>11</v>
      </c>
      <c r="S85" s="51">
        <v>4</v>
      </c>
      <c r="T85" s="51">
        <v>0</v>
      </c>
      <c r="U85" s="51">
        <f t="shared" si="8"/>
        <v>293</v>
      </c>
      <c r="V85" s="51">
        <v>293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9"/>
        <v>124</v>
      </c>
      <c r="AC85" s="51">
        <v>86</v>
      </c>
      <c r="AD85" s="51">
        <v>38</v>
      </c>
      <c r="AE85" s="51">
        <f t="shared" si="10"/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</row>
    <row r="86" spans="1:36" ht="13.5">
      <c r="A86" s="26" t="s">
        <v>80</v>
      </c>
      <c r="B86" s="49" t="s">
        <v>224</v>
      </c>
      <c r="C86" s="50" t="s">
        <v>225</v>
      </c>
      <c r="D86" s="51">
        <f t="shared" si="11"/>
        <v>1974</v>
      </c>
      <c r="E86" s="51">
        <v>1841</v>
      </c>
      <c r="F86" s="51">
        <f t="shared" si="6"/>
        <v>88</v>
      </c>
      <c r="G86" s="51">
        <v>0</v>
      </c>
      <c r="H86" s="51">
        <v>88</v>
      </c>
      <c r="I86" s="51">
        <v>0</v>
      </c>
      <c r="J86" s="51">
        <v>0</v>
      </c>
      <c r="K86" s="51">
        <v>0</v>
      </c>
      <c r="L86" s="51">
        <v>45</v>
      </c>
      <c r="M86" s="51">
        <f t="shared" si="7"/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f t="shared" si="8"/>
        <v>1841</v>
      </c>
      <c r="V86" s="51">
        <v>1841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f t="shared" si="9"/>
        <v>158</v>
      </c>
      <c r="AC86" s="51">
        <v>45</v>
      </c>
      <c r="AD86" s="51">
        <v>113</v>
      </c>
      <c r="AE86" s="51">
        <f t="shared" si="10"/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</row>
    <row r="87" spans="1:36" ht="13.5">
      <c r="A87" s="26" t="s">
        <v>80</v>
      </c>
      <c r="B87" s="49" t="s">
        <v>226</v>
      </c>
      <c r="C87" s="50" t="s">
        <v>227</v>
      </c>
      <c r="D87" s="51">
        <f t="shared" si="11"/>
        <v>2168</v>
      </c>
      <c r="E87" s="51">
        <v>2078</v>
      </c>
      <c r="F87" s="51">
        <f t="shared" si="6"/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f t="shared" si="7"/>
        <v>90</v>
      </c>
      <c r="N87" s="51">
        <v>0</v>
      </c>
      <c r="O87" s="51">
        <v>80</v>
      </c>
      <c r="P87" s="51">
        <v>0</v>
      </c>
      <c r="Q87" s="51">
        <v>10</v>
      </c>
      <c r="R87" s="51">
        <v>0</v>
      </c>
      <c r="S87" s="51">
        <v>0</v>
      </c>
      <c r="T87" s="51">
        <v>0</v>
      </c>
      <c r="U87" s="51">
        <f t="shared" si="8"/>
        <v>2078</v>
      </c>
      <c r="V87" s="51">
        <v>2078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f t="shared" si="9"/>
        <v>180</v>
      </c>
      <c r="AC87" s="51">
        <v>0</v>
      </c>
      <c r="AD87" s="51">
        <v>180</v>
      </c>
      <c r="AE87" s="51">
        <f t="shared" si="10"/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</row>
    <row r="88" spans="1:36" ht="13.5">
      <c r="A88" s="26" t="s">
        <v>80</v>
      </c>
      <c r="B88" s="49" t="s">
        <v>228</v>
      </c>
      <c r="C88" s="50" t="s">
        <v>229</v>
      </c>
      <c r="D88" s="51">
        <f t="shared" si="11"/>
        <v>2122</v>
      </c>
      <c r="E88" s="51">
        <v>1429</v>
      </c>
      <c r="F88" s="51">
        <f t="shared" si="6"/>
        <v>547</v>
      </c>
      <c r="G88" s="51">
        <v>0</v>
      </c>
      <c r="H88" s="51">
        <v>380</v>
      </c>
      <c r="I88" s="51">
        <v>0</v>
      </c>
      <c r="J88" s="51">
        <v>0</v>
      </c>
      <c r="K88" s="51">
        <v>167</v>
      </c>
      <c r="L88" s="51">
        <v>146</v>
      </c>
      <c r="M88" s="51">
        <f t="shared" si="7"/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 t="shared" si="8"/>
        <v>1429</v>
      </c>
      <c r="V88" s="51">
        <v>1429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f t="shared" si="9"/>
        <v>608</v>
      </c>
      <c r="AC88" s="51">
        <v>146</v>
      </c>
      <c r="AD88" s="51">
        <v>295</v>
      </c>
      <c r="AE88" s="51">
        <f t="shared" si="10"/>
        <v>167</v>
      </c>
      <c r="AF88" s="51">
        <v>0</v>
      </c>
      <c r="AG88" s="51">
        <v>0</v>
      </c>
      <c r="AH88" s="51">
        <v>0</v>
      </c>
      <c r="AI88" s="51">
        <v>0</v>
      </c>
      <c r="AJ88" s="51">
        <v>167</v>
      </c>
    </row>
    <row r="89" spans="1:36" ht="13.5">
      <c r="A89" s="26" t="s">
        <v>80</v>
      </c>
      <c r="B89" s="49" t="s">
        <v>230</v>
      </c>
      <c r="C89" s="50" t="s">
        <v>231</v>
      </c>
      <c r="D89" s="51">
        <f t="shared" si="11"/>
        <v>1536</v>
      </c>
      <c r="E89" s="51">
        <v>736</v>
      </c>
      <c r="F89" s="51">
        <f t="shared" si="6"/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800</v>
      </c>
      <c r="M89" s="51">
        <f t="shared" si="7"/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f t="shared" si="8"/>
        <v>736</v>
      </c>
      <c r="V89" s="51">
        <v>736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f t="shared" si="9"/>
        <v>910</v>
      </c>
      <c r="AC89" s="51">
        <v>800</v>
      </c>
      <c r="AD89" s="51">
        <v>110</v>
      </c>
      <c r="AE89" s="51">
        <f t="shared" si="10"/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</row>
    <row r="90" spans="1:36" ht="13.5">
      <c r="A90" s="26" t="s">
        <v>80</v>
      </c>
      <c r="B90" s="49" t="s">
        <v>232</v>
      </c>
      <c r="C90" s="50" t="s">
        <v>263</v>
      </c>
      <c r="D90" s="51">
        <f t="shared" si="11"/>
        <v>667</v>
      </c>
      <c r="E90" s="51">
        <v>554</v>
      </c>
      <c r="F90" s="51">
        <f t="shared" si="6"/>
        <v>109</v>
      </c>
      <c r="G90" s="51">
        <v>109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f t="shared" si="7"/>
        <v>4</v>
      </c>
      <c r="N90" s="51">
        <v>0</v>
      </c>
      <c r="O90" s="51">
        <v>0</v>
      </c>
      <c r="P90" s="51">
        <v>3</v>
      </c>
      <c r="Q90" s="51">
        <v>1</v>
      </c>
      <c r="R90" s="51">
        <v>0</v>
      </c>
      <c r="S90" s="51">
        <v>0</v>
      </c>
      <c r="T90" s="51">
        <v>0</v>
      </c>
      <c r="U90" s="51">
        <f t="shared" si="8"/>
        <v>619</v>
      </c>
      <c r="V90" s="51">
        <v>554</v>
      </c>
      <c r="W90" s="51">
        <v>65</v>
      </c>
      <c r="X90" s="51">
        <v>0</v>
      </c>
      <c r="Y90" s="51">
        <v>0</v>
      </c>
      <c r="Z90" s="51">
        <v>0</v>
      </c>
      <c r="AA90" s="51">
        <v>0</v>
      </c>
      <c r="AB90" s="51">
        <f t="shared" si="9"/>
        <v>106</v>
      </c>
      <c r="AC90" s="51">
        <v>0</v>
      </c>
      <c r="AD90" s="51">
        <v>88</v>
      </c>
      <c r="AE90" s="51">
        <f t="shared" si="10"/>
        <v>18</v>
      </c>
      <c r="AF90" s="51">
        <v>18</v>
      </c>
      <c r="AG90" s="51">
        <v>0</v>
      </c>
      <c r="AH90" s="51">
        <v>0</v>
      </c>
      <c r="AI90" s="51">
        <v>0</v>
      </c>
      <c r="AJ90" s="51">
        <v>0</v>
      </c>
    </row>
    <row r="91" spans="1:36" ht="13.5">
      <c r="A91" s="26" t="s">
        <v>80</v>
      </c>
      <c r="B91" s="49" t="s">
        <v>233</v>
      </c>
      <c r="C91" s="50" t="s">
        <v>234</v>
      </c>
      <c r="D91" s="51">
        <f t="shared" si="11"/>
        <v>613</v>
      </c>
      <c r="E91" s="51">
        <v>525</v>
      </c>
      <c r="F91" s="51">
        <f t="shared" si="6"/>
        <v>84</v>
      </c>
      <c r="G91" s="51">
        <v>84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f t="shared" si="7"/>
        <v>4</v>
      </c>
      <c r="N91" s="51">
        <v>0</v>
      </c>
      <c r="O91" s="51">
        <v>0</v>
      </c>
      <c r="P91" s="51">
        <v>3</v>
      </c>
      <c r="Q91" s="51">
        <v>1</v>
      </c>
      <c r="R91" s="51">
        <v>0</v>
      </c>
      <c r="S91" s="51">
        <v>0</v>
      </c>
      <c r="T91" s="51">
        <v>0</v>
      </c>
      <c r="U91" s="51">
        <f t="shared" si="8"/>
        <v>574</v>
      </c>
      <c r="V91" s="51">
        <v>525</v>
      </c>
      <c r="W91" s="51">
        <v>49</v>
      </c>
      <c r="X91" s="51">
        <v>0</v>
      </c>
      <c r="Y91" s="51">
        <v>0</v>
      </c>
      <c r="Z91" s="51">
        <v>0</v>
      </c>
      <c r="AA91" s="51">
        <v>0</v>
      </c>
      <c r="AB91" s="51">
        <f t="shared" si="9"/>
        <v>98</v>
      </c>
      <c r="AC91" s="51">
        <v>0</v>
      </c>
      <c r="AD91" s="51">
        <v>84</v>
      </c>
      <c r="AE91" s="51">
        <f t="shared" si="10"/>
        <v>14</v>
      </c>
      <c r="AF91" s="51">
        <v>14</v>
      </c>
      <c r="AG91" s="51">
        <v>0</v>
      </c>
      <c r="AH91" s="51">
        <v>0</v>
      </c>
      <c r="AI91" s="51">
        <v>0</v>
      </c>
      <c r="AJ91" s="51">
        <v>0</v>
      </c>
    </row>
    <row r="92" spans="1:36" ht="13.5">
      <c r="A92" s="26" t="s">
        <v>80</v>
      </c>
      <c r="B92" s="49" t="s">
        <v>235</v>
      </c>
      <c r="C92" s="50" t="s">
        <v>236</v>
      </c>
      <c r="D92" s="51">
        <f t="shared" si="11"/>
        <v>5932</v>
      </c>
      <c r="E92" s="51">
        <v>3638</v>
      </c>
      <c r="F92" s="51">
        <f t="shared" si="6"/>
        <v>92</v>
      </c>
      <c r="G92" s="51">
        <v>0</v>
      </c>
      <c r="H92" s="51">
        <v>92</v>
      </c>
      <c r="I92" s="51">
        <v>0</v>
      </c>
      <c r="J92" s="51">
        <v>0</v>
      </c>
      <c r="K92" s="51">
        <v>0</v>
      </c>
      <c r="L92" s="51">
        <v>2200</v>
      </c>
      <c r="M92" s="51">
        <f t="shared" si="7"/>
        <v>2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2</v>
      </c>
      <c r="U92" s="51">
        <f t="shared" si="8"/>
        <v>3638</v>
      </c>
      <c r="V92" s="51">
        <v>3638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f t="shared" si="9"/>
        <v>2630</v>
      </c>
      <c r="AC92" s="51">
        <v>2200</v>
      </c>
      <c r="AD92" s="51">
        <v>430</v>
      </c>
      <c r="AE92" s="51">
        <f t="shared" si="10"/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</row>
    <row r="93" spans="1:36" ht="13.5">
      <c r="A93" s="26" t="s">
        <v>80</v>
      </c>
      <c r="B93" s="49" t="s">
        <v>237</v>
      </c>
      <c r="C93" s="50" t="s">
        <v>238</v>
      </c>
      <c r="D93" s="51">
        <f t="shared" si="11"/>
        <v>454</v>
      </c>
      <c r="E93" s="51">
        <v>380</v>
      </c>
      <c r="F93" s="51">
        <f t="shared" si="6"/>
        <v>71</v>
      </c>
      <c r="G93" s="51">
        <v>71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f t="shared" si="7"/>
        <v>3</v>
      </c>
      <c r="N93" s="51">
        <v>0</v>
      </c>
      <c r="O93" s="51">
        <v>0</v>
      </c>
      <c r="P93" s="51">
        <v>2</v>
      </c>
      <c r="Q93" s="51">
        <v>1</v>
      </c>
      <c r="R93" s="51">
        <v>0</v>
      </c>
      <c r="S93" s="51">
        <v>0</v>
      </c>
      <c r="T93" s="51">
        <v>0</v>
      </c>
      <c r="U93" s="51">
        <f t="shared" si="8"/>
        <v>423</v>
      </c>
      <c r="V93" s="51">
        <v>380</v>
      </c>
      <c r="W93" s="51">
        <v>43</v>
      </c>
      <c r="X93" s="51">
        <v>0</v>
      </c>
      <c r="Y93" s="51">
        <v>0</v>
      </c>
      <c r="Z93" s="51">
        <v>0</v>
      </c>
      <c r="AA93" s="51">
        <v>0</v>
      </c>
      <c r="AB93" s="51">
        <f t="shared" si="9"/>
        <v>72</v>
      </c>
      <c r="AC93" s="51">
        <v>0</v>
      </c>
      <c r="AD93" s="51">
        <v>61</v>
      </c>
      <c r="AE93" s="51">
        <f t="shared" si="10"/>
        <v>11</v>
      </c>
      <c r="AF93" s="51">
        <v>11</v>
      </c>
      <c r="AG93" s="51">
        <v>0</v>
      </c>
      <c r="AH93" s="51">
        <v>0</v>
      </c>
      <c r="AI93" s="51">
        <v>0</v>
      </c>
      <c r="AJ93" s="51">
        <v>0</v>
      </c>
    </row>
    <row r="94" spans="1:36" ht="13.5">
      <c r="A94" s="26" t="s">
        <v>80</v>
      </c>
      <c r="B94" s="49" t="s">
        <v>239</v>
      </c>
      <c r="C94" s="50" t="s">
        <v>240</v>
      </c>
      <c r="D94" s="51">
        <f t="shared" si="11"/>
        <v>1849</v>
      </c>
      <c r="E94" s="51">
        <v>1529</v>
      </c>
      <c r="F94" s="51">
        <f t="shared" si="6"/>
        <v>307</v>
      </c>
      <c r="G94" s="51">
        <v>307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f t="shared" si="7"/>
        <v>13</v>
      </c>
      <c r="N94" s="51">
        <v>0</v>
      </c>
      <c r="O94" s="51">
        <v>0</v>
      </c>
      <c r="P94" s="51">
        <v>10</v>
      </c>
      <c r="Q94" s="51">
        <v>3</v>
      </c>
      <c r="R94" s="51">
        <v>0</v>
      </c>
      <c r="S94" s="51">
        <v>0</v>
      </c>
      <c r="T94" s="51">
        <v>0</v>
      </c>
      <c r="U94" s="51">
        <f t="shared" si="8"/>
        <v>1711</v>
      </c>
      <c r="V94" s="51">
        <v>1529</v>
      </c>
      <c r="W94" s="51">
        <v>182</v>
      </c>
      <c r="X94" s="51">
        <v>0</v>
      </c>
      <c r="Y94" s="51">
        <v>0</v>
      </c>
      <c r="Z94" s="51">
        <v>0</v>
      </c>
      <c r="AA94" s="51">
        <v>0</v>
      </c>
      <c r="AB94" s="51">
        <f t="shared" si="9"/>
        <v>294</v>
      </c>
      <c r="AC94" s="51">
        <v>0</v>
      </c>
      <c r="AD94" s="51">
        <v>244</v>
      </c>
      <c r="AE94" s="51">
        <f t="shared" si="10"/>
        <v>50</v>
      </c>
      <c r="AF94" s="51">
        <v>50</v>
      </c>
      <c r="AG94" s="51">
        <v>0</v>
      </c>
      <c r="AH94" s="51">
        <v>0</v>
      </c>
      <c r="AI94" s="51">
        <v>0</v>
      </c>
      <c r="AJ94" s="51">
        <v>0</v>
      </c>
    </row>
    <row r="95" spans="1:36" ht="13.5">
      <c r="A95" s="26" t="s">
        <v>80</v>
      </c>
      <c r="B95" s="49" t="s">
        <v>241</v>
      </c>
      <c r="C95" s="50" t="s">
        <v>242</v>
      </c>
      <c r="D95" s="51">
        <f t="shared" si="11"/>
        <v>2321</v>
      </c>
      <c r="E95" s="51">
        <v>1909</v>
      </c>
      <c r="F95" s="51">
        <f t="shared" si="6"/>
        <v>396</v>
      </c>
      <c r="G95" s="51">
        <v>396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f t="shared" si="7"/>
        <v>16</v>
      </c>
      <c r="N95" s="51">
        <v>0</v>
      </c>
      <c r="O95" s="51">
        <v>0</v>
      </c>
      <c r="P95" s="51">
        <v>12</v>
      </c>
      <c r="Q95" s="51">
        <v>4</v>
      </c>
      <c r="R95" s="51">
        <v>0</v>
      </c>
      <c r="S95" s="51">
        <v>0</v>
      </c>
      <c r="T95" s="51">
        <v>0</v>
      </c>
      <c r="U95" s="51">
        <f t="shared" si="8"/>
        <v>2146</v>
      </c>
      <c r="V95" s="51">
        <v>1909</v>
      </c>
      <c r="W95" s="51">
        <v>237</v>
      </c>
      <c r="X95" s="51">
        <v>0</v>
      </c>
      <c r="Y95" s="51">
        <v>0</v>
      </c>
      <c r="Z95" s="51">
        <v>0</v>
      </c>
      <c r="AA95" s="51">
        <v>0</v>
      </c>
      <c r="AB95" s="51">
        <f t="shared" si="9"/>
        <v>369</v>
      </c>
      <c r="AC95" s="51">
        <v>0</v>
      </c>
      <c r="AD95" s="51">
        <v>305</v>
      </c>
      <c r="AE95" s="51">
        <f t="shared" si="10"/>
        <v>64</v>
      </c>
      <c r="AF95" s="51">
        <v>64</v>
      </c>
      <c r="AG95" s="51">
        <v>0</v>
      </c>
      <c r="AH95" s="51">
        <v>0</v>
      </c>
      <c r="AI95" s="51">
        <v>0</v>
      </c>
      <c r="AJ95" s="51">
        <v>0</v>
      </c>
    </row>
    <row r="96" spans="1:36" ht="13.5">
      <c r="A96" s="26" t="s">
        <v>80</v>
      </c>
      <c r="B96" s="49" t="s">
        <v>243</v>
      </c>
      <c r="C96" s="50" t="s">
        <v>244</v>
      </c>
      <c r="D96" s="51">
        <f t="shared" si="11"/>
        <v>3093</v>
      </c>
      <c r="E96" s="51">
        <v>2637</v>
      </c>
      <c r="F96" s="51">
        <f t="shared" si="6"/>
        <v>165</v>
      </c>
      <c r="G96" s="51">
        <v>0</v>
      </c>
      <c r="H96" s="51">
        <v>165</v>
      </c>
      <c r="I96" s="51">
        <v>0</v>
      </c>
      <c r="J96" s="51">
        <v>0</v>
      </c>
      <c r="K96" s="51">
        <v>0</v>
      </c>
      <c r="L96" s="51">
        <v>291</v>
      </c>
      <c r="M96" s="51">
        <f t="shared" si="7"/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f t="shared" si="8"/>
        <v>2637</v>
      </c>
      <c r="V96" s="51">
        <v>2637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f t="shared" si="9"/>
        <v>591</v>
      </c>
      <c r="AC96" s="51">
        <v>291</v>
      </c>
      <c r="AD96" s="51">
        <v>300</v>
      </c>
      <c r="AE96" s="51">
        <f t="shared" si="10"/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</row>
    <row r="97" spans="1:36" ht="13.5">
      <c r="A97" s="26" t="s">
        <v>80</v>
      </c>
      <c r="B97" s="49" t="s">
        <v>245</v>
      </c>
      <c r="C97" s="50" t="s">
        <v>246</v>
      </c>
      <c r="D97" s="51">
        <f t="shared" si="11"/>
        <v>7785</v>
      </c>
      <c r="E97" s="51">
        <v>1528</v>
      </c>
      <c r="F97" s="51">
        <f t="shared" si="6"/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6249</v>
      </c>
      <c r="M97" s="51">
        <f t="shared" si="7"/>
        <v>8</v>
      </c>
      <c r="N97" s="51">
        <v>0</v>
      </c>
      <c r="O97" s="51">
        <v>8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f t="shared" si="8"/>
        <v>1528</v>
      </c>
      <c r="V97" s="51">
        <v>1528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f t="shared" si="9"/>
        <v>6622</v>
      </c>
      <c r="AC97" s="51">
        <v>6249</v>
      </c>
      <c r="AD97" s="51">
        <v>373</v>
      </c>
      <c r="AE97" s="51">
        <f t="shared" si="10"/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</row>
    <row r="98" spans="1:36" ht="13.5">
      <c r="A98" s="26" t="s">
        <v>80</v>
      </c>
      <c r="B98" s="49" t="s">
        <v>247</v>
      </c>
      <c r="C98" s="50" t="s">
        <v>248</v>
      </c>
      <c r="D98" s="51">
        <f t="shared" si="11"/>
        <v>1595</v>
      </c>
      <c r="E98" s="51">
        <v>803</v>
      </c>
      <c r="F98" s="51">
        <f t="shared" si="6"/>
        <v>4</v>
      </c>
      <c r="G98" s="51">
        <v>0</v>
      </c>
      <c r="H98" s="51">
        <v>4</v>
      </c>
      <c r="I98" s="51">
        <v>0</v>
      </c>
      <c r="J98" s="51">
        <v>0</v>
      </c>
      <c r="K98" s="51">
        <v>0</v>
      </c>
      <c r="L98" s="51">
        <v>788</v>
      </c>
      <c r="M98" s="51">
        <f t="shared" si="7"/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f t="shared" si="8"/>
        <v>803</v>
      </c>
      <c r="V98" s="51">
        <v>803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f t="shared" si="9"/>
        <v>894</v>
      </c>
      <c r="AC98" s="51">
        <v>788</v>
      </c>
      <c r="AD98" s="51">
        <v>106</v>
      </c>
      <c r="AE98" s="51">
        <f t="shared" si="10"/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</row>
    <row r="99" spans="1:36" ht="13.5">
      <c r="A99" s="26" t="s">
        <v>80</v>
      </c>
      <c r="B99" s="49" t="s">
        <v>249</v>
      </c>
      <c r="C99" s="50" t="s">
        <v>250</v>
      </c>
      <c r="D99" s="51">
        <f t="shared" si="11"/>
        <v>3339</v>
      </c>
      <c r="E99" s="51">
        <v>0</v>
      </c>
      <c r="F99" s="51">
        <f t="shared" si="6"/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3339</v>
      </c>
      <c r="M99" s="51">
        <f t="shared" si="7"/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f t="shared" si="8"/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f t="shared" si="9"/>
        <v>3339</v>
      </c>
      <c r="AC99" s="51">
        <v>3339</v>
      </c>
      <c r="AD99" s="51">
        <v>0</v>
      </c>
      <c r="AE99" s="51">
        <f t="shared" si="10"/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</row>
    <row r="100" spans="1:36" ht="13.5">
      <c r="A100" s="26" t="s">
        <v>80</v>
      </c>
      <c r="B100" s="49" t="s">
        <v>251</v>
      </c>
      <c r="C100" s="50" t="s">
        <v>252</v>
      </c>
      <c r="D100" s="51">
        <f t="shared" si="11"/>
        <v>2322</v>
      </c>
      <c r="E100" s="51">
        <v>1794</v>
      </c>
      <c r="F100" s="51">
        <f t="shared" si="6"/>
        <v>375</v>
      </c>
      <c r="G100" s="51">
        <v>375</v>
      </c>
      <c r="H100" s="51">
        <v>0</v>
      </c>
      <c r="I100" s="51">
        <v>0</v>
      </c>
      <c r="J100" s="51">
        <v>0</v>
      </c>
      <c r="K100" s="51">
        <v>0</v>
      </c>
      <c r="L100" s="51">
        <v>153</v>
      </c>
      <c r="M100" s="51">
        <f t="shared" si="7"/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f t="shared" si="8"/>
        <v>1813</v>
      </c>
      <c r="V100" s="51">
        <v>1794</v>
      </c>
      <c r="W100" s="51">
        <v>19</v>
      </c>
      <c r="X100" s="51">
        <v>0</v>
      </c>
      <c r="Y100" s="51">
        <v>0</v>
      </c>
      <c r="Z100" s="51">
        <v>0</v>
      </c>
      <c r="AA100" s="51">
        <v>0</v>
      </c>
      <c r="AB100" s="51">
        <f t="shared" si="9"/>
        <v>777</v>
      </c>
      <c r="AC100" s="51">
        <v>153</v>
      </c>
      <c r="AD100" s="51">
        <v>388</v>
      </c>
      <c r="AE100" s="51">
        <f t="shared" si="10"/>
        <v>236</v>
      </c>
      <c r="AF100" s="51">
        <v>236</v>
      </c>
      <c r="AG100" s="51">
        <v>0</v>
      </c>
      <c r="AH100" s="51">
        <v>0</v>
      </c>
      <c r="AI100" s="51">
        <v>0</v>
      </c>
      <c r="AJ100" s="51">
        <v>0</v>
      </c>
    </row>
    <row r="101" spans="1:36" ht="13.5">
      <c r="A101" s="26" t="s">
        <v>80</v>
      </c>
      <c r="B101" s="49" t="s">
        <v>253</v>
      </c>
      <c r="C101" s="50" t="s">
        <v>254</v>
      </c>
      <c r="D101" s="51">
        <f t="shared" si="11"/>
        <v>2116</v>
      </c>
      <c r="E101" s="51">
        <v>1585</v>
      </c>
      <c r="F101" s="51">
        <f t="shared" si="6"/>
        <v>384</v>
      </c>
      <c r="G101" s="51">
        <v>384</v>
      </c>
      <c r="H101" s="51">
        <v>0</v>
      </c>
      <c r="I101" s="51">
        <v>0</v>
      </c>
      <c r="J101" s="51">
        <v>0</v>
      </c>
      <c r="K101" s="51">
        <v>0</v>
      </c>
      <c r="L101" s="51">
        <v>147</v>
      </c>
      <c r="M101" s="51">
        <f t="shared" si="7"/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f t="shared" si="8"/>
        <v>1604</v>
      </c>
      <c r="V101" s="51">
        <v>1585</v>
      </c>
      <c r="W101" s="51">
        <v>19</v>
      </c>
      <c r="X101" s="51">
        <v>0</v>
      </c>
      <c r="Y101" s="51">
        <v>0</v>
      </c>
      <c r="Z101" s="51">
        <v>0</v>
      </c>
      <c r="AA101" s="51">
        <v>0</v>
      </c>
      <c r="AB101" s="51">
        <f t="shared" si="9"/>
        <v>733</v>
      </c>
      <c r="AC101" s="51">
        <v>147</v>
      </c>
      <c r="AD101" s="51">
        <v>345</v>
      </c>
      <c r="AE101" s="51">
        <f t="shared" si="10"/>
        <v>241</v>
      </c>
      <c r="AF101" s="51">
        <v>241</v>
      </c>
      <c r="AG101" s="51">
        <v>0</v>
      </c>
      <c r="AH101" s="51">
        <v>0</v>
      </c>
      <c r="AI101" s="51">
        <v>0</v>
      </c>
      <c r="AJ101" s="51">
        <v>0</v>
      </c>
    </row>
    <row r="102" spans="1:36" ht="13.5">
      <c r="A102" s="26" t="s">
        <v>80</v>
      </c>
      <c r="B102" s="49" t="s">
        <v>255</v>
      </c>
      <c r="C102" s="50" t="s">
        <v>256</v>
      </c>
      <c r="D102" s="51">
        <f t="shared" si="11"/>
        <v>2299</v>
      </c>
      <c r="E102" s="51">
        <v>1927</v>
      </c>
      <c r="F102" s="51">
        <f t="shared" si="6"/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284</v>
      </c>
      <c r="M102" s="51">
        <f t="shared" si="7"/>
        <v>88</v>
      </c>
      <c r="N102" s="51">
        <v>0</v>
      </c>
      <c r="O102" s="51">
        <v>88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f t="shared" si="8"/>
        <v>1927</v>
      </c>
      <c r="V102" s="51">
        <v>1927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f t="shared" si="9"/>
        <v>429</v>
      </c>
      <c r="AC102" s="51">
        <v>284</v>
      </c>
      <c r="AD102" s="51">
        <v>145</v>
      </c>
      <c r="AE102" s="51">
        <f t="shared" si="10"/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</row>
    <row r="103" spans="1:36" ht="13.5">
      <c r="A103" s="80" t="s">
        <v>286</v>
      </c>
      <c r="B103" s="81"/>
      <c r="C103" s="82"/>
      <c r="D103" s="51">
        <f aca="true" t="shared" si="12" ref="D103:AJ103">SUM(D7:D102)</f>
        <v>680921</v>
      </c>
      <c r="E103" s="51">
        <f t="shared" si="12"/>
        <v>475174</v>
      </c>
      <c r="F103" s="51">
        <f t="shared" si="12"/>
        <v>65358</v>
      </c>
      <c r="G103" s="51">
        <f t="shared" si="12"/>
        <v>24449</v>
      </c>
      <c r="H103" s="51">
        <f t="shared" si="12"/>
        <v>39487</v>
      </c>
      <c r="I103" s="51">
        <f t="shared" si="12"/>
        <v>692</v>
      </c>
      <c r="J103" s="51">
        <f t="shared" si="12"/>
        <v>0</v>
      </c>
      <c r="K103" s="51">
        <f t="shared" si="12"/>
        <v>730</v>
      </c>
      <c r="L103" s="51">
        <f t="shared" si="12"/>
        <v>111748</v>
      </c>
      <c r="M103" s="51">
        <f t="shared" si="12"/>
        <v>28641</v>
      </c>
      <c r="N103" s="51">
        <f t="shared" si="12"/>
        <v>19244</v>
      </c>
      <c r="O103" s="51">
        <f t="shared" si="12"/>
        <v>3208</v>
      </c>
      <c r="P103" s="51">
        <f t="shared" si="12"/>
        <v>4542</v>
      </c>
      <c r="Q103" s="51">
        <f t="shared" si="12"/>
        <v>529</v>
      </c>
      <c r="R103" s="51">
        <f t="shared" si="12"/>
        <v>364</v>
      </c>
      <c r="S103" s="51">
        <f t="shared" si="12"/>
        <v>498</v>
      </c>
      <c r="T103" s="51">
        <f t="shared" si="12"/>
        <v>256</v>
      </c>
      <c r="U103" s="51">
        <f t="shared" si="12"/>
        <v>482916</v>
      </c>
      <c r="V103" s="51">
        <f t="shared" si="12"/>
        <v>475174</v>
      </c>
      <c r="W103" s="51">
        <f t="shared" si="12"/>
        <v>6965</v>
      </c>
      <c r="X103" s="51">
        <f t="shared" si="12"/>
        <v>777</v>
      </c>
      <c r="Y103" s="51">
        <f t="shared" si="12"/>
        <v>0</v>
      </c>
      <c r="Z103" s="51">
        <f t="shared" si="12"/>
        <v>0</v>
      </c>
      <c r="AA103" s="51">
        <f t="shared" si="12"/>
        <v>0</v>
      </c>
      <c r="AB103" s="51">
        <f t="shared" si="12"/>
        <v>181431</v>
      </c>
      <c r="AC103" s="51">
        <f t="shared" si="12"/>
        <v>111748</v>
      </c>
      <c r="AD103" s="51">
        <f t="shared" si="12"/>
        <v>56593</v>
      </c>
      <c r="AE103" s="51">
        <f t="shared" si="12"/>
        <v>13090</v>
      </c>
      <c r="AF103" s="51">
        <f t="shared" si="12"/>
        <v>8409</v>
      </c>
      <c r="AG103" s="51">
        <f t="shared" si="12"/>
        <v>3951</v>
      </c>
      <c r="AH103" s="51">
        <f t="shared" si="12"/>
        <v>0</v>
      </c>
      <c r="AI103" s="51">
        <f t="shared" si="12"/>
        <v>0</v>
      </c>
      <c r="AJ103" s="51">
        <f t="shared" si="12"/>
        <v>730</v>
      </c>
    </row>
  </sheetData>
  <mergeCells count="25">
    <mergeCell ref="A103:C103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10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41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3" t="s">
        <v>0</v>
      </c>
      <c r="B2" s="63" t="s">
        <v>44</v>
      </c>
      <c r="C2" s="63" t="s">
        <v>12</v>
      </c>
      <c r="D2" s="107" t="s">
        <v>279</v>
      </c>
      <c r="E2" s="105"/>
      <c r="F2" s="105"/>
      <c r="G2" s="105"/>
      <c r="H2" s="105"/>
      <c r="I2" s="105"/>
      <c r="J2" s="105"/>
      <c r="K2" s="106"/>
      <c r="L2" s="107" t="s">
        <v>288</v>
      </c>
      <c r="M2" s="105"/>
      <c r="N2" s="105"/>
      <c r="O2" s="105"/>
      <c r="P2" s="105"/>
      <c r="Q2" s="105"/>
      <c r="R2" s="105"/>
      <c r="S2" s="106"/>
      <c r="T2" s="101" t="s">
        <v>290</v>
      </c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3"/>
      <c r="BP2" s="104" t="s">
        <v>291</v>
      </c>
      <c r="BQ2" s="105"/>
      <c r="BR2" s="105"/>
      <c r="BS2" s="105"/>
      <c r="BT2" s="105"/>
      <c r="BU2" s="105"/>
      <c r="BV2" s="105"/>
      <c r="BW2" s="106"/>
    </row>
    <row r="3" spans="1:75" s="30" customFormat="1" ht="22.5" customHeight="1">
      <c r="A3" s="112"/>
      <c r="B3" s="64"/>
      <c r="C3" s="64"/>
      <c r="D3" s="64" t="s">
        <v>15</v>
      </c>
      <c r="E3" s="68" t="s">
        <v>18</v>
      </c>
      <c r="F3" s="68" t="s">
        <v>45</v>
      </c>
      <c r="G3" s="68" t="s">
        <v>19</v>
      </c>
      <c r="H3" s="68" t="s">
        <v>257</v>
      </c>
      <c r="I3" s="68" t="s">
        <v>258</v>
      </c>
      <c r="J3" s="100" t="s">
        <v>76</v>
      </c>
      <c r="K3" s="68" t="s">
        <v>46</v>
      </c>
      <c r="L3" s="64" t="s">
        <v>15</v>
      </c>
      <c r="M3" s="68" t="s">
        <v>18</v>
      </c>
      <c r="N3" s="68" t="s">
        <v>45</v>
      </c>
      <c r="O3" s="68" t="s">
        <v>19</v>
      </c>
      <c r="P3" s="68" t="s">
        <v>257</v>
      </c>
      <c r="Q3" s="68" t="s">
        <v>258</v>
      </c>
      <c r="R3" s="100" t="s">
        <v>76</v>
      </c>
      <c r="S3" s="68" t="s">
        <v>46</v>
      </c>
      <c r="T3" s="64" t="s">
        <v>15</v>
      </c>
      <c r="U3" s="68" t="s">
        <v>18</v>
      </c>
      <c r="V3" s="68" t="s">
        <v>45</v>
      </c>
      <c r="W3" s="68" t="s">
        <v>19</v>
      </c>
      <c r="X3" s="68" t="s">
        <v>257</v>
      </c>
      <c r="Y3" s="68" t="s">
        <v>258</v>
      </c>
      <c r="Z3" s="100" t="s">
        <v>76</v>
      </c>
      <c r="AA3" s="68" t="s">
        <v>46</v>
      </c>
      <c r="AB3" s="60" t="s">
        <v>292</v>
      </c>
      <c r="AC3" s="108"/>
      <c r="AD3" s="108"/>
      <c r="AE3" s="108"/>
      <c r="AF3" s="108"/>
      <c r="AG3" s="108"/>
      <c r="AH3" s="108"/>
      <c r="AI3" s="109"/>
      <c r="AJ3" s="60" t="s">
        <v>293</v>
      </c>
      <c r="AK3" s="84"/>
      <c r="AL3" s="84"/>
      <c r="AM3" s="84"/>
      <c r="AN3" s="84"/>
      <c r="AO3" s="84"/>
      <c r="AP3" s="84"/>
      <c r="AQ3" s="85"/>
      <c r="AR3" s="60" t="s">
        <v>294</v>
      </c>
      <c r="AS3" s="110"/>
      <c r="AT3" s="110"/>
      <c r="AU3" s="110"/>
      <c r="AV3" s="110"/>
      <c r="AW3" s="110"/>
      <c r="AX3" s="110"/>
      <c r="AY3" s="111"/>
      <c r="AZ3" s="60" t="s">
        <v>295</v>
      </c>
      <c r="BA3" s="108"/>
      <c r="BB3" s="108"/>
      <c r="BC3" s="108"/>
      <c r="BD3" s="108"/>
      <c r="BE3" s="108"/>
      <c r="BF3" s="108"/>
      <c r="BG3" s="109"/>
      <c r="BH3" s="60" t="s">
        <v>296</v>
      </c>
      <c r="BI3" s="108"/>
      <c r="BJ3" s="108"/>
      <c r="BK3" s="108"/>
      <c r="BL3" s="108"/>
      <c r="BM3" s="108"/>
      <c r="BN3" s="108"/>
      <c r="BO3" s="109"/>
      <c r="BP3" s="64" t="s">
        <v>15</v>
      </c>
      <c r="BQ3" s="68" t="s">
        <v>18</v>
      </c>
      <c r="BR3" s="68" t="s">
        <v>45</v>
      </c>
      <c r="BS3" s="68" t="s">
        <v>19</v>
      </c>
      <c r="BT3" s="68" t="s">
        <v>257</v>
      </c>
      <c r="BU3" s="68" t="s">
        <v>258</v>
      </c>
      <c r="BV3" s="100" t="s">
        <v>76</v>
      </c>
      <c r="BW3" s="68" t="s">
        <v>46</v>
      </c>
    </row>
    <row r="4" spans="1:75" s="30" customFormat="1" ht="22.5" customHeight="1">
      <c r="A4" s="112"/>
      <c r="B4" s="64"/>
      <c r="C4" s="64"/>
      <c r="D4" s="64"/>
      <c r="E4" s="56"/>
      <c r="F4" s="56"/>
      <c r="G4" s="56"/>
      <c r="H4" s="56"/>
      <c r="I4" s="56"/>
      <c r="J4" s="71"/>
      <c r="K4" s="56"/>
      <c r="L4" s="64"/>
      <c r="M4" s="56"/>
      <c r="N4" s="56"/>
      <c r="O4" s="56"/>
      <c r="P4" s="56"/>
      <c r="Q4" s="56"/>
      <c r="R4" s="71"/>
      <c r="S4" s="56"/>
      <c r="T4" s="64"/>
      <c r="U4" s="56"/>
      <c r="V4" s="56"/>
      <c r="W4" s="56"/>
      <c r="X4" s="56"/>
      <c r="Y4" s="56"/>
      <c r="Z4" s="71"/>
      <c r="AA4" s="56"/>
      <c r="AB4" s="64" t="s">
        <v>15</v>
      </c>
      <c r="AC4" s="68" t="s">
        <v>18</v>
      </c>
      <c r="AD4" s="68" t="s">
        <v>45</v>
      </c>
      <c r="AE4" s="68" t="s">
        <v>19</v>
      </c>
      <c r="AF4" s="68" t="s">
        <v>257</v>
      </c>
      <c r="AG4" s="68" t="s">
        <v>258</v>
      </c>
      <c r="AH4" s="100" t="s">
        <v>76</v>
      </c>
      <c r="AI4" s="68" t="s">
        <v>46</v>
      </c>
      <c r="AJ4" s="64" t="s">
        <v>15</v>
      </c>
      <c r="AK4" s="68" t="s">
        <v>18</v>
      </c>
      <c r="AL4" s="68" t="s">
        <v>45</v>
      </c>
      <c r="AM4" s="68" t="s">
        <v>19</v>
      </c>
      <c r="AN4" s="68" t="s">
        <v>257</v>
      </c>
      <c r="AO4" s="68" t="s">
        <v>258</v>
      </c>
      <c r="AP4" s="100" t="s">
        <v>76</v>
      </c>
      <c r="AQ4" s="68" t="s">
        <v>46</v>
      </c>
      <c r="AR4" s="64" t="s">
        <v>15</v>
      </c>
      <c r="AS4" s="68" t="s">
        <v>18</v>
      </c>
      <c r="AT4" s="68" t="s">
        <v>45</v>
      </c>
      <c r="AU4" s="68" t="s">
        <v>19</v>
      </c>
      <c r="AV4" s="68" t="s">
        <v>257</v>
      </c>
      <c r="AW4" s="68" t="s">
        <v>258</v>
      </c>
      <c r="AX4" s="100" t="s">
        <v>76</v>
      </c>
      <c r="AY4" s="68" t="s">
        <v>46</v>
      </c>
      <c r="AZ4" s="64" t="s">
        <v>15</v>
      </c>
      <c r="BA4" s="68" t="s">
        <v>18</v>
      </c>
      <c r="BB4" s="68" t="s">
        <v>45</v>
      </c>
      <c r="BC4" s="68" t="s">
        <v>19</v>
      </c>
      <c r="BD4" s="68" t="s">
        <v>257</v>
      </c>
      <c r="BE4" s="68" t="s">
        <v>258</v>
      </c>
      <c r="BF4" s="100" t="s">
        <v>76</v>
      </c>
      <c r="BG4" s="68" t="s">
        <v>46</v>
      </c>
      <c r="BH4" s="64" t="s">
        <v>15</v>
      </c>
      <c r="BI4" s="68" t="s">
        <v>18</v>
      </c>
      <c r="BJ4" s="68" t="s">
        <v>45</v>
      </c>
      <c r="BK4" s="68" t="s">
        <v>19</v>
      </c>
      <c r="BL4" s="68" t="s">
        <v>257</v>
      </c>
      <c r="BM4" s="68" t="s">
        <v>258</v>
      </c>
      <c r="BN4" s="100" t="s">
        <v>76</v>
      </c>
      <c r="BO4" s="68" t="s">
        <v>46</v>
      </c>
      <c r="BP4" s="64"/>
      <c r="BQ4" s="56"/>
      <c r="BR4" s="56"/>
      <c r="BS4" s="56"/>
      <c r="BT4" s="56"/>
      <c r="BU4" s="56"/>
      <c r="BV4" s="71"/>
      <c r="BW4" s="56"/>
    </row>
    <row r="5" spans="1:75" s="30" customFormat="1" ht="22.5" customHeight="1">
      <c r="A5" s="112"/>
      <c r="B5" s="64"/>
      <c r="C5" s="64"/>
      <c r="D5" s="64"/>
      <c r="E5" s="56"/>
      <c r="F5" s="56"/>
      <c r="G5" s="56"/>
      <c r="H5" s="56"/>
      <c r="I5" s="56"/>
      <c r="J5" s="71"/>
      <c r="K5" s="56"/>
      <c r="L5" s="64"/>
      <c r="M5" s="56"/>
      <c r="N5" s="56"/>
      <c r="O5" s="56"/>
      <c r="P5" s="56"/>
      <c r="Q5" s="56"/>
      <c r="R5" s="71"/>
      <c r="S5" s="56"/>
      <c r="T5" s="64"/>
      <c r="U5" s="56"/>
      <c r="V5" s="56"/>
      <c r="W5" s="56"/>
      <c r="X5" s="56"/>
      <c r="Y5" s="56"/>
      <c r="Z5" s="71"/>
      <c r="AA5" s="56"/>
      <c r="AB5" s="64"/>
      <c r="AC5" s="56"/>
      <c r="AD5" s="56"/>
      <c r="AE5" s="56"/>
      <c r="AF5" s="56"/>
      <c r="AG5" s="56"/>
      <c r="AH5" s="71"/>
      <c r="AI5" s="56"/>
      <c r="AJ5" s="64"/>
      <c r="AK5" s="56"/>
      <c r="AL5" s="56"/>
      <c r="AM5" s="56"/>
      <c r="AN5" s="56"/>
      <c r="AO5" s="56"/>
      <c r="AP5" s="71"/>
      <c r="AQ5" s="56"/>
      <c r="AR5" s="64"/>
      <c r="AS5" s="56"/>
      <c r="AT5" s="56"/>
      <c r="AU5" s="56"/>
      <c r="AV5" s="56"/>
      <c r="AW5" s="56"/>
      <c r="AX5" s="71"/>
      <c r="AY5" s="56"/>
      <c r="AZ5" s="64"/>
      <c r="BA5" s="56"/>
      <c r="BB5" s="56"/>
      <c r="BC5" s="56"/>
      <c r="BD5" s="56"/>
      <c r="BE5" s="56"/>
      <c r="BF5" s="71"/>
      <c r="BG5" s="56"/>
      <c r="BH5" s="64"/>
      <c r="BI5" s="56"/>
      <c r="BJ5" s="56"/>
      <c r="BK5" s="56"/>
      <c r="BL5" s="56"/>
      <c r="BM5" s="56"/>
      <c r="BN5" s="71"/>
      <c r="BO5" s="56"/>
      <c r="BP5" s="64"/>
      <c r="BQ5" s="56"/>
      <c r="BR5" s="56"/>
      <c r="BS5" s="56"/>
      <c r="BT5" s="56"/>
      <c r="BU5" s="56"/>
      <c r="BV5" s="71"/>
      <c r="BW5" s="56"/>
    </row>
    <row r="6" spans="1:75" s="30" customFormat="1" ht="22.5" customHeight="1">
      <c r="A6" s="65"/>
      <c r="B6" s="55"/>
      <c r="C6" s="55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80</v>
      </c>
      <c r="B7" s="49" t="s">
        <v>81</v>
      </c>
      <c r="C7" s="50" t="s">
        <v>82</v>
      </c>
      <c r="D7" s="51">
        <f aca="true" t="shared" si="0" ref="D7:D70">SUM(E7:K7)</f>
        <v>23195</v>
      </c>
      <c r="E7" s="51">
        <f aca="true" t="shared" si="1" ref="E7:E64">M7+U7+BQ7</f>
        <v>18486</v>
      </c>
      <c r="F7" s="51">
        <f aca="true" t="shared" si="2" ref="F7:F64">N7+V7+BR7</f>
        <v>2004</v>
      </c>
      <c r="G7" s="51">
        <f aca="true" t="shared" si="3" ref="G7:G64">O7+W7+BS7</f>
        <v>2643</v>
      </c>
      <c r="H7" s="51">
        <f aca="true" t="shared" si="4" ref="H7:H64">P7+X7+BT7</f>
        <v>0</v>
      </c>
      <c r="I7" s="51">
        <f aca="true" t="shared" si="5" ref="I7:I64">Q7+Y7+BU7</f>
        <v>50</v>
      </c>
      <c r="J7" s="51">
        <f aca="true" t="shared" si="6" ref="J7:J64">R7+Z7+BV7</f>
        <v>12</v>
      </c>
      <c r="K7" s="51">
        <f aca="true" t="shared" si="7" ref="K7:K64">S7+AA7+BW7</f>
        <v>0</v>
      </c>
      <c r="L7" s="51">
        <f aca="true" t="shared" si="8" ref="L7:L64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64">SUM(U7:AA7)</f>
        <v>18064</v>
      </c>
      <c r="U7" s="51">
        <f aca="true" t="shared" si="10" ref="U7:U64">AC7+AK7+AS7+BA7+BI7</f>
        <v>13976</v>
      </c>
      <c r="V7" s="51">
        <f aca="true" t="shared" si="11" ref="V7:V64">AD7+AL7+AT7+BB7+BJ7</f>
        <v>1967</v>
      </c>
      <c r="W7" s="51">
        <f aca="true" t="shared" si="12" ref="W7:W64">AE7+AM7+AU7+BC7+BK7</f>
        <v>2071</v>
      </c>
      <c r="X7" s="51">
        <f aca="true" t="shared" si="13" ref="X7:X64">AF7+AN7+AV7+BD7+BL7</f>
        <v>0</v>
      </c>
      <c r="Y7" s="51">
        <f aca="true" t="shared" si="14" ref="Y7:Y64">AG7+AO7+AW7+BE7+BM7</f>
        <v>50</v>
      </c>
      <c r="Z7" s="51">
        <f aca="true" t="shared" si="15" ref="Z7:Z64">AH7+AP7+AX7+BF7+BN7</f>
        <v>0</v>
      </c>
      <c r="AA7" s="51">
        <f aca="true" t="shared" si="16" ref="AA7:AA64">AI7+AQ7+AY7+BG7+BO7</f>
        <v>0</v>
      </c>
      <c r="AB7" s="51">
        <f aca="true" t="shared" si="17" ref="AB7:AB64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64"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64">SUM(AS7:AY7)</f>
        <v>18064</v>
      </c>
      <c r="AS7" s="51">
        <v>13976</v>
      </c>
      <c r="AT7" s="51">
        <v>1967</v>
      </c>
      <c r="AU7" s="51">
        <v>2071</v>
      </c>
      <c r="AV7" s="51">
        <v>0</v>
      </c>
      <c r="AW7" s="51">
        <v>50</v>
      </c>
      <c r="AX7" s="51">
        <v>0</v>
      </c>
      <c r="AY7" s="51">
        <v>0</v>
      </c>
      <c r="AZ7" s="51">
        <f aca="true" t="shared" si="20" ref="AZ7:AZ64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64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64">SUM(BQ7:BW7)</f>
        <v>5131</v>
      </c>
      <c r="BQ7" s="51">
        <v>4510</v>
      </c>
      <c r="BR7" s="51">
        <v>37</v>
      </c>
      <c r="BS7" s="51">
        <v>572</v>
      </c>
      <c r="BT7" s="51">
        <v>0</v>
      </c>
      <c r="BU7" s="51">
        <v>0</v>
      </c>
      <c r="BV7" s="51">
        <v>12</v>
      </c>
      <c r="BW7" s="51">
        <v>0</v>
      </c>
    </row>
    <row r="8" spans="1:75" ht="13.5">
      <c r="A8" s="26" t="s">
        <v>80</v>
      </c>
      <c r="B8" s="49" t="s">
        <v>83</v>
      </c>
      <c r="C8" s="50" t="s">
        <v>84</v>
      </c>
      <c r="D8" s="51">
        <f t="shared" si="0"/>
        <v>5168</v>
      </c>
      <c r="E8" s="51">
        <f t="shared" si="1"/>
        <v>2868</v>
      </c>
      <c r="F8" s="51">
        <f t="shared" si="2"/>
        <v>1096</v>
      </c>
      <c r="G8" s="51">
        <f t="shared" si="3"/>
        <v>1054</v>
      </c>
      <c r="H8" s="51">
        <f t="shared" si="4"/>
        <v>114</v>
      </c>
      <c r="I8" s="51">
        <f t="shared" si="5"/>
        <v>0</v>
      </c>
      <c r="J8" s="51">
        <f t="shared" si="6"/>
        <v>36</v>
      </c>
      <c r="K8" s="51">
        <f t="shared" si="7"/>
        <v>0</v>
      </c>
      <c r="L8" s="51">
        <f t="shared" si="8"/>
        <v>3566</v>
      </c>
      <c r="M8" s="51">
        <v>2414</v>
      </c>
      <c r="N8" s="51">
        <v>246</v>
      </c>
      <c r="O8" s="51">
        <v>783</v>
      </c>
      <c r="P8" s="51">
        <v>87</v>
      </c>
      <c r="Q8" s="51">
        <v>0</v>
      </c>
      <c r="R8" s="51">
        <v>36</v>
      </c>
      <c r="S8" s="51">
        <v>0</v>
      </c>
      <c r="T8" s="51">
        <f t="shared" si="9"/>
        <v>967</v>
      </c>
      <c r="U8" s="51">
        <f t="shared" si="10"/>
        <v>0</v>
      </c>
      <c r="V8" s="51">
        <f t="shared" si="11"/>
        <v>831</v>
      </c>
      <c r="W8" s="51">
        <f t="shared" si="12"/>
        <v>109</v>
      </c>
      <c r="X8" s="51">
        <f t="shared" si="13"/>
        <v>27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967</v>
      </c>
      <c r="AK8" s="51">
        <v>0</v>
      </c>
      <c r="AL8" s="51">
        <v>831</v>
      </c>
      <c r="AM8" s="51">
        <v>109</v>
      </c>
      <c r="AN8" s="51">
        <v>27</v>
      </c>
      <c r="AO8" s="51">
        <v>0</v>
      </c>
      <c r="AP8" s="51">
        <v>0</v>
      </c>
      <c r="AQ8" s="51">
        <v>0</v>
      </c>
      <c r="AR8" s="51">
        <f t="shared" si="19"/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635</v>
      </c>
      <c r="BQ8" s="51">
        <v>454</v>
      </c>
      <c r="BR8" s="51">
        <v>19</v>
      </c>
      <c r="BS8" s="51">
        <v>162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80</v>
      </c>
      <c r="B9" s="49" t="s">
        <v>85</v>
      </c>
      <c r="C9" s="50" t="s">
        <v>86</v>
      </c>
      <c r="D9" s="51">
        <f t="shared" si="0"/>
        <v>3919</v>
      </c>
      <c r="E9" s="51">
        <f t="shared" si="1"/>
        <v>2572</v>
      </c>
      <c r="F9" s="51">
        <f t="shared" si="2"/>
        <v>506</v>
      </c>
      <c r="G9" s="51">
        <f t="shared" si="3"/>
        <v>602</v>
      </c>
      <c r="H9" s="51">
        <f t="shared" si="4"/>
        <v>183</v>
      </c>
      <c r="I9" s="51">
        <f t="shared" si="5"/>
        <v>0</v>
      </c>
      <c r="J9" s="51">
        <f t="shared" si="6"/>
        <v>8</v>
      </c>
      <c r="K9" s="51">
        <f t="shared" si="7"/>
        <v>48</v>
      </c>
      <c r="L9" s="51">
        <f t="shared" si="8"/>
        <v>3736</v>
      </c>
      <c r="M9" s="51">
        <v>2572</v>
      </c>
      <c r="N9" s="51">
        <v>506</v>
      </c>
      <c r="O9" s="51">
        <v>602</v>
      </c>
      <c r="P9" s="51">
        <v>0</v>
      </c>
      <c r="Q9" s="51">
        <v>0</v>
      </c>
      <c r="R9" s="51">
        <v>8</v>
      </c>
      <c r="S9" s="51">
        <v>48</v>
      </c>
      <c r="T9" s="51">
        <f t="shared" si="9"/>
        <v>183</v>
      </c>
      <c r="U9" s="51">
        <f t="shared" si="10"/>
        <v>0</v>
      </c>
      <c r="V9" s="51">
        <f t="shared" si="11"/>
        <v>0</v>
      </c>
      <c r="W9" s="51">
        <f t="shared" si="12"/>
        <v>0</v>
      </c>
      <c r="X9" s="51">
        <f t="shared" si="13"/>
        <v>183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183</v>
      </c>
      <c r="AS9" s="51">
        <v>0</v>
      </c>
      <c r="AT9" s="51">
        <v>0</v>
      </c>
      <c r="AU9" s="51">
        <v>0</v>
      </c>
      <c r="AV9" s="51">
        <v>183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80</v>
      </c>
      <c r="B10" s="49" t="s">
        <v>87</v>
      </c>
      <c r="C10" s="50" t="s">
        <v>88</v>
      </c>
      <c r="D10" s="51">
        <f t="shared" si="0"/>
        <v>1934</v>
      </c>
      <c r="E10" s="51">
        <f t="shared" si="1"/>
        <v>961</v>
      </c>
      <c r="F10" s="51">
        <f t="shared" si="2"/>
        <v>554</v>
      </c>
      <c r="G10" s="51">
        <f t="shared" si="3"/>
        <v>204</v>
      </c>
      <c r="H10" s="51">
        <f t="shared" si="4"/>
        <v>34</v>
      </c>
      <c r="I10" s="51">
        <f t="shared" si="5"/>
        <v>17</v>
      </c>
      <c r="J10" s="51">
        <f t="shared" si="6"/>
        <v>164</v>
      </c>
      <c r="K10" s="51">
        <f t="shared" si="7"/>
        <v>0</v>
      </c>
      <c r="L10" s="51">
        <f t="shared" si="8"/>
        <v>1517</v>
      </c>
      <c r="M10" s="51">
        <v>961</v>
      </c>
      <c r="N10" s="51">
        <v>209</v>
      </c>
      <c r="O10" s="51">
        <v>132</v>
      </c>
      <c r="P10" s="51">
        <v>34</v>
      </c>
      <c r="Q10" s="51">
        <v>17</v>
      </c>
      <c r="R10" s="51">
        <v>164</v>
      </c>
      <c r="S10" s="51">
        <v>0</v>
      </c>
      <c r="T10" s="51">
        <f t="shared" si="9"/>
        <v>350</v>
      </c>
      <c r="U10" s="51">
        <f t="shared" si="10"/>
        <v>0</v>
      </c>
      <c r="V10" s="51">
        <f t="shared" si="11"/>
        <v>345</v>
      </c>
      <c r="W10" s="51">
        <f t="shared" si="12"/>
        <v>5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350</v>
      </c>
      <c r="AK10" s="51">
        <v>0</v>
      </c>
      <c r="AL10" s="51">
        <v>345</v>
      </c>
      <c r="AM10" s="51">
        <v>5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67</v>
      </c>
      <c r="BQ10" s="51">
        <v>0</v>
      </c>
      <c r="BR10" s="51">
        <v>0</v>
      </c>
      <c r="BS10" s="51">
        <v>67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80</v>
      </c>
      <c r="B11" s="49" t="s">
        <v>89</v>
      </c>
      <c r="C11" s="50" t="s">
        <v>90</v>
      </c>
      <c r="D11" s="51">
        <f t="shared" si="0"/>
        <v>1609</v>
      </c>
      <c r="E11" s="51">
        <f t="shared" si="1"/>
        <v>885</v>
      </c>
      <c r="F11" s="51">
        <f t="shared" si="2"/>
        <v>381</v>
      </c>
      <c r="G11" s="51">
        <f t="shared" si="3"/>
        <v>285</v>
      </c>
      <c r="H11" s="51">
        <f t="shared" si="4"/>
        <v>42</v>
      </c>
      <c r="I11" s="51">
        <f t="shared" si="5"/>
        <v>12</v>
      </c>
      <c r="J11" s="51">
        <f t="shared" si="6"/>
        <v>4</v>
      </c>
      <c r="K11" s="51">
        <f t="shared" si="7"/>
        <v>0</v>
      </c>
      <c r="L11" s="51">
        <f t="shared" si="8"/>
        <v>614</v>
      </c>
      <c r="M11" s="51">
        <v>555</v>
      </c>
      <c r="N11" s="51">
        <v>39</v>
      </c>
      <c r="O11" s="51">
        <v>20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685</v>
      </c>
      <c r="U11" s="51">
        <f t="shared" si="10"/>
        <v>152</v>
      </c>
      <c r="V11" s="51">
        <f t="shared" si="11"/>
        <v>336</v>
      </c>
      <c r="W11" s="51">
        <f t="shared" si="12"/>
        <v>143</v>
      </c>
      <c r="X11" s="51">
        <f t="shared" si="13"/>
        <v>42</v>
      </c>
      <c r="Y11" s="51">
        <f t="shared" si="14"/>
        <v>12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685</v>
      </c>
      <c r="AS11" s="51">
        <v>152</v>
      </c>
      <c r="AT11" s="51">
        <v>336</v>
      </c>
      <c r="AU11" s="51">
        <v>143</v>
      </c>
      <c r="AV11" s="51">
        <v>42</v>
      </c>
      <c r="AW11" s="51">
        <v>12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310</v>
      </c>
      <c r="BQ11" s="51">
        <v>178</v>
      </c>
      <c r="BR11" s="51">
        <v>6</v>
      </c>
      <c r="BS11" s="51">
        <v>122</v>
      </c>
      <c r="BT11" s="51">
        <v>0</v>
      </c>
      <c r="BU11" s="51">
        <v>0</v>
      </c>
      <c r="BV11" s="51">
        <v>4</v>
      </c>
      <c r="BW11" s="51">
        <v>0</v>
      </c>
    </row>
    <row r="12" spans="1:75" ht="13.5">
      <c r="A12" s="26" t="s">
        <v>80</v>
      </c>
      <c r="B12" s="49" t="s">
        <v>91</v>
      </c>
      <c r="C12" s="50" t="s">
        <v>92</v>
      </c>
      <c r="D12" s="51">
        <f t="shared" si="0"/>
        <v>2192</v>
      </c>
      <c r="E12" s="51">
        <f t="shared" si="1"/>
        <v>1624</v>
      </c>
      <c r="F12" s="51">
        <f t="shared" si="2"/>
        <v>383</v>
      </c>
      <c r="G12" s="51">
        <f t="shared" si="3"/>
        <v>156</v>
      </c>
      <c r="H12" s="51">
        <f t="shared" si="4"/>
        <v>19</v>
      </c>
      <c r="I12" s="51">
        <f t="shared" si="5"/>
        <v>0</v>
      </c>
      <c r="J12" s="51">
        <f t="shared" si="6"/>
        <v>10</v>
      </c>
      <c r="K12" s="51">
        <f t="shared" si="7"/>
        <v>0</v>
      </c>
      <c r="L12" s="51">
        <f t="shared" si="8"/>
        <v>1809</v>
      </c>
      <c r="M12" s="51">
        <v>1624</v>
      </c>
      <c r="N12" s="51">
        <v>0</v>
      </c>
      <c r="O12" s="51">
        <v>156</v>
      </c>
      <c r="P12" s="51">
        <v>19</v>
      </c>
      <c r="Q12" s="51">
        <v>0</v>
      </c>
      <c r="R12" s="51">
        <v>10</v>
      </c>
      <c r="S12" s="51">
        <v>0</v>
      </c>
      <c r="T12" s="51">
        <f t="shared" si="9"/>
        <v>383</v>
      </c>
      <c r="U12" s="51">
        <f t="shared" si="10"/>
        <v>0</v>
      </c>
      <c r="V12" s="51">
        <f t="shared" si="11"/>
        <v>383</v>
      </c>
      <c r="W12" s="51">
        <f t="shared" si="12"/>
        <v>0</v>
      </c>
      <c r="X12" s="51">
        <f t="shared" si="13"/>
        <v>0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383</v>
      </c>
      <c r="AK12" s="51">
        <v>0</v>
      </c>
      <c r="AL12" s="51">
        <v>383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80</v>
      </c>
      <c r="B13" s="49" t="s">
        <v>93</v>
      </c>
      <c r="C13" s="50" t="s">
        <v>94</v>
      </c>
      <c r="D13" s="51">
        <f t="shared" si="0"/>
        <v>1353</v>
      </c>
      <c r="E13" s="51">
        <f t="shared" si="1"/>
        <v>0</v>
      </c>
      <c r="F13" s="51">
        <f t="shared" si="2"/>
        <v>1200</v>
      </c>
      <c r="G13" s="51">
        <f t="shared" si="3"/>
        <v>120</v>
      </c>
      <c r="H13" s="51">
        <f t="shared" si="4"/>
        <v>33</v>
      </c>
      <c r="I13" s="51">
        <f t="shared" si="5"/>
        <v>0</v>
      </c>
      <c r="J13" s="51">
        <f t="shared" si="6"/>
        <v>0</v>
      </c>
      <c r="K13" s="51">
        <f t="shared" si="7"/>
        <v>0</v>
      </c>
      <c r="L13" s="51">
        <f t="shared" si="8"/>
        <v>153</v>
      </c>
      <c r="M13" s="51">
        <v>0</v>
      </c>
      <c r="N13" s="51">
        <v>0</v>
      </c>
      <c r="O13" s="51">
        <v>120</v>
      </c>
      <c r="P13" s="51">
        <v>33</v>
      </c>
      <c r="Q13" s="51">
        <v>0</v>
      </c>
      <c r="R13" s="51">
        <v>0</v>
      </c>
      <c r="S13" s="51">
        <v>0</v>
      </c>
      <c r="T13" s="51">
        <f t="shared" si="9"/>
        <v>1143</v>
      </c>
      <c r="U13" s="51">
        <f t="shared" si="10"/>
        <v>0</v>
      </c>
      <c r="V13" s="51">
        <f t="shared" si="11"/>
        <v>1143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1143</v>
      </c>
      <c r="AK13" s="51">
        <v>0</v>
      </c>
      <c r="AL13" s="51">
        <v>1143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57</v>
      </c>
      <c r="BQ13" s="51">
        <v>0</v>
      </c>
      <c r="BR13" s="51">
        <v>57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80</v>
      </c>
      <c r="B14" s="49" t="s">
        <v>95</v>
      </c>
      <c r="C14" s="50" t="s">
        <v>96</v>
      </c>
      <c r="D14" s="51">
        <f t="shared" si="0"/>
        <v>2131</v>
      </c>
      <c r="E14" s="51">
        <f t="shared" si="1"/>
        <v>1049</v>
      </c>
      <c r="F14" s="51">
        <f t="shared" si="2"/>
        <v>676</v>
      </c>
      <c r="G14" s="51">
        <f t="shared" si="3"/>
        <v>312</v>
      </c>
      <c r="H14" s="51">
        <f t="shared" si="4"/>
        <v>37</v>
      </c>
      <c r="I14" s="51">
        <f t="shared" si="5"/>
        <v>14</v>
      </c>
      <c r="J14" s="51">
        <f t="shared" si="6"/>
        <v>43</v>
      </c>
      <c r="K14" s="51">
        <f t="shared" si="7"/>
        <v>0</v>
      </c>
      <c r="L14" s="51">
        <f t="shared" si="8"/>
        <v>1140</v>
      </c>
      <c r="M14" s="51">
        <v>777</v>
      </c>
      <c r="N14" s="51">
        <v>42</v>
      </c>
      <c r="O14" s="51">
        <v>240</v>
      </c>
      <c r="P14" s="51">
        <v>37</v>
      </c>
      <c r="Q14" s="51">
        <v>14</v>
      </c>
      <c r="R14" s="51">
        <v>30</v>
      </c>
      <c r="S14" s="51">
        <v>0</v>
      </c>
      <c r="T14" s="51">
        <f t="shared" si="9"/>
        <v>634</v>
      </c>
      <c r="U14" s="51">
        <f t="shared" si="10"/>
        <v>0</v>
      </c>
      <c r="V14" s="51">
        <f t="shared" si="11"/>
        <v>634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634</v>
      </c>
      <c r="AK14" s="51">
        <v>0</v>
      </c>
      <c r="AL14" s="51">
        <v>634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357</v>
      </c>
      <c r="BQ14" s="51">
        <v>272</v>
      </c>
      <c r="BR14" s="51">
        <v>0</v>
      </c>
      <c r="BS14" s="51">
        <v>72</v>
      </c>
      <c r="BT14" s="51">
        <v>0</v>
      </c>
      <c r="BU14" s="51">
        <v>0</v>
      </c>
      <c r="BV14" s="51">
        <v>13</v>
      </c>
      <c r="BW14" s="51">
        <v>0</v>
      </c>
    </row>
    <row r="15" spans="1:75" ht="13.5">
      <c r="A15" s="26" t="s">
        <v>80</v>
      </c>
      <c r="B15" s="49" t="s">
        <v>97</v>
      </c>
      <c r="C15" s="50" t="s">
        <v>98</v>
      </c>
      <c r="D15" s="51">
        <f t="shared" si="0"/>
        <v>1328</v>
      </c>
      <c r="E15" s="51">
        <f t="shared" si="1"/>
        <v>839</v>
      </c>
      <c r="F15" s="51">
        <f t="shared" si="2"/>
        <v>312</v>
      </c>
      <c r="G15" s="51">
        <f t="shared" si="3"/>
        <v>112</v>
      </c>
      <c r="H15" s="51">
        <f t="shared" si="4"/>
        <v>41</v>
      </c>
      <c r="I15" s="51">
        <f t="shared" si="5"/>
        <v>10</v>
      </c>
      <c r="J15" s="51">
        <f t="shared" si="6"/>
        <v>0</v>
      </c>
      <c r="K15" s="51">
        <f t="shared" si="7"/>
        <v>14</v>
      </c>
      <c r="L15" s="51">
        <f t="shared" si="8"/>
        <v>845</v>
      </c>
      <c r="M15" s="51">
        <v>821</v>
      </c>
      <c r="N15" s="51">
        <v>0</v>
      </c>
      <c r="O15" s="51">
        <v>0</v>
      </c>
      <c r="P15" s="51">
        <v>0</v>
      </c>
      <c r="Q15" s="51">
        <v>10</v>
      </c>
      <c r="R15" s="51">
        <v>0</v>
      </c>
      <c r="S15" s="51">
        <v>14</v>
      </c>
      <c r="T15" s="51">
        <f t="shared" si="9"/>
        <v>444</v>
      </c>
      <c r="U15" s="51">
        <f t="shared" si="10"/>
        <v>0</v>
      </c>
      <c r="V15" s="51">
        <f t="shared" si="11"/>
        <v>309</v>
      </c>
      <c r="W15" s="51">
        <f t="shared" si="12"/>
        <v>94</v>
      </c>
      <c r="X15" s="51">
        <f t="shared" si="13"/>
        <v>41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193</v>
      </c>
      <c r="AK15" s="51">
        <v>0</v>
      </c>
      <c r="AL15" s="51">
        <v>193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251</v>
      </c>
      <c r="AS15" s="51">
        <v>0</v>
      </c>
      <c r="AT15" s="51">
        <v>116</v>
      </c>
      <c r="AU15" s="51">
        <v>94</v>
      </c>
      <c r="AV15" s="51">
        <v>41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39</v>
      </c>
      <c r="BQ15" s="51">
        <v>18</v>
      </c>
      <c r="BR15" s="51">
        <v>3</v>
      </c>
      <c r="BS15" s="51">
        <v>18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80</v>
      </c>
      <c r="B16" s="49" t="s">
        <v>99</v>
      </c>
      <c r="C16" s="50" t="s">
        <v>100</v>
      </c>
      <c r="D16" s="51">
        <f t="shared" si="0"/>
        <v>1480</v>
      </c>
      <c r="E16" s="51">
        <f t="shared" si="1"/>
        <v>832</v>
      </c>
      <c r="F16" s="51">
        <f t="shared" si="2"/>
        <v>408</v>
      </c>
      <c r="G16" s="51">
        <f t="shared" si="3"/>
        <v>213</v>
      </c>
      <c r="H16" s="51">
        <f t="shared" si="4"/>
        <v>22</v>
      </c>
      <c r="I16" s="51">
        <f t="shared" si="5"/>
        <v>5</v>
      </c>
      <c r="J16" s="51">
        <f t="shared" si="6"/>
        <v>0</v>
      </c>
      <c r="K16" s="51">
        <f t="shared" si="7"/>
        <v>0</v>
      </c>
      <c r="L16" s="51">
        <f t="shared" si="8"/>
        <v>960</v>
      </c>
      <c r="M16" s="51">
        <v>738</v>
      </c>
      <c r="N16" s="51">
        <v>78</v>
      </c>
      <c r="O16" s="51">
        <v>117</v>
      </c>
      <c r="P16" s="51">
        <v>22</v>
      </c>
      <c r="Q16" s="51">
        <v>5</v>
      </c>
      <c r="R16" s="51">
        <v>0</v>
      </c>
      <c r="S16" s="51">
        <v>0</v>
      </c>
      <c r="T16" s="51">
        <f t="shared" si="9"/>
        <v>327</v>
      </c>
      <c r="U16" s="51">
        <f t="shared" si="10"/>
        <v>0</v>
      </c>
      <c r="V16" s="51">
        <f t="shared" si="11"/>
        <v>327</v>
      </c>
      <c r="W16" s="51">
        <f t="shared" si="12"/>
        <v>0</v>
      </c>
      <c r="X16" s="51">
        <f t="shared" si="13"/>
        <v>0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327</v>
      </c>
      <c r="AK16" s="51">
        <v>0</v>
      </c>
      <c r="AL16" s="51">
        <v>327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193</v>
      </c>
      <c r="BQ16" s="51">
        <v>94</v>
      </c>
      <c r="BR16" s="51">
        <v>3</v>
      </c>
      <c r="BS16" s="51">
        <v>96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80</v>
      </c>
      <c r="B17" s="49" t="s">
        <v>101</v>
      </c>
      <c r="C17" s="50" t="s">
        <v>102</v>
      </c>
      <c r="D17" s="51">
        <f t="shared" si="0"/>
        <v>1992</v>
      </c>
      <c r="E17" s="51">
        <f t="shared" si="1"/>
        <v>991</v>
      </c>
      <c r="F17" s="51">
        <f t="shared" si="2"/>
        <v>584</v>
      </c>
      <c r="G17" s="51">
        <f t="shared" si="3"/>
        <v>226</v>
      </c>
      <c r="H17" s="51">
        <f t="shared" si="4"/>
        <v>47</v>
      </c>
      <c r="I17" s="51">
        <f t="shared" si="5"/>
        <v>89</v>
      </c>
      <c r="J17" s="51">
        <f t="shared" si="6"/>
        <v>55</v>
      </c>
      <c r="K17" s="51">
        <f t="shared" si="7"/>
        <v>0</v>
      </c>
      <c r="L17" s="51">
        <f t="shared" si="8"/>
        <v>181</v>
      </c>
      <c r="M17" s="51">
        <v>0</v>
      </c>
      <c r="N17" s="51">
        <v>181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1811</v>
      </c>
      <c r="U17" s="51">
        <f t="shared" si="10"/>
        <v>991</v>
      </c>
      <c r="V17" s="51">
        <f t="shared" si="11"/>
        <v>403</v>
      </c>
      <c r="W17" s="51">
        <f t="shared" si="12"/>
        <v>226</v>
      </c>
      <c r="X17" s="51">
        <f t="shared" si="13"/>
        <v>47</v>
      </c>
      <c r="Y17" s="51">
        <f t="shared" si="14"/>
        <v>89</v>
      </c>
      <c r="Z17" s="51">
        <f t="shared" si="15"/>
        <v>55</v>
      </c>
      <c r="AA17" s="51">
        <f t="shared" si="16"/>
        <v>0</v>
      </c>
      <c r="AB17" s="51">
        <f t="shared" si="17"/>
        <v>45</v>
      </c>
      <c r="AC17" s="51">
        <v>0</v>
      </c>
      <c r="AD17" s="51">
        <v>45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232</v>
      </c>
      <c r="AK17" s="51">
        <v>0</v>
      </c>
      <c r="AL17" s="51">
        <v>232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1534</v>
      </c>
      <c r="AS17" s="51">
        <v>991</v>
      </c>
      <c r="AT17" s="51">
        <v>126</v>
      </c>
      <c r="AU17" s="51">
        <v>226</v>
      </c>
      <c r="AV17" s="51">
        <v>47</v>
      </c>
      <c r="AW17" s="51">
        <v>89</v>
      </c>
      <c r="AX17" s="51">
        <v>55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80</v>
      </c>
      <c r="B18" s="49" t="s">
        <v>103</v>
      </c>
      <c r="C18" s="50" t="s">
        <v>104</v>
      </c>
      <c r="D18" s="51">
        <f t="shared" si="0"/>
        <v>2802</v>
      </c>
      <c r="E18" s="51">
        <f t="shared" si="1"/>
        <v>1398</v>
      </c>
      <c r="F18" s="51">
        <f t="shared" si="2"/>
        <v>903</v>
      </c>
      <c r="G18" s="51">
        <f t="shared" si="3"/>
        <v>425</v>
      </c>
      <c r="H18" s="51">
        <f t="shared" si="4"/>
        <v>76</v>
      </c>
      <c r="I18" s="51">
        <f t="shared" si="5"/>
        <v>0</v>
      </c>
      <c r="J18" s="51">
        <f t="shared" si="6"/>
        <v>0</v>
      </c>
      <c r="K18" s="51">
        <f t="shared" si="7"/>
        <v>0</v>
      </c>
      <c r="L18" s="51">
        <f t="shared" si="8"/>
        <v>1846</v>
      </c>
      <c r="M18" s="51">
        <v>1254</v>
      </c>
      <c r="N18" s="51">
        <v>161</v>
      </c>
      <c r="O18" s="51">
        <v>355</v>
      </c>
      <c r="P18" s="51">
        <v>76</v>
      </c>
      <c r="Q18" s="51">
        <v>0</v>
      </c>
      <c r="R18" s="51">
        <v>0</v>
      </c>
      <c r="S18" s="51">
        <v>0</v>
      </c>
      <c r="T18" s="51">
        <f t="shared" si="9"/>
        <v>739</v>
      </c>
      <c r="U18" s="51">
        <f t="shared" si="10"/>
        <v>0</v>
      </c>
      <c r="V18" s="51">
        <f t="shared" si="11"/>
        <v>739</v>
      </c>
      <c r="W18" s="51">
        <f t="shared" si="12"/>
        <v>0</v>
      </c>
      <c r="X18" s="51">
        <f t="shared" si="13"/>
        <v>0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739</v>
      </c>
      <c r="AK18" s="51">
        <v>0</v>
      </c>
      <c r="AL18" s="51">
        <v>739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217</v>
      </c>
      <c r="BQ18" s="51">
        <v>144</v>
      </c>
      <c r="BR18" s="51">
        <v>3</v>
      </c>
      <c r="BS18" s="51">
        <v>70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80</v>
      </c>
      <c r="B19" s="49" t="s">
        <v>105</v>
      </c>
      <c r="C19" s="50" t="s">
        <v>106</v>
      </c>
      <c r="D19" s="51">
        <f t="shared" si="0"/>
        <v>101</v>
      </c>
      <c r="E19" s="51">
        <f t="shared" si="1"/>
        <v>0</v>
      </c>
      <c r="F19" s="51">
        <f t="shared" si="2"/>
        <v>0</v>
      </c>
      <c r="G19" s="51">
        <f t="shared" si="3"/>
        <v>0</v>
      </c>
      <c r="H19" s="51">
        <f t="shared" si="4"/>
        <v>27</v>
      </c>
      <c r="I19" s="51">
        <f t="shared" si="5"/>
        <v>0</v>
      </c>
      <c r="J19" s="51">
        <f t="shared" si="6"/>
        <v>0</v>
      </c>
      <c r="K19" s="51">
        <f t="shared" si="7"/>
        <v>74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101</v>
      </c>
      <c r="U19" s="51">
        <f t="shared" si="10"/>
        <v>0</v>
      </c>
      <c r="V19" s="51">
        <f t="shared" si="11"/>
        <v>0</v>
      </c>
      <c r="W19" s="51">
        <f t="shared" si="12"/>
        <v>0</v>
      </c>
      <c r="X19" s="51">
        <f t="shared" si="13"/>
        <v>27</v>
      </c>
      <c r="Y19" s="51">
        <f t="shared" si="14"/>
        <v>0</v>
      </c>
      <c r="Z19" s="51">
        <f t="shared" si="15"/>
        <v>0</v>
      </c>
      <c r="AA19" s="51">
        <f t="shared" si="16"/>
        <v>74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101</v>
      </c>
      <c r="AS19" s="51">
        <v>0</v>
      </c>
      <c r="AT19" s="51">
        <v>0</v>
      </c>
      <c r="AU19" s="51">
        <v>0</v>
      </c>
      <c r="AV19" s="51">
        <v>27</v>
      </c>
      <c r="AW19" s="51">
        <v>0</v>
      </c>
      <c r="AX19" s="51">
        <v>0</v>
      </c>
      <c r="AY19" s="51">
        <v>74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80</v>
      </c>
      <c r="B20" s="49" t="s">
        <v>107</v>
      </c>
      <c r="C20" s="50" t="s">
        <v>108</v>
      </c>
      <c r="D20" s="51">
        <f t="shared" si="0"/>
        <v>788</v>
      </c>
      <c r="E20" s="51">
        <f t="shared" si="1"/>
        <v>415</v>
      </c>
      <c r="F20" s="51">
        <f t="shared" si="2"/>
        <v>103</v>
      </c>
      <c r="G20" s="51">
        <f t="shared" si="3"/>
        <v>233</v>
      </c>
      <c r="H20" s="51">
        <f t="shared" si="4"/>
        <v>37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414</v>
      </c>
      <c r="M20" s="51">
        <v>414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276</v>
      </c>
      <c r="U20" s="51">
        <f t="shared" si="10"/>
        <v>0</v>
      </c>
      <c r="V20" s="51">
        <f t="shared" si="11"/>
        <v>103</v>
      </c>
      <c r="W20" s="51">
        <f t="shared" si="12"/>
        <v>136</v>
      </c>
      <c r="X20" s="51">
        <f t="shared" si="13"/>
        <v>37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276</v>
      </c>
      <c r="AS20" s="51">
        <v>0</v>
      </c>
      <c r="AT20" s="51">
        <v>103</v>
      </c>
      <c r="AU20" s="51">
        <v>136</v>
      </c>
      <c r="AV20" s="51">
        <v>37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98</v>
      </c>
      <c r="BQ20" s="51">
        <v>1</v>
      </c>
      <c r="BR20" s="51">
        <v>0</v>
      </c>
      <c r="BS20" s="51">
        <v>97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80</v>
      </c>
      <c r="B21" s="49" t="s">
        <v>109</v>
      </c>
      <c r="C21" s="50" t="s">
        <v>79</v>
      </c>
      <c r="D21" s="51">
        <f t="shared" si="0"/>
        <v>615</v>
      </c>
      <c r="E21" s="51">
        <f t="shared" si="1"/>
        <v>316</v>
      </c>
      <c r="F21" s="51">
        <f t="shared" si="2"/>
        <v>89</v>
      </c>
      <c r="G21" s="51">
        <f t="shared" si="3"/>
        <v>195</v>
      </c>
      <c r="H21" s="51">
        <f t="shared" si="4"/>
        <v>15</v>
      </c>
      <c r="I21" s="51">
        <f t="shared" si="5"/>
        <v>0</v>
      </c>
      <c r="J21" s="51">
        <f t="shared" si="6"/>
        <v>0</v>
      </c>
      <c r="K21" s="51">
        <f t="shared" si="7"/>
        <v>0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481</v>
      </c>
      <c r="U21" s="51">
        <f t="shared" si="10"/>
        <v>218</v>
      </c>
      <c r="V21" s="51">
        <f t="shared" si="11"/>
        <v>89</v>
      </c>
      <c r="W21" s="51">
        <f t="shared" si="12"/>
        <v>159</v>
      </c>
      <c r="X21" s="51">
        <f t="shared" si="13"/>
        <v>15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481</v>
      </c>
      <c r="AS21" s="51">
        <v>218</v>
      </c>
      <c r="AT21" s="51">
        <v>89</v>
      </c>
      <c r="AU21" s="51">
        <v>159</v>
      </c>
      <c r="AV21" s="51">
        <v>15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134</v>
      </c>
      <c r="BQ21" s="51">
        <v>98</v>
      </c>
      <c r="BR21" s="51">
        <v>0</v>
      </c>
      <c r="BS21" s="51">
        <v>36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80</v>
      </c>
      <c r="B22" s="49" t="s">
        <v>110</v>
      </c>
      <c r="C22" s="50" t="s">
        <v>111</v>
      </c>
      <c r="D22" s="51">
        <f t="shared" si="0"/>
        <v>377</v>
      </c>
      <c r="E22" s="51">
        <f t="shared" si="1"/>
        <v>141</v>
      </c>
      <c r="F22" s="51">
        <f t="shared" si="2"/>
        <v>45</v>
      </c>
      <c r="G22" s="51">
        <f t="shared" si="3"/>
        <v>61</v>
      </c>
      <c r="H22" s="51">
        <f t="shared" si="4"/>
        <v>9</v>
      </c>
      <c r="I22" s="51">
        <f t="shared" si="5"/>
        <v>121</v>
      </c>
      <c r="J22" s="51">
        <f t="shared" si="6"/>
        <v>0</v>
      </c>
      <c r="K22" s="51">
        <f t="shared" si="7"/>
        <v>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377</v>
      </c>
      <c r="U22" s="51">
        <f t="shared" si="10"/>
        <v>141</v>
      </c>
      <c r="V22" s="51">
        <f t="shared" si="11"/>
        <v>45</v>
      </c>
      <c r="W22" s="51">
        <f t="shared" si="12"/>
        <v>61</v>
      </c>
      <c r="X22" s="51">
        <f t="shared" si="13"/>
        <v>9</v>
      </c>
      <c r="Y22" s="51">
        <f t="shared" si="14"/>
        <v>121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377</v>
      </c>
      <c r="AS22" s="51">
        <v>141</v>
      </c>
      <c r="AT22" s="51">
        <v>45</v>
      </c>
      <c r="AU22" s="51">
        <v>61</v>
      </c>
      <c r="AV22" s="51">
        <v>9</v>
      </c>
      <c r="AW22" s="51">
        <v>121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80</v>
      </c>
      <c r="B23" s="49" t="s">
        <v>112</v>
      </c>
      <c r="C23" s="50" t="s">
        <v>113</v>
      </c>
      <c r="D23" s="51">
        <f t="shared" si="0"/>
        <v>10</v>
      </c>
      <c r="E23" s="51">
        <f t="shared" si="1"/>
        <v>0</v>
      </c>
      <c r="F23" s="51">
        <f t="shared" si="2"/>
        <v>2</v>
      </c>
      <c r="G23" s="51">
        <f t="shared" si="3"/>
        <v>0</v>
      </c>
      <c r="H23" s="51">
        <f t="shared" si="4"/>
        <v>0</v>
      </c>
      <c r="I23" s="51">
        <f t="shared" si="5"/>
        <v>0</v>
      </c>
      <c r="J23" s="51">
        <f t="shared" si="6"/>
        <v>0</v>
      </c>
      <c r="K23" s="51">
        <f t="shared" si="7"/>
        <v>8</v>
      </c>
      <c r="L23" s="51">
        <f t="shared" si="8"/>
        <v>2</v>
      </c>
      <c r="M23" s="51">
        <v>0</v>
      </c>
      <c r="N23" s="51">
        <v>2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8</v>
      </c>
      <c r="U23" s="51">
        <f t="shared" si="10"/>
        <v>0</v>
      </c>
      <c r="V23" s="51">
        <f t="shared" si="11"/>
        <v>0</v>
      </c>
      <c r="W23" s="51">
        <f t="shared" si="12"/>
        <v>0</v>
      </c>
      <c r="X23" s="51">
        <f t="shared" si="13"/>
        <v>0</v>
      </c>
      <c r="Y23" s="51">
        <f t="shared" si="14"/>
        <v>0</v>
      </c>
      <c r="Z23" s="51">
        <f t="shared" si="15"/>
        <v>0</v>
      </c>
      <c r="AA23" s="51">
        <f t="shared" si="16"/>
        <v>8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20"/>
        <v>8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8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80</v>
      </c>
      <c r="B24" s="49" t="s">
        <v>114</v>
      </c>
      <c r="C24" s="50" t="s">
        <v>115</v>
      </c>
      <c r="D24" s="51">
        <f t="shared" si="0"/>
        <v>67</v>
      </c>
      <c r="E24" s="51">
        <f t="shared" si="1"/>
        <v>0</v>
      </c>
      <c r="F24" s="51">
        <f t="shared" si="2"/>
        <v>3</v>
      </c>
      <c r="G24" s="51">
        <f t="shared" si="3"/>
        <v>50</v>
      </c>
      <c r="H24" s="51">
        <f t="shared" si="4"/>
        <v>0</v>
      </c>
      <c r="I24" s="51">
        <f t="shared" si="5"/>
        <v>0</v>
      </c>
      <c r="J24" s="51">
        <f t="shared" si="6"/>
        <v>0</v>
      </c>
      <c r="K24" s="51">
        <f t="shared" si="7"/>
        <v>14</v>
      </c>
      <c r="L24" s="51">
        <f t="shared" si="8"/>
        <v>53</v>
      </c>
      <c r="M24" s="51">
        <v>0</v>
      </c>
      <c r="N24" s="51">
        <v>3</v>
      </c>
      <c r="O24" s="51">
        <v>50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14</v>
      </c>
      <c r="U24" s="51">
        <f t="shared" si="10"/>
        <v>0</v>
      </c>
      <c r="V24" s="51">
        <f t="shared" si="11"/>
        <v>0</v>
      </c>
      <c r="W24" s="51">
        <f t="shared" si="12"/>
        <v>0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14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0"/>
        <v>14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14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80</v>
      </c>
      <c r="B25" s="49" t="s">
        <v>116</v>
      </c>
      <c r="C25" s="50" t="s">
        <v>117</v>
      </c>
      <c r="D25" s="51">
        <f t="shared" si="0"/>
        <v>603</v>
      </c>
      <c r="E25" s="51">
        <f t="shared" si="1"/>
        <v>345</v>
      </c>
      <c r="F25" s="51">
        <f t="shared" si="2"/>
        <v>86</v>
      </c>
      <c r="G25" s="51">
        <f t="shared" si="3"/>
        <v>149</v>
      </c>
      <c r="H25" s="51">
        <f t="shared" si="4"/>
        <v>18</v>
      </c>
      <c r="I25" s="51">
        <f t="shared" si="5"/>
        <v>5</v>
      </c>
      <c r="J25" s="51">
        <f t="shared" si="6"/>
        <v>0</v>
      </c>
      <c r="K25" s="51">
        <f t="shared" si="7"/>
        <v>0</v>
      </c>
      <c r="L25" s="51">
        <f t="shared" si="8"/>
        <v>587</v>
      </c>
      <c r="M25" s="51">
        <v>345</v>
      </c>
      <c r="N25" s="51">
        <v>70</v>
      </c>
      <c r="O25" s="51">
        <v>149</v>
      </c>
      <c r="P25" s="51">
        <v>18</v>
      </c>
      <c r="Q25" s="51">
        <v>5</v>
      </c>
      <c r="R25" s="51">
        <v>0</v>
      </c>
      <c r="S25" s="51">
        <v>0</v>
      </c>
      <c r="T25" s="51">
        <f t="shared" si="9"/>
        <v>16</v>
      </c>
      <c r="U25" s="51">
        <f t="shared" si="10"/>
        <v>0</v>
      </c>
      <c r="V25" s="51">
        <f t="shared" si="11"/>
        <v>16</v>
      </c>
      <c r="W25" s="51">
        <f t="shared" si="12"/>
        <v>0</v>
      </c>
      <c r="X25" s="51">
        <f t="shared" si="13"/>
        <v>0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16</v>
      </c>
      <c r="AS25" s="51">
        <v>0</v>
      </c>
      <c r="AT25" s="51">
        <v>16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80</v>
      </c>
      <c r="B26" s="49" t="s">
        <v>118</v>
      </c>
      <c r="C26" s="50" t="s">
        <v>280</v>
      </c>
      <c r="D26" s="51">
        <f t="shared" si="0"/>
        <v>238</v>
      </c>
      <c r="E26" s="51">
        <f t="shared" si="1"/>
        <v>0</v>
      </c>
      <c r="F26" s="51">
        <f t="shared" si="2"/>
        <v>163</v>
      </c>
      <c r="G26" s="51">
        <f t="shared" si="3"/>
        <v>75</v>
      </c>
      <c r="H26" s="51">
        <f t="shared" si="4"/>
        <v>0</v>
      </c>
      <c r="I26" s="51">
        <f t="shared" si="5"/>
        <v>0</v>
      </c>
      <c r="J26" s="51">
        <f t="shared" si="6"/>
        <v>0</v>
      </c>
      <c r="K26" s="51">
        <f t="shared" si="7"/>
        <v>0</v>
      </c>
      <c r="L26" s="51">
        <f t="shared" si="8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238</v>
      </c>
      <c r="U26" s="51">
        <f t="shared" si="10"/>
        <v>0</v>
      </c>
      <c r="V26" s="51">
        <f t="shared" si="11"/>
        <v>163</v>
      </c>
      <c r="W26" s="51">
        <f t="shared" si="12"/>
        <v>75</v>
      </c>
      <c r="X26" s="51">
        <f t="shared" si="13"/>
        <v>0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116</v>
      </c>
      <c r="AK26" s="51">
        <v>0</v>
      </c>
      <c r="AL26" s="51">
        <v>116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122</v>
      </c>
      <c r="AS26" s="51">
        <v>0</v>
      </c>
      <c r="AT26" s="51">
        <v>47</v>
      </c>
      <c r="AU26" s="51">
        <v>75</v>
      </c>
      <c r="AV26" s="51">
        <v>0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80</v>
      </c>
      <c r="B27" s="49" t="s">
        <v>119</v>
      </c>
      <c r="C27" s="50" t="s">
        <v>120</v>
      </c>
      <c r="D27" s="51">
        <f t="shared" si="0"/>
        <v>389</v>
      </c>
      <c r="E27" s="51">
        <f t="shared" si="1"/>
        <v>161</v>
      </c>
      <c r="F27" s="51">
        <f t="shared" si="2"/>
        <v>191</v>
      </c>
      <c r="G27" s="51">
        <f t="shared" si="3"/>
        <v>0</v>
      </c>
      <c r="H27" s="51">
        <f t="shared" si="4"/>
        <v>0</v>
      </c>
      <c r="I27" s="51">
        <f t="shared" si="5"/>
        <v>2</v>
      </c>
      <c r="J27" s="51">
        <f t="shared" si="6"/>
        <v>0</v>
      </c>
      <c r="K27" s="51">
        <f t="shared" si="7"/>
        <v>35</v>
      </c>
      <c r="L27" s="51">
        <f t="shared" si="8"/>
        <v>167</v>
      </c>
      <c r="M27" s="51">
        <v>161</v>
      </c>
      <c r="N27" s="51">
        <v>4</v>
      </c>
      <c r="O27" s="51">
        <v>0</v>
      </c>
      <c r="P27" s="51">
        <v>0</v>
      </c>
      <c r="Q27" s="51">
        <v>2</v>
      </c>
      <c r="R27" s="51">
        <v>0</v>
      </c>
      <c r="S27" s="51">
        <v>0</v>
      </c>
      <c r="T27" s="51">
        <f t="shared" si="9"/>
        <v>222</v>
      </c>
      <c r="U27" s="51">
        <f t="shared" si="10"/>
        <v>0</v>
      </c>
      <c r="V27" s="51">
        <f t="shared" si="11"/>
        <v>187</v>
      </c>
      <c r="W27" s="51">
        <f t="shared" si="12"/>
        <v>0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35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187</v>
      </c>
      <c r="AK27" s="51">
        <v>0</v>
      </c>
      <c r="AL27" s="51">
        <v>187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35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35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80</v>
      </c>
      <c r="B28" s="49" t="s">
        <v>121</v>
      </c>
      <c r="C28" s="50" t="s">
        <v>122</v>
      </c>
      <c r="D28" s="51">
        <f t="shared" si="0"/>
        <v>159</v>
      </c>
      <c r="E28" s="51">
        <f t="shared" si="1"/>
        <v>79</v>
      </c>
      <c r="F28" s="51">
        <f t="shared" si="2"/>
        <v>78</v>
      </c>
      <c r="G28" s="51">
        <f t="shared" si="3"/>
        <v>1</v>
      </c>
      <c r="H28" s="51">
        <f t="shared" si="4"/>
        <v>0</v>
      </c>
      <c r="I28" s="51">
        <f t="shared" si="5"/>
        <v>1</v>
      </c>
      <c r="J28" s="51">
        <f t="shared" si="6"/>
        <v>0</v>
      </c>
      <c r="K28" s="51">
        <f t="shared" si="7"/>
        <v>0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159</v>
      </c>
      <c r="U28" s="51">
        <f t="shared" si="10"/>
        <v>79</v>
      </c>
      <c r="V28" s="51">
        <f t="shared" si="11"/>
        <v>78</v>
      </c>
      <c r="W28" s="51">
        <f t="shared" si="12"/>
        <v>1</v>
      </c>
      <c r="X28" s="51">
        <f t="shared" si="13"/>
        <v>0</v>
      </c>
      <c r="Y28" s="51">
        <f t="shared" si="14"/>
        <v>1</v>
      </c>
      <c r="Z28" s="51">
        <f t="shared" si="15"/>
        <v>0</v>
      </c>
      <c r="AA28" s="51">
        <f t="shared" si="16"/>
        <v>0</v>
      </c>
      <c r="AB28" s="51">
        <f t="shared" si="17"/>
        <v>81</v>
      </c>
      <c r="AC28" s="51">
        <v>79</v>
      </c>
      <c r="AD28" s="51">
        <v>0</v>
      </c>
      <c r="AE28" s="51">
        <v>1</v>
      </c>
      <c r="AF28" s="51">
        <v>0</v>
      </c>
      <c r="AG28" s="51">
        <v>1</v>
      </c>
      <c r="AH28" s="51">
        <v>0</v>
      </c>
      <c r="AI28" s="51">
        <v>0</v>
      </c>
      <c r="AJ28" s="51">
        <f t="shared" si="18"/>
        <v>78</v>
      </c>
      <c r="AK28" s="51">
        <v>0</v>
      </c>
      <c r="AL28" s="51">
        <v>78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80</v>
      </c>
      <c r="B29" s="49" t="s">
        <v>123</v>
      </c>
      <c r="C29" s="50" t="s">
        <v>124</v>
      </c>
      <c r="D29" s="51">
        <f t="shared" si="0"/>
        <v>226</v>
      </c>
      <c r="E29" s="51">
        <f t="shared" si="1"/>
        <v>105</v>
      </c>
      <c r="F29" s="51">
        <f t="shared" si="2"/>
        <v>64</v>
      </c>
      <c r="G29" s="51">
        <f t="shared" si="3"/>
        <v>33</v>
      </c>
      <c r="H29" s="51">
        <f t="shared" si="4"/>
        <v>6</v>
      </c>
      <c r="I29" s="51">
        <f t="shared" si="5"/>
        <v>11</v>
      </c>
      <c r="J29" s="51">
        <f t="shared" si="6"/>
        <v>7</v>
      </c>
      <c r="K29" s="51">
        <f t="shared" si="7"/>
        <v>0</v>
      </c>
      <c r="L29" s="51">
        <f t="shared" si="8"/>
        <v>9</v>
      </c>
      <c r="M29" s="51">
        <v>0</v>
      </c>
      <c r="N29" s="51">
        <v>9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217</v>
      </c>
      <c r="U29" s="51">
        <f t="shared" si="10"/>
        <v>105</v>
      </c>
      <c r="V29" s="51">
        <f t="shared" si="11"/>
        <v>55</v>
      </c>
      <c r="W29" s="51">
        <f t="shared" si="12"/>
        <v>33</v>
      </c>
      <c r="X29" s="51">
        <f t="shared" si="13"/>
        <v>6</v>
      </c>
      <c r="Y29" s="51">
        <f t="shared" si="14"/>
        <v>11</v>
      </c>
      <c r="Z29" s="51">
        <f t="shared" si="15"/>
        <v>7</v>
      </c>
      <c r="AA29" s="51">
        <f t="shared" si="16"/>
        <v>0</v>
      </c>
      <c r="AB29" s="51">
        <f t="shared" si="17"/>
        <v>5</v>
      </c>
      <c r="AC29" s="51">
        <v>0</v>
      </c>
      <c r="AD29" s="51">
        <v>5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31</v>
      </c>
      <c r="AK29" s="51">
        <v>0</v>
      </c>
      <c r="AL29" s="51">
        <v>31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181</v>
      </c>
      <c r="AS29" s="51">
        <v>105</v>
      </c>
      <c r="AT29" s="51">
        <v>19</v>
      </c>
      <c r="AU29" s="51">
        <v>33</v>
      </c>
      <c r="AV29" s="51">
        <v>6</v>
      </c>
      <c r="AW29" s="51">
        <v>11</v>
      </c>
      <c r="AX29" s="51">
        <v>7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80</v>
      </c>
      <c r="B30" s="49" t="s">
        <v>125</v>
      </c>
      <c r="C30" s="50" t="s">
        <v>126</v>
      </c>
      <c r="D30" s="51">
        <f t="shared" si="0"/>
        <v>195</v>
      </c>
      <c r="E30" s="51">
        <f t="shared" si="1"/>
        <v>104</v>
      </c>
      <c r="F30" s="51">
        <f t="shared" si="2"/>
        <v>39</v>
      </c>
      <c r="G30" s="51">
        <f t="shared" si="3"/>
        <v>28</v>
      </c>
      <c r="H30" s="51">
        <f t="shared" si="4"/>
        <v>4</v>
      </c>
      <c r="I30" s="51">
        <f t="shared" si="5"/>
        <v>12</v>
      </c>
      <c r="J30" s="51">
        <f t="shared" si="6"/>
        <v>0</v>
      </c>
      <c r="K30" s="51">
        <f t="shared" si="7"/>
        <v>8</v>
      </c>
      <c r="L30" s="51">
        <f t="shared" si="8"/>
        <v>7</v>
      </c>
      <c r="M30" s="51">
        <v>0</v>
      </c>
      <c r="N30" s="51">
        <v>7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188</v>
      </c>
      <c r="U30" s="51">
        <f t="shared" si="10"/>
        <v>104</v>
      </c>
      <c r="V30" s="51">
        <f t="shared" si="11"/>
        <v>32</v>
      </c>
      <c r="W30" s="51">
        <f t="shared" si="12"/>
        <v>28</v>
      </c>
      <c r="X30" s="51">
        <f t="shared" si="13"/>
        <v>4</v>
      </c>
      <c r="Y30" s="51">
        <f t="shared" si="14"/>
        <v>12</v>
      </c>
      <c r="Z30" s="51">
        <f t="shared" si="15"/>
        <v>0</v>
      </c>
      <c r="AA30" s="51">
        <f t="shared" si="16"/>
        <v>8</v>
      </c>
      <c r="AB30" s="51">
        <f t="shared" si="17"/>
        <v>3</v>
      </c>
      <c r="AC30" s="51">
        <v>0</v>
      </c>
      <c r="AD30" s="51">
        <v>3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15</v>
      </c>
      <c r="AK30" s="51">
        <v>0</v>
      </c>
      <c r="AL30" s="51">
        <v>15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170</v>
      </c>
      <c r="AS30" s="51">
        <v>104</v>
      </c>
      <c r="AT30" s="51">
        <v>14</v>
      </c>
      <c r="AU30" s="51">
        <v>28</v>
      </c>
      <c r="AV30" s="51">
        <v>4</v>
      </c>
      <c r="AW30" s="51">
        <v>12</v>
      </c>
      <c r="AX30" s="51">
        <v>0</v>
      </c>
      <c r="AY30" s="51">
        <v>8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80</v>
      </c>
      <c r="B31" s="49" t="s">
        <v>127</v>
      </c>
      <c r="C31" s="50" t="s">
        <v>128</v>
      </c>
      <c r="D31" s="51">
        <f t="shared" si="0"/>
        <v>221</v>
      </c>
      <c r="E31" s="51">
        <f t="shared" si="1"/>
        <v>107</v>
      </c>
      <c r="F31" s="51">
        <f t="shared" si="2"/>
        <v>62</v>
      </c>
      <c r="G31" s="51">
        <f t="shared" si="3"/>
        <v>23</v>
      </c>
      <c r="H31" s="51">
        <f t="shared" si="4"/>
        <v>5</v>
      </c>
      <c r="I31" s="51">
        <f t="shared" si="5"/>
        <v>3</v>
      </c>
      <c r="J31" s="51">
        <f t="shared" si="6"/>
        <v>21</v>
      </c>
      <c r="K31" s="51">
        <f t="shared" si="7"/>
        <v>0</v>
      </c>
      <c r="L31" s="51">
        <f t="shared" si="8"/>
        <v>190</v>
      </c>
      <c r="M31" s="51">
        <v>107</v>
      </c>
      <c r="N31" s="51">
        <v>32</v>
      </c>
      <c r="O31" s="51">
        <v>22</v>
      </c>
      <c r="P31" s="51">
        <v>5</v>
      </c>
      <c r="Q31" s="51">
        <v>3</v>
      </c>
      <c r="R31" s="51">
        <v>21</v>
      </c>
      <c r="S31" s="51">
        <v>0</v>
      </c>
      <c r="T31" s="51">
        <f t="shared" si="9"/>
        <v>31</v>
      </c>
      <c r="U31" s="51">
        <f t="shared" si="10"/>
        <v>0</v>
      </c>
      <c r="V31" s="51">
        <f t="shared" si="11"/>
        <v>30</v>
      </c>
      <c r="W31" s="51">
        <f t="shared" si="12"/>
        <v>1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31</v>
      </c>
      <c r="AK31" s="51">
        <v>0</v>
      </c>
      <c r="AL31" s="51">
        <v>30</v>
      </c>
      <c r="AM31" s="51">
        <v>1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80</v>
      </c>
      <c r="B32" s="49" t="s">
        <v>129</v>
      </c>
      <c r="C32" s="50" t="s">
        <v>130</v>
      </c>
      <c r="D32" s="51">
        <f t="shared" si="0"/>
        <v>758</v>
      </c>
      <c r="E32" s="51">
        <f t="shared" si="1"/>
        <v>398</v>
      </c>
      <c r="F32" s="51">
        <f t="shared" si="2"/>
        <v>191</v>
      </c>
      <c r="G32" s="51">
        <f t="shared" si="3"/>
        <v>93</v>
      </c>
      <c r="H32" s="51">
        <f t="shared" si="4"/>
        <v>18</v>
      </c>
      <c r="I32" s="51">
        <f t="shared" si="5"/>
        <v>6</v>
      </c>
      <c r="J32" s="51">
        <f t="shared" si="6"/>
        <v>52</v>
      </c>
      <c r="K32" s="51">
        <f t="shared" si="7"/>
        <v>0</v>
      </c>
      <c r="L32" s="51">
        <f t="shared" si="8"/>
        <v>680</v>
      </c>
      <c r="M32" s="51">
        <v>398</v>
      </c>
      <c r="N32" s="51">
        <v>143</v>
      </c>
      <c r="O32" s="51">
        <v>63</v>
      </c>
      <c r="P32" s="51">
        <v>18</v>
      </c>
      <c r="Q32" s="51">
        <v>6</v>
      </c>
      <c r="R32" s="51">
        <v>52</v>
      </c>
      <c r="S32" s="51">
        <v>0</v>
      </c>
      <c r="T32" s="51">
        <f t="shared" si="9"/>
        <v>78</v>
      </c>
      <c r="U32" s="51">
        <f t="shared" si="10"/>
        <v>0</v>
      </c>
      <c r="V32" s="51">
        <f t="shared" si="11"/>
        <v>48</v>
      </c>
      <c r="W32" s="51">
        <f t="shared" si="12"/>
        <v>30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78</v>
      </c>
      <c r="AK32" s="51">
        <v>0</v>
      </c>
      <c r="AL32" s="51">
        <v>48</v>
      </c>
      <c r="AM32" s="51">
        <v>30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80</v>
      </c>
      <c r="B33" s="49" t="s">
        <v>131</v>
      </c>
      <c r="C33" s="50" t="s">
        <v>23</v>
      </c>
      <c r="D33" s="51">
        <f t="shared" si="0"/>
        <v>841</v>
      </c>
      <c r="E33" s="51">
        <f t="shared" si="1"/>
        <v>541</v>
      </c>
      <c r="F33" s="51">
        <f t="shared" si="2"/>
        <v>125</v>
      </c>
      <c r="G33" s="51">
        <f t="shared" si="3"/>
        <v>109</v>
      </c>
      <c r="H33" s="51">
        <f t="shared" si="4"/>
        <v>17</v>
      </c>
      <c r="I33" s="51">
        <f t="shared" si="5"/>
        <v>9</v>
      </c>
      <c r="J33" s="51">
        <f t="shared" si="6"/>
        <v>40</v>
      </c>
      <c r="K33" s="51">
        <f t="shared" si="7"/>
        <v>0</v>
      </c>
      <c r="L33" s="51">
        <f t="shared" si="8"/>
        <v>690</v>
      </c>
      <c r="M33" s="51">
        <v>541</v>
      </c>
      <c r="N33" s="51">
        <v>0</v>
      </c>
      <c r="O33" s="51">
        <v>109</v>
      </c>
      <c r="P33" s="51">
        <v>0</v>
      </c>
      <c r="Q33" s="51">
        <v>0</v>
      </c>
      <c r="R33" s="51">
        <v>40</v>
      </c>
      <c r="S33" s="51">
        <v>0</v>
      </c>
      <c r="T33" s="51">
        <f t="shared" si="9"/>
        <v>151</v>
      </c>
      <c r="U33" s="51">
        <f t="shared" si="10"/>
        <v>0</v>
      </c>
      <c r="V33" s="51">
        <f t="shared" si="11"/>
        <v>125</v>
      </c>
      <c r="W33" s="51">
        <f t="shared" si="12"/>
        <v>0</v>
      </c>
      <c r="X33" s="51">
        <f t="shared" si="13"/>
        <v>17</v>
      </c>
      <c r="Y33" s="51">
        <f t="shared" si="14"/>
        <v>9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151</v>
      </c>
      <c r="AS33" s="51">
        <v>0</v>
      </c>
      <c r="AT33" s="51">
        <v>125</v>
      </c>
      <c r="AU33" s="51">
        <v>0</v>
      </c>
      <c r="AV33" s="51">
        <v>17</v>
      </c>
      <c r="AW33" s="51">
        <v>9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80</v>
      </c>
      <c r="B34" s="49" t="s">
        <v>132</v>
      </c>
      <c r="C34" s="50" t="s">
        <v>133</v>
      </c>
      <c r="D34" s="51">
        <f t="shared" si="0"/>
        <v>494</v>
      </c>
      <c r="E34" s="51">
        <f t="shared" si="1"/>
        <v>215</v>
      </c>
      <c r="F34" s="51">
        <f t="shared" si="2"/>
        <v>147</v>
      </c>
      <c r="G34" s="51">
        <f t="shared" si="3"/>
        <v>119</v>
      </c>
      <c r="H34" s="51">
        <f t="shared" si="4"/>
        <v>12</v>
      </c>
      <c r="I34" s="51">
        <f t="shared" si="5"/>
        <v>1</v>
      </c>
      <c r="J34" s="51">
        <f t="shared" si="6"/>
        <v>0</v>
      </c>
      <c r="K34" s="51">
        <f t="shared" si="7"/>
        <v>0</v>
      </c>
      <c r="L34" s="51">
        <f t="shared" si="8"/>
        <v>366</v>
      </c>
      <c r="M34" s="51">
        <v>131</v>
      </c>
      <c r="N34" s="51">
        <v>146</v>
      </c>
      <c r="O34" s="51">
        <v>76</v>
      </c>
      <c r="P34" s="51">
        <v>12</v>
      </c>
      <c r="Q34" s="51">
        <v>1</v>
      </c>
      <c r="R34" s="51">
        <v>0</v>
      </c>
      <c r="S34" s="51">
        <v>0</v>
      </c>
      <c r="T34" s="51">
        <f t="shared" si="9"/>
        <v>0</v>
      </c>
      <c r="U34" s="51">
        <f t="shared" si="10"/>
        <v>0</v>
      </c>
      <c r="V34" s="51">
        <f t="shared" si="11"/>
        <v>0</v>
      </c>
      <c r="W34" s="51">
        <f t="shared" si="12"/>
        <v>0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128</v>
      </c>
      <c r="BQ34" s="51">
        <v>84</v>
      </c>
      <c r="BR34" s="51">
        <v>1</v>
      </c>
      <c r="BS34" s="51">
        <v>43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80</v>
      </c>
      <c r="B35" s="49" t="s">
        <v>134</v>
      </c>
      <c r="C35" s="50" t="s">
        <v>135</v>
      </c>
      <c r="D35" s="51">
        <f t="shared" si="0"/>
        <v>610</v>
      </c>
      <c r="E35" s="51">
        <f t="shared" si="1"/>
        <v>388</v>
      </c>
      <c r="F35" s="51">
        <f t="shared" si="2"/>
        <v>158</v>
      </c>
      <c r="G35" s="51">
        <f t="shared" si="3"/>
        <v>41</v>
      </c>
      <c r="H35" s="51">
        <f t="shared" si="4"/>
        <v>9</v>
      </c>
      <c r="I35" s="51">
        <f t="shared" si="5"/>
        <v>0</v>
      </c>
      <c r="J35" s="51">
        <f t="shared" si="6"/>
        <v>10</v>
      </c>
      <c r="K35" s="51">
        <f t="shared" si="7"/>
        <v>4</v>
      </c>
      <c r="L35" s="51">
        <f t="shared" si="8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479</v>
      </c>
      <c r="U35" s="51">
        <f t="shared" si="10"/>
        <v>267</v>
      </c>
      <c r="V35" s="51">
        <f t="shared" si="11"/>
        <v>158</v>
      </c>
      <c r="W35" s="51">
        <f t="shared" si="12"/>
        <v>41</v>
      </c>
      <c r="X35" s="51">
        <f t="shared" si="13"/>
        <v>9</v>
      </c>
      <c r="Y35" s="51">
        <f t="shared" si="14"/>
        <v>0</v>
      </c>
      <c r="Z35" s="51">
        <f t="shared" si="15"/>
        <v>0</v>
      </c>
      <c r="AA35" s="51">
        <f t="shared" si="16"/>
        <v>4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29</v>
      </c>
      <c r="AK35" s="51">
        <v>0</v>
      </c>
      <c r="AL35" s="51">
        <v>29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450</v>
      </c>
      <c r="AS35" s="51">
        <v>267</v>
      </c>
      <c r="AT35" s="51">
        <v>129</v>
      </c>
      <c r="AU35" s="51">
        <v>41</v>
      </c>
      <c r="AV35" s="51">
        <v>9</v>
      </c>
      <c r="AW35" s="51">
        <v>0</v>
      </c>
      <c r="AX35" s="51">
        <v>0</v>
      </c>
      <c r="AY35" s="51">
        <v>4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131</v>
      </c>
      <c r="BQ35" s="51">
        <v>121</v>
      </c>
      <c r="BR35" s="51">
        <v>0</v>
      </c>
      <c r="BS35" s="51">
        <v>0</v>
      </c>
      <c r="BT35" s="51">
        <v>0</v>
      </c>
      <c r="BU35" s="51">
        <v>0</v>
      </c>
      <c r="BV35" s="51">
        <v>10</v>
      </c>
      <c r="BW35" s="51">
        <v>0</v>
      </c>
    </row>
    <row r="36" spans="1:75" ht="13.5">
      <c r="A36" s="26" t="s">
        <v>80</v>
      </c>
      <c r="B36" s="49" t="s">
        <v>136</v>
      </c>
      <c r="C36" s="50" t="s">
        <v>137</v>
      </c>
      <c r="D36" s="51">
        <f t="shared" si="0"/>
        <v>656</v>
      </c>
      <c r="E36" s="51">
        <f t="shared" si="1"/>
        <v>134</v>
      </c>
      <c r="F36" s="51">
        <f t="shared" si="2"/>
        <v>342</v>
      </c>
      <c r="G36" s="51">
        <f t="shared" si="3"/>
        <v>155</v>
      </c>
      <c r="H36" s="51">
        <f t="shared" si="4"/>
        <v>20</v>
      </c>
      <c r="I36" s="51">
        <f t="shared" si="5"/>
        <v>0</v>
      </c>
      <c r="J36" s="51">
        <f t="shared" si="6"/>
        <v>5</v>
      </c>
      <c r="K36" s="51">
        <f t="shared" si="7"/>
        <v>0</v>
      </c>
      <c r="L36" s="51">
        <f t="shared" si="8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456</v>
      </c>
      <c r="U36" s="51">
        <f t="shared" si="10"/>
        <v>0</v>
      </c>
      <c r="V36" s="51">
        <f t="shared" si="11"/>
        <v>341</v>
      </c>
      <c r="W36" s="51">
        <f t="shared" si="12"/>
        <v>95</v>
      </c>
      <c r="X36" s="51">
        <f t="shared" si="13"/>
        <v>20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46</v>
      </c>
      <c r="AK36" s="51">
        <v>0</v>
      </c>
      <c r="AL36" s="51">
        <v>46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410</v>
      </c>
      <c r="AS36" s="51">
        <v>0</v>
      </c>
      <c r="AT36" s="51">
        <v>295</v>
      </c>
      <c r="AU36" s="51">
        <v>95</v>
      </c>
      <c r="AV36" s="51">
        <v>20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200</v>
      </c>
      <c r="BQ36" s="51">
        <v>134</v>
      </c>
      <c r="BR36" s="51">
        <v>1</v>
      </c>
      <c r="BS36" s="51">
        <v>60</v>
      </c>
      <c r="BT36" s="51">
        <v>0</v>
      </c>
      <c r="BU36" s="51">
        <v>0</v>
      </c>
      <c r="BV36" s="51">
        <v>5</v>
      </c>
      <c r="BW36" s="51">
        <v>0</v>
      </c>
    </row>
    <row r="37" spans="1:75" ht="13.5">
      <c r="A37" s="26" t="s">
        <v>80</v>
      </c>
      <c r="B37" s="49" t="s">
        <v>138</v>
      </c>
      <c r="C37" s="50" t="s">
        <v>139</v>
      </c>
      <c r="D37" s="51">
        <f t="shared" si="0"/>
        <v>550</v>
      </c>
      <c r="E37" s="51">
        <f t="shared" si="1"/>
        <v>348</v>
      </c>
      <c r="F37" s="51">
        <f t="shared" si="2"/>
        <v>118</v>
      </c>
      <c r="G37" s="51">
        <f t="shared" si="3"/>
        <v>72</v>
      </c>
      <c r="H37" s="51">
        <f t="shared" si="4"/>
        <v>8</v>
      </c>
      <c r="I37" s="51">
        <f t="shared" si="5"/>
        <v>3</v>
      </c>
      <c r="J37" s="51">
        <f t="shared" si="6"/>
        <v>1</v>
      </c>
      <c r="K37" s="51">
        <f t="shared" si="7"/>
        <v>0</v>
      </c>
      <c r="L37" s="51">
        <f t="shared" si="8"/>
        <v>283</v>
      </c>
      <c r="M37" s="51">
        <v>280</v>
      </c>
      <c r="N37" s="51">
        <v>0</v>
      </c>
      <c r="O37" s="51">
        <v>0</v>
      </c>
      <c r="P37" s="51">
        <v>0</v>
      </c>
      <c r="Q37" s="51">
        <v>3</v>
      </c>
      <c r="R37" s="51">
        <v>0</v>
      </c>
      <c r="S37" s="51">
        <v>0</v>
      </c>
      <c r="T37" s="51">
        <f t="shared" si="9"/>
        <v>162</v>
      </c>
      <c r="U37" s="51">
        <f t="shared" si="10"/>
        <v>0</v>
      </c>
      <c r="V37" s="51">
        <f t="shared" si="11"/>
        <v>117</v>
      </c>
      <c r="W37" s="51">
        <f t="shared" si="12"/>
        <v>37</v>
      </c>
      <c r="X37" s="51">
        <f t="shared" si="13"/>
        <v>8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162</v>
      </c>
      <c r="AS37" s="51">
        <v>0</v>
      </c>
      <c r="AT37" s="51">
        <v>117</v>
      </c>
      <c r="AU37" s="51">
        <v>37</v>
      </c>
      <c r="AV37" s="51">
        <v>8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105</v>
      </c>
      <c r="BQ37" s="51">
        <v>68</v>
      </c>
      <c r="BR37" s="51">
        <v>1</v>
      </c>
      <c r="BS37" s="51">
        <v>35</v>
      </c>
      <c r="BT37" s="51">
        <v>0</v>
      </c>
      <c r="BU37" s="51">
        <v>0</v>
      </c>
      <c r="BV37" s="51">
        <v>1</v>
      </c>
      <c r="BW37" s="51">
        <v>0</v>
      </c>
    </row>
    <row r="38" spans="1:75" ht="13.5">
      <c r="A38" s="26" t="s">
        <v>80</v>
      </c>
      <c r="B38" s="49" t="s">
        <v>140</v>
      </c>
      <c r="C38" s="50" t="s">
        <v>141</v>
      </c>
      <c r="D38" s="51">
        <f t="shared" si="0"/>
        <v>185</v>
      </c>
      <c r="E38" s="51">
        <f t="shared" si="1"/>
        <v>88</v>
      </c>
      <c r="F38" s="51">
        <f t="shared" si="2"/>
        <v>60</v>
      </c>
      <c r="G38" s="51">
        <f t="shared" si="3"/>
        <v>19</v>
      </c>
      <c r="H38" s="51">
        <f t="shared" si="4"/>
        <v>4</v>
      </c>
      <c r="I38" s="51">
        <f t="shared" si="5"/>
        <v>2</v>
      </c>
      <c r="J38" s="51">
        <f t="shared" si="6"/>
        <v>12</v>
      </c>
      <c r="K38" s="51">
        <f t="shared" si="7"/>
        <v>0</v>
      </c>
      <c r="L38" s="51">
        <f t="shared" si="8"/>
        <v>102</v>
      </c>
      <c r="M38" s="51">
        <v>88</v>
      </c>
      <c r="N38" s="51">
        <v>0</v>
      </c>
      <c r="O38" s="51">
        <v>0</v>
      </c>
      <c r="P38" s="51">
        <v>0</v>
      </c>
      <c r="Q38" s="51">
        <v>2</v>
      </c>
      <c r="R38" s="51">
        <v>12</v>
      </c>
      <c r="S38" s="51">
        <v>0</v>
      </c>
      <c r="T38" s="51">
        <f t="shared" si="9"/>
        <v>83</v>
      </c>
      <c r="U38" s="51">
        <f t="shared" si="10"/>
        <v>0</v>
      </c>
      <c r="V38" s="51">
        <f t="shared" si="11"/>
        <v>60</v>
      </c>
      <c r="W38" s="51">
        <f t="shared" si="12"/>
        <v>19</v>
      </c>
      <c r="X38" s="51">
        <f t="shared" si="13"/>
        <v>4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83</v>
      </c>
      <c r="AS38" s="51">
        <v>0</v>
      </c>
      <c r="AT38" s="51">
        <v>60</v>
      </c>
      <c r="AU38" s="51">
        <v>19</v>
      </c>
      <c r="AV38" s="51">
        <v>4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80</v>
      </c>
      <c r="B39" s="49" t="s">
        <v>142</v>
      </c>
      <c r="C39" s="50" t="s">
        <v>34</v>
      </c>
      <c r="D39" s="51">
        <f t="shared" si="0"/>
        <v>307</v>
      </c>
      <c r="E39" s="51">
        <f t="shared" si="1"/>
        <v>206</v>
      </c>
      <c r="F39" s="51">
        <f t="shared" si="2"/>
        <v>57</v>
      </c>
      <c r="G39" s="51">
        <f t="shared" si="3"/>
        <v>13</v>
      </c>
      <c r="H39" s="51">
        <f t="shared" si="4"/>
        <v>3</v>
      </c>
      <c r="I39" s="51">
        <f t="shared" si="5"/>
        <v>0</v>
      </c>
      <c r="J39" s="51">
        <f t="shared" si="6"/>
        <v>28</v>
      </c>
      <c r="K39" s="51">
        <f t="shared" si="7"/>
        <v>0</v>
      </c>
      <c r="L39" s="51">
        <f t="shared" si="8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9"/>
        <v>73</v>
      </c>
      <c r="U39" s="51">
        <f t="shared" si="10"/>
        <v>0</v>
      </c>
      <c r="V39" s="51">
        <f t="shared" si="11"/>
        <v>57</v>
      </c>
      <c r="W39" s="51">
        <f t="shared" si="12"/>
        <v>13</v>
      </c>
      <c r="X39" s="51">
        <f t="shared" si="13"/>
        <v>3</v>
      </c>
      <c r="Y39" s="51">
        <f t="shared" si="14"/>
        <v>0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18</v>
      </c>
      <c r="AK39" s="51">
        <v>0</v>
      </c>
      <c r="AL39" s="51">
        <v>18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55</v>
      </c>
      <c r="AS39" s="51">
        <v>0</v>
      </c>
      <c r="AT39" s="51">
        <v>39</v>
      </c>
      <c r="AU39" s="51">
        <v>13</v>
      </c>
      <c r="AV39" s="51">
        <v>3</v>
      </c>
      <c r="AW39" s="51">
        <v>0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234</v>
      </c>
      <c r="BQ39" s="51">
        <v>206</v>
      </c>
      <c r="BR39" s="51">
        <v>0</v>
      </c>
      <c r="BS39" s="51">
        <v>0</v>
      </c>
      <c r="BT39" s="51">
        <v>0</v>
      </c>
      <c r="BU39" s="51">
        <v>0</v>
      </c>
      <c r="BV39" s="51">
        <v>28</v>
      </c>
      <c r="BW39" s="51">
        <v>0</v>
      </c>
    </row>
    <row r="40" spans="1:75" ht="13.5">
      <c r="A40" s="26" t="s">
        <v>80</v>
      </c>
      <c r="B40" s="49" t="s">
        <v>143</v>
      </c>
      <c r="C40" s="50" t="s">
        <v>78</v>
      </c>
      <c r="D40" s="51">
        <f t="shared" si="0"/>
        <v>345</v>
      </c>
      <c r="E40" s="51">
        <f t="shared" si="1"/>
        <v>153</v>
      </c>
      <c r="F40" s="51">
        <f t="shared" si="2"/>
        <v>120</v>
      </c>
      <c r="G40" s="51">
        <f t="shared" si="3"/>
        <v>62</v>
      </c>
      <c r="H40" s="51">
        <f t="shared" si="4"/>
        <v>6</v>
      </c>
      <c r="I40" s="51">
        <f t="shared" si="5"/>
        <v>0</v>
      </c>
      <c r="J40" s="51">
        <f t="shared" si="6"/>
        <v>4</v>
      </c>
      <c r="K40" s="51">
        <f t="shared" si="7"/>
        <v>0</v>
      </c>
      <c r="L40" s="51">
        <f t="shared" si="8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9"/>
        <v>153</v>
      </c>
      <c r="U40" s="51">
        <f t="shared" si="10"/>
        <v>0</v>
      </c>
      <c r="V40" s="51">
        <f t="shared" si="11"/>
        <v>118</v>
      </c>
      <c r="W40" s="51">
        <f t="shared" si="12"/>
        <v>29</v>
      </c>
      <c r="X40" s="51">
        <f t="shared" si="13"/>
        <v>6</v>
      </c>
      <c r="Y40" s="51">
        <f t="shared" si="14"/>
        <v>0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29</v>
      </c>
      <c r="AK40" s="51">
        <v>0</v>
      </c>
      <c r="AL40" s="51">
        <v>29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124</v>
      </c>
      <c r="AS40" s="51">
        <v>0</v>
      </c>
      <c r="AT40" s="51">
        <v>89</v>
      </c>
      <c r="AU40" s="51">
        <v>29</v>
      </c>
      <c r="AV40" s="51">
        <v>6</v>
      </c>
      <c r="AW40" s="51">
        <v>0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192</v>
      </c>
      <c r="BQ40" s="51">
        <v>153</v>
      </c>
      <c r="BR40" s="51">
        <v>2</v>
      </c>
      <c r="BS40" s="51">
        <v>33</v>
      </c>
      <c r="BT40" s="51">
        <v>0</v>
      </c>
      <c r="BU40" s="51">
        <v>0</v>
      </c>
      <c r="BV40" s="51">
        <v>4</v>
      </c>
      <c r="BW40" s="51">
        <v>0</v>
      </c>
    </row>
    <row r="41" spans="1:75" ht="13.5">
      <c r="A41" s="26" t="s">
        <v>80</v>
      </c>
      <c r="B41" s="49" t="s">
        <v>144</v>
      </c>
      <c r="C41" s="50" t="s">
        <v>145</v>
      </c>
      <c r="D41" s="51">
        <f t="shared" si="0"/>
        <v>448</v>
      </c>
      <c r="E41" s="51">
        <f t="shared" si="1"/>
        <v>244</v>
      </c>
      <c r="F41" s="51">
        <f t="shared" si="2"/>
        <v>91</v>
      </c>
      <c r="G41" s="51">
        <f t="shared" si="3"/>
        <v>68</v>
      </c>
      <c r="H41" s="51">
        <f t="shared" si="4"/>
        <v>9</v>
      </c>
      <c r="I41" s="51">
        <f t="shared" si="5"/>
        <v>23</v>
      </c>
      <c r="J41" s="51">
        <f t="shared" si="6"/>
        <v>13</v>
      </c>
      <c r="K41" s="51">
        <f t="shared" si="7"/>
        <v>0</v>
      </c>
      <c r="L41" s="51">
        <f t="shared" si="8"/>
        <v>16</v>
      </c>
      <c r="M41" s="51">
        <v>0</v>
      </c>
      <c r="N41" s="51">
        <v>16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9"/>
        <v>432</v>
      </c>
      <c r="U41" s="51">
        <f t="shared" si="10"/>
        <v>244</v>
      </c>
      <c r="V41" s="51">
        <f t="shared" si="11"/>
        <v>75</v>
      </c>
      <c r="W41" s="51">
        <f t="shared" si="12"/>
        <v>68</v>
      </c>
      <c r="X41" s="51">
        <f t="shared" si="13"/>
        <v>9</v>
      </c>
      <c r="Y41" s="51">
        <f t="shared" si="14"/>
        <v>23</v>
      </c>
      <c r="Z41" s="51">
        <f t="shared" si="15"/>
        <v>13</v>
      </c>
      <c r="AA41" s="51">
        <f t="shared" si="16"/>
        <v>0</v>
      </c>
      <c r="AB41" s="51">
        <f t="shared" si="17"/>
        <v>6</v>
      </c>
      <c r="AC41" s="51">
        <v>0</v>
      </c>
      <c r="AD41" s="51">
        <v>6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35</v>
      </c>
      <c r="AK41" s="51">
        <v>0</v>
      </c>
      <c r="AL41" s="51">
        <v>35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391</v>
      </c>
      <c r="AS41" s="51">
        <v>244</v>
      </c>
      <c r="AT41" s="51">
        <v>34</v>
      </c>
      <c r="AU41" s="51">
        <v>68</v>
      </c>
      <c r="AV41" s="51">
        <v>9</v>
      </c>
      <c r="AW41" s="51">
        <v>23</v>
      </c>
      <c r="AX41" s="51">
        <v>13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80</v>
      </c>
      <c r="B42" s="49" t="s">
        <v>146</v>
      </c>
      <c r="C42" s="50" t="s">
        <v>147</v>
      </c>
      <c r="D42" s="51">
        <f t="shared" si="0"/>
        <v>391</v>
      </c>
      <c r="E42" s="51">
        <f t="shared" si="1"/>
        <v>229</v>
      </c>
      <c r="F42" s="51">
        <f t="shared" si="2"/>
        <v>73</v>
      </c>
      <c r="G42" s="51">
        <f t="shared" si="3"/>
        <v>71</v>
      </c>
      <c r="H42" s="51">
        <f t="shared" si="4"/>
        <v>14</v>
      </c>
      <c r="I42" s="51">
        <f t="shared" si="5"/>
        <v>4</v>
      </c>
      <c r="J42" s="51">
        <f t="shared" si="6"/>
        <v>0</v>
      </c>
      <c r="K42" s="51">
        <f t="shared" si="7"/>
        <v>0</v>
      </c>
      <c r="L42" s="51">
        <f t="shared" si="8"/>
        <v>190</v>
      </c>
      <c r="M42" s="51">
        <v>177</v>
      </c>
      <c r="N42" s="51">
        <v>6</v>
      </c>
      <c r="O42" s="51">
        <v>7</v>
      </c>
      <c r="P42" s="51">
        <v>0</v>
      </c>
      <c r="Q42" s="51">
        <v>0</v>
      </c>
      <c r="R42" s="51">
        <v>0</v>
      </c>
      <c r="S42" s="51">
        <v>0</v>
      </c>
      <c r="T42" s="51">
        <f t="shared" si="9"/>
        <v>179</v>
      </c>
      <c r="U42" s="51">
        <f t="shared" si="10"/>
        <v>49</v>
      </c>
      <c r="V42" s="51">
        <f t="shared" si="11"/>
        <v>67</v>
      </c>
      <c r="W42" s="51">
        <f t="shared" si="12"/>
        <v>45</v>
      </c>
      <c r="X42" s="51">
        <f t="shared" si="13"/>
        <v>14</v>
      </c>
      <c r="Y42" s="51">
        <f t="shared" si="14"/>
        <v>4</v>
      </c>
      <c r="Z42" s="51">
        <f t="shared" si="15"/>
        <v>0</v>
      </c>
      <c r="AA42" s="51">
        <f t="shared" si="16"/>
        <v>0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19"/>
        <v>179</v>
      </c>
      <c r="AS42" s="51">
        <v>49</v>
      </c>
      <c r="AT42" s="51">
        <v>67</v>
      </c>
      <c r="AU42" s="51">
        <v>45</v>
      </c>
      <c r="AV42" s="51">
        <v>14</v>
      </c>
      <c r="AW42" s="51">
        <v>4</v>
      </c>
      <c r="AX42" s="51">
        <v>0</v>
      </c>
      <c r="AY42" s="51">
        <v>0</v>
      </c>
      <c r="AZ42" s="51">
        <f t="shared" si="20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22</v>
      </c>
      <c r="BQ42" s="51">
        <v>3</v>
      </c>
      <c r="BR42" s="51">
        <v>0</v>
      </c>
      <c r="BS42" s="51">
        <v>19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80</v>
      </c>
      <c r="B43" s="49" t="s">
        <v>148</v>
      </c>
      <c r="C43" s="50" t="s">
        <v>149</v>
      </c>
      <c r="D43" s="51">
        <f t="shared" si="0"/>
        <v>379</v>
      </c>
      <c r="E43" s="51">
        <f t="shared" si="1"/>
        <v>193</v>
      </c>
      <c r="F43" s="51">
        <f t="shared" si="2"/>
        <v>70</v>
      </c>
      <c r="G43" s="51">
        <f t="shared" si="3"/>
        <v>93</v>
      </c>
      <c r="H43" s="51">
        <f t="shared" si="4"/>
        <v>8</v>
      </c>
      <c r="I43" s="51">
        <f t="shared" si="5"/>
        <v>9</v>
      </c>
      <c r="J43" s="51">
        <f t="shared" si="6"/>
        <v>1</v>
      </c>
      <c r="K43" s="51">
        <f t="shared" si="7"/>
        <v>5</v>
      </c>
      <c r="L43" s="51">
        <f t="shared" si="8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9"/>
        <v>307</v>
      </c>
      <c r="U43" s="51">
        <f t="shared" si="10"/>
        <v>160</v>
      </c>
      <c r="V43" s="51">
        <f t="shared" si="11"/>
        <v>70</v>
      </c>
      <c r="W43" s="51">
        <f t="shared" si="12"/>
        <v>55</v>
      </c>
      <c r="X43" s="51">
        <f t="shared" si="13"/>
        <v>8</v>
      </c>
      <c r="Y43" s="51">
        <f t="shared" si="14"/>
        <v>9</v>
      </c>
      <c r="Z43" s="51">
        <f t="shared" si="15"/>
        <v>0</v>
      </c>
      <c r="AA43" s="51">
        <f t="shared" si="16"/>
        <v>5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307</v>
      </c>
      <c r="AK43" s="51">
        <v>160</v>
      </c>
      <c r="AL43" s="51">
        <v>70</v>
      </c>
      <c r="AM43" s="51">
        <v>55</v>
      </c>
      <c r="AN43" s="51">
        <v>8</v>
      </c>
      <c r="AO43" s="51">
        <v>9</v>
      </c>
      <c r="AP43" s="51">
        <v>0</v>
      </c>
      <c r="AQ43" s="51">
        <v>5</v>
      </c>
      <c r="AR43" s="51">
        <f t="shared" si="19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72</v>
      </c>
      <c r="BQ43" s="51">
        <v>33</v>
      </c>
      <c r="BR43" s="51">
        <v>0</v>
      </c>
      <c r="BS43" s="51">
        <v>38</v>
      </c>
      <c r="BT43" s="51">
        <v>0</v>
      </c>
      <c r="BU43" s="51">
        <v>0</v>
      </c>
      <c r="BV43" s="51">
        <v>1</v>
      </c>
      <c r="BW43" s="51">
        <v>0</v>
      </c>
    </row>
    <row r="44" spans="1:75" ht="13.5">
      <c r="A44" s="26" t="s">
        <v>80</v>
      </c>
      <c r="B44" s="49" t="s">
        <v>150</v>
      </c>
      <c r="C44" s="50" t="s">
        <v>30</v>
      </c>
      <c r="D44" s="51">
        <f t="shared" si="0"/>
        <v>320</v>
      </c>
      <c r="E44" s="51">
        <f t="shared" si="1"/>
        <v>162</v>
      </c>
      <c r="F44" s="51">
        <f t="shared" si="2"/>
        <v>42</v>
      </c>
      <c r="G44" s="51">
        <f t="shared" si="3"/>
        <v>56</v>
      </c>
      <c r="H44" s="51">
        <f t="shared" si="4"/>
        <v>5</v>
      </c>
      <c r="I44" s="51">
        <f t="shared" si="5"/>
        <v>0</v>
      </c>
      <c r="J44" s="51">
        <f t="shared" si="6"/>
        <v>2</v>
      </c>
      <c r="K44" s="51">
        <f t="shared" si="7"/>
        <v>53</v>
      </c>
      <c r="L44" s="51">
        <f t="shared" si="8"/>
        <v>296</v>
      </c>
      <c r="M44" s="51">
        <v>162</v>
      </c>
      <c r="N44" s="51">
        <v>21</v>
      </c>
      <c r="O44" s="51">
        <v>53</v>
      </c>
      <c r="P44" s="51">
        <v>5</v>
      </c>
      <c r="Q44" s="51">
        <v>0</v>
      </c>
      <c r="R44" s="51">
        <v>2</v>
      </c>
      <c r="S44" s="51">
        <v>53</v>
      </c>
      <c r="T44" s="51">
        <f t="shared" si="9"/>
        <v>24</v>
      </c>
      <c r="U44" s="51">
        <f t="shared" si="10"/>
        <v>0</v>
      </c>
      <c r="V44" s="51">
        <f t="shared" si="11"/>
        <v>21</v>
      </c>
      <c r="W44" s="51">
        <f t="shared" si="12"/>
        <v>3</v>
      </c>
      <c r="X44" s="51">
        <f t="shared" si="13"/>
        <v>0</v>
      </c>
      <c r="Y44" s="51">
        <f t="shared" si="14"/>
        <v>0</v>
      </c>
      <c r="Z44" s="51">
        <f t="shared" si="15"/>
        <v>0</v>
      </c>
      <c r="AA44" s="51">
        <f t="shared" si="16"/>
        <v>0</v>
      </c>
      <c r="AB44" s="51">
        <f t="shared" si="17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24</v>
      </c>
      <c r="AK44" s="51">
        <v>0</v>
      </c>
      <c r="AL44" s="51">
        <v>21</v>
      </c>
      <c r="AM44" s="51">
        <v>3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19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80</v>
      </c>
      <c r="B45" s="49" t="s">
        <v>151</v>
      </c>
      <c r="C45" s="50" t="s">
        <v>152</v>
      </c>
      <c r="D45" s="51">
        <f t="shared" si="0"/>
        <v>760</v>
      </c>
      <c r="E45" s="51">
        <f t="shared" si="1"/>
        <v>414</v>
      </c>
      <c r="F45" s="51">
        <f t="shared" si="2"/>
        <v>151</v>
      </c>
      <c r="G45" s="51">
        <f t="shared" si="3"/>
        <v>140</v>
      </c>
      <c r="H45" s="51">
        <f t="shared" si="4"/>
        <v>0</v>
      </c>
      <c r="I45" s="51">
        <f t="shared" si="5"/>
        <v>0</v>
      </c>
      <c r="J45" s="51">
        <f t="shared" si="6"/>
        <v>0</v>
      </c>
      <c r="K45" s="51">
        <f t="shared" si="7"/>
        <v>55</v>
      </c>
      <c r="L45" s="51">
        <f t="shared" si="8"/>
        <v>609</v>
      </c>
      <c r="M45" s="51">
        <v>414</v>
      </c>
      <c r="N45" s="51">
        <v>0</v>
      </c>
      <c r="O45" s="51">
        <v>140</v>
      </c>
      <c r="P45" s="51">
        <v>0</v>
      </c>
      <c r="Q45" s="51">
        <v>0</v>
      </c>
      <c r="R45" s="51">
        <v>0</v>
      </c>
      <c r="S45" s="51">
        <v>55</v>
      </c>
      <c r="T45" s="51">
        <f t="shared" si="9"/>
        <v>151</v>
      </c>
      <c r="U45" s="51">
        <f t="shared" si="10"/>
        <v>0</v>
      </c>
      <c r="V45" s="51">
        <f t="shared" si="11"/>
        <v>151</v>
      </c>
      <c r="W45" s="51">
        <f t="shared" si="12"/>
        <v>0</v>
      </c>
      <c r="X45" s="51">
        <f t="shared" si="13"/>
        <v>0</v>
      </c>
      <c r="Y45" s="51">
        <f t="shared" si="14"/>
        <v>0</v>
      </c>
      <c r="Z45" s="51">
        <f t="shared" si="15"/>
        <v>0</v>
      </c>
      <c r="AA45" s="51">
        <f t="shared" si="16"/>
        <v>0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151</v>
      </c>
      <c r="AK45" s="51">
        <v>0</v>
      </c>
      <c r="AL45" s="51">
        <v>151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19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2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80</v>
      </c>
      <c r="B46" s="49" t="s">
        <v>153</v>
      </c>
      <c r="C46" s="50" t="s">
        <v>260</v>
      </c>
      <c r="D46" s="51">
        <f t="shared" si="0"/>
        <v>193</v>
      </c>
      <c r="E46" s="51">
        <f t="shared" si="1"/>
        <v>111</v>
      </c>
      <c r="F46" s="51">
        <f t="shared" si="2"/>
        <v>29</v>
      </c>
      <c r="G46" s="51">
        <f t="shared" si="3"/>
        <v>37</v>
      </c>
      <c r="H46" s="51">
        <f t="shared" si="4"/>
        <v>6</v>
      </c>
      <c r="I46" s="51">
        <f t="shared" si="5"/>
        <v>8</v>
      </c>
      <c r="J46" s="51">
        <f t="shared" si="6"/>
        <v>0</v>
      </c>
      <c r="K46" s="51">
        <f t="shared" si="7"/>
        <v>2</v>
      </c>
      <c r="L46" s="51">
        <f t="shared" si="8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9"/>
        <v>193</v>
      </c>
      <c r="U46" s="51">
        <f t="shared" si="10"/>
        <v>111</v>
      </c>
      <c r="V46" s="51">
        <f t="shared" si="11"/>
        <v>29</v>
      </c>
      <c r="W46" s="51">
        <f t="shared" si="12"/>
        <v>37</v>
      </c>
      <c r="X46" s="51">
        <f t="shared" si="13"/>
        <v>6</v>
      </c>
      <c r="Y46" s="51">
        <f t="shared" si="14"/>
        <v>8</v>
      </c>
      <c r="Z46" s="51">
        <f t="shared" si="15"/>
        <v>0</v>
      </c>
      <c r="AA46" s="51">
        <f t="shared" si="16"/>
        <v>2</v>
      </c>
      <c r="AB46" s="51">
        <f t="shared" si="17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18"/>
        <v>29</v>
      </c>
      <c r="AK46" s="51">
        <v>0</v>
      </c>
      <c r="AL46" s="51">
        <v>29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19"/>
        <v>164</v>
      </c>
      <c r="AS46" s="51">
        <v>111</v>
      </c>
      <c r="AT46" s="51">
        <v>0</v>
      </c>
      <c r="AU46" s="51">
        <v>37</v>
      </c>
      <c r="AV46" s="51">
        <v>6</v>
      </c>
      <c r="AW46" s="51">
        <v>8</v>
      </c>
      <c r="AX46" s="51">
        <v>0</v>
      </c>
      <c r="AY46" s="51">
        <v>2</v>
      </c>
      <c r="AZ46" s="51">
        <f t="shared" si="20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1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2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80</v>
      </c>
      <c r="B47" s="49" t="s">
        <v>154</v>
      </c>
      <c r="C47" s="50" t="s">
        <v>155</v>
      </c>
      <c r="D47" s="51">
        <f t="shared" si="0"/>
        <v>167</v>
      </c>
      <c r="E47" s="51">
        <f t="shared" si="1"/>
        <v>101</v>
      </c>
      <c r="F47" s="51">
        <f t="shared" si="2"/>
        <v>18</v>
      </c>
      <c r="G47" s="51">
        <f t="shared" si="3"/>
        <v>35</v>
      </c>
      <c r="H47" s="51">
        <f t="shared" si="4"/>
        <v>5</v>
      </c>
      <c r="I47" s="51">
        <f t="shared" si="5"/>
        <v>7</v>
      </c>
      <c r="J47" s="51">
        <f t="shared" si="6"/>
        <v>0</v>
      </c>
      <c r="K47" s="51">
        <f t="shared" si="7"/>
        <v>1</v>
      </c>
      <c r="L47" s="51">
        <f t="shared" si="8"/>
        <v>167</v>
      </c>
      <c r="M47" s="51">
        <v>101</v>
      </c>
      <c r="N47" s="51">
        <v>18</v>
      </c>
      <c r="O47" s="51">
        <v>35</v>
      </c>
      <c r="P47" s="51">
        <v>5</v>
      </c>
      <c r="Q47" s="51">
        <v>7</v>
      </c>
      <c r="R47" s="51">
        <v>0</v>
      </c>
      <c r="S47" s="51">
        <v>1</v>
      </c>
      <c r="T47" s="51">
        <f t="shared" si="9"/>
        <v>0</v>
      </c>
      <c r="U47" s="51">
        <f t="shared" si="10"/>
        <v>0</v>
      </c>
      <c r="V47" s="51">
        <f t="shared" si="11"/>
        <v>0</v>
      </c>
      <c r="W47" s="51">
        <f t="shared" si="12"/>
        <v>0</v>
      </c>
      <c r="X47" s="51">
        <f t="shared" si="13"/>
        <v>0</v>
      </c>
      <c r="Y47" s="51">
        <f t="shared" si="14"/>
        <v>0</v>
      </c>
      <c r="Z47" s="51">
        <f t="shared" si="15"/>
        <v>0</v>
      </c>
      <c r="AA47" s="51">
        <f t="shared" si="16"/>
        <v>0</v>
      </c>
      <c r="AB47" s="51">
        <f t="shared" si="17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18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19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20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1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2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80</v>
      </c>
      <c r="B48" s="49" t="s">
        <v>156</v>
      </c>
      <c r="C48" s="53" t="s">
        <v>75</v>
      </c>
      <c r="D48" s="51">
        <f t="shared" si="0"/>
        <v>186</v>
      </c>
      <c r="E48" s="51">
        <f t="shared" si="1"/>
        <v>96</v>
      </c>
      <c r="F48" s="51">
        <f t="shared" si="2"/>
        <v>43</v>
      </c>
      <c r="G48" s="51">
        <f t="shared" si="3"/>
        <v>34</v>
      </c>
      <c r="H48" s="51">
        <f t="shared" si="4"/>
        <v>0</v>
      </c>
      <c r="I48" s="51">
        <f t="shared" si="5"/>
        <v>0</v>
      </c>
      <c r="J48" s="51">
        <f t="shared" si="6"/>
        <v>0</v>
      </c>
      <c r="K48" s="51">
        <f t="shared" si="7"/>
        <v>13</v>
      </c>
      <c r="L48" s="51">
        <f t="shared" si="8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9"/>
        <v>186</v>
      </c>
      <c r="U48" s="51">
        <f t="shared" si="10"/>
        <v>96</v>
      </c>
      <c r="V48" s="51">
        <f t="shared" si="11"/>
        <v>43</v>
      </c>
      <c r="W48" s="51">
        <f t="shared" si="12"/>
        <v>34</v>
      </c>
      <c r="X48" s="51">
        <f t="shared" si="13"/>
        <v>0</v>
      </c>
      <c r="Y48" s="51">
        <f t="shared" si="14"/>
        <v>0</v>
      </c>
      <c r="Z48" s="51">
        <f t="shared" si="15"/>
        <v>0</v>
      </c>
      <c r="AA48" s="51">
        <f t="shared" si="16"/>
        <v>13</v>
      </c>
      <c r="AB48" s="51">
        <f t="shared" si="17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18"/>
        <v>26</v>
      </c>
      <c r="AK48" s="51">
        <v>0</v>
      </c>
      <c r="AL48" s="51">
        <v>26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19"/>
        <v>160</v>
      </c>
      <c r="AS48" s="51">
        <v>96</v>
      </c>
      <c r="AT48" s="51">
        <v>17</v>
      </c>
      <c r="AU48" s="51">
        <v>34</v>
      </c>
      <c r="AV48" s="51">
        <v>0</v>
      </c>
      <c r="AW48" s="51">
        <v>0</v>
      </c>
      <c r="AX48" s="51">
        <v>0</v>
      </c>
      <c r="AY48" s="51">
        <v>13</v>
      </c>
      <c r="AZ48" s="51">
        <f t="shared" si="20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1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2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80</v>
      </c>
      <c r="B49" s="49" t="s">
        <v>157</v>
      </c>
      <c r="C49" s="50" t="s">
        <v>158</v>
      </c>
      <c r="D49" s="51">
        <f t="shared" si="0"/>
        <v>30</v>
      </c>
      <c r="E49" s="51">
        <f t="shared" si="1"/>
        <v>2</v>
      </c>
      <c r="F49" s="51">
        <f t="shared" si="2"/>
        <v>10</v>
      </c>
      <c r="G49" s="51">
        <f t="shared" si="3"/>
        <v>14</v>
      </c>
      <c r="H49" s="51">
        <f t="shared" si="4"/>
        <v>1</v>
      </c>
      <c r="I49" s="51">
        <f t="shared" si="5"/>
        <v>0</v>
      </c>
      <c r="J49" s="51">
        <f t="shared" si="6"/>
        <v>0</v>
      </c>
      <c r="K49" s="51">
        <f t="shared" si="7"/>
        <v>3</v>
      </c>
      <c r="L49" s="51">
        <f t="shared" si="8"/>
        <v>30</v>
      </c>
      <c r="M49" s="51">
        <v>2</v>
      </c>
      <c r="N49" s="51">
        <v>10</v>
      </c>
      <c r="O49" s="51">
        <v>14</v>
      </c>
      <c r="P49" s="51">
        <v>1</v>
      </c>
      <c r="Q49" s="51">
        <v>0</v>
      </c>
      <c r="R49" s="51">
        <v>0</v>
      </c>
      <c r="S49" s="51">
        <v>3</v>
      </c>
      <c r="T49" s="51">
        <f t="shared" si="9"/>
        <v>0</v>
      </c>
      <c r="U49" s="51">
        <f t="shared" si="10"/>
        <v>0</v>
      </c>
      <c r="V49" s="51">
        <f t="shared" si="11"/>
        <v>0</v>
      </c>
      <c r="W49" s="51">
        <f t="shared" si="12"/>
        <v>0</v>
      </c>
      <c r="X49" s="51">
        <f t="shared" si="13"/>
        <v>0</v>
      </c>
      <c r="Y49" s="51">
        <f t="shared" si="14"/>
        <v>0</v>
      </c>
      <c r="Z49" s="51">
        <f t="shared" si="15"/>
        <v>0</v>
      </c>
      <c r="AA49" s="51">
        <f t="shared" si="16"/>
        <v>0</v>
      </c>
      <c r="AB49" s="51">
        <f t="shared" si="17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18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19"/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20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1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2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80</v>
      </c>
      <c r="B50" s="49" t="s">
        <v>159</v>
      </c>
      <c r="C50" s="50" t="s">
        <v>160</v>
      </c>
      <c r="D50" s="51">
        <f t="shared" si="0"/>
        <v>392</v>
      </c>
      <c r="E50" s="51">
        <f t="shared" si="1"/>
        <v>61</v>
      </c>
      <c r="F50" s="51">
        <f t="shared" si="2"/>
        <v>127</v>
      </c>
      <c r="G50" s="51">
        <f t="shared" si="3"/>
        <v>180</v>
      </c>
      <c r="H50" s="51">
        <f t="shared" si="4"/>
        <v>20</v>
      </c>
      <c r="I50" s="51">
        <f t="shared" si="5"/>
        <v>0</v>
      </c>
      <c r="J50" s="51">
        <f t="shared" si="6"/>
        <v>0</v>
      </c>
      <c r="K50" s="51">
        <f t="shared" si="7"/>
        <v>4</v>
      </c>
      <c r="L50" s="51">
        <f t="shared" si="8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9"/>
        <v>392</v>
      </c>
      <c r="U50" s="51">
        <f t="shared" si="10"/>
        <v>61</v>
      </c>
      <c r="V50" s="51">
        <f t="shared" si="11"/>
        <v>127</v>
      </c>
      <c r="W50" s="51">
        <f t="shared" si="12"/>
        <v>180</v>
      </c>
      <c r="X50" s="51">
        <f t="shared" si="13"/>
        <v>20</v>
      </c>
      <c r="Y50" s="51">
        <f t="shared" si="14"/>
        <v>0</v>
      </c>
      <c r="Z50" s="51">
        <f t="shared" si="15"/>
        <v>0</v>
      </c>
      <c r="AA50" s="51">
        <f t="shared" si="16"/>
        <v>4</v>
      </c>
      <c r="AB50" s="51">
        <f t="shared" si="17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18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19"/>
        <v>392</v>
      </c>
      <c r="AS50" s="51">
        <v>61</v>
      </c>
      <c r="AT50" s="51">
        <v>127</v>
      </c>
      <c r="AU50" s="51">
        <v>180</v>
      </c>
      <c r="AV50" s="51">
        <v>20</v>
      </c>
      <c r="AW50" s="51">
        <v>0</v>
      </c>
      <c r="AX50" s="51">
        <v>0</v>
      </c>
      <c r="AY50" s="51">
        <v>4</v>
      </c>
      <c r="AZ50" s="51">
        <f t="shared" si="20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1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2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80</v>
      </c>
      <c r="B51" s="49" t="s">
        <v>161</v>
      </c>
      <c r="C51" s="50" t="s">
        <v>162</v>
      </c>
      <c r="D51" s="51">
        <f t="shared" si="0"/>
        <v>0</v>
      </c>
      <c r="E51" s="51">
        <f t="shared" si="1"/>
        <v>0</v>
      </c>
      <c r="F51" s="51">
        <f t="shared" si="2"/>
        <v>0</v>
      </c>
      <c r="G51" s="51">
        <f t="shared" si="3"/>
        <v>0</v>
      </c>
      <c r="H51" s="51">
        <f t="shared" si="4"/>
        <v>0</v>
      </c>
      <c r="I51" s="51">
        <f t="shared" si="5"/>
        <v>0</v>
      </c>
      <c r="J51" s="51">
        <f t="shared" si="6"/>
        <v>0</v>
      </c>
      <c r="K51" s="51">
        <f t="shared" si="7"/>
        <v>0</v>
      </c>
      <c r="L51" s="51">
        <f t="shared" si="8"/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9"/>
        <v>0</v>
      </c>
      <c r="U51" s="51">
        <f t="shared" si="10"/>
        <v>0</v>
      </c>
      <c r="V51" s="51">
        <f t="shared" si="11"/>
        <v>0</v>
      </c>
      <c r="W51" s="51">
        <f t="shared" si="12"/>
        <v>0</v>
      </c>
      <c r="X51" s="51">
        <f t="shared" si="13"/>
        <v>0</v>
      </c>
      <c r="Y51" s="51">
        <f t="shared" si="14"/>
        <v>0</v>
      </c>
      <c r="Z51" s="51">
        <f t="shared" si="15"/>
        <v>0</v>
      </c>
      <c r="AA51" s="51">
        <f t="shared" si="16"/>
        <v>0</v>
      </c>
      <c r="AB51" s="51">
        <f t="shared" si="17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18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19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20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1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2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80</v>
      </c>
      <c r="B52" s="49" t="s">
        <v>163</v>
      </c>
      <c r="C52" s="50" t="s">
        <v>164</v>
      </c>
      <c r="D52" s="51">
        <f t="shared" si="0"/>
        <v>0</v>
      </c>
      <c r="E52" s="51">
        <f t="shared" si="1"/>
        <v>0</v>
      </c>
      <c r="F52" s="51">
        <f t="shared" si="2"/>
        <v>0</v>
      </c>
      <c r="G52" s="51">
        <f t="shared" si="3"/>
        <v>0</v>
      </c>
      <c r="H52" s="51">
        <f t="shared" si="4"/>
        <v>0</v>
      </c>
      <c r="I52" s="51">
        <f t="shared" si="5"/>
        <v>0</v>
      </c>
      <c r="J52" s="51">
        <f t="shared" si="6"/>
        <v>0</v>
      </c>
      <c r="K52" s="51">
        <f t="shared" si="7"/>
        <v>0</v>
      </c>
      <c r="L52" s="51">
        <f t="shared" si="8"/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9"/>
        <v>0</v>
      </c>
      <c r="U52" s="51">
        <f t="shared" si="10"/>
        <v>0</v>
      </c>
      <c r="V52" s="51">
        <f t="shared" si="11"/>
        <v>0</v>
      </c>
      <c r="W52" s="51">
        <f t="shared" si="12"/>
        <v>0</v>
      </c>
      <c r="X52" s="51">
        <f t="shared" si="13"/>
        <v>0</v>
      </c>
      <c r="Y52" s="51">
        <f t="shared" si="14"/>
        <v>0</v>
      </c>
      <c r="Z52" s="51">
        <f t="shared" si="15"/>
        <v>0</v>
      </c>
      <c r="AA52" s="51">
        <f t="shared" si="16"/>
        <v>0</v>
      </c>
      <c r="AB52" s="51">
        <f t="shared" si="17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18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19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20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21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22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80</v>
      </c>
      <c r="B53" s="49" t="s">
        <v>165</v>
      </c>
      <c r="C53" s="50" t="s">
        <v>166</v>
      </c>
      <c r="D53" s="51">
        <f t="shared" si="0"/>
        <v>140</v>
      </c>
      <c r="E53" s="51">
        <f t="shared" si="1"/>
        <v>52</v>
      </c>
      <c r="F53" s="51">
        <f t="shared" si="2"/>
        <v>42</v>
      </c>
      <c r="G53" s="51">
        <f t="shared" si="3"/>
        <v>38</v>
      </c>
      <c r="H53" s="51">
        <f t="shared" si="4"/>
        <v>5</v>
      </c>
      <c r="I53" s="51">
        <f t="shared" si="5"/>
        <v>3</v>
      </c>
      <c r="J53" s="51">
        <f t="shared" si="6"/>
        <v>0</v>
      </c>
      <c r="K53" s="51">
        <f t="shared" si="7"/>
        <v>0</v>
      </c>
      <c r="L53" s="51">
        <f t="shared" si="8"/>
        <v>46</v>
      </c>
      <c r="M53" s="51">
        <v>0</v>
      </c>
      <c r="N53" s="51">
        <v>0</v>
      </c>
      <c r="O53" s="51">
        <v>38</v>
      </c>
      <c r="P53" s="51">
        <v>5</v>
      </c>
      <c r="Q53" s="51">
        <v>3</v>
      </c>
      <c r="R53" s="51">
        <v>0</v>
      </c>
      <c r="S53" s="51">
        <v>0</v>
      </c>
      <c r="T53" s="51">
        <f t="shared" si="9"/>
        <v>42</v>
      </c>
      <c r="U53" s="51">
        <f t="shared" si="10"/>
        <v>0</v>
      </c>
      <c r="V53" s="51">
        <f t="shared" si="11"/>
        <v>42</v>
      </c>
      <c r="W53" s="51">
        <f t="shared" si="12"/>
        <v>0</v>
      </c>
      <c r="X53" s="51">
        <f t="shared" si="13"/>
        <v>0</v>
      </c>
      <c r="Y53" s="51">
        <f t="shared" si="14"/>
        <v>0</v>
      </c>
      <c r="Z53" s="51">
        <f t="shared" si="15"/>
        <v>0</v>
      </c>
      <c r="AA53" s="51">
        <f t="shared" si="16"/>
        <v>0</v>
      </c>
      <c r="AB53" s="51">
        <f t="shared" si="17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18"/>
        <v>42</v>
      </c>
      <c r="AK53" s="51">
        <v>0</v>
      </c>
      <c r="AL53" s="51">
        <v>42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19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20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21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22"/>
        <v>52</v>
      </c>
      <c r="BQ53" s="51">
        <v>52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80</v>
      </c>
      <c r="B54" s="49" t="s">
        <v>167</v>
      </c>
      <c r="C54" s="50" t="s">
        <v>168</v>
      </c>
      <c r="D54" s="51">
        <f t="shared" si="0"/>
        <v>525</v>
      </c>
      <c r="E54" s="51">
        <f t="shared" si="1"/>
        <v>298</v>
      </c>
      <c r="F54" s="51">
        <f t="shared" si="2"/>
        <v>159</v>
      </c>
      <c r="G54" s="51">
        <f t="shared" si="3"/>
        <v>48</v>
      </c>
      <c r="H54" s="51">
        <f t="shared" si="4"/>
        <v>6</v>
      </c>
      <c r="I54" s="51">
        <f t="shared" si="5"/>
        <v>2</v>
      </c>
      <c r="J54" s="51">
        <f t="shared" si="6"/>
        <v>12</v>
      </c>
      <c r="K54" s="51">
        <f t="shared" si="7"/>
        <v>0</v>
      </c>
      <c r="L54" s="51">
        <f t="shared" si="8"/>
        <v>75</v>
      </c>
      <c r="M54" s="51">
        <v>9</v>
      </c>
      <c r="N54" s="51">
        <v>10</v>
      </c>
      <c r="O54" s="51">
        <v>48</v>
      </c>
      <c r="P54" s="51">
        <v>6</v>
      </c>
      <c r="Q54" s="51">
        <v>2</v>
      </c>
      <c r="R54" s="51">
        <v>0</v>
      </c>
      <c r="S54" s="51">
        <v>0</v>
      </c>
      <c r="T54" s="51">
        <f t="shared" si="9"/>
        <v>149</v>
      </c>
      <c r="U54" s="51">
        <f t="shared" si="10"/>
        <v>0</v>
      </c>
      <c r="V54" s="51">
        <f t="shared" si="11"/>
        <v>149</v>
      </c>
      <c r="W54" s="51">
        <f t="shared" si="12"/>
        <v>0</v>
      </c>
      <c r="X54" s="51">
        <f t="shared" si="13"/>
        <v>0</v>
      </c>
      <c r="Y54" s="51">
        <f t="shared" si="14"/>
        <v>0</v>
      </c>
      <c r="Z54" s="51">
        <f t="shared" si="15"/>
        <v>0</v>
      </c>
      <c r="AA54" s="51">
        <f t="shared" si="16"/>
        <v>0</v>
      </c>
      <c r="AB54" s="51">
        <f t="shared" si="17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18"/>
        <v>149</v>
      </c>
      <c r="AK54" s="51">
        <v>0</v>
      </c>
      <c r="AL54" s="51">
        <v>149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19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20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21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22"/>
        <v>301</v>
      </c>
      <c r="BQ54" s="51">
        <v>289</v>
      </c>
      <c r="BR54" s="51">
        <v>0</v>
      </c>
      <c r="BS54" s="51">
        <v>0</v>
      </c>
      <c r="BT54" s="51">
        <v>0</v>
      </c>
      <c r="BU54" s="51">
        <v>0</v>
      </c>
      <c r="BV54" s="51">
        <v>12</v>
      </c>
      <c r="BW54" s="51">
        <v>0</v>
      </c>
    </row>
    <row r="55" spans="1:75" ht="13.5">
      <c r="A55" s="26" t="s">
        <v>80</v>
      </c>
      <c r="B55" s="49" t="s">
        <v>169</v>
      </c>
      <c r="C55" s="50" t="s">
        <v>262</v>
      </c>
      <c r="D55" s="51">
        <f t="shared" si="0"/>
        <v>89</v>
      </c>
      <c r="E55" s="51">
        <f t="shared" si="1"/>
        <v>0</v>
      </c>
      <c r="F55" s="51">
        <f t="shared" si="2"/>
        <v>89</v>
      </c>
      <c r="G55" s="51">
        <f t="shared" si="3"/>
        <v>0</v>
      </c>
      <c r="H55" s="51">
        <f t="shared" si="4"/>
        <v>0</v>
      </c>
      <c r="I55" s="51">
        <f t="shared" si="5"/>
        <v>0</v>
      </c>
      <c r="J55" s="51">
        <f t="shared" si="6"/>
        <v>0</v>
      </c>
      <c r="K55" s="51">
        <f t="shared" si="7"/>
        <v>0</v>
      </c>
      <c r="L55" s="51">
        <f t="shared" si="8"/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9"/>
        <v>89</v>
      </c>
      <c r="U55" s="51">
        <f t="shared" si="10"/>
        <v>0</v>
      </c>
      <c r="V55" s="51">
        <f t="shared" si="11"/>
        <v>89</v>
      </c>
      <c r="W55" s="51">
        <f t="shared" si="12"/>
        <v>0</v>
      </c>
      <c r="X55" s="51">
        <f t="shared" si="13"/>
        <v>0</v>
      </c>
      <c r="Y55" s="51">
        <f t="shared" si="14"/>
        <v>0</v>
      </c>
      <c r="Z55" s="51">
        <f t="shared" si="15"/>
        <v>0</v>
      </c>
      <c r="AA55" s="51">
        <f t="shared" si="16"/>
        <v>0</v>
      </c>
      <c r="AB55" s="51">
        <f t="shared" si="17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18"/>
        <v>89</v>
      </c>
      <c r="AK55" s="51">
        <v>0</v>
      </c>
      <c r="AL55" s="51">
        <v>89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19"/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20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21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22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80</v>
      </c>
      <c r="B56" s="49" t="s">
        <v>170</v>
      </c>
      <c r="C56" s="50" t="s">
        <v>31</v>
      </c>
      <c r="D56" s="51">
        <f t="shared" si="0"/>
        <v>101</v>
      </c>
      <c r="E56" s="51">
        <f t="shared" si="1"/>
        <v>27</v>
      </c>
      <c r="F56" s="51">
        <f t="shared" si="2"/>
        <v>44</v>
      </c>
      <c r="G56" s="51">
        <f t="shared" si="3"/>
        <v>27</v>
      </c>
      <c r="H56" s="51">
        <f t="shared" si="4"/>
        <v>2</v>
      </c>
      <c r="I56" s="51">
        <f t="shared" si="5"/>
        <v>0</v>
      </c>
      <c r="J56" s="51">
        <f t="shared" si="6"/>
        <v>1</v>
      </c>
      <c r="K56" s="51">
        <f t="shared" si="7"/>
        <v>0</v>
      </c>
      <c r="L56" s="51">
        <f t="shared" si="8"/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f t="shared" si="9"/>
        <v>73</v>
      </c>
      <c r="U56" s="51">
        <f t="shared" si="10"/>
        <v>0</v>
      </c>
      <c r="V56" s="51">
        <f t="shared" si="11"/>
        <v>44</v>
      </c>
      <c r="W56" s="51">
        <f t="shared" si="12"/>
        <v>27</v>
      </c>
      <c r="X56" s="51">
        <f t="shared" si="13"/>
        <v>2</v>
      </c>
      <c r="Y56" s="51">
        <f t="shared" si="14"/>
        <v>0</v>
      </c>
      <c r="Z56" s="51">
        <f t="shared" si="15"/>
        <v>0</v>
      </c>
      <c r="AA56" s="51">
        <f t="shared" si="16"/>
        <v>0</v>
      </c>
      <c r="AB56" s="51">
        <f t="shared" si="17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18"/>
        <v>44</v>
      </c>
      <c r="AK56" s="51">
        <v>0</v>
      </c>
      <c r="AL56" s="51">
        <v>44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19"/>
        <v>29</v>
      </c>
      <c r="AS56" s="51">
        <v>0</v>
      </c>
      <c r="AT56" s="51">
        <v>0</v>
      </c>
      <c r="AU56" s="51">
        <v>27</v>
      </c>
      <c r="AV56" s="51">
        <v>2</v>
      </c>
      <c r="AW56" s="51">
        <v>0</v>
      </c>
      <c r="AX56" s="51">
        <v>0</v>
      </c>
      <c r="AY56" s="51">
        <v>0</v>
      </c>
      <c r="AZ56" s="51">
        <f t="shared" si="20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21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22"/>
        <v>28</v>
      </c>
      <c r="BQ56" s="51">
        <v>27</v>
      </c>
      <c r="BR56" s="51">
        <v>0</v>
      </c>
      <c r="BS56" s="51">
        <v>0</v>
      </c>
      <c r="BT56" s="51">
        <v>0</v>
      </c>
      <c r="BU56" s="51">
        <v>0</v>
      </c>
      <c r="BV56" s="51">
        <v>1</v>
      </c>
      <c r="BW56" s="51">
        <v>0</v>
      </c>
    </row>
    <row r="57" spans="1:75" ht="13.5">
      <c r="A57" s="26" t="s">
        <v>80</v>
      </c>
      <c r="B57" s="49" t="s">
        <v>171</v>
      </c>
      <c r="C57" s="50" t="s">
        <v>172</v>
      </c>
      <c r="D57" s="51">
        <f t="shared" si="0"/>
        <v>403</v>
      </c>
      <c r="E57" s="51">
        <f t="shared" si="1"/>
        <v>170</v>
      </c>
      <c r="F57" s="51">
        <f t="shared" si="2"/>
        <v>155</v>
      </c>
      <c r="G57" s="51">
        <f t="shared" si="3"/>
        <v>46</v>
      </c>
      <c r="H57" s="51">
        <f t="shared" si="4"/>
        <v>2</v>
      </c>
      <c r="I57" s="51">
        <f t="shared" si="5"/>
        <v>0</v>
      </c>
      <c r="J57" s="51">
        <f t="shared" si="6"/>
        <v>15</v>
      </c>
      <c r="K57" s="51">
        <f t="shared" si="7"/>
        <v>15</v>
      </c>
      <c r="L57" s="51">
        <f t="shared" si="8"/>
        <v>403</v>
      </c>
      <c r="M57" s="51">
        <v>170</v>
      </c>
      <c r="N57" s="51">
        <v>155</v>
      </c>
      <c r="O57" s="51">
        <v>46</v>
      </c>
      <c r="P57" s="51">
        <v>2</v>
      </c>
      <c r="Q57" s="51">
        <v>0</v>
      </c>
      <c r="R57" s="51">
        <v>15</v>
      </c>
      <c r="S57" s="51">
        <v>15</v>
      </c>
      <c r="T57" s="51">
        <f t="shared" si="9"/>
        <v>0</v>
      </c>
      <c r="U57" s="51">
        <f t="shared" si="10"/>
        <v>0</v>
      </c>
      <c r="V57" s="51">
        <f t="shared" si="11"/>
        <v>0</v>
      </c>
      <c r="W57" s="51">
        <f t="shared" si="12"/>
        <v>0</v>
      </c>
      <c r="X57" s="51">
        <f t="shared" si="13"/>
        <v>0</v>
      </c>
      <c r="Y57" s="51">
        <f t="shared" si="14"/>
        <v>0</v>
      </c>
      <c r="Z57" s="51">
        <f t="shared" si="15"/>
        <v>0</v>
      </c>
      <c r="AA57" s="51">
        <f t="shared" si="16"/>
        <v>0</v>
      </c>
      <c r="AB57" s="51">
        <f t="shared" si="17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18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19"/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20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21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22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80</v>
      </c>
      <c r="B58" s="49" t="s">
        <v>173</v>
      </c>
      <c r="C58" s="50" t="s">
        <v>174</v>
      </c>
      <c r="D58" s="51">
        <f t="shared" si="0"/>
        <v>820</v>
      </c>
      <c r="E58" s="51">
        <f t="shared" si="1"/>
        <v>499</v>
      </c>
      <c r="F58" s="51">
        <f t="shared" si="2"/>
        <v>213</v>
      </c>
      <c r="G58" s="51">
        <f t="shared" si="3"/>
        <v>108</v>
      </c>
      <c r="H58" s="51">
        <f t="shared" si="4"/>
        <v>0</v>
      </c>
      <c r="I58" s="51">
        <f t="shared" si="5"/>
        <v>0</v>
      </c>
      <c r="J58" s="51">
        <f t="shared" si="6"/>
        <v>0</v>
      </c>
      <c r="K58" s="51">
        <f t="shared" si="7"/>
        <v>0</v>
      </c>
      <c r="L58" s="51">
        <f t="shared" si="8"/>
        <v>683</v>
      </c>
      <c r="M58" s="51">
        <v>362</v>
      </c>
      <c r="N58" s="51">
        <v>213</v>
      </c>
      <c r="O58" s="51">
        <v>108</v>
      </c>
      <c r="P58" s="51">
        <v>0</v>
      </c>
      <c r="Q58" s="51">
        <v>0</v>
      </c>
      <c r="R58" s="51">
        <v>0</v>
      </c>
      <c r="S58" s="51">
        <v>0</v>
      </c>
      <c r="T58" s="51">
        <f t="shared" si="9"/>
        <v>0</v>
      </c>
      <c r="U58" s="51">
        <f t="shared" si="10"/>
        <v>0</v>
      </c>
      <c r="V58" s="51">
        <f t="shared" si="11"/>
        <v>0</v>
      </c>
      <c r="W58" s="51">
        <f t="shared" si="12"/>
        <v>0</v>
      </c>
      <c r="X58" s="51">
        <f t="shared" si="13"/>
        <v>0</v>
      </c>
      <c r="Y58" s="51">
        <f t="shared" si="14"/>
        <v>0</v>
      </c>
      <c r="Z58" s="51">
        <f t="shared" si="15"/>
        <v>0</v>
      </c>
      <c r="AA58" s="51">
        <f t="shared" si="16"/>
        <v>0</v>
      </c>
      <c r="AB58" s="51">
        <f t="shared" si="17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18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19"/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20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21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22"/>
        <v>137</v>
      </c>
      <c r="BQ58" s="51">
        <v>137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80</v>
      </c>
      <c r="B59" s="49" t="s">
        <v>175</v>
      </c>
      <c r="C59" s="50" t="s">
        <v>176</v>
      </c>
      <c r="D59" s="51">
        <f t="shared" si="0"/>
        <v>1951</v>
      </c>
      <c r="E59" s="51">
        <f t="shared" si="1"/>
        <v>361</v>
      </c>
      <c r="F59" s="51">
        <f t="shared" si="2"/>
        <v>1127</v>
      </c>
      <c r="G59" s="51">
        <f t="shared" si="3"/>
        <v>436</v>
      </c>
      <c r="H59" s="51">
        <f t="shared" si="4"/>
        <v>5</v>
      </c>
      <c r="I59" s="51">
        <f t="shared" si="5"/>
        <v>17</v>
      </c>
      <c r="J59" s="51">
        <f t="shared" si="6"/>
        <v>3</v>
      </c>
      <c r="K59" s="51">
        <f t="shared" si="7"/>
        <v>2</v>
      </c>
      <c r="L59" s="51">
        <f t="shared" si="8"/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9"/>
        <v>1621</v>
      </c>
      <c r="U59" s="51">
        <f t="shared" si="10"/>
        <v>156</v>
      </c>
      <c r="V59" s="51">
        <f t="shared" si="11"/>
        <v>1127</v>
      </c>
      <c r="W59" s="51">
        <f t="shared" si="12"/>
        <v>316</v>
      </c>
      <c r="X59" s="51">
        <f t="shared" si="13"/>
        <v>5</v>
      </c>
      <c r="Y59" s="51">
        <f t="shared" si="14"/>
        <v>17</v>
      </c>
      <c r="Z59" s="51">
        <f t="shared" si="15"/>
        <v>0</v>
      </c>
      <c r="AA59" s="51">
        <f t="shared" si="16"/>
        <v>0</v>
      </c>
      <c r="AB59" s="51">
        <f t="shared" si="17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18"/>
        <v>482</v>
      </c>
      <c r="AK59" s="51">
        <v>0</v>
      </c>
      <c r="AL59" s="51">
        <v>482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19"/>
        <v>1139</v>
      </c>
      <c r="AS59" s="51">
        <v>156</v>
      </c>
      <c r="AT59" s="51">
        <v>645</v>
      </c>
      <c r="AU59" s="51">
        <v>316</v>
      </c>
      <c r="AV59" s="51">
        <v>5</v>
      </c>
      <c r="AW59" s="51">
        <v>17</v>
      </c>
      <c r="AX59" s="51">
        <v>0</v>
      </c>
      <c r="AY59" s="51">
        <v>0</v>
      </c>
      <c r="AZ59" s="51">
        <f t="shared" si="20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21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22"/>
        <v>330</v>
      </c>
      <c r="BQ59" s="51">
        <v>205</v>
      </c>
      <c r="BR59" s="51">
        <v>0</v>
      </c>
      <c r="BS59" s="51">
        <v>120</v>
      </c>
      <c r="BT59" s="51">
        <v>0</v>
      </c>
      <c r="BU59" s="51">
        <v>0</v>
      </c>
      <c r="BV59" s="51">
        <v>3</v>
      </c>
      <c r="BW59" s="51">
        <v>2</v>
      </c>
    </row>
    <row r="60" spans="1:75" ht="13.5">
      <c r="A60" s="26" t="s">
        <v>80</v>
      </c>
      <c r="B60" s="49" t="s">
        <v>177</v>
      </c>
      <c r="C60" s="50" t="s">
        <v>259</v>
      </c>
      <c r="D60" s="51">
        <f t="shared" si="0"/>
        <v>424</v>
      </c>
      <c r="E60" s="51">
        <f t="shared" si="1"/>
        <v>65</v>
      </c>
      <c r="F60" s="51">
        <f t="shared" si="2"/>
        <v>221</v>
      </c>
      <c r="G60" s="51">
        <f t="shared" si="3"/>
        <v>138</v>
      </c>
      <c r="H60" s="51">
        <f t="shared" si="4"/>
        <v>0</v>
      </c>
      <c r="I60" s="51">
        <f t="shared" si="5"/>
        <v>0</v>
      </c>
      <c r="J60" s="51">
        <f t="shared" si="6"/>
        <v>0</v>
      </c>
      <c r="K60" s="51">
        <f t="shared" si="7"/>
        <v>0</v>
      </c>
      <c r="L60" s="51">
        <f t="shared" si="8"/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9"/>
        <v>311</v>
      </c>
      <c r="U60" s="51">
        <f t="shared" si="10"/>
        <v>0</v>
      </c>
      <c r="V60" s="51">
        <f t="shared" si="11"/>
        <v>221</v>
      </c>
      <c r="W60" s="51">
        <f t="shared" si="12"/>
        <v>90</v>
      </c>
      <c r="X60" s="51">
        <f t="shared" si="13"/>
        <v>0</v>
      </c>
      <c r="Y60" s="51">
        <f t="shared" si="14"/>
        <v>0</v>
      </c>
      <c r="Z60" s="51">
        <f t="shared" si="15"/>
        <v>0</v>
      </c>
      <c r="AA60" s="51">
        <f t="shared" si="16"/>
        <v>0</v>
      </c>
      <c r="AB60" s="51">
        <f t="shared" si="17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18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19"/>
        <v>311</v>
      </c>
      <c r="AS60" s="51">
        <v>0</v>
      </c>
      <c r="AT60" s="51">
        <v>221</v>
      </c>
      <c r="AU60" s="51">
        <v>90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20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21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22"/>
        <v>113</v>
      </c>
      <c r="BQ60" s="51">
        <v>65</v>
      </c>
      <c r="BR60" s="51">
        <v>0</v>
      </c>
      <c r="BS60" s="51">
        <v>48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80</v>
      </c>
      <c r="B61" s="49" t="s">
        <v>178</v>
      </c>
      <c r="C61" s="50" t="s">
        <v>179</v>
      </c>
      <c r="D61" s="51">
        <f t="shared" si="0"/>
        <v>422</v>
      </c>
      <c r="E61" s="51">
        <f t="shared" si="1"/>
        <v>38</v>
      </c>
      <c r="F61" s="51">
        <f t="shared" si="2"/>
        <v>262</v>
      </c>
      <c r="G61" s="51">
        <f t="shared" si="3"/>
        <v>110</v>
      </c>
      <c r="H61" s="51">
        <f t="shared" si="4"/>
        <v>0</v>
      </c>
      <c r="I61" s="51">
        <f t="shared" si="5"/>
        <v>0</v>
      </c>
      <c r="J61" s="51">
        <f t="shared" si="6"/>
        <v>0</v>
      </c>
      <c r="K61" s="51">
        <f t="shared" si="7"/>
        <v>12</v>
      </c>
      <c r="L61" s="51">
        <f t="shared" si="8"/>
        <v>149</v>
      </c>
      <c r="M61" s="51">
        <v>0</v>
      </c>
      <c r="N61" s="51">
        <v>52</v>
      </c>
      <c r="O61" s="51">
        <v>85</v>
      </c>
      <c r="P61" s="51">
        <v>0</v>
      </c>
      <c r="Q61" s="51">
        <v>0</v>
      </c>
      <c r="R61" s="51">
        <v>0</v>
      </c>
      <c r="S61" s="51">
        <v>12</v>
      </c>
      <c r="T61" s="51">
        <f t="shared" si="9"/>
        <v>210</v>
      </c>
      <c r="U61" s="51">
        <f t="shared" si="10"/>
        <v>0</v>
      </c>
      <c r="V61" s="51">
        <f t="shared" si="11"/>
        <v>210</v>
      </c>
      <c r="W61" s="51">
        <f t="shared" si="12"/>
        <v>0</v>
      </c>
      <c r="X61" s="51">
        <f t="shared" si="13"/>
        <v>0</v>
      </c>
      <c r="Y61" s="51">
        <f t="shared" si="14"/>
        <v>0</v>
      </c>
      <c r="Z61" s="51">
        <f t="shared" si="15"/>
        <v>0</v>
      </c>
      <c r="AA61" s="51">
        <f t="shared" si="16"/>
        <v>0</v>
      </c>
      <c r="AB61" s="51">
        <f t="shared" si="17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18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19"/>
        <v>210</v>
      </c>
      <c r="AS61" s="51">
        <v>0</v>
      </c>
      <c r="AT61" s="51">
        <v>210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20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21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22"/>
        <v>63</v>
      </c>
      <c r="BQ61" s="51">
        <v>38</v>
      </c>
      <c r="BR61" s="51">
        <v>0</v>
      </c>
      <c r="BS61" s="51">
        <v>25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80</v>
      </c>
      <c r="B62" s="49" t="s">
        <v>180</v>
      </c>
      <c r="C62" s="50" t="s">
        <v>181</v>
      </c>
      <c r="D62" s="51">
        <f t="shared" si="0"/>
        <v>191</v>
      </c>
      <c r="E62" s="51">
        <f t="shared" si="1"/>
        <v>87</v>
      </c>
      <c r="F62" s="51">
        <f t="shared" si="2"/>
        <v>96</v>
      </c>
      <c r="G62" s="51">
        <f t="shared" si="3"/>
        <v>8</v>
      </c>
      <c r="H62" s="51">
        <f t="shared" si="4"/>
        <v>0</v>
      </c>
      <c r="I62" s="51">
        <f t="shared" si="5"/>
        <v>0</v>
      </c>
      <c r="J62" s="51">
        <f t="shared" si="6"/>
        <v>0</v>
      </c>
      <c r="K62" s="51">
        <f t="shared" si="7"/>
        <v>0</v>
      </c>
      <c r="L62" s="51">
        <f t="shared" si="8"/>
        <v>150</v>
      </c>
      <c r="M62" s="51">
        <v>87</v>
      </c>
      <c r="N62" s="51">
        <v>63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9"/>
        <v>33</v>
      </c>
      <c r="U62" s="51">
        <f t="shared" si="10"/>
        <v>0</v>
      </c>
      <c r="V62" s="51">
        <f t="shared" si="11"/>
        <v>33</v>
      </c>
      <c r="W62" s="51">
        <f t="shared" si="12"/>
        <v>0</v>
      </c>
      <c r="X62" s="51">
        <f t="shared" si="13"/>
        <v>0</v>
      </c>
      <c r="Y62" s="51">
        <f t="shared" si="14"/>
        <v>0</v>
      </c>
      <c r="Z62" s="51">
        <f t="shared" si="15"/>
        <v>0</v>
      </c>
      <c r="AA62" s="51">
        <f t="shared" si="16"/>
        <v>0</v>
      </c>
      <c r="AB62" s="51">
        <f t="shared" si="17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18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19"/>
        <v>33</v>
      </c>
      <c r="AS62" s="51">
        <v>0</v>
      </c>
      <c r="AT62" s="51">
        <v>33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f t="shared" si="20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21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22"/>
        <v>8</v>
      </c>
      <c r="BQ62" s="51">
        <v>0</v>
      </c>
      <c r="BR62" s="51">
        <v>0</v>
      </c>
      <c r="BS62" s="51">
        <v>8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80</v>
      </c>
      <c r="B63" s="49" t="s">
        <v>182</v>
      </c>
      <c r="C63" s="50" t="s">
        <v>183</v>
      </c>
      <c r="D63" s="51">
        <f t="shared" si="0"/>
        <v>160</v>
      </c>
      <c r="E63" s="51">
        <f t="shared" si="1"/>
        <v>74</v>
      </c>
      <c r="F63" s="51">
        <f t="shared" si="2"/>
        <v>52</v>
      </c>
      <c r="G63" s="51">
        <f t="shared" si="3"/>
        <v>34</v>
      </c>
      <c r="H63" s="51">
        <f t="shared" si="4"/>
        <v>0</v>
      </c>
      <c r="I63" s="51">
        <f t="shared" si="5"/>
        <v>0</v>
      </c>
      <c r="J63" s="51">
        <f t="shared" si="6"/>
        <v>0</v>
      </c>
      <c r="K63" s="51">
        <f t="shared" si="7"/>
        <v>0</v>
      </c>
      <c r="L63" s="51">
        <f t="shared" si="8"/>
        <v>74</v>
      </c>
      <c r="M63" s="51">
        <v>74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9"/>
        <v>52</v>
      </c>
      <c r="U63" s="51">
        <f t="shared" si="10"/>
        <v>0</v>
      </c>
      <c r="V63" s="51">
        <f t="shared" si="11"/>
        <v>52</v>
      </c>
      <c r="W63" s="51">
        <f t="shared" si="12"/>
        <v>0</v>
      </c>
      <c r="X63" s="51">
        <f t="shared" si="13"/>
        <v>0</v>
      </c>
      <c r="Y63" s="51">
        <f t="shared" si="14"/>
        <v>0</v>
      </c>
      <c r="Z63" s="51">
        <f t="shared" si="15"/>
        <v>0</v>
      </c>
      <c r="AA63" s="51">
        <f t="shared" si="16"/>
        <v>0</v>
      </c>
      <c r="AB63" s="51">
        <f t="shared" si="17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18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19"/>
        <v>52</v>
      </c>
      <c r="AS63" s="51">
        <v>0</v>
      </c>
      <c r="AT63" s="51">
        <v>52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f t="shared" si="20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21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22"/>
        <v>34</v>
      </c>
      <c r="BQ63" s="51">
        <v>0</v>
      </c>
      <c r="BR63" s="51">
        <v>0</v>
      </c>
      <c r="BS63" s="51">
        <v>34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80</v>
      </c>
      <c r="B64" s="49" t="s">
        <v>184</v>
      </c>
      <c r="C64" s="50" t="s">
        <v>185</v>
      </c>
      <c r="D64" s="51">
        <f t="shared" si="0"/>
        <v>105</v>
      </c>
      <c r="E64" s="51">
        <f t="shared" si="1"/>
        <v>46</v>
      </c>
      <c r="F64" s="51">
        <f t="shared" si="2"/>
        <v>37</v>
      </c>
      <c r="G64" s="51">
        <f t="shared" si="3"/>
        <v>22</v>
      </c>
      <c r="H64" s="51">
        <f t="shared" si="4"/>
        <v>0</v>
      </c>
      <c r="I64" s="51">
        <f t="shared" si="5"/>
        <v>0</v>
      </c>
      <c r="J64" s="51">
        <f t="shared" si="6"/>
        <v>0</v>
      </c>
      <c r="K64" s="51">
        <f t="shared" si="7"/>
        <v>0</v>
      </c>
      <c r="L64" s="51">
        <f t="shared" si="8"/>
        <v>33</v>
      </c>
      <c r="M64" s="51">
        <v>0</v>
      </c>
      <c r="N64" s="51">
        <v>11</v>
      </c>
      <c r="O64" s="51">
        <v>22</v>
      </c>
      <c r="P64" s="51">
        <v>0</v>
      </c>
      <c r="Q64" s="51">
        <v>0</v>
      </c>
      <c r="R64" s="51">
        <v>0</v>
      </c>
      <c r="S64" s="51">
        <v>0</v>
      </c>
      <c r="T64" s="51">
        <f t="shared" si="9"/>
        <v>71</v>
      </c>
      <c r="U64" s="51">
        <f t="shared" si="10"/>
        <v>46</v>
      </c>
      <c r="V64" s="51">
        <f t="shared" si="11"/>
        <v>25</v>
      </c>
      <c r="W64" s="51">
        <f t="shared" si="12"/>
        <v>0</v>
      </c>
      <c r="X64" s="51">
        <f t="shared" si="13"/>
        <v>0</v>
      </c>
      <c r="Y64" s="51">
        <f t="shared" si="14"/>
        <v>0</v>
      </c>
      <c r="Z64" s="51">
        <f t="shared" si="15"/>
        <v>0</v>
      </c>
      <c r="AA64" s="51">
        <f t="shared" si="16"/>
        <v>0</v>
      </c>
      <c r="AB64" s="51">
        <f t="shared" si="17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18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19"/>
        <v>71</v>
      </c>
      <c r="AS64" s="51">
        <v>46</v>
      </c>
      <c r="AT64" s="51">
        <v>25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f t="shared" si="20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21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22"/>
        <v>1</v>
      </c>
      <c r="BQ64" s="51">
        <v>0</v>
      </c>
      <c r="BR64" s="51">
        <v>1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80</v>
      </c>
      <c r="B65" s="49" t="s">
        <v>186</v>
      </c>
      <c r="C65" s="50" t="s">
        <v>187</v>
      </c>
      <c r="D65" s="51">
        <f t="shared" si="0"/>
        <v>133</v>
      </c>
      <c r="E65" s="51">
        <f aca="true" t="shared" si="23" ref="E65:E102">M65+U65+BQ65</f>
        <v>39</v>
      </c>
      <c r="F65" s="51">
        <f aca="true" t="shared" si="24" ref="F65:F102">N65+V65+BR65</f>
        <v>94</v>
      </c>
      <c r="G65" s="51">
        <f aca="true" t="shared" si="25" ref="G65:G102">O65+W65+BS65</f>
        <v>0</v>
      </c>
      <c r="H65" s="51">
        <f aca="true" t="shared" si="26" ref="H65:H102">P65+X65+BT65</f>
        <v>0</v>
      </c>
      <c r="I65" s="51">
        <f aca="true" t="shared" si="27" ref="I65:I102">Q65+Y65+BU65</f>
        <v>0</v>
      </c>
      <c r="J65" s="51">
        <f aca="true" t="shared" si="28" ref="J65:J102">R65+Z65+BV65</f>
        <v>0</v>
      </c>
      <c r="K65" s="51">
        <f aca="true" t="shared" si="29" ref="K65:K102">S65+AA65+BW65</f>
        <v>0</v>
      </c>
      <c r="L65" s="51">
        <f aca="true" t="shared" si="30" ref="L65:L102">SUM(M65:S65)</f>
        <v>39</v>
      </c>
      <c r="M65" s="51">
        <v>39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aca="true" t="shared" si="31" ref="T65:T102">SUM(U65:AA65)</f>
        <v>94</v>
      </c>
      <c r="U65" s="51">
        <f aca="true" t="shared" si="32" ref="U65:U102">AC65+AK65+AS65+BA65+BI65</f>
        <v>0</v>
      </c>
      <c r="V65" s="51">
        <f aca="true" t="shared" si="33" ref="V65:V102">AD65+AL65+AT65+BB65+BJ65</f>
        <v>94</v>
      </c>
      <c r="W65" s="51">
        <f aca="true" t="shared" si="34" ref="W65:W102">AE65+AM65+AU65+BC65+BK65</f>
        <v>0</v>
      </c>
      <c r="X65" s="51">
        <f aca="true" t="shared" si="35" ref="X65:X102">AF65+AN65+AV65+BD65+BL65</f>
        <v>0</v>
      </c>
      <c r="Y65" s="51">
        <f aca="true" t="shared" si="36" ref="Y65:Y102">AG65+AO65+AW65+BE65+BM65</f>
        <v>0</v>
      </c>
      <c r="Z65" s="51">
        <f aca="true" t="shared" si="37" ref="Z65:Z102">AH65+AP65+AX65+BF65+BN65</f>
        <v>0</v>
      </c>
      <c r="AA65" s="51">
        <f aca="true" t="shared" si="38" ref="AA65:AA102">AI65+AQ65+AY65+BG65+BO65</f>
        <v>0</v>
      </c>
      <c r="AB65" s="51">
        <f aca="true" t="shared" si="39" ref="AB65:AB102">SUM(AC65:AI65)</f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aca="true" t="shared" si="40" ref="AJ65:AJ102">SUM(AK65:AQ65)</f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aca="true" t="shared" si="41" ref="AR65:AR102">SUM(AS65:AY65)</f>
        <v>94</v>
      </c>
      <c r="AS65" s="51">
        <v>0</v>
      </c>
      <c r="AT65" s="51">
        <v>94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f aca="true" t="shared" si="42" ref="AZ65:AZ102">SUM(BA65:BG65)</f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aca="true" t="shared" si="43" ref="BH65:BH102">SUM(BI65:BO65)</f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aca="true" t="shared" si="44" ref="BP65:BP102">SUM(BQ65:BW65)</f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80</v>
      </c>
      <c r="B66" s="49" t="s">
        <v>188</v>
      </c>
      <c r="C66" s="50" t="s">
        <v>189</v>
      </c>
      <c r="D66" s="51">
        <f t="shared" si="0"/>
        <v>268</v>
      </c>
      <c r="E66" s="51">
        <f t="shared" si="23"/>
        <v>158</v>
      </c>
      <c r="F66" s="51">
        <f t="shared" si="24"/>
        <v>30</v>
      </c>
      <c r="G66" s="51">
        <f t="shared" si="25"/>
        <v>64</v>
      </c>
      <c r="H66" s="51">
        <f t="shared" si="26"/>
        <v>10</v>
      </c>
      <c r="I66" s="51">
        <f t="shared" si="27"/>
        <v>0</v>
      </c>
      <c r="J66" s="51">
        <f t="shared" si="28"/>
        <v>3</v>
      </c>
      <c r="K66" s="51">
        <f t="shared" si="29"/>
        <v>3</v>
      </c>
      <c r="L66" s="51">
        <f t="shared" si="30"/>
        <v>268</v>
      </c>
      <c r="M66" s="51">
        <v>158</v>
      </c>
      <c r="N66" s="51">
        <v>30</v>
      </c>
      <c r="O66" s="51">
        <v>64</v>
      </c>
      <c r="P66" s="51">
        <v>10</v>
      </c>
      <c r="Q66" s="51">
        <v>0</v>
      </c>
      <c r="R66" s="51">
        <v>3</v>
      </c>
      <c r="S66" s="51">
        <v>3</v>
      </c>
      <c r="T66" s="51">
        <f t="shared" si="31"/>
        <v>0</v>
      </c>
      <c r="U66" s="51">
        <f t="shared" si="32"/>
        <v>0</v>
      </c>
      <c r="V66" s="51">
        <f t="shared" si="33"/>
        <v>0</v>
      </c>
      <c r="W66" s="51">
        <f t="shared" si="34"/>
        <v>0</v>
      </c>
      <c r="X66" s="51">
        <f t="shared" si="35"/>
        <v>0</v>
      </c>
      <c r="Y66" s="51">
        <f t="shared" si="36"/>
        <v>0</v>
      </c>
      <c r="Z66" s="51">
        <f t="shared" si="37"/>
        <v>0</v>
      </c>
      <c r="AA66" s="51">
        <f t="shared" si="38"/>
        <v>0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80</v>
      </c>
      <c r="B67" s="49" t="s">
        <v>190</v>
      </c>
      <c r="C67" s="50" t="s">
        <v>191</v>
      </c>
      <c r="D67" s="51">
        <f t="shared" si="0"/>
        <v>3000</v>
      </c>
      <c r="E67" s="51">
        <f t="shared" si="23"/>
        <v>1863</v>
      </c>
      <c r="F67" s="51">
        <f t="shared" si="24"/>
        <v>619</v>
      </c>
      <c r="G67" s="51">
        <f t="shared" si="25"/>
        <v>417</v>
      </c>
      <c r="H67" s="51">
        <f t="shared" si="26"/>
        <v>64</v>
      </c>
      <c r="I67" s="51">
        <f t="shared" si="27"/>
        <v>0</v>
      </c>
      <c r="J67" s="51">
        <f t="shared" si="28"/>
        <v>26</v>
      </c>
      <c r="K67" s="51">
        <f t="shared" si="29"/>
        <v>11</v>
      </c>
      <c r="L67" s="51">
        <f t="shared" si="30"/>
        <v>2688</v>
      </c>
      <c r="M67" s="51">
        <v>1863</v>
      </c>
      <c r="N67" s="51">
        <v>307</v>
      </c>
      <c r="O67" s="51">
        <v>417</v>
      </c>
      <c r="P67" s="51">
        <v>64</v>
      </c>
      <c r="Q67" s="51">
        <v>0</v>
      </c>
      <c r="R67" s="51">
        <v>26</v>
      </c>
      <c r="S67" s="51">
        <v>11</v>
      </c>
      <c r="T67" s="51">
        <f t="shared" si="31"/>
        <v>312</v>
      </c>
      <c r="U67" s="51">
        <f t="shared" si="32"/>
        <v>0</v>
      </c>
      <c r="V67" s="51">
        <f t="shared" si="33"/>
        <v>312</v>
      </c>
      <c r="W67" s="51">
        <f t="shared" si="34"/>
        <v>0</v>
      </c>
      <c r="X67" s="51">
        <f t="shared" si="35"/>
        <v>0</v>
      </c>
      <c r="Y67" s="51">
        <f t="shared" si="36"/>
        <v>0</v>
      </c>
      <c r="Z67" s="51">
        <f t="shared" si="37"/>
        <v>0</v>
      </c>
      <c r="AA67" s="51">
        <f t="shared" si="38"/>
        <v>0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312</v>
      </c>
      <c r="AK67" s="51">
        <v>0</v>
      </c>
      <c r="AL67" s="51">
        <v>312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80</v>
      </c>
      <c r="B68" s="49" t="s">
        <v>192</v>
      </c>
      <c r="C68" s="50" t="s">
        <v>193</v>
      </c>
      <c r="D68" s="51">
        <f t="shared" si="0"/>
        <v>296</v>
      </c>
      <c r="E68" s="51">
        <f t="shared" si="23"/>
        <v>137</v>
      </c>
      <c r="F68" s="51">
        <f t="shared" si="24"/>
        <v>84</v>
      </c>
      <c r="G68" s="51">
        <f t="shared" si="25"/>
        <v>60</v>
      </c>
      <c r="H68" s="51">
        <f t="shared" si="26"/>
        <v>11</v>
      </c>
      <c r="I68" s="51">
        <f t="shared" si="27"/>
        <v>0</v>
      </c>
      <c r="J68" s="51">
        <f t="shared" si="28"/>
        <v>0</v>
      </c>
      <c r="K68" s="51">
        <f t="shared" si="29"/>
        <v>4</v>
      </c>
      <c r="L68" s="51">
        <f t="shared" si="30"/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296</v>
      </c>
      <c r="U68" s="51">
        <f t="shared" si="32"/>
        <v>137</v>
      </c>
      <c r="V68" s="51">
        <f t="shared" si="33"/>
        <v>84</v>
      </c>
      <c r="W68" s="51">
        <f t="shared" si="34"/>
        <v>60</v>
      </c>
      <c r="X68" s="51">
        <f t="shared" si="35"/>
        <v>11</v>
      </c>
      <c r="Y68" s="51">
        <f t="shared" si="36"/>
        <v>0</v>
      </c>
      <c r="Z68" s="51">
        <f t="shared" si="37"/>
        <v>0</v>
      </c>
      <c r="AA68" s="51">
        <f t="shared" si="38"/>
        <v>4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49</v>
      </c>
      <c r="AK68" s="51">
        <v>0</v>
      </c>
      <c r="AL68" s="51">
        <v>49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247</v>
      </c>
      <c r="AS68" s="51">
        <v>137</v>
      </c>
      <c r="AT68" s="51">
        <v>35</v>
      </c>
      <c r="AU68" s="51">
        <v>60</v>
      </c>
      <c r="AV68" s="51">
        <v>11</v>
      </c>
      <c r="AW68" s="51">
        <v>0</v>
      </c>
      <c r="AX68" s="51">
        <v>0</v>
      </c>
      <c r="AY68" s="51">
        <v>4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80</v>
      </c>
      <c r="B69" s="49" t="s">
        <v>194</v>
      </c>
      <c r="C69" s="50" t="s">
        <v>195</v>
      </c>
      <c r="D69" s="51">
        <f t="shared" si="0"/>
        <v>777</v>
      </c>
      <c r="E69" s="51">
        <f t="shared" si="23"/>
        <v>474</v>
      </c>
      <c r="F69" s="51">
        <f t="shared" si="24"/>
        <v>54</v>
      </c>
      <c r="G69" s="51">
        <f t="shared" si="25"/>
        <v>110</v>
      </c>
      <c r="H69" s="51">
        <f t="shared" si="26"/>
        <v>10</v>
      </c>
      <c r="I69" s="51">
        <f t="shared" si="27"/>
        <v>96</v>
      </c>
      <c r="J69" s="51">
        <f t="shared" si="28"/>
        <v>26</v>
      </c>
      <c r="K69" s="51">
        <f t="shared" si="29"/>
        <v>7</v>
      </c>
      <c r="L69" s="51">
        <f t="shared" si="30"/>
        <v>777</v>
      </c>
      <c r="M69" s="51">
        <v>474</v>
      </c>
      <c r="N69" s="51">
        <v>54</v>
      </c>
      <c r="O69" s="51">
        <v>110</v>
      </c>
      <c r="P69" s="51">
        <v>10</v>
      </c>
      <c r="Q69" s="51">
        <v>96</v>
      </c>
      <c r="R69" s="51">
        <v>26</v>
      </c>
      <c r="S69" s="51">
        <v>7</v>
      </c>
      <c r="T69" s="51">
        <f t="shared" si="31"/>
        <v>0</v>
      </c>
      <c r="U69" s="51">
        <f t="shared" si="32"/>
        <v>0</v>
      </c>
      <c r="V69" s="51">
        <f t="shared" si="33"/>
        <v>0</v>
      </c>
      <c r="W69" s="51">
        <f t="shared" si="34"/>
        <v>0</v>
      </c>
      <c r="X69" s="51">
        <f t="shared" si="35"/>
        <v>0</v>
      </c>
      <c r="Y69" s="51">
        <f t="shared" si="36"/>
        <v>0</v>
      </c>
      <c r="Z69" s="51">
        <f t="shared" si="37"/>
        <v>0</v>
      </c>
      <c r="AA69" s="51">
        <f t="shared" si="38"/>
        <v>0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80</v>
      </c>
      <c r="B70" s="49" t="s">
        <v>196</v>
      </c>
      <c r="C70" s="50" t="s">
        <v>197</v>
      </c>
      <c r="D70" s="51">
        <f t="shared" si="0"/>
        <v>187</v>
      </c>
      <c r="E70" s="51">
        <f t="shared" si="23"/>
        <v>83</v>
      </c>
      <c r="F70" s="51">
        <f t="shared" si="24"/>
        <v>21</v>
      </c>
      <c r="G70" s="51">
        <f t="shared" si="25"/>
        <v>31</v>
      </c>
      <c r="H70" s="51">
        <f t="shared" si="26"/>
        <v>3</v>
      </c>
      <c r="I70" s="51">
        <f t="shared" si="27"/>
        <v>27</v>
      </c>
      <c r="J70" s="51">
        <f t="shared" si="28"/>
        <v>9</v>
      </c>
      <c r="K70" s="51">
        <f t="shared" si="29"/>
        <v>13</v>
      </c>
      <c r="L70" s="51">
        <f t="shared" si="30"/>
        <v>187</v>
      </c>
      <c r="M70" s="51">
        <v>83</v>
      </c>
      <c r="N70" s="51">
        <v>21</v>
      </c>
      <c r="O70" s="51">
        <v>31</v>
      </c>
      <c r="P70" s="51">
        <v>3</v>
      </c>
      <c r="Q70" s="51">
        <v>27</v>
      </c>
      <c r="R70" s="51">
        <v>9</v>
      </c>
      <c r="S70" s="51">
        <v>13</v>
      </c>
      <c r="T70" s="51">
        <f t="shared" si="31"/>
        <v>0</v>
      </c>
      <c r="U70" s="51">
        <f t="shared" si="32"/>
        <v>0</v>
      </c>
      <c r="V70" s="51">
        <f t="shared" si="33"/>
        <v>0</v>
      </c>
      <c r="W70" s="51">
        <f t="shared" si="34"/>
        <v>0</v>
      </c>
      <c r="X70" s="51">
        <f t="shared" si="35"/>
        <v>0</v>
      </c>
      <c r="Y70" s="51">
        <f t="shared" si="36"/>
        <v>0</v>
      </c>
      <c r="Z70" s="51">
        <f t="shared" si="37"/>
        <v>0</v>
      </c>
      <c r="AA70" s="51">
        <f t="shared" si="38"/>
        <v>0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80</v>
      </c>
      <c r="B71" s="49" t="s">
        <v>198</v>
      </c>
      <c r="C71" s="50" t="s">
        <v>199</v>
      </c>
      <c r="D71" s="51">
        <f aca="true" t="shared" si="45" ref="D71:D102">SUM(E71:K71)</f>
        <v>467</v>
      </c>
      <c r="E71" s="51">
        <f t="shared" si="23"/>
        <v>228</v>
      </c>
      <c r="F71" s="51">
        <f t="shared" si="24"/>
        <v>43</v>
      </c>
      <c r="G71" s="51">
        <f t="shared" si="25"/>
        <v>113</v>
      </c>
      <c r="H71" s="51">
        <f t="shared" si="26"/>
        <v>10</v>
      </c>
      <c r="I71" s="51">
        <f t="shared" si="27"/>
        <v>51</v>
      </c>
      <c r="J71" s="51">
        <f t="shared" si="28"/>
        <v>11</v>
      </c>
      <c r="K71" s="51">
        <f t="shared" si="29"/>
        <v>11</v>
      </c>
      <c r="L71" s="51">
        <f t="shared" si="30"/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397</v>
      </c>
      <c r="U71" s="51">
        <f t="shared" si="32"/>
        <v>179</v>
      </c>
      <c r="V71" s="51">
        <f t="shared" si="33"/>
        <v>39</v>
      </c>
      <c r="W71" s="51">
        <f t="shared" si="34"/>
        <v>96</v>
      </c>
      <c r="X71" s="51">
        <f t="shared" si="35"/>
        <v>10</v>
      </c>
      <c r="Y71" s="51">
        <f t="shared" si="36"/>
        <v>51</v>
      </c>
      <c r="Z71" s="51">
        <f t="shared" si="37"/>
        <v>11</v>
      </c>
      <c r="AA71" s="51">
        <f t="shared" si="38"/>
        <v>11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397</v>
      </c>
      <c r="AS71" s="51">
        <v>179</v>
      </c>
      <c r="AT71" s="51">
        <v>39</v>
      </c>
      <c r="AU71" s="51">
        <v>96</v>
      </c>
      <c r="AV71" s="51">
        <v>10</v>
      </c>
      <c r="AW71" s="51">
        <v>51</v>
      </c>
      <c r="AX71" s="51">
        <v>11</v>
      </c>
      <c r="AY71" s="51">
        <v>11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70</v>
      </c>
      <c r="BQ71" s="51">
        <v>49</v>
      </c>
      <c r="BR71" s="51">
        <v>4</v>
      </c>
      <c r="BS71" s="51">
        <v>17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80</v>
      </c>
      <c r="B72" s="49" t="s">
        <v>200</v>
      </c>
      <c r="C72" s="50" t="s">
        <v>201</v>
      </c>
      <c r="D72" s="51">
        <f t="shared" si="45"/>
        <v>1135</v>
      </c>
      <c r="E72" s="51">
        <f t="shared" si="23"/>
        <v>551</v>
      </c>
      <c r="F72" s="51">
        <f t="shared" si="24"/>
        <v>204</v>
      </c>
      <c r="G72" s="51">
        <f t="shared" si="25"/>
        <v>224</v>
      </c>
      <c r="H72" s="51">
        <f t="shared" si="26"/>
        <v>19</v>
      </c>
      <c r="I72" s="51">
        <f t="shared" si="27"/>
        <v>119</v>
      </c>
      <c r="J72" s="51">
        <f t="shared" si="28"/>
        <v>9</v>
      </c>
      <c r="K72" s="51">
        <f t="shared" si="29"/>
        <v>9</v>
      </c>
      <c r="L72" s="51">
        <f t="shared" si="30"/>
        <v>696</v>
      </c>
      <c r="M72" s="51">
        <v>351</v>
      </c>
      <c r="N72" s="51">
        <v>55</v>
      </c>
      <c r="O72" s="51">
        <v>152</v>
      </c>
      <c r="P72" s="51">
        <v>11</v>
      </c>
      <c r="Q72" s="51">
        <v>119</v>
      </c>
      <c r="R72" s="51">
        <v>0</v>
      </c>
      <c r="S72" s="51">
        <v>8</v>
      </c>
      <c r="T72" s="51">
        <f t="shared" si="31"/>
        <v>93</v>
      </c>
      <c r="U72" s="51">
        <f t="shared" si="32"/>
        <v>0</v>
      </c>
      <c r="V72" s="51">
        <f t="shared" si="33"/>
        <v>93</v>
      </c>
      <c r="W72" s="51">
        <f t="shared" si="34"/>
        <v>0</v>
      </c>
      <c r="X72" s="51">
        <f t="shared" si="35"/>
        <v>0</v>
      </c>
      <c r="Y72" s="51">
        <f t="shared" si="36"/>
        <v>0</v>
      </c>
      <c r="Z72" s="51">
        <f t="shared" si="37"/>
        <v>0</v>
      </c>
      <c r="AA72" s="51">
        <f t="shared" si="38"/>
        <v>0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93</v>
      </c>
      <c r="AK72" s="51">
        <v>0</v>
      </c>
      <c r="AL72" s="51">
        <v>93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346</v>
      </c>
      <c r="BQ72" s="51">
        <v>200</v>
      </c>
      <c r="BR72" s="51">
        <v>56</v>
      </c>
      <c r="BS72" s="51">
        <v>72</v>
      </c>
      <c r="BT72" s="51">
        <v>8</v>
      </c>
      <c r="BU72" s="51">
        <v>0</v>
      </c>
      <c r="BV72" s="51">
        <v>9</v>
      </c>
      <c r="BW72" s="51">
        <v>1</v>
      </c>
    </row>
    <row r="73" spans="1:75" ht="13.5">
      <c r="A73" s="26" t="s">
        <v>80</v>
      </c>
      <c r="B73" s="49" t="s">
        <v>202</v>
      </c>
      <c r="C73" s="50" t="s">
        <v>32</v>
      </c>
      <c r="D73" s="51">
        <f t="shared" si="45"/>
        <v>243</v>
      </c>
      <c r="E73" s="51">
        <f t="shared" si="23"/>
        <v>123</v>
      </c>
      <c r="F73" s="51">
        <f t="shared" si="24"/>
        <v>21</v>
      </c>
      <c r="G73" s="51">
        <f t="shared" si="25"/>
        <v>38</v>
      </c>
      <c r="H73" s="51">
        <f t="shared" si="26"/>
        <v>5</v>
      </c>
      <c r="I73" s="51">
        <f t="shared" si="27"/>
        <v>31</v>
      </c>
      <c r="J73" s="51">
        <f t="shared" si="28"/>
        <v>14</v>
      </c>
      <c r="K73" s="51">
        <f t="shared" si="29"/>
        <v>11</v>
      </c>
      <c r="L73" s="51">
        <f t="shared" si="30"/>
        <v>243</v>
      </c>
      <c r="M73" s="51">
        <v>123</v>
      </c>
      <c r="N73" s="51">
        <v>21</v>
      </c>
      <c r="O73" s="51">
        <v>38</v>
      </c>
      <c r="P73" s="51">
        <v>5</v>
      </c>
      <c r="Q73" s="51">
        <v>31</v>
      </c>
      <c r="R73" s="51">
        <v>14</v>
      </c>
      <c r="S73" s="51">
        <v>11</v>
      </c>
      <c r="T73" s="51">
        <f t="shared" si="31"/>
        <v>0</v>
      </c>
      <c r="U73" s="51">
        <f t="shared" si="32"/>
        <v>0</v>
      </c>
      <c r="V73" s="51">
        <f t="shared" si="33"/>
        <v>0</v>
      </c>
      <c r="W73" s="51">
        <f t="shared" si="34"/>
        <v>0</v>
      </c>
      <c r="X73" s="51">
        <f t="shared" si="35"/>
        <v>0</v>
      </c>
      <c r="Y73" s="51">
        <f t="shared" si="36"/>
        <v>0</v>
      </c>
      <c r="Z73" s="51">
        <f t="shared" si="37"/>
        <v>0</v>
      </c>
      <c r="AA73" s="51">
        <f t="shared" si="38"/>
        <v>0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80</v>
      </c>
      <c r="B74" s="49" t="s">
        <v>203</v>
      </c>
      <c r="C74" s="50" t="s">
        <v>204</v>
      </c>
      <c r="D74" s="51">
        <f t="shared" si="45"/>
        <v>2844</v>
      </c>
      <c r="E74" s="51">
        <f t="shared" si="23"/>
        <v>2173</v>
      </c>
      <c r="F74" s="51">
        <f t="shared" si="24"/>
        <v>5</v>
      </c>
      <c r="G74" s="51">
        <f t="shared" si="25"/>
        <v>188</v>
      </c>
      <c r="H74" s="51">
        <f t="shared" si="26"/>
        <v>22</v>
      </c>
      <c r="I74" s="51">
        <f t="shared" si="27"/>
        <v>228</v>
      </c>
      <c r="J74" s="51">
        <f t="shared" si="28"/>
        <v>41</v>
      </c>
      <c r="K74" s="51">
        <f t="shared" si="29"/>
        <v>187</v>
      </c>
      <c r="L74" s="51">
        <f t="shared" si="30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2844</v>
      </c>
      <c r="U74" s="51">
        <f t="shared" si="32"/>
        <v>2173</v>
      </c>
      <c r="V74" s="51">
        <f t="shared" si="33"/>
        <v>5</v>
      </c>
      <c r="W74" s="51">
        <f t="shared" si="34"/>
        <v>188</v>
      </c>
      <c r="X74" s="51">
        <f t="shared" si="35"/>
        <v>22</v>
      </c>
      <c r="Y74" s="51">
        <f t="shared" si="36"/>
        <v>228</v>
      </c>
      <c r="Z74" s="51">
        <f t="shared" si="37"/>
        <v>41</v>
      </c>
      <c r="AA74" s="51">
        <f t="shared" si="38"/>
        <v>187</v>
      </c>
      <c r="AB74" s="51">
        <f t="shared" si="39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2844</v>
      </c>
      <c r="AS74" s="51">
        <v>2173</v>
      </c>
      <c r="AT74" s="51">
        <v>5</v>
      </c>
      <c r="AU74" s="51">
        <v>188</v>
      </c>
      <c r="AV74" s="51">
        <v>22</v>
      </c>
      <c r="AW74" s="51">
        <v>228</v>
      </c>
      <c r="AX74" s="51">
        <v>41</v>
      </c>
      <c r="AY74" s="51">
        <v>187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80</v>
      </c>
      <c r="B75" s="49" t="s">
        <v>205</v>
      </c>
      <c r="C75" s="50" t="s">
        <v>287</v>
      </c>
      <c r="D75" s="51">
        <f t="shared" si="45"/>
        <v>588</v>
      </c>
      <c r="E75" s="51">
        <f t="shared" si="23"/>
        <v>319</v>
      </c>
      <c r="F75" s="51">
        <f t="shared" si="24"/>
        <v>59</v>
      </c>
      <c r="G75" s="51">
        <f t="shared" si="25"/>
        <v>98</v>
      </c>
      <c r="H75" s="51">
        <f t="shared" si="26"/>
        <v>12</v>
      </c>
      <c r="I75" s="51">
        <f t="shared" si="27"/>
        <v>65</v>
      </c>
      <c r="J75" s="51">
        <f t="shared" si="28"/>
        <v>15</v>
      </c>
      <c r="K75" s="51">
        <f t="shared" si="29"/>
        <v>20</v>
      </c>
      <c r="L75" s="51">
        <f t="shared" si="30"/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f t="shared" si="31"/>
        <v>588</v>
      </c>
      <c r="U75" s="51">
        <f t="shared" si="32"/>
        <v>319</v>
      </c>
      <c r="V75" s="51">
        <f t="shared" si="33"/>
        <v>59</v>
      </c>
      <c r="W75" s="51">
        <f t="shared" si="34"/>
        <v>98</v>
      </c>
      <c r="X75" s="51">
        <f t="shared" si="35"/>
        <v>12</v>
      </c>
      <c r="Y75" s="51">
        <f t="shared" si="36"/>
        <v>65</v>
      </c>
      <c r="Z75" s="51">
        <f t="shared" si="37"/>
        <v>15</v>
      </c>
      <c r="AA75" s="51">
        <f t="shared" si="38"/>
        <v>20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588</v>
      </c>
      <c r="AS75" s="51">
        <v>319</v>
      </c>
      <c r="AT75" s="51">
        <v>59</v>
      </c>
      <c r="AU75" s="51">
        <v>98</v>
      </c>
      <c r="AV75" s="51">
        <v>12</v>
      </c>
      <c r="AW75" s="51">
        <v>65</v>
      </c>
      <c r="AX75" s="51">
        <v>15</v>
      </c>
      <c r="AY75" s="51">
        <v>20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80</v>
      </c>
      <c r="B76" s="49" t="s">
        <v>206</v>
      </c>
      <c r="C76" s="50" t="s">
        <v>77</v>
      </c>
      <c r="D76" s="51">
        <f t="shared" si="45"/>
        <v>983</v>
      </c>
      <c r="E76" s="51">
        <f t="shared" si="23"/>
        <v>467</v>
      </c>
      <c r="F76" s="51">
        <f t="shared" si="24"/>
        <v>12</v>
      </c>
      <c r="G76" s="51">
        <f t="shared" si="25"/>
        <v>162</v>
      </c>
      <c r="H76" s="51">
        <f t="shared" si="26"/>
        <v>15</v>
      </c>
      <c r="I76" s="51">
        <f t="shared" si="27"/>
        <v>160</v>
      </c>
      <c r="J76" s="51">
        <f t="shared" si="28"/>
        <v>27</v>
      </c>
      <c r="K76" s="51">
        <f t="shared" si="29"/>
        <v>140</v>
      </c>
      <c r="L76" s="51">
        <f t="shared" si="30"/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f t="shared" si="31"/>
        <v>983</v>
      </c>
      <c r="U76" s="51">
        <f t="shared" si="32"/>
        <v>467</v>
      </c>
      <c r="V76" s="51">
        <f t="shared" si="33"/>
        <v>12</v>
      </c>
      <c r="W76" s="51">
        <f t="shared" si="34"/>
        <v>162</v>
      </c>
      <c r="X76" s="51">
        <f t="shared" si="35"/>
        <v>15</v>
      </c>
      <c r="Y76" s="51">
        <f t="shared" si="36"/>
        <v>160</v>
      </c>
      <c r="Z76" s="51">
        <f t="shared" si="37"/>
        <v>27</v>
      </c>
      <c r="AA76" s="51">
        <f t="shared" si="38"/>
        <v>140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983</v>
      </c>
      <c r="AS76" s="51">
        <v>467</v>
      </c>
      <c r="AT76" s="51">
        <v>12</v>
      </c>
      <c r="AU76" s="51">
        <v>162</v>
      </c>
      <c r="AV76" s="51">
        <v>15</v>
      </c>
      <c r="AW76" s="51">
        <v>160</v>
      </c>
      <c r="AX76" s="51">
        <v>27</v>
      </c>
      <c r="AY76" s="51">
        <v>140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0</v>
      </c>
      <c r="BW76" s="51">
        <v>0</v>
      </c>
    </row>
    <row r="77" spans="1:75" ht="13.5">
      <c r="A77" s="26" t="s">
        <v>80</v>
      </c>
      <c r="B77" s="49" t="s">
        <v>207</v>
      </c>
      <c r="C77" s="50" t="s">
        <v>208</v>
      </c>
      <c r="D77" s="51">
        <f t="shared" si="45"/>
        <v>391</v>
      </c>
      <c r="E77" s="51">
        <f t="shared" si="23"/>
        <v>201</v>
      </c>
      <c r="F77" s="51">
        <f t="shared" si="24"/>
        <v>69</v>
      </c>
      <c r="G77" s="51">
        <f t="shared" si="25"/>
        <v>80</v>
      </c>
      <c r="H77" s="51">
        <f t="shared" si="26"/>
        <v>15</v>
      </c>
      <c r="I77" s="51">
        <f t="shared" si="27"/>
        <v>0</v>
      </c>
      <c r="J77" s="51">
        <f t="shared" si="28"/>
        <v>26</v>
      </c>
      <c r="K77" s="51">
        <f t="shared" si="29"/>
        <v>0</v>
      </c>
      <c r="L77" s="51">
        <f t="shared" si="30"/>
        <v>391</v>
      </c>
      <c r="M77" s="51">
        <v>201</v>
      </c>
      <c r="N77" s="51">
        <v>69</v>
      </c>
      <c r="O77" s="51">
        <v>80</v>
      </c>
      <c r="P77" s="51">
        <v>15</v>
      </c>
      <c r="Q77" s="51">
        <v>0</v>
      </c>
      <c r="R77" s="51">
        <v>26</v>
      </c>
      <c r="S77" s="51">
        <v>0</v>
      </c>
      <c r="T77" s="51">
        <f t="shared" si="31"/>
        <v>0</v>
      </c>
      <c r="U77" s="51">
        <f t="shared" si="32"/>
        <v>0</v>
      </c>
      <c r="V77" s="51">
        <f t="shared" si="33"/>
        <v>0</v>
      </c>
      <c r="W77" s="51">
        <f t="shared" si="34"/>
        <v>0</v>
      </c>
      <c r="X77" s="51">
        <f t="shared" si="35"/>
        <v>0</v>
      </c>
      <c r="Y77" s="51">
        <f t="shared" si="36"/>
        <v>0</v>
      </c>
      <c r="Z77" s="51">
        <f t="shared" si="37"/>
        <v>0</v>
      </c>
      <c r="AA77" s="51">
        <f t="shared" si="38"/>
        <v>0</v>
      </c>
      <c r="AB77" s="51">
        <f t="shared" si="39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26" t="s">
        <v>80</v>
      </c>
      <c r="B78" s="49" t="s">
        <v>209</v>
      </c>
      <c r="C78" s="50" t="s">
        <v>210</v>
      </c>
      <c r="D78" s="51">
        <f t="shared" si="45"/>
        <v>84</v>
      </c>
      <c r="E78" s="51">
        <f t="shared" si="23"/>
        <v>0</v>
      </c>
      <c r="F78" s="51">
        <f t="shared" si="24"/>
        <v>84</v>
      </c>
      <c r="G78" s="51">
        <f t="shared" si="25"/>
        <v>0</v>
      </c>
      <c r="H78" s="51">
        <f t="shared" si="26"/>
        <v>0</v>
      </c>
      <c r="I78" s="51">
        <f t="shared" si="27"/>
        <v>0</v>
      </c>
      <c r="J78" s="51">
        <f t="shared" si="28"/>
        <v>0</v>
      </c>
      <c r="K78" s="51">
        <f t="shared" si="29"/>
        <v>0</v>
      </c>
      <c r="L78" s="51">
        <f t="shared" si="30"/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 t="shared" si="31"/>
        <v>84</v>
      </c>
      <c r="U78" s="51">
        <f t="shared" si="32"/>
        <v>0</v>
      </c>
      <c r="V78" s="51">
        <f t="shared" si="33"/>
        <v>84</v>
      </c>
      <c r="W78" s="51">
        <f t="shared" si="34"/>
        <v>0</v>
      </c>
      <c r="X78" s="51">
        <f t="shared" si="35"/>
        <v>0</v>
      </c>
      <c r="Y78" s="51">
        <f t="shared" si="36"/>
        <v>0</v>
      </c>
      <c r="Z78" s="51">
        <f t="shared" si="37"/>
        <v>0</v>
      </c>
      <c r="AA78" s="51">
        <f t="shared" si="38"/>
        <v>0</v>
      </c>
      <c r="AB78" s="51">
        <f t="shared" si="39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0"/>
        <v>84</v>
      </c>
      <c r="AK78" s="51">
        <v>0</v>
      </c>
      <c r="AL78" s="51">
        <v>84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</row>
    <row r="79" spans="1:75" ht="13.5">
      <c r="A79" s="26" t="s">
        <v>80</v>
      </c>
      <c r="B79" s="49" t="s">
        <v>211</v>
      </c>
      <c r="C79" s="50" t="s">
        <v>212</v>
      </c>
      <c r="D79" s="51">
        <f t="shared" si="45"/>
        <v>176</v>
      </c>
      <c r="E79" s="51">
        <f t="shared" si="23"/>
        <v>115</v>
      </c>
      <c r="F79" s="51">
        <f t="shared" si="24"/>
        <v>61</v>
      </c>
      <c r="G79" s="51">
        <f t="shared" si="25"/>
        <v>0</v>
      </c>
      <c r="H79" s="51">
        <f t="shared" si="26"/>
        <v>0</v>
      </c>
      <c r="I79" s="51">
        <f t="shared" si="27"/>
        <v>0</v>
      </c>
      <c r="J79" s="51">
        <f t="shared" si="28"/>
        <v>0</v>
      </c>
      <c r="K79" s="51">
        <f t="shared" si="29"/>
        <v>0</v>
      </c>
      <c r="L79" s="51">
        <f t="shared" si="30"/>
        <v>115</v>
      </c>
      <c r="M79" s="51">
        <v>115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 t="shared" si="31"/>
        <v>61</v>
      </c>
      <c r="U79" s="51">
        <f t="shared" si="32"/>
        <v>0</v>
      </c>
      <c r="V79" s="51">
        <f t="shared" si="33"/>
        <v>61</v>
      </c>
      <c r="W79" s="51">
        <f t="shared" si="34"/>
        <v>0</v>
      </c>
      <c r="X79" s="51">
        <f t="shared" si="35"/>
        <v>0</v>
      </c>
      <c r="Y79" s="51">
        <f t="shared" si="36"/>
        <v>0</v>
      </c>
      <c r="Z79" s="51">
        <f t="shared" si="37"/>
        <v>0</v>
      </c>
      <c r="AA79" s="51">
        <f t="shared" si="38"/>
        <v>0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61</v>
      </c>
      <c r="AS79" s="51">
        <v>0</v>
      </c>
      <c r="AT79" s="51">
        <v>61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80</v>
      </c>
      <c r="B80" s="49" t="s">
        <v>213</v>
      </c>
      <c r="C80" s="50" t="s">
        <v>214</v>
      </c>
      <c r="D80" s="51">
        <f t="shared" si="45"/>
        <v>480</v>
      </c>
      <c r="E80" s="51">
        <f t="shared" si="23"/>
        <v>247</v>
      </c>
      <c r="F80" s="51">
        <f t="shared" si="24"/>
        <v>152</v>
      </c>
      <c r="G80" s="51">
        <f t="shared" si="25"/>
        <v>68</v>
      </c>
      <c r="H80" s="51">
        <f t="shared" si="26"/>
        <v>13</v>
      </c>
      <c r="I80" s="51">
        <f t="shared" si="27"/>
        <v>0</v>
      </c>
      <c r="J80" s="51">
        <f t="shared" si="28"/>
        <v>0</v>
      </c>
      <c r="K80" s="51">
        <f t="shared" si="29"/>
        <v>0</v>
      </c>
      <c r="L80" s="51">
        <f t="shared" si="30"/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 t="shared" si="31"/>
        <v>480</v>
      </c>
      <c r="U80" s="51">
        <f t="shared" si="32"/>
        <v>247</v>
      </c>
      <c r="V80" s="51">
        <f t="shared" si="33"/>
        <v>152</v>
      </c>
      <c r="W80" s="51">
        <f t="shared" si="34"/>
        <v>68</v>
      </c>
      <c r="X80" s="51">
        <f t="shared" si="35"/>
        <v>13</v>
      </c>
      <c r="Y80" s="51">
        <f t="shared" si="36"/>
        <v>0</v>
      </c>
      <c r="Z80" s="51">
        <f t="shared" si="37"/>
        <v>0</v>
      </c>
      <c r="AA80" s="51">
        <f t="shared" si="38"/>
        <v>0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152</v>
      </c>
      <c r="AK80" s="51">
        <v>0</v>
      </c>
      <c r="AL80" s="51">
        <v>152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328</v>
      </c>
      <c r="AS80" s="51">
        <v>247</v>
      </c>
      <c r="AT80" s="51">
        <v>0</v>
      </c>
      <c r="AU80" s="51">
        <v>68</v>
      </c>
      <c r="AV80" s="51">
        <v>13</v>
      </c>
      <c r="AW80" s="51">
        <v>0</v>
      </c>
      <c r="AX80" s="51">
        <v>0</v>
      </c>
      <c r="AY80" s="51">
        <v>0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</row>
    <row r="81" spans="1:75" ht="13.5">
      <c r="A81" s="26" t="s">
        <v>80</v>
      </c>
      <c r="B81" s="49" t="s">
        <v>215</v>
      </c>
      <c r="C81" s="50" t="s">
        <v>216</v>
      </c>
      <c r="D81" s="51">
        <f t="shared" si="45"/>
        <v>75</v>
      </c>
      <c r="E81" s="51">
        <f t="shared" si="23"/>
        <v>0</v>
      </c>
      <c r="F81" s="51">
        <f t="shared" si="24"/>
        <v>75</v>
      </c>
      <c r="G81" s="51">
        <f t="shared" si="25"/>
        <v>0</v>
      </c>
      <c r="H81" s="51">
        <f t="shared" si="26"/>
        <v>0</v>
      </c>
      <c r="I81" s="51">
        <f t="shared" si="27"/>
        <v>0</v>
      </c>
      <c r="J81" s="51">
        <f t="shared" si="28"/>
        <v>0</v>
      </c>
      <c r="K81" s="51">
        <f t="shared" si="29"/>
        <v>0</v>
      </c>
      <c r="L81" s="51">
        <f t="shared" si="30"/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f t="shared" si="31"/>
        <v>75</v>
      </c>
      <c r="U81" s="51">
        <f t="shared" si="32"/>
        <v>0</v>
      </c>
      <c r="V81" s="51">
        <f t="shared" si="33"/>
        <v>75</v>
      </c>
      <c r="W81" s="51">
        <f t="shared" si="34"/>
        <v>0</v>
      </c>
      <c r="X81" s="51">
        <f t="shared" si="35"/>
        <v>0</v>
      </c>
      <c r="Y81" s="51">
        <f t="shared" si="36"/>
        <v>0</v>
      </c>
      <c r="Z81" s="51">
        <f t="shared" si="37"/>
        <v>0</v>
      </c>
      <c r="AA81" s="51">
        <f t="shared" si="38"/>
        <v>0</v>
      </c>
      <c r="AB81" s="51">
        <f t="shared" si="39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0"/>
        <v>75</v>
      </c>
      <c r="AK81" s="51">
        <v>0</v>
      </c>
      <c r="AL81" s="51">
        <v>75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1"/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f t="shared" si="42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3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4"/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80</v>
      </c>
      <c r="B82" s="49" t="s">
        <v>217</v>
      </c>
      <c r="C82" s="50" t="s">
        <v>218</v>
      </c>
      <c r="D82" s="51">
        <f t="shared" si="45"/>
        <v>248</v>
      </c>
      <c r="E82" s="51">
        <f t="shared" si="23"/>
        <v>144</v>
      </c>
      <c r="F82" s="51">
        <f t="shared" si="24"/>
        <v>42</v>
      </c>
      <c r="G82" s="51">
        <f t="shared" si="25"/>
        <v>47</v>
      </c>
      <c r="H82" s="51">
        <f t="shared" si="26"/>
        <v>13</v>
      </c>
      <c r="I82" s="51">
        <f t="shared" si="27"/>
        <v>0</v>
      </c>
      <c r="J82" s="51">
        <f t="shared" si="28"/>
        <v>0</v>
      </c>
      <c r="K82" s="51">
        <f t="shared" si="29"/>
        <v>2</v>
      </c>
      <c r="L82" s="51">
        <f t="shared" si="30"/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f t="shared" si="31"/>
        <v>248</v>
      </c>
      <c r="U82" s="51">
        <f t="shared" si="32"/>
        <v>144</v>
      </c>
      <c r="V82" s="51">
        <f t="shared" si="33"/>
        <v>42</v>
      </c>
      <c r="W82" s="51">
        <f t="shared" si="34"/>
        <v>47</v>
      </c>
      <c r="X82" s="51">
        <f t="shared" si="35"/>
        <v>13</v>
      </c>
      <c r="Y82" s="51">
        <f t="shared" si="36"/>
        <v>0</v>
      </c>
      <c r="Z82" s="51">
        <f t="shared" si="37"/>
        <v>0</v>
      </c>
      <c r="AA82" s="51">
        <f t="shared" si="38"/>
        <v>2</v>
      </c>
      <c r="AB82" s="51">
        <f t="shared" si="39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0"/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1"/>
        <v>248</v>
      </c>
      <c r="AS82" s="51">
        <v>144</v>
      </c>
      <c r="AT82" s="51">
        <v>42</v>
      </c>
      <c r="AU82" s="51">
        <v>47</v>
      </c>
      <c r="AV82" s="51">
        <v>13</v>
      </c>
      <c r="AW82" s="51">
        <v>0</v>
      </c>
      <c r="AX82" s="51">
        <v>0</v>
      </c>
      <c r="AY82" s="51">
        <v>2</v>
      </c>
      <c r="AZ82" s="51">
        <f t="shared" si="42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3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4"/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</row>
    <row r="83" spans="1:75" ht="13.5">
      <c r="A83" s="26" t="s">
        <v>80</v>
      </c>
      <c r="B83" s="49" t="s">
        <v>219</v>
      </c>
      <c r="C83" s="50" t="s">
        <v>220</v>
      </c>
      <c r="D83" s="51">
        <f t="shared" si="45"/>
        <v>666</v>
      </c>
      <c r="E83" s="51">
        <f t="shared" si="23"/>
        <v>218</v>
      </c>
      <c r="F83" s="51">
        <f t="shared" si="24"/>
        <v>36</v>
      </c>
      <c r="G83" s="51">
        <f t="shared" si="25"/>
        <v>48</v>
      </c>
      <c r="H83" s="51">
        <f t="shared" si="26"/>
        <v>8</v>
      </c>
      <c r="I83" s="51">
        <f t="shared" si="27"/>
        <v>23</v>
      </c>
      <c r="J83" s="51">
        <f t="shared" si="28"/>
        <v>22</v>
      </c>
      <c r="K83" s="51">
        <f t="shared" si="29"/>
        <v>311</v>
      </c>
      <c r="L83" s="51">
        <f t="shared" si="30"/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f t="shared" si="31"/>
        <v>666</v>
      </c>
      <c r="U83" s="51">
        <f t="shared" si="32"/>
        <v>218</v>
      </c>
      <c r="V83" s="51">
        <f t="shared" si="33"/>
        <v>36</v>
      </c>
      <c r="W83" s="51">
        <f t="shared" si="34"/>
        <v>48</v>
      </c>
      <c r="X83" s="51">
        <f t="shared" si="35"/>
        <v>8</v>
      </c>
      <c r="Y83" s="51">
        <f t="shared" si="36"/>
        <v>23</v>
      </c>
      <c r="Z83" s="51">
        <f t="shared" si="37"/>
        <v>22</v>
      </c>
      <c r="AA83" s="51">
        <f t="shared" si="38"/>
        <v>311</v>
      </c>
      <c r="AB83" s="51">
        <f t="shared" si="39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0"/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1"/>
        <v>399</v>
      </c>
      <c r="AS83" s="51">
        <v>218</v>
      </c>
      <c r="AT83" s="51">
        <v>36</v>
      </c>
      <c r="AU83" s="51">
        <v>48</v>
      </c>
      <c r="AV83" s="51">
        <v>8</v>
      </c>
      <c r="AW83" s="51">
        <v>23</v>
      </c>
      <c r="AX83" s="51">
        <v>22</v>
      </c>
      <c r="AY83" s="51">
        <v>44</v>
      </c>
      <c r="AZ83" s="51">
        <f t="shared" si="42"/>
        <v>267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267</v>
      </c>
      <c r="BH83" s="51">
        <f t="shared" si="43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4"/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</row>
    <row r="84" spans="1:75" ht="13.5">
      <c r="A84" s="26" t="s">
        <v>80</v>
      </c>
      <c r="B84" s="49" t="s">
        <v>221</v>
      </c>
      <c r="C84" s="50" t="s">
        <v>33</v>
      </c>
      <c r="D84" s="51">
        <f t="shared" si="45"/>
        <v>160</v>
      </c>
      <c r="E84" s="51">
        <f t="shared" si="23"/>
        <v>97</v>
      </c>
      <c r="F84" s="51">
        <f t="shared" si="24"/>
        <v>17</v>
      </c>
      <c r="G84" s="51">
        <f t="shared" si="25"/>
        <v>23</v>
      </c>
      <c r="H84" s="51">
        <f t="shared" si="26"/>
        <v>3</v>
      </c>
      <c r="I84" s="51">
        <f t="shared" si="27"/>
        <v>0</v>
      </c>
      <c r="J84" s="51">
        <f t="shared" si="28"/>
        <v>7</v>
      </c>
      <c r="K84" s="51">
        <f t="shared" si="29"/>
        <v>13</v>
      </c>
      <c r="L84" s="51">
        <f t="shared" si="30"/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f t="shared" si="31"/>
        <v>149</v>
      </c>
      <c r="U84" s="51">
        <f t="shared" si="32"/>
        <v>97</v>
      </c>
      <c r="V84" s="51">
        <f t="shared" si="33"/>
        <v>17</v>
      </c>
      <c r="W84" s="51">
        <f t="shared" si="34"/>
        <v>23</v>
      </c>
      <c r="X84" s="51">
        <f t="shared" si="35"/>
        <v>3</v>
      </c>
      <c r="Y84" s="51">
        <f t="shared" si="36"/>
        <v>0</v>
      </c>
      <c r="Z84" s="51">
        <f t="shared" si="37"/>
        <v>7</v>
      </c>
      <c r="AA84" s="51">
        <f t="shared" si="38"/>
        <v>2</v>
      </c>
      <c r="AB84" s="51">
        <f t="shared" si="39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0"/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41"/>
        <v>149</v>
      </c>
      <c r="AS84" s="51">
        <v>97</v>
      </c>
      <c r="AT84" s="51">
        <v>17</v>
      </c>
      <c r="AU84" s="51">
        <v>23</v>
      </c>
      <c r="AV84" s="51">
        <v>3</v>
      </c>
      <c r="AW84" s="51">
        <v>0</v>
      </c>
      <c r="AX84" s="51">
        <v>7</v>
      </c>
      <c r="AY84" s="51">
        <v>2</v>
      </c>
      <c r="AZ84" s="51">
        <f t="shared" si="42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3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4"/>
        <v>11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11</v>
      </c>
    </row>
    <row r="85" spans="1:75" ht="13.5">
      <c r="A85" s="26" t="s">
        <v>80</v>
      </c>
      <c r="B85" s="49" t="s">
        <v>222</v>
      </c>
      <c r="C85" s="50" t="s">
        <v>223</v>
      </c>
      <c r="D85" s="51">
        <f t="shared" si="45"/>
        <v>1110</v>
      </c>
      <c r="E85" s="51">
        <f t="shared" si="23"/>
        <v>196</v>
      </c>
      <c r="F85" s="51">
        <f t="shared" si="24"/>
        <v>44</v>
      </c>
      <c r="G85" s="51">
        <f t="shared" si="25"/>
        <v>60</v>
      </c>
      <c r="H85" s="51">
        <f t="shared" si="26"/>
        <v>12</v>
      </c>
      <c r="I85" s="51">
        <f t="shared" si="27"/>
        <v>22</v>
      </c>
      <c r="J85" s="51">
        <f t="shared" si="28"/>
        <v>8</v>
      </c>
      <c r="K85" s="51">
        <f t="shared" si="29"/>
        <v>768</v>
      </c>
      <c r="L85" s="51">
        <f t="shared" si="30"/>
        <v>171</v>
      </c>
      <c r="M85" s="51">
        <v>98</v>
      </c>
      <c r="N85" s="51">
        <v>22</v>
      </c>
      <c r="O85" s="51">
        <v>30</v>
      </c>
      <c r="P85" s="51">
        <v>6</v>
      </c>
      <c r="Q85" s="51">
        <v>11</v>
      </c>
      <c r="R85" s="51">
        <v>4</v>
      </c>
      <c r="S85" s="51">
        <v>0</v>
      </c>
      <c r="T85" s="51">
        <f t="shared" si="31"/>
        <v>384</v>
      </c>
      <c r="U85" s="51">
        <f t="shared" si="32"/>
        <v>0</v>
      </c>
      <c r="V85" s="51">
        <f t="shared" si="33"/>
        <v>0</v>
      </c>
      <c r="W85" s="51">
        <f t="shared" si="34"/>
        <v>0</v>
      </c>
      <c r="X85" s="51">
        <f t="shared" si="35"/>
        <v>0</v>
      </c>
      <c r="Y85" s="51">
        <f t="shared" si="36"/>
        <v>0</v>
      </c>
      <c r="Z85" s="51">
        <f t="shared" si="37"/>
        <v>0</v>
      </c>
      <c r="AA85" s="51">
        <f t="shared" si="38"/>
        <v>384</v>
      </c>
      <c r="AB85" s="51">
        <f t="shared" si="39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0"/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f t="shared" si="41"/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f t="shared" si="42"/>
        <v>384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384</v>
      </c>
      <c r="BH85" s="51">
        <f t="shared" si="43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4"/>
        <v>555</v>
      </c>
      <c r="BQ85" s="51">
        <v>98</v>
      </c>
      <c r="BR85" s="51">
        <v>22</v>
      </c>
      <c r="BS85" s="51">
        <v>30</v>
      </c>
      <c r="BT85" s="51">
        <v>6</v>
      </c>
      <c r="BU85" s="51">
        <v>11</v>
      </c>
      <c r="BV85" s="51">
        <v>4</v>
      </c>
      <c r="BW85" s="51">
        <v>384</v>
      </c>
    </row>
    <row r="86" spans="1:75" ht="13.5">
      <c r="A86" s="26" t="s">
        <v>80</v>
      </c>
      <c r="B86" s="49" t="s">
        <v>224</v>
      </c>
      <c r="C86" s="50" t="s">
        <v>225</v>
      </c>
      <c r="D86" s="51">
        <f t="shared" si="45"/>
        <v>88</v>
      </c>
      <c r="E86" s="51">
        <f t="shared" si="23"/>
        <v>0</v>
      </c>
      <c r="F86" s="51">
        <f t="shared" si="24"/>
        <v>75</v>
      </c>
      <c r="G86" s="51">
        <f t="shared" si="25"/>
        <v>0</v>
      </c>
      <c r="H86" s="51">
        <f t="shared" si="26"/>
        <v>10</v>
      </c>
      <c r="I86" s="51">
        <f t="shared" si="27"/>
        <v>0</v>
      </c>
      <c r="J86" s="51">
        <f t="shared" si="28"/>
        <v>0</v>
      </c>
      <c r="K86" s="51">
        <f t="shared" si="29"/>
        <v>3</v>
      </c>
      <c r="L86" s="51">
        <f t="shared" si="30"/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f t="shared" si="31"/>
        <v>88</v>
      </c>
      <c r="U86" s="51">
        <f t="shared" si="32"/>
        <v>0</v>
      </c>
      <c r="V86" s="51">
        <f t="shared" si="33"/>
        <v>75</v>
      </c>
      <c r="W86" s="51">
        <f t="shared" si="34"/>
        <v>0</v>
      </c>
      <c r="X86" s="51">
        <f t="shared" si="35"/>
        <v>10</v>
      </c>
      <c r="Y86" s="51">
        <f t="shared" si="36"/>
        <v>0</v>
      </c>
      <c r="Z86" s="51">
        <f t="shared" si="37"/>
        <v>0</v>
      </c>
      <c r="AA86" s="51">
        <f t="shared" si="38"/>
        <v>3</v>
      </c>
      <c r="AB86" s="51">
        <f t="shared" si="39"/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f t="shared" si="40"/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f t="shared" si="41"/>
        <v>88</v>
      </c>
      <c r="AS86" s="51">
        <v>0</v>
      </c>
      <c r="AT86" s="51">
        <v>75</v>
      </c>
      <c r="AU86" s="51">
        <v>0</v>
      </c>
      <c r="AV86" s="51">
        <v>10</v>
      </c>
      <c r="AW86" s="51">
        <v>0</v>
      </c>
      <c r="AX86" s="51">
        <v>0</v>
      </c>
      <c r="AY86" s="51">
        <v>3</v>
      </c>
      <c r="AZ86" s="51">
        <f t="shared" si="42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43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44"/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</row>
    <row r="87" spans="1:75" ht="13.5">
      <c r="A87" s="26" t="s">
        <v>80</v>
      </c>
      <c r="B87" s="49" t="s">
        <v>226</v>
      </c>
      <c r="C87" s="50" t="s">
        <v>227</v>
      </c>
      <c r="D87" s="51">
        <f t="shared" si="45"/>
        <v>90</v>
      </c>
      <c r="E87" s="51">
        <f t="shared" si="23"/>
        <v>0</v>
      </c>
      <c r="F87" s="51">
        <f t="shared" si="24"/>
        <v>80</v>
      </c>
      <c r="G87" s="51">
        <f t="shared" si="25"/>
        <v>0</v>
      </c>
      <c r="H87" s="51">
        <f t="shared" si="26"/>
        <v>10</v>
      </c>
      <c r="I87" s="51">
        <f t="shared" si="27"/>
        <v>0</v>
      </c>
      <c r="J87" s="51">
        <f t="shared" si="28"/>
        <v>0</v>
      </c>
      <c r="K87" s="51">
        <f t="shared" si="29"/>
        <v>0</v>
      </c>
      <c r="L87" s="51">
        <f t="shared" si="30"/>
        <v>90</v>
      </c>
      <c r="M87" s="51">
        <v>0</v>
      </c>
      <c r="N87" s="51">
        <v>80</v>
      </c>
      <c r="O87" s="51">
        <v>0</v>
      </c>
      <c r="P87" s="51">
        <v>10</v>
      </c>
      <c r="Q87" s="51">
        <v>0</v>
      </c>
      <c r="R87" s="51">
        <v>0</v>
      </c>
      <c r="S87" s="51">
        <v>0</v>
      </c>
      <c r="T87" s="51">
        <f t="shared" si="31"/>
        <v>0</v>
      </c>
      <c r="U87" s="51">
        <f t="shared" si="32"/>
        <v>0</v>
      </c>
      <c r="V87" s="51">
        <f t="shared" si="33"/>
        <v>0</v>
      </c>
      <c r="W87" s="51">
        <f t="shared" si="34"/>
        <v>0</v>
      </c>
      <c r="X87" s="51">
        <f t="shared" si="35"/>
        <v>0</v>
      </c>
      <c r="Y87" s="51">
        <f t="shared" si="36"/>
        <v>0</v>
      </c>
      <c r="Z87" s="51">
        <f t="shared" si="37"/>
        <v>0</v>
      </c>
      <c r="AA87" s="51">
        <f t="shared" si="38"/>
        <v>0</v>
      </c>
      <c r="AB87" s="51">
        <f t="shared" si="39"/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f t="shared" si="40"/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f t="shared" si="41"/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f t="shared" si="42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43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44"/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</row>
    <row r="88" spans="1:75" ht="13.5">
      <c r="A88" s="26" t="s">
        <v>80</v>
      </c>
      <c r="B88" s="49" t="s">
        <v>228</v>
      </c>
      <c r="C88" s="50" t="s">
        <v>229</v>
      </c>
      <c r="D88" s="51">
        <f t="shared" si="45"/>
        <v>380</v>
      </c>
      <c r="E88" s="51">
        <f t="shared" si="23"/>
        <v>0</v>
      </c>
      <c r="F88" s="51">
        <f t="shared" si="24"/>
        <v>107</v>
      </c>
      <c r="G88" s="51">
        <f t="shared" si="25"/>
        <v>0</v>
      </c>
      <c r="H88" s="51">
        <f t="shared" si="26"/>
        <v>0</v>
      </c>
      <c r="I88" s="51">
        <f t="shared" si="27"/>
        <v>1</v>
      </c>
      <c r="J88" s="51">
        <f t="shared" si="28"/>
        <v>0</v>
      </c>
      <c r="K88" s="51">
        <f t="shared" si="29"/>
        <v>272</v>
      </c>
      <c r="L88" s="51">
        <f t="shared" si="30"/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 t="shared" si="31"/>
        <v>380</v>
      </c>
      <c r="U88" s="51">
        <f t="shared" si="32"/>
        <v>0</v>
      </c>
      <c r="V88" s="51">
        <f t="shared" si="33"/>
        <v>107</v>
      </c>
      <c r="W88" s="51">
        <f t="shared" si="34"/>
        <v>0</v>
      </c>
      <c r="X88" s="51">
        <f t="shared" si="35"/>
        <v>0</v>
      </c>
      <c r="Y88" s="51">
        <f t="shared" si="36"/>
        <v>1</v>
      </c>
      <c r="Z88" s="51">
        <f t="shared" si="37"/>
        <v>0</v>
      </c>
      <c r="AA88" s="51">
        <f t="shared" si="38"/>
        <v>272</v>
      </c>
      <c r="AB88" s="51">
        <f t="shared" si="39"/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f t="shared" si="40"/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41"/>
        <v>380</v>
      </c>
      <c r="AS88" s="51">
        <v>0</v>
      </c>
      <c r="AT88" s="51">
        <v>107</v>
      </c>
      <c r="AU88" s="51">
        <v>0</v>
      </c>
      <c r="AV88" s="51">
        <v>0</v>
      </c>
      <c r="AW88" s="51">
        <v>1</v>
      </c>
      <c r="AX88" s="51">
        <v>0</v>
      </c>
      <c r="AY88" s="51">
        <v>272</v>
      </c>
      <c r="AZ88" s="51">
        <f t="shared" si="42"/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 t="shared" si="43"/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 t="shared" si="44"/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</row>
    <row r="89" spans="1:75" ht="13.5">
      <c r="A89" s="26" t="s">
        <v>80</v>
      </c>
      <c r="B89" s="49" t="s">
        <v>230</v>
      </c>
      <c r="C89" s="50" t="s">
        <v>231</v>
      </c>
      <c r="D89" s="51">
        <f t="shared" si="45"/>
        <v>0</v>
      </c>
      <c r="E89" s="51">
        <f t="shared" si="23"/>
        <v>0</v>
      </c>
      <c r="F89" s="51">
        <f t="shared" si="24"/>
        <v>0</v>
      </c>
      <c r="G89" s="51">
        <f t="shared" si="25"/>
        <v>0</v>
      </c>
      <c r="H89" s="51">
        <f t="shared" si="26"/>
        <v>0</v>
      </c>
      <c r="I89" s="51">
        <f t="shared" si="27"/>
        <v>0</v>
      </c>
      <c r="J89" s="51">
        <f t="shared" si="28"/>
        <v>0</v>
      </c>
      <c r="K89" s="51">
        <f t="shared" si="29"/>
        <v>0</v>
      </c>
      <c r="L89" s="51">
        <f t="shared" si="30"/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f t="shared" si="31"/>
        <v>0</v>
      </c>
      <c r="U89" s="51">
        <f t="shared" si="32"/>
        <v>0</v>
      </c>
      <c r="V89" s="51">
        <f t="shared" si="33"/>
        <v>0</v>
      </c>
      <c r="W89" s="51">
        <f t="shared" si="34"/>
        <v>0</v>
      </c>
      <c r="X89" s="51">
        <f t="shared" si="35"/>
        <v>0</v>
      </c>
      <c r="Y89" s="51">
        <f t="shared" si="36"/>
        <v>0</v>
      </c>
      <c r="Z89" s="51">
        <f t="shared" si="37"/>
        <v>0</v>
      </c>
      <c r="AA89" s="51">
        <f t="shared" si="38"/>
        <v>0</v>
      </c>
      <c r="AB89" s="51">
        <f t="shared" si="39"/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 t="shared" si="40"/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f t="shared" si="41"/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f t="shared" si="42"/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 t="shared" si="43"/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f t="shared" si="44"/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</row>
    <row r="90" spans="1:75" ht="13.5">
      <c r="A90" s="26" t="s">
        <v>80</v>
      </c>
      <c r="B90" s="49" t="s">
        <v>232</v>
      </c>
      <c r="C90" s="50" t="s">
        <v>263</v>
      </c>
      <c r="D90" s="51">
        <f t="shared" si="45"/>
        <v>30</v>
      </c>
      <c r="E90" s="51">
        <f t="shared" si="23"/>
        <v>0</v>
      </c>
      <c r="F90" s="51">
        <f t="shared" si="24"/>
        <v>26</v>
      </c>
      <c r="G90" s="51">
        <f t="shared" si="25"/>
        <v>3</v>
      </c>
      <c r="H90" s="51">
        <f t="shared" si="26"/>
        <v>1</v>
      </c>
      <c r="I90" s="51">
        <f t="shared" si="27"/>
        <v>0</v>
      </c>
      <c r="J90" s="51">
        <f t="shared" si="28"/>
        <v>0</v>
      </c>
      <c r="K90" s="51">
        <f t="shared" si="29"/>
        <v>0</v>
      </c>
      <c r="L90" s="51">
        <f t="shared" si="30"/>
        <v>4</v>
      </c>
      <c r="M90" s="51">
        <v>0</v>
      </c>
      <c r="N90" s="51">
        <v>0</v>
      </c>
      <c r="O90" s="51">
        <v>3</v>
      </c>
      <c r="P90" s="51">
        <v>1</v>
      </c>
      <c r="Q90" s="51">
        <v>0</v>
      </c>
      <c r="R90" s="51">
        <v>0</v>
      </c>
      <c r="S90" s="51">
        <v>0</v>
      </c>
      <c r="T90" s="51">
        <f t="shared" si="31"/>
        <v>26</v>
      </c>
      <c r="U90" s="51">
        <f t="shared" si="32"/>
        <v>0</v>
      </c>
      <c r="V90" s="51">
        <f t="shared" si="33"/>
        <v>26</v>
      </c>
      <c r="W90" s="51">
        <f t="shared" si="34"/>
        <v>0</v>
      </c>
      <c r="X90" s="51">
        <f t="shared" si="35"/>
        <v>0</v>
      </c>
      <c r="Y90" s="51">
        <f t="shared" si="36"/>
        <v>0</v>
      </c>
      <c r="Z90" s="51">
        <f t="shared" si="37"/>
        <v>0</v>
      </c>
      <c r="AA90" s="51">
        <f t="shared" si="38"/>
        <v>0</v>
      </c>
      <c r="AB90" s="51">
        <f t="shared" si="39"/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f t="shared" si="40"/>
        <v>26</v>
      </c>
      <c r="AK90" s="51">
        <v>0</v>
      </c>
      <c r="AL90" s="51">
        <v>26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41"/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f t="shared" si="42"/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 t="shared" si="43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 t="shared" si="44"/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</row>
    <row r="91" spans="1:75" ht="13.5">
      <c r="A91" s="26" t="s">
        <v>80</v>
      </c>
      <c r="B91" s="49" t="s">
        <v>233</v>
      </c>
      <c r="C91" s="50" t="s">
        <v>234</v>
      </c>
      <c r="D91" s="51">
        <f t="shared" si="45"/>
        <v>25</v>
      </c>
      <c r="E91" s="51">
        <f t="shared" si="23"/>
        <v>0</v>
      </c>
      <c r="F91" s="51">
        <f t="shared" si="24"/>
        <v>21</v>
      </c>
      <c r="G91" s="51">
        <f t="shared" si="25"/>
        <v>3</v>
      </c>
      <c r="H91" s="51">
        <f t="shared" si="26"/>
        <v>1</v>
      </c>
      <c r="I91" s="51">
        <f t="shared" si="27"/>
        <v>0</v>
      </c>
      <c r="J91" s="51">
        <f t="shared" si="28"/>
        <v>0</v>
      </c>
      <c r="K91" s="51">
        <f t="shared" si="29"/>
        <v>0</v>
      </c>
      <c r="L91" s="51">
        <f t="shared" si="30"/>
        <v>4</v>
      </c>
      <c r="M91" s="51">
        <v>0</v>
      </c>
      <c r="N91" s="51">
        <v>0</v>
      </c>
      <c r="O91" s="51">
        <v>3</v>
      </c>
      <c r="P91" s="51">
        <v>1</v>
      </c>
      <c r="Q91" s="51">
        <v>0</v>
      </c>
      <c r="R91" s="51">
        <v>0</v>
      </c>
      <c r="S91" s="51">
        <v>0</v>
      </c>
      <c r="T91" s="51">
        <f t="shared" si="31"/>
        <v>21</v>
      </c>
      <c r="U91" s="51">
        <f t="shared" si="32"/>
        <v>0</v>
      </c>
      <c r="V91" s="51">
        <f t="shared" si="33"/>
        <v>21</v>
      </c>
      <c r="W91" s="51">
        <f t="shared" si="34"/>
        <v>0</v>
      </c>
      <c r="X91" s="51">
        <f t="shared" si="35"/>
        <v>0</v>
      </c>
      <c r="Y91" s="51">
        <f t="shared" si="36"/>
        <v>0</v>
      </c>
      <c r="Z91" s="51">
        <f t="shared" si="37"/>
        <v>0</v>
      </c>
      <c r="AA91" s="51">
        <f t="shared" si="38"/>
        <v>0</v>
      </c>
      <c r="AB91" s="51">
        <f t="shared" si="39"/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f t="shared" si="40"/>
        <v>21</v>
      </c>
      <c r="AK91" s="51">
        <v>0</v>
      </c>
      <c r="AL91" s="51">
        <v>21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f t="shared" si="41"/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f t="shared" si="42"/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f t="shared" si="43"/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f t="shared" si="44"/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</row>
    <row r="92" spans="1:75" ht="13.5">
      <c r="A92" s="26" t="s">
        <v>80</v>
      </c>
      <c r="B92" s="49" t="s">
        <v>235</v>
      </c>
      <c r="C92" s="50" t="s">
        <v>236</v>
      </c>
      <c r="D92" s="51">
        <f t="shared" si="45"/>
        <v>94</v>
      </c>
      <c r="E92" s="51">
        <f t="shared" si="23"/>
        <v>0</v>
      </c>
      <c r="F92" s="51">
        <f t="shared" si="24"/>
        <v>92</v>
      </c>
      <c r="G92" s="51">
        <f t="shared" si="25"/>
        <v>0</v>
      </c>
      <c r="H92" s="51">
        <f t="shared" si="26"/>
        <v>0</v>
      </c>
      <c r="I92" s="51">
        <f t="shared" si="27"/>
        <v>0</v>
      </c>
      <c r="J92" s="51">
        <f t="shared" si="28"/>
        <v>0</v>
      </c>
      <c r="K92" s="51">
        <f t="shared" si="29"/>
        <v>2</v>
      </c>
      <c r="L92" s="51">
        <f t="shared" si="30"/>
        <v>2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2</v>
      </c>
      <c r="T92" s="51">
        <f t="shared" si="31"/>
        <v>92</v>
      </c>
      <c r="U92" s="51">
        <f t="shared" si="32"/>
        <v>0</v>
      </c>
      <c r="V92" s="51">
        <f t="shared" si="33"/>
        <v>92</v>
      </c>
      <c r="W92" s="51">
        <f t="shared" si="34"/>
        <v>0</v>
      </c>
      <c r="X92" s="51">
        <f t="shared" si="35"/>
        <v>0</v>
      </c>
      <c r="Y92" s="51">
        <f t="shared" si="36"/>
        <v>0</v>
      </c>
      <c r="Z92" s="51">
        <f t="shared" si="37"/>
        <v>0</v>
      </c>
      <c r="AA92" s="51">
        <f t="shared" si="38"/>
        <v>0</v>
      </c>
      <c r="AB92" s="51">
        <f t="shared" si="39"/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f t="shared" si="40"/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f t="shared" si="41"/>
        <v>92</v>
      </c>
      <c r="AS92" s="51">
        <v>0</v>
      </c>
      <c r="AT92" s="51">
        <v>92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f t="shared" si="42"/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f t="shared" si="43"/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f t="shared" si="44"/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</row>
    <row r="93" spans="1:75" ht="13.5">
      <c r="A93" s="26" t="s">
        <v>80</v>
      </c>
      <c r="B93" s="49" t="s">
        <v>237</v>
      </c>
      <c r="C93" s="50" t="s">
        <v>238</v>
      </c>
      <c r="D93" s="51">
        <f t="shared" si="45"/>
        <v>20</v>
      </c>
      <c r="E93" s="51">
        <f t="shared" si="23"/>
        <v>0</v>
      </c>
      <c r="F93" s="51">
        <f t="shared" si="24"/>
        <v>17</v>
      </c>
      <c r="G93" s="51">
        <f t="shared" si="25"/>
        <v>2</v>
      </c>
      <c r="H93" s="51">
        <f t="shared" si="26"/>
        <v>1</v>
      </c>
      <c r="I93" s="51">
        <f t="shared" si="27"/>
        <v>0</v>
      </c>
      <c r="J93" s="51">
        <f t="shared" si="28"/>
        <v>0</v>
      </c>
      <c r="K93" s="51">
        <f t="shared" si="29"/>
        <v>0</v>
      </c>
      <c r="L93" s="51">
        <f t="shared" si="30"/>
        <v>3</v>
      </c>
      <c r="M93" s="51">
        <v>0</v>
      </c>
      <c r="N93" s="51">
        <v>0</v>
      </c>
      <c r="O93" s="51">
        <v>2</v>
      </c>
      <c r="P93" s="51">
        <v>1</v>
      </c>
      <c r="Q93" s="51">
        <v>0</v>
      </c>
      <c r="R93" s="51">
        <v>0</v>
      </c>
      <c r="S93" s="51">
        <v>0</v>
      </c>
      <c r="T93" s="51">
        <f t="shared" si="31"/>
        <v>17</v>
      </c>
      <c r="U93" s="51">
        <f t="shared" si="32"/>
        <v>0</v>
      </c>
      <c r="V93" s="51">
        <f t="shared" si="33"/>
        <v>17</v>
      </c>
      <c r="W93" s="51">
        <f t="shared" si="34"/>
        <v>0</v>
      </c>
      <c r="X93" s="51">
        <f t="shared" si="35"/>
        <v>0</v>
      </c>
      <c r="Y93" s="51">
        <f t="shared" si="36"/>
        <v>0</v>
      </c>
      <c r="Z93" s="51">
        <f t="shared" si="37"/>
        <v>0</v>
      </c>
      <c r="AA93" s="51">
        <f t="shared" si="38"/>
        <v>0</v>
      </c>
      <c r="AB93" s="51">
        <f t="shared" si="39"/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f t="shared" si="40"/>
        <v>17</v>
      </c>
      <c r="AK93" s="51">
        <v>0</v>
      </c>
      <c r="AL93" s="51">
        <v>17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f t="shared" si="41"/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f t="shared" si="42"/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f t="shared" si="43"/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f t="shared" si="44"/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</row>
    <row r="94" spans="1:75" ht="13.5">
      <c r="A94" s="26" t="s">
        <v>80</v>
      </c>
      <c r="B94" s="49" t="s">
        <v>239</v>
      </c>
      <c r="C94" s="50" t="s">
        <v>240</v>
      </c>
      <c r="D94" s="51">
        <f t="shared" si="45"/>
        <v>88</v>
      </c>
      <c r="E94" s="51">
        <f t="shared" si="23"/>
        <v>0</v>
      </c>
      <c r="F94" s="51">
        <f t="shared" si="24"/>
        <v>75</v>
      </c>
      <c r="G94" s="51">
        <f t="shared" si="25"/>
        <v>10</v>
      </c>
      <c r="H94" s="51">
        <f t="shared" si="26"/>
        <v>3</v>
      </c>
      <c r="I94" s="51">
        <f t="shared" si="27"/>
        <v>0</v>
      </c>
      <c r="J94" s="51">
        <f t="shared" si="28"/>
        <v>0</v>
      </c>
      <c r="K94" s="51">
        <f t="shared" si="29"/>
        <v>0</v>
      </c>
      <c r="L94" s="51">
        <f t="shared" si="30"/>
        <v>13</v>
      </c>
      <c r="M94" s="51">
        <v>0</v>
      </c>
      <c r="N94" s="51">
        <v>0</v>
      </c>
      <c r="O94" s="51">
        <v>10</v>
      </c>
      <c r="P94" s="51">
        <v>3</v>
      </c>
      <c r="Q94" s="51">
        <v>0</v>
      </c>
      <c r="R94" s="51">
        <v>0</v>
      </c>
      <c r="S94" s="51">
        <v>0</v>
      </c>
      <c r="T94" s="51">
        <f t="shared" si="31"/>
        <v>75</v>
      </c>
      <c r="U94" s="51">
        <f t="shared" si="32"/>
        <v>0</v>
      </c>
      <c r="V94" s="51">
        <f t="shared" si="33"/>
        <v>75</v>
      </c>
      <c r="W94" s="51">
        <f t="shared" si="34"/>
        <v>0</v>
      </c>
      <c r="X94" s="51">
        <f t="shared" si="35"/>
        <v>0</v>
      </c>
      <c r="Y94" s="51">
        <f t="shared" si="36"/>
        <v>0</v>
      </c>
      <c r="Z94" s="51">
        <f t="shared" si="37"/>
        <v>0</v>
      </c>
      <c r="AA94" s="51">
        <f t="shared" si="38"/>
        <v>0</v>
      </c>
      <c r="AB94" s="51">
        <f t="shared" si="39"/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f t="shared" si="40"/>
        <v>75</v>
      </c>
      <c r="AK94" s="51">
        <v>0</v>
      </c>
      <c r="AL94" s="51">
        <v>75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f t="shared" si="41"/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f t="shared" si="42"/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f t="shared" si="43"/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f t="shared" si="44"/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</row>
    <row r="95" spans="1:75" ht="13.5">
      <c r="A95" s="26" t="s">
        <v>80</v>
      </c>
      <c r="B95" s="49" t="s">
        <v>241</v>
      </c>
      <c r="C95" s="50" t="s">
        <v>242</v>
      </c>
      <c r="D95" s="51">
        <f t="shared" si="45"/>
        <v>111</v>
      </c>
      <c r="E95" s="51">
        <f t="shared" si="23"/>
        <v>0</v>
      </c>
      <c r="F95" s="51">
        <f t="shared" si="24"/>
        <v>95</v>
      </c>
      <c r="G95" s="51">
        <f t="shared" si="25"/>
        <v>12</v>
      </c>
      <c r="H95" s="51">
        <f t="shared" si="26"/>
        <v>4</v>
      </c>
      <c r="I95" s="51">
        <f t="shared" si="27"/>
        <v>0</v>
      </c>
      <c r="J95" s="51">
        <f t="shared" si="28"/>
        <v>0</v>
      </c>
      <c r="K95" s="51">
        <f t="shared" si="29"/>
        <v>0</v>
      </c>
      <c r="L95" s="51">
        <f t="shared" si="30"/>
        <v>16</v>
      </c>
      <c r="M95" s="51">
        <v>0</v>
      </c>
      <c r="N95" s="51">
        <v>0</v>
      </c>
      <c r="O95" s="51">
        <v>12</v>
      </c>
      <c r="P95" s="51">
        <v>4</v>
      </c>
      <c r="Q95" s="51">
        <v>0</v>
      </c>
      <c r="R95" s="51">
        <v>0</v>
      </c>
      <c r="S95" s="51">
        <v>0</v>
      </c>
      <c r="T95" s="51">
        <f t="shared" si="31"/>
        <v>95</v>
      </c>
      <c r="U95" s="51">
        <f t="shared" si="32"/>
        <v>0</v>
      </c>
      <c r="V95" s="51">
        <f t="shared" si="33"/>
        <v>95</v>
      </c>
      <c r="W95" s="51">
        <f t="shared" si="34"/>
        <v>0</v>
      </c>
      <c r="X95" s="51">
        <f t="shared" si="35"/>
        <v>0</v>
      </c>
      <c r="Y95" s="51">
        <f t="shared" si="36"/>
        <v>0</v>
      </c>
      <c r="Z95" s="51">
        <f t="shared" si="37"/>
        <v>0</v>
      </c>
      <c r="AA95" s="51">
        <f t="shared" si="38"/>
        <v>0</v>
      </c>
      <c r="AB95" s="51">
        <f t="shared" si="39"/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f t="shared" si="40"/>
        <v>95</v>
      </c>
      <c r="AK95" s="51">
        <v>0</v>
      </c>
      <c r="AL95" s="51">
        <v>95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f t="shared" si="41"/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f t="shared" si="42"/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f t="shared" si="43"/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f t="shared" si="44"/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</row>
    <row r="96" spans="1:75" ht="13.5">
      <c r="A96" s="26" t="s">
        <v>80</v>
      </c>
      <c r="B96" s="49" t="s">
        <v>243</v>
      </c>
      <c r="C96" s="50" t="s">
        <v>244</v>
      </c>
      <c r="D96" s="51">
        <f t="shared" si="45"/>
        <v>165</v>
      </c>
      <c r="E96" s="51">
        <f t="shared" si="23"/>
        <v>0</v>
      </c>
      <c r="F96" s="51">
        <f t="shared" si="24"/>
        <v>79</v>
      </c>
      <c r="G96" s="51">
        <f t="shared" si="25"/>
        <v>73</v>
      </c>
      <c r="H96" s="51">
        <f t="shared" si="26"/>
        <v>13</v>
      </c>
      <c r="I96" s="51">
        <f t="shared" si="27"/>
        <v>0</v>
      </c>
      <c r="J96" s="51">
        <f t="shared" si="28"/>
        <v>0</v>
      </c>
      <c r="K96" s="51">
        <f t="shared" si="29"/>
        <v>0</v>
      </c>
      <c r="L96" s="51">
        <f t="shared" si="30"/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f t="shared" si="31"/>
        <v>165</v>
      </c>
      <c r="U96" s="51">
        <f t="shared" si="32"/>
        <v>0</v>
      </c>
      <c r="V96" s="51">
        <f t="shared" si="33"/>
        <v>79</v>
      </c>
      <c r="W96" s="51">
        <f t="shared" si="34"/>
        <v>73</v>
      </c>
      <c r="X96" s="51">
        <f t="shared" si="35"/>
        <v>13</v>
      </c>
      <c r="Y96" s="51">
        <f t="shared" si="36"/>
        <v>0</v>
      </c>
      <c r="Z96" s="51">
        <f t="shared" si="37"/>
        <v>0</v>
      </c>
      <c r="AA96" s="51">
        <f t="shared" si="38"/>
        <v>0</v>
      </c>
      <c r="AB96" s="51">
        <f t="shared" si="39"/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f t="shared" si="40"/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f t="shared" si="41"/>
        <v>165</v>
      </c>
      <c r="AS96" s="51">
        <v>0</v>
      </c>
      <c r="AT96" s="51">
        <v>79</v>
      </c>
      <c r="AU96" s="51">
        <v>73</v>
      </c>
      <c r="AV96" s="51">
        <v>13</v>
      </c>
      <c r="AW96" s="51">
        <v>0</v>
      </c>
      <c r="AX96" s="51">
        <v>0</v>
      </c>
      <c r="AY96" s="51">
        <v>0</v>
      </c>
      <c r="AZ96" s="51">
        <f t="shared" si="42"/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f t="shared" si="43"/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f t="shared" si="44"/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</row>
    <row r="97" spans="1:75" ht="13.5">
      <c r="A97" s="26" t="s">
        <v>80</v>
      </c>
      <c r="B97" s="49" t="s">
        <v>245</v>
      </c>
      <c r="C97" s="50" t="s">
        <v>246</v>
      </c>
      <c r="D97" s="51">
        <f t="shared" si="45"/>
        <v>8</v>
      </c>
      <c r="E97" s="51">
        <f t="shared" si="23"/>
        <v>0</v>
      </c>
      <c r="F97" s="51">
        <f t="shared" si="24"/>
        <v>8</v>
      </c>
      <c r="G97" s="51">
        <f t="shared" si="25"/>
        <v>0</v>
      </c>
      <c r="H97" s="51">
        <f t="shared" si="26"/>
        <v>0</v>
      </c>
      <c r="I97" s="51">
        <f t="shared" si="27"/>
        <v>0</v>
      </c>
      <c r="J97" s="51">
        <f t="shared" si="28"/>
        <v>0</v>
      </c>
      <c r="K97" s="51">
        <f t="shared" si="29"/>
        <v>0</v>
      </c>
      <c r="L97" s="51">
        <f t="shared" si="30"/>
        <v>8</v>
      </c>
      <c r="M97" s="51">
        <v>0</v>
      </c>
      <c r="N97" s="51">
        <v>8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f t="shared" si="31"/>
        <v>0</v>
      </c>
      <c r="U97" s="51">
        <f t="shared" si="32"/>
        <v>0</v>
      </c>
      <c r="V97" s="51">
        <f t="shared" si="33"/>
        <v>0</v>
      </c>
      <c r="W97" s="51">
        <f t="shared" si="34"/>
        <v>0</v>
      </c>
      <c r="X97" s="51">
        <f t="shared" si="35"/>
        <v>0</v>
      </c>
      <c r="Y97" s="51">
        <f t="shared" si="36"/>
        <v>0</v>
      </c>
      <c r="Z97" s="51">
        <f t="shared" si="37"/>
        <v>0</v>
      </c>
      <c r="AA97" s="51">
        <f t="shared" si="38"/>
        <v>0</v>
      </c>
      <c r="AB97" s="51">
        <f t="shared" si="39"/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f t="shared" si="40"/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f t="shared" si="41"/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f t="shared" si="42"/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f t="shared" si="43"/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f t="shared" si="44"/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</row>
    <row r="98" spans="1:75" ht="13.5">
      <c r="A98" s="26" t="s">
        <v>80</v>
      </c>
      <c r="B98" s="49" t="s">
        <v>247</v>
      </c>
      <c r="C98" s="50" t="s">
        <v>248</v>
      </c>
      <c r="D98" s="51">
        <f t="shared" si="45"/>
        <v>4</v>
      </c>
      <c r="E98" s="51">
        <f t="shared" si="23"/>
        <v>0</v>
      </c>
      <c r="F98" s="51">
        <f t="shared" si="24"/>
        <v>4</v>
      </c>
      <c r="G98" s="51">
        <f t="shared" si="25"/>
        <v>0</v>
      </c>
      <c r="H98" s="51">
        <f t="shared" si="26"/>
        <v>0</v>
      </c>
      <c r="I98" s="51">
        <f t="shared" si="27"/>
        <v>0</v>
      </c>
      <c r="J98" s="51">
        <f t="shared" si="28"/>
        <v>0</v>
      </c>
      <c r="K98" s="51">
        <f t="shared" si="29"/>
        <v>0</v>
      </c>
      <c r="L98" s="51">
        <f t="shared" si="30"/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f t="shared" si="31"/>
        <v>4</v>
      </c>
      <c r="U98" s="51">
        <f t="shared" si="32"/>
        <v>0</v>
      </c>
      <c r="V98" s="51">
        <f t="shared" si="33"/>
        <v>4</v>
      </c>
      <c r="W98" s="51">
        <f t="shared" si="34"/>
        <v>0</v>
      </c>
      <c r="X98" s="51">
        <f t="shared" si="35"/>
        <v>0</v>
      </c>
      <c r="Y98" s="51">
        <f t="shared" si="36"/>
        <v>0</v>
      </c>
      <c r="Z98" s="51">
        <f t="shared" si="37"/>
        <v>0</v>
      </c>
      <c r="AA98" s="51">
        <f t="shared" si="38"/>
        <v>0</v>
      </c>
      <c r="AB98" s="51">
        <f t="shared" si="39"/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f t="shared" si="40"/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f t="shared" si="41"/>
        <v>4</v>
      </c>
      <c r="AS98" s="51">
        <v>0</v>
      </c>
      <c r="AT98" s="51">
        <v>4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f t="shared" si="42"/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f t="shared" si="43"/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f t="shared" si="44"/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</row>
    <row r="99" spans="1:75" ht="13.5">
      <c r="A99" s="26" t="s">
        <v>80</v>
      </c>
      <c r="B99" s="49" t="s">
        <v>249</v>
      </c>
      <c r="C99" s="50" t="s">
        <v>250</v>
      </c>
      <c r="D99" s="51">
        <f t="shared" si="45"/>
        <v>0</v>
      </c>
      <c r="E99" s="51">
        <f t="shared" si="23"/>
        <v>0</v>
      </c>
      <c r="F99" s="51">
        <f t="shared" si="24"/>
        <v>0</v>
      </c>
      <c r="G99" s="51">
        <f t="shared" si="25"/>
        <v>0</v>
      </c>
      <c r="H99" s="51">
        <f t="shared" si="26"/>
        <v>0</v>
      </c>
      <c r="I99" s="51">
        <f t="shared" si="27"/>
        <v>0</v>
      </c>
      <c r="J99" s="51">
        <f t="shared" si="28"/>
        <v>0</v>
      </c>
      <c r="K99" s="51">
        <f t="shared" si="29"/>
        <v>0</v>
      </c>
      <c r="L99" s="51">
        <f t="shared" si="30"/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f t="shared" si="31"/>
        <v>0</v>
      </c>
      <c r="U99" s="51">
        <f t="shared" si="32"/>
        <v>0</v>
      </c>
      <c r="V99" s="51">
        <f t="shared" si="33"/>
        <v>0</v>
      </c>
      <c r="W99" s="51">
        <f t="shared" si="34"/>
        <v>0</v>
      </c>
      <c r="X99" s="51">
        <f t="shared" si="35"/>
        <v>0</v>
      </c>
      <c r="Y99" s="51">
        <f t="shared" si="36"/>
        <v>0</v>
      </c>
      <c r="Z99" s="51">
        <f t="shared" si="37"/>
        <v>0</v>
      </c>
      <c r="AA99" s="51">
        <f t="shared" si="38"/>
        <v>0</v>
      </c>
      <c r="AB99" s="51">
        <f t="shared" si="39"/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f t="shared" si="40"/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f t="shared" si="41"/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f t="shared" si="42"/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f t="shared" si="43"/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f t="shared" si="44"/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</row>
    <row r="100" spans="1:75" ht="13.5">
      <c r="A100" s="26" t="s">
        <v>80</v>
      </c>
      <c r="B100" s="49" t="s">
        <v>251</v>
      </c>
      <c r="C100" s="50" t="s">
        <v>252</v>
      </c>
      <c r="D100" s="51">
        <f t="shared" si="45"/>
        <v>135</v>
      </c>
      <c r="E100" s="51">
        <f t="shared" si="23"/>
        <v>0</v>
      </c>
      <c r="F100" s="51">
        <f t="shared" si="24"/>
        <v>110</v>
      </c>
      <c r="G100" s="51">
        <f t="shared" si="25"/>
        <v>0</v>
      </c>
      <c r="H100" s="51">
        <f t="shared" si="26"/>
        <v>10</v>
      </c>
      <c r="I100" s="51">
        <f t="shared" si="27"/>
        <v>0</v>
      </c>
      <c r="J100" s="51">
        <f t="shared" si="28"/>
        <v>0</v>
      </c>
      <c r="K100" s="51">
        <f t="shared" si="29"/>
        <v>15</v>
      </c>
      <c r="L100" s="51">
        <f t="shared" si="30"/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f t="shared" si="31"/>
        <v>135</v>
      </c>
      <c r="U100" s="51">
        <f t="shared" si="32"/>
        <v>0</v>
      </c>
      <c r="V100" s="51">
        <f t="shared" si="33"/>
        <v>110</v>
      </c>
      <c r="W100" s="51">
        <f t="shared" si="34"/>
        <v>0</v>
      </c>
      <c r="X100" s="51">
        <f t="shared" si="35"/>
        <v>10</v>
      </c>
      <c r="Y100" s="51">
        <f t="shared" si="36"/>
        <v>0</v>
      </c>
      <c r="Z100" s="51">
        <f t="shared" si="37"/>
        <v>0</v>
      </c>
      <c r="AA100" s="51">
        <f t="shared" si="38"/>
        <v>15</v>
      </c>
      <c r="AB100" s="51">
        <f t="shared" si="39"/>
        <v>15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15</v>
      </c>
      <c r="AJ100" s="51">
        <f t="shared" si="40"/>
        <v>120</v>
      </c>
      <c r="AK100" s="51">
        <v>0</v>
      </c>
      <c r="AL100" s="51">
        <v>110</v>
      </c>
      <c r="AM100" s="51">
        <v>0</v>
      </c>
      <c r="AN100" s="51">
        <v>10</v>
      </c>
      <c r="AO100" s="51">
        <v>0</v>
      </c>
      <c r="AP100" s="51">
        <v>0</v>
      </c>
      <c r="AQ100" s="51">
        <v>0</v>
      </c>
      <c r="AR100" s="51">
        <f t="shared" si="41"/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f t="shared" si="42"/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f t="shared" si="43"/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f t="shared" si="44"/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</row>
    <row r="101" spans="1:75" ht="13.5">
      <c r="A101" s="26" t="s">
        <v>80</v>
      </c>
      <c r="B101" s="49" t="s">
        <v>253</v>
      </c>
      <c r="C101" s="50" t="s">
        <v>254</v>
      </c>
      <c r="D101" s="51">
        <f t="shared" si="45"/>
        <v>138</v>
      </c>
      <c r="E101" s="51">
        <f t="shared" si="23"/>
        <v>0</v>
      </c>
      <c r="F101" s="51">
        <f t="shared" si="24"/>
        <v>115</v>
      </c>
      <c r="G101" s="51">
        <f t="shared" si="25"/>
        <v>0</v>
      </c>
      <c r="H101" s="51">
        <f t="shared" si="26"/>
        <v>0</v>
      </c>
      <c r="I101" s="51">
        <f t="shared" si="27"/>
        <v>9</v>
      </c>
      <c r="J101" s="51">
        <f t="shared" si="28"/>
        <v>0</v>
      </c>
      <c r="K101" s="51">
        <f t="shared" si="29"/>
        <v>14</v>
      </c>
      <c r="L101" s="51">
        <f t="shared" si="30"/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f t="shared" si="31"/>
        <v>138</v>
      </c>
      <c r="U101" s="51">
        <f t="shared" si="32"/>
        <v>0</v>
      </c>
      <c r="V101" s="51">
        <f t="shared" si="33"/>
        <v>115</v>
      </c>
      <c r="W101" s="51">
        <f t="shared" si="34"/>
        <v>0</v>
      </c>
      <c r="X101" s="51">
        <f t="shared" si="35"/>
        <v>0</v>
      </c>
      <c r="Y101" s="51">
        <f t="shared" si="36"/>
        <v>9</v>
      </c>
      <c r="Z101" s="51">
        <f t="shared" si="37"/>
        <v>0</v>
      </c>
      <c r="AA101" s="51">
        <f t="shared" si="38"/>
        <v>14</v>
      </c>
      <c r="AB101" s="51">
        <f t="shared" si="39"/>
        <v>14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14</v>
      </c>
      <c r="AJ101" s="51">
        <f t="shared" si="40"/>
        <v>124</v>
      </c>
      <c r="AK101" s="51">
        <v>0</v>
      </c>
      <c r="AL101" s="51">
        <v>115</v>
      </c>
      <c r="AM101" s="51">
        <v>0</v>
      </c>
      <c r="AN101" s="51">
        <v>0</v>
      </c>
      <c r="AO101" s="51">
        <v>9</v>
      </c>
      <c r="AP101" s="51">
        <v>0</v>
      </c>
      <c r="AQ101" s="51">
        <v>0</v>
      </c>
      <c r="AR101" s="51">
        <f t="shared" si="41"/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f t="shared" si="42"/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f t="shared" si="43"/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f t="shared" si="44"/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</row>
    <row r="102" spans="1:75" ht="13.5">
      <c r="A102" s="26" t="s">
        <v>80</v>
      </c>
      <c r="B102" s="49" t="s">
        <v>255</v>
      </c>
      <c r="C102" s="50" t="s">
        <v>256</v>
      </c>
      <c r="D102" s="51">
        <f t="shared" si="45"/>
        <v>88</v>
      </c>
      <c r="E102" s="51">
        <f t="shared" si="23"/>
        <v>0</v>
      </c>
      <c r="F102" s="51">
        <f t="shared" si="24"/>
        <v>88</v>
      </c>
      <c r="G102" s="51">
        <f t="shared" si="25"/>
        <v>0</v>
      </c>
      <c r="H102" s="51">
        <f t="shared" si="26"/>
        <v>0</v>
      </c>
      <c r="I102" s="51">
        <f t="shared" si="27"/>
        <v>0</v>
      </c>
      <c r="J102" s="51">
        <f t="shared" si="28"/>
        <v>0</v>
      </c>
      <c r="K102" s="51">
        <f t="shared" si="29"/>
        <v>0</v>
      </c>
      <c r="L102" s="51">
        <f t="shared" si="30"/>
        <v>88</v>
      </c>
      <c r="M102" s="51">
        <v>0</v>
      </c>
      <c r="N102" s="51">
        <v>88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f t="shared" si="31"/>
        <v>0</v>
      </c>
      <c r="U102" s="51">
        <f t="shared" si="32"/>
        <v>0</v>
      </c>
      <c r="V102" s="51">
        <f t="shared" si="33"/>
        <v>0</v>
      </c>
      <c r="W102" s="51">
        <f t="shared" si="34"/>
        <v>0</v>
      </c>
      <c r="X102" s="51">
        <f t="shared" si="35"/>
        <v>0</v>
      </c>
      <c r="Y102" s="51">
        <f t="shared" si="36"/>
        <v>0</v>
      </c>
      <c r="Z102" s="51">
        <f t="shared" si="37"/>
        <v>0</v>
      </c>
      <c r="AA102" s="51">
        <f t="shared" si="38"/>
        <v>0</v>
      </c>
      <c r="AB102" s="51">
        <f t="shared" si="39"/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f t="shared" si="40"/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f t="shared" si="41"/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f t="shared" si="42"/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f t="shared" si="43"/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f t="shared" si="44"/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1">
        <v>0</v>
      </c>
      <c r="BW102" s="51">
        <v>0</v>
      </c>
    </row>
    <row r="103" spans="1:75" ht="13.5">
      <c r="A103" s="80" t="s">
        <v>286</v>
      </c>
      <c r="B103" s="81"/>
      <c r="C103" s="82"/>
      <c r="D103" s="51">
        <f>SUM(D7:D102)</f>
        <v>82210</v>
      </c>
      <c r="E103" s="51">
        <f aca="true" t="shared" si="46" ref="E103:BP103">SUM(E7:E102)</f>
        <v>47912</v>
      </c>
      <c r="F103" s="51">
        <f t="shared" si="46"/>
        <v>17219</v>
      </c>
      <c r="G103" s="51">
        <f t="shared" si="46"/>
        <v>11560</v>
      </c>
      <c r="H103" s="51">
        <f t="shared" si="46"/>
        <v>1252</v>
      </c>
      <c r="I103" s="51">
        <f t="shared" si="46"/>
        <v>1278</v>
      </c>
      <c r="J103" s="51">
        <f t="shared" si="46"/>
        <v>803</v>
      </c>
      <c r="K103" s="51">
        <f t="shared" si="46"/>
        <v>2186</v>
      </c>
      <c r="L103" s="51">
        <f t="shared" si="46"/>
        <v>28641</v>
      </c>
      <c r="M103" s="51">
        <f t="shared" si="46"/>
        <v>19244</v>
      </c>
      <c r="N103" s="51">
        <f t="shared" si="46"/>
        <v>3208</v>
      </c>
      <c r="O103" s="51">
        <f t="shared" si="46"/>
        <v>4542</v>
      </c>
      <c r="P103" s="51">
        <f t="shared" si="46"/>
        <v>529</v>
      </c>
      <c r="Q103" s="51">
        <f t="shared" si="46"/>
        <v>364</v>
      </c>
      <c r="R103" s="51">
        <f t="shared" si="46"/>
        <v>498</v>
      </c>
      <c r="S103" s="51">
        <f t="shared" si="46"/>
        <v>256</v>
      </c>
      <c r="T103" s="51">
        <f t="shared" si="46"/>
        <v>43198</v>
      </c>
      <c r="U103" s="51">
        <f t="shared" si="46"/>
        <v>20937</v>
      </c>
      <c r="V103" s="51">
        <f t="shared" si="46"/>
        <v>13795</v>
      </c>
      <c r="W103" s="51">
        <f t="shared" si="46"/>
        <v>5124</v>
      </c>
      <c r="X103" s="51">
        <f t="shared" si="46"/>
        <v>709</v>
      </c>
      <c r="Y103" s="51">
        <f t="shared" si="46"/>
        <v>903</v>
      </c>
      <c r="Z103" s="51">
        <f t="shared" si="46"/>
        <v>198</v>
      </c>
      <c r="AA103" s="51">
        <f t="shared" si="46"/>
        <v>1532</v>
      </c>
      <c r="AB103" s="51">
        <f t="shared" si="46"/>
        <v>169</v>
      </c>
      <c r="AC103" s="51">
        <f t="shared" si="46"/>
        <v>79</v>
      </c>
      <c r="AD103" s="51">
        <f t="shared" si="46"/>
        <v>59</v>
      </c>
      <c r="AE103" s="51">
        <f t="shared" si="46"/>
        <v>1</v>
      </c>
      <c r="AF103" s="51">
        <f t="shared" si="46"/>
        <v>0</v>
      </c>
      <c r="AG103" s="51">
        <f t="shared" si="46"/>
        <v>1</v>
      </c>
      <c r="AH103" s="51">
        <f t="shared" si="46"/>
        <v>0</v>
      </c>
      <c r="AI103" s="51">
        <f t="shared" si="46"/>
        <v>29</v>
      </c>
      <c r="AJ103" s="51">
        <f t="shared" si="46"/>
        <v>8247</v>
      </c>
      <c r="AK103" s="51">
        <f t="shared" si="46"/>
        <v>160</v>
      </c>
      <c r="AL103" s="51">
        <f t="shared" si="46"/>
        <v>7816</v>
      </c>
      <c r="AM103" s="51">
        <f t="shared" si="46"/>
        <v>203</v>
      </c>
      <c r="AN103" s="51">
        <f t="shared" si="46"/>
        <v>45</v>
      </c>
      <c r="AO103" s="51">
        <f t="shared" si="46"/>
        <v>18</v>
      </c>
      <c r="AP103" s="51">
        <f t="shared" si="46"/>
        <v>0</v>
      </c>
      <c r="AQ103" s="51">
        <f t="shared" si="46"/>
        <v>5</v>
      </c>
      <c r="AR103" s="51">
        <f t="shared" si="46"/>
        <v>34109</v>
      </c>
      <c r="AS103" s="51">
        <f t="shared" si="46"/>
        <v>20698</v>
      </c>
      <c r="AT103" s="51">
        <f t="shared" si="46"/>
        <v>5920</v>
      </c>
      <c r="AU103" s="51">
        <f t="shared" si="46"/>
        <v>4920</v>
      </c>
      <c r="AV103" s="51">
        <f t="shared" si="46"/>
        <v>664</v>
      </c>
      <c r="AW103" s="51">
        <f t="shared" si="46"/>
        <v>884</v>
      </c>
      <c r="AX103" s="51">
        <f t="shared" si="46"/>
        <v>198</v>
      </c>
      <c r="AY103" s="51">
        <f t="shared" si="46"/>
        <v>825</v>
      </c>
      <c r="AZ103" s="51">
        <f t="shared" si="46"/>
        <v>673</v>
      </c>
      <c r="BA103" s="51">
        <f t="shared" si="46"/>
        <v>0</v>
      </c>
      <c r="BB103" s="51">
        <f t="shared" si="46"/>
        <v>0</v>
      </c>
      <c r="BC103" s="51">
        <f t="shared" si="46"/>
        <v>0</v>
      </c>
      <c r="BD103" s="51">
        <f t="shared" si="46"/>
        <v>0</v>
      </c>
      <c r="BE103" s="51">
        <f t="shared" si="46"/>
        <v>0</v>
      </c>
      <c r="BF103" s="51">
        <f t="shared" si="46"/>
        <v>0</v>
      </c>
      <c r="BG103" s="51">
        <f t="shared" si="46"/>
        <v>673</v>
      </c>
      <c r="BH103" s="51">
        <f t="shared" si="46"/>
        <v>0</v>
      </c>
      <c r="BI103" s="51">
        <f t="shared" si="46"/>
        <v>0</v>
      </c>
      <c r="BJ103" s="51">
        <f t="shared" si="46"/>
        <v>0</v>
      </c>
      <c r="BK103" s="51">
        <f t="shared" si="46"/>
        <v>0</v>
      </c>
      <c r="BL103" s="51">
        <f t="shared" si="46"/>
        <v>0</v>
      </c>
      <c r="BM103" s="51">
        <f t="shared" si="46"/>
        <v>0</v>
      </c>
      <c r="BN103" s="51">
        <f t="shared" si="46"/>
        <v>0</v>
      </c>
      <c r="BO103" s="51">
        <f t="shared" si="46"/>
        <v>0</v>
      </c>
      <c r="BP103" s="51">
        <f t="shared" si="46"/>
        <v>10371</v>
      </c>
      <c r="BQ103" s="51">
        <f aca="true" t="shared" si="47" ref="BQ103:BW103">SUM(BQ7:BQ102)</f>
        <v>7731</v>
      </c>
      <c r="BR103" s="51">
        <f t="shared" si="47"/>
        <v>216</v>
      </c>
      <c r="BS103" s="51">
        <f t="shared" si="47"/>
        <v>1894</v>
      </c>
      <c r="BT103" s="51">
        <f t="shared" si="47"/>
        <v>14</v>
      </c>
      <c r="BU103" s="51">
        <f t="shared" si="47"/>
        <v>11</v>
      </c>
      <c r="BV103" s="51">
        <f t="shared" si="47"/>
        <v>107</v>
      </c>
      <c r="BW103" s="51">
        <f t="shared" si="47"/>
        <v>398</v>
      </c>
    </row>
  </sheetData>
  <mergeCells count="85">
    <mergeCell ref="A103:C103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2004-03-03T00:19:26Z</dcterms:modified>
  <cp:category/>
  <cp:version/>
  <cp:contentType/>
  <cp:contentStatus/>
</cp:coreProperties>
</file>