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<sst xmlns="http://schemas.openxmlformats.org/spreadsheetml/2006/main" count="978" uniqueCount="193">
  <si>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</si>
  <si>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</si>
  <si>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</si>
  <si>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</si>
  <si>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</si>
  <si>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</si>
  <si>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</si>
  <si>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</si>
  <si>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</si>
  <si>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</si>
  <si>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</si>
  <si>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</si>
  <si>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</si>
  <si>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</si>
  <si>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</si>
  <si>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</si>
  <si>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</si>
  <si>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</si>
  <si>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</si>
  <si>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</si>
  <si>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</si>
  <si>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</si>
  <si>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</si>
  <si>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北方町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</si>
  <si>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</si>
  <si>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</si>
  <si>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</si>
  <si>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</si>
  <si>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</si>
  <si>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</si>
  <si>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東郷町</t>
  </si>
  <si>
    <t>南郷町</t>
  </si>
  <si>
    <t>西郷村</t>
  </si>
  <si>
    <t>北浦町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</si>
  <si>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</si>
  <si>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</si>
  <si>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</si>
  <si>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</si>
  <si>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</si>
  <si>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</si>
  <si>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</si>
  <si>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</si>
  <si>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</si>
  <si>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</si>
  <si>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</si>
  <si>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</si>
  <si>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</si>
  <si>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</si>
  <si>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</si>
  <si>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</si>
  <si>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</si>
  <si>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</si>
  <si>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</si>
  <si>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</si>
  <si>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</si>
  <si>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</si>
  <si>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</si>
  <si>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</si>
  <si>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</si>
  <si>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</si>
  <si>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</si>
  <si>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</si>
  <si>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</si>
  <si>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</si>
  <si>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</si>
  <si>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</si>
  <si>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</si>
  <si>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</si>
  <si>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</si>
  <si>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</si>
  <si>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</si>
  <si>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</si>
  <si>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</si>
  <si>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</si>
  <si>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</si>
  <si>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</si>
  <si>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</si>
  <si>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</si>
  <si>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</si>
  <si>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</si>
  <si>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</si>
  <si>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</si>
  <si>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</si>
  <si>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</si>
  <si>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</si>
  <si>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</si>
  <si>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</si>
  <si>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</si>
  <si>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</si>
  <si>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</si>
  <si>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</si>
  <si>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</si>
  <si>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</si>
  <si>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</si>
  <si>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</si>
  <si>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</si>
  <si>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45302</t>
  </si>
  <si>
    <t>45303</t>
  </si>
  <si>
    <t>佐土原町</t>
  </si>
  <si>
    <t>45321</t>
  </si>
  <si>
    <t>北郷町</t>
  </si>
  <si>
    <t>45322</t>
  </si>
  <si>
    <t>45341</t>
  </si>
  <si>
    <t>三股町</t>
  </si>
  <si>
    <t>45342</t>
  </si>
  <si>
    <t>山之口町</t>
  </si>
  <si>
    <t>45343</t>
  </si>
  <si>
    <t>高城町</t>
  </si>
  <si>
    <t>45344</t>
  </si>
  <si>
    <t>45345</t>
  </si>
  <si>
    <t>高崎町</t>
  </si>
  <si>
    <t>45361</t>
  </si>
  <si>
    <t>高原町</t>
  </si>
  <si>
    <t>45362</t>
  </si>
  <si>
    <t>野尻町</t>
  </si>
  <si>
    <t>45363</t>
  </si>
  <si>
    <t>須木村</t>
  </si>
  <si>
    <t>45381</t>
  </si>
  <si>
    <t>高岡町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</si>
  <si>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</si>
  <si>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</si>
  <si>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</si>
  <si>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</si>
  <si>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</si>
  <si>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</si>
  <si>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</si>
  <si>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</si>
  <si>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</si>
  <si>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</si>
  <si>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</si>
  <si>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</si>
  <si>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</si>
  <si>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</si>
  <si>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</si>
  <si>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</si>
  <si>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</si>
  <si>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</si>
  <si>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45422</t>
  </si>
  <si>
    <t>45423</t>
  </si>
  <si>
    <t>45424</t>
  </si>
  <si>
    <t>45425</t>
  </si>
  <si>
    <t>北郷村</t>
  </si>
  <si>
    <t>45426</t>
  </si>
  <si>
    <t>45427</t>
  </si>
  <si>
    <t>北川町</t>
  </si>
  <si>
    <t>45428</t>
  </si>
  <si>
    <t>45429</t>
  </si>
  <si>
    <t>諸塚村</t>
  </si>
  <si>
    <t>45430</t>
  </si>
  <si>
    <t>椎葉村</t>
  </si>
  <si>
    <t>45441</t>
  </si>
  <si>
    <t>高千穂町</t>
  </si>
  <si>
    <t>45442</t>
  </si>
  <si>
    <t>日之影町</t>
  </si>
  <si>
    <t>45443</t>
  </si>
  <si>
    <t>五ケ瀬町</t>
  </si>
  <si>
    <t>ﾍﾟｯﾄﾎﾞﾄﾙ</t>
  </si>
  <si>
    <t>ﾌﾟﾗｽﾁｯｸ類</t>
  </si>
  <si>
    <t>南郷村</t>
  </si>
  <si>
    <t>山田町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</si>
  <si>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</si>
  <si>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</si>
  <si>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</si>
  <si>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</si>
  <si>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</si>
  <si>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</si>
  <si>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</si>
  <si>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</si>
  <si>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</si>
  <si>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</si>
  <si>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</si>
  <si>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</si>
  <si>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</si>
  <si>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</si>
  <si>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</si>
  <si>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</si>
  <si>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</si>
  <si>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</si>
  <si>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</si>
  <si>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</si>
  <si>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</si>
  <si>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</si>
  <si>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田野町</t>
  </si>
  <si>
    <t>宮崎県合計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</si>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</sst>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61</v>
      </c>
      <c r="B2" s="62" t="s">
        <v>62</v>
      </c>
      <c r="C2" s="67" t="s">
        <v>63</v>
      </c>
      <c r="D2" s="59" t="s">
        <v>161</v>
      </c>
      <c r="E2" s="60"/>
      <c r="F2" s="59" t="s">
        <v>162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163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164</v>
      </c>
      <c r="AF2" s="59" t="s">
        <v>165</v>
      </c>
      <c r="AG2" s="77"/>
      <c r="AH2" s="77"/>
      <c r="AI2" s="77"/>
      <c r="AJ2" s="77"/>
      <c r="AK2" s="77"/>
      <c r="AL2" s="78"/>
      <c r="AM2" s="71" t="s">
        <v>166</v>
      </c>
      <c r="AN2" s="59" t="s">
        <v>167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168</v>
      </c>
      <c r="F3" s="67" t="s">
        <v>169</v>
      </c>
      <c r="G3" s="67" t="s">
        <v>170</v>
      </c>
      <c r="H3" s="67" t="s">
        <v>171</v>
      </c>
      <c r="I3" s="14" t="s">
        <v>15</v>
      </c>
      <c r="J3" s="71" t="s">
        <v>172</v>
      </c>
      <c r="K3" s="71" t="s">
        <v>173</v>
      </c>
      <c r="L3" s="71" t="s">
        <v>174</v>
      </c>
      <c r="M3" s="70"/>
      <c r="N3" s="67" t="s">
        <v>175</v>
      </c>
      <c r="O3" s="67" t="s">
        <v>49</v>
      </c>
      <c r="P3" s="82" t="s">
        <v>16</v>
      </c>
      <c r="Q3" s="83"/>
      <c r="R3" s="83"/>
      <c r="S3" s="83"/>
      <c r="T3" s="83"/>
      <c r="U3" s="84"/>
      <c r="V3" s="16" t="s">
        <v>185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64</v>
      </c>
      <c r="AG3" s="67" t="s">
        <v>24</v>
      </c>
      <c r="AH3" s="67" t="s">
        <v>65</v>
      </c>
      <c r="AI3" s="67" t="s">
        <v>66</v>
      </c>
      <c r="AJ3" s="67" t="s">
        <v>67</v>
      </c>
      <c r="AK3" s="67" t="s">
        <v>68</v>
      </c>
      <c r="AL3" s="14" t="s">
        <v>17</v>
      </c>
      <c r="AM3" s="76"/>
      <c r="AN3" s="67" t="s">
        <v>69</v>
      </c>
      <c r="AO3" s="67" t="s">
        <v>70</v>
      </c>
      <c r="AP3" s="67" t="s">
        <v>71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72</v>
      </c>
      <c r="R4" s="8" t="s">
        <v>73</v>
      </c>
      <c r="S4" s="8" t="s">
        <v>177</v>
      </c>
      <c r="T4" s="8" t="s">
        <v>178</v>
      </c>
      <c r="U4" s="8" t="s">
        <v>179</v>
      </c>
      <c r="V4" s="14" t="s">
        <v>15</v>
      </c>
      <c r="W4" s="8" t="s">
        <v>18</v>
      </c>
      <c r="X4" s="8" t="s">
        <v>44</v>
      </c>
      <c r="Y4" s="8" t="s">
        <v>19</v>
      </c>
      <c r="Z4" s="20" t="s">
        <v>51</v>
      </c>
      <c r="AA4" s="8" t="s">
        <v>20</v>
      </c>
      <c r="AB4" s="20" t="s">
        <v>74</v>
      </c>
      <c r="AC4" s="8" t="s">
        <v>45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180</v>
      </c>
      <c r="G6" s="24" t="s">
        <v>180</v>
      </c>
      <c r="H6" s="24" t="s">
        <v>180</v>
      </c>
      <c r="I6" s="24" t="s">
        <v>180</v>
      </c>
      <c r="J6" s="25" t="s">
        <v>22</v>
      </c>
      <c r="K6" s="25" t="s">
        <v>22</v>
      </c>
      <c r="L6" s="25" t="s">
        <v>22</v>
      </c>
      <c r="M6" s="24" t="s">
        <v>180</v>
      </c>
      <c r="N6" s="24" t="s">
        <v>180</v>
      </c>
      <c r="O6" s="24" t="s">
        <v>180</v>
      </c>
      <c r="P6" s="24" t="s">
        <v>180</v>
      </c>
      <c r="Q6" s="24" t="s">
        <v>180</v>
      </c>
      <c r="R6" s="24" t="s">
        <v>180</v>
      </c>
      <c r="S6" s="24" t="s">
        <v>180</v>
      </c>
      <c r="T6" s="24" t="s">
        <v>180</v>
      </c>
      <c r="U6" s="24" t="s">
        <v>180</v>
      </c>
      <c r="V6" s="24" t="s">
        <v>180</v>
      </c>
      <c r="W6" s="24" t="s">
        <v>180</v>
      </c>
      <c r="X6" s="24" t="s">
        <v>180</v>
      </c>
      <c r="Y6" s="24" t="s">
        <v>180</v>
      </c>
      <c r="Z6" s="24" t="s">
        <v>180</v>
      </c>
      <c r="AA6" s="24" t="s">
        <v>180</v>
      </c>
      <c r="AB6" s="24" t="s">
        <v>180</v>
      </c>
      <c r="AC6" s="24" t="s">
        <v>180</v>
      </c>
      <c r="AD6" s="24" t="s">
        <v>180</v>
      </c>
      <c r="AE6" s="24" t="s">
        <v>181</v>
      </c>
      <c r="AF6" s="24" t="s">
        <v>180</v>
      </c>
      <c r="AG6" s="24" t="s">
        <v>180</v>
      </c>
      <c r="AH6" s="24" t="s">
        <v>180</v>
      </c>
      <c r="AI6" s="24" t="s">
        <v>180</v>
      </c>
      <c r="AJ6" s="24" t="s">
        <v>180</v>
      </c>
      <c r="AK6" s="24" t="s">
        <v>180</v>
      </c>
      <c r="AL6" s="24" t="s">
        <v>180</v>
      </c>
      <c r="AM6" s="24" t="s">
        <v>181</v>
      </c>
      <c r="AN6" s="24" t="s">
        <v>180</v>
      </c>
      <c r="AO6" s="24" t="s">
        <v>180</v>
      </c>
      <c r="AP6" s="24" t="s">
        <v>180</v>
      </c>
      <c r="AQ6" s="24" t="s">
        <v>180</v>
      </c>
    </row>
    <row r="7" spans="1:43" ht="13.5">
      <c r="A7" s="26" t="s">
        <v>75</v>
      </c>
      <c r="B7" s="49" t="s">
        <v>76</v>
      </c>
      <c r="C7" s="50" t="s">
        <v>77</v>
      </c>
      <c r="D7" s="51">
        <v>306841</v>
      </c>
      <c r="E7" s="51">
        <v>306841</v>
      </c>
      <c r="F7" s="51">
        <f>'ごみ搬入量内訳'!H7</f>
        <v>133418</v>
      </c>
      <c r="G7" s="51">
        <f>'ごみ搬入量内訳'!AG7</f>
        <v>12168</v>
      </c>
      <c r="H7" s="51">
        <f>'ごみ搬入量内訳'!AH7</f>
        <v>0</v>
      </c>
      <c r="I7" s="51">
        <f aca="true" t="shared" si="0" ref="I7:I45">SUM(F7:H7)</f>
        <v>145586</v>
      </c>
      <c r="J7" s="51">
        <f aca="true" t="shared" si="1" ref="J7:J45">I7/D7/365*1000000</f>
        <v>1299.9102252458358</v>
      </c>
      <c r="K7" s="51">
        <f>('ごみ搬入量内訳'!E7+'ごみ搬入量内訳'!AH7)/'ごみ処理概要'!D7/365*1000000</f>
        <v>857.1750136264853</v>
      </c>
      <c r="L7" s="51">
        <f>'ごみ搬入量内訳'!F7/'ごみ処理概要'!D7/365*1000000</f>
        <v>442.73521161935054</v>
      </c>
      <c r="M7" s="51">
        <f>'資源化量内訳'!BP7</f>
        <v>1169</v>
      </c>
      <c r="N7" s="51">
        <f>'ごみ処理量内訳'!E7</f>
        <v>94271</v>
      </c>
      <c r="O7" s="51">
        <f>'ごみ処理量内訳'!L7</f>
        <v>27377</v>
      </c>
      <c r="P7" s="51">
        <f aca="true" t="shared" si="2" ref="P7:P45">SUM(Q7:U7)</f>
        <v>23938</v>
      </c>
      <c r="Q7" s="51">
        <f>'ごみ処理量内訳'!G7</f>
        <v>40</v>
      </c>
      <c r="R7" s="51">
        <f>'ごみ処理量内訳'!H7</f>
        <v>23898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45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45">N7+O7+P7+V7</f>
        <v>145586</v>
      </c>
      <c r="AE7" s="52">
        <f aca="true" t="shared" si="5" ref="AE7:AE45">(N7+P7+V7)/AD7*100</f>
        <v>81.19530724108087</v>
      </c>
      <c r="AF7" s="51">
        <f>'資源化量内訳'!AB7</f>
        <v>0</v>
      </c>
      <c r="AG7" s="51">
        <f>'資源化量内訳'!AJ7</f>
        <v>0</v>
      </c>
      <c r="AH7" s="51">
        <f>'資源化量内訳'!AR7</f>
        <v>22188</v>
      </c>
      <c r="AI7" s="51">
        <f>'資源化量内訳'!AZ7</f>
        <v>0</v>
      </c>
      <c r="AJ7" s="51">
        <f>'資源化量内訳'!BH7</f>
        <v>0</v>
      </c>
      <c r="AK7" s="51" t="s">
        <v>160</v>
      </c>
      <c r="AL7" s="51">
        <f aca="true" t="shared" si="6" ref="AL7:AL45">SUM(AF7:AJ7)</f>
        <v>22188</v>
      </c>
      <c r="AM7" s="52">
        <f aca="true" t="shared" si="7" ref="AM7:AM45">(V7+AL7+M7)/(M7+AD7)*100</f>
        <v>15.915641715784812</v>
      </c>
      <c r="AN7" s="51">
        <f>'ごみ処理量内訳'!AC7</f>
        <v>27377</v>
      </c>
      <c r="AO7" s="51">
        <f>'ごみ処理量内訳'!AD7</f>
        <v>9706</v>
      </c>
      <c r="AP7" s="51">
        <f>'ごみ処理量内訳'!AE7</f>
        <v>1710</v>
      </c>
      <c r="AQ7" s="51">
        <f aca="true" t="shared" si="8" ref="AQ7:AQ45">SUM(AN7:AP7)</f>
        <v>38793</v>
      </c>
    </row>
    <row r="8" spans="1:43" ht="13.5">
      <c r="A8" s="26" t="s">
        <v>75</v>
      </c>
      <c r="B8" s="49" t="s">
        <v>78</v>
      </c>
      <c r="C8" s="50" t="s">
        <v>79</v>
      </c>
      <c r="D8" s="51">
        <v>134376</v>
      </c>
      <c r="E8" s="51">
        <v>133841</v>
      </c>
      <c r="F8" s="51">
        <f>'ごみ搬入量内訳'!H8</f>
        <v>53695</v>
      </c>
      <c r="G8" s="51">
        <f>'ごみ搬入量内訳'!AG8</f>
        <v>4551</v>
      </c>
      <c r="H8" s="51">
        <f>'ごみ搬入量内訳'!AH8</f>
        <v>81</v>
      </c>
      <c r="I8" s="51">
        <f t="shared" si="0"/>
        <v>58327</v>
      </c>
      <c r="J8" s="51">
        <f t="shared" si="1"/>
        <v>1189.2004524617491</v>
      </c>
      <c r="K8" s="51">
        <f>('ごみ搬入量内訳'!E8+'ごみ搬入量内訳'!AH8)/'ごみ処理概要'!D8/365*1000000</f>
        <v>666.0721378002106</v>
      </c>
      <c r="L8" s="51">
        <f>'ごみ搬入量内訳'!F8/'ごみ処理概要'!D8/365*1000000</f>
        <v>523.1283146615385</v>
      </c>
      <c r="M8" s="51">
        <f>'資源化量内訳'!BP8</f>
        <v>459</v>
      </c>
      <c r="N8" s="51">
        <f>'ごみ処理量内訳'!E8</f>
        <v>37468</v>
      </c>
      <c r="O8" s="51">
        <f>'ごみ処理量内訳'!L8</f>
        <v>9957</v>
      </c>
      <c r="P8" s="51">
        <f t="shared" si="2"/>
        <v>812</v>
      </c>
      <c r="Q8" s="51">
        <f>'ごみ処理量内訳'!G8</f>
        <v>0</v>
      </c>
      <c r="R8" s="51">
        <f>'ごみ処理量内訳'!H8</f>
        <v>175</v>
      </c>
      <c r="S8" s="51">
        <f>'ごみ処理量内訳'!I8</f>
        <v>637</v>
      </c>
      <c r="T8" s="51">
        <f>'ごみ処理量内訳'!J8</f>
        <v>0</v>
      </c>
      <c r="U8" s="51">
        <f>'ごみ処理量内訳'!K8</f>
        <v>0</v>
      </c>
      <c r="V8" s="51">
        <f t="shared" si="3"/>
        <v>9927</v>
      </c>
      <c r="W8" s="51">
        <f>'資源化量内訳'!M8</f>
        <v>7783</v>
      </c>
      <c r="X8" s="51">
        <f>'資源化量内訳'!N8</f>
        <v>812</v>
      </c>
      <c r="Y8" s="51">
        <f>'資源化量内訳'!O8</f>
        <v>1018</v>
      </c>
      <c r="Z8" s="51">
        <f>'資源化量内訳'!P8</f>
        <v>0</v>
      </c>
      <c r="AA8" s="51">
        <f>'資源化量内訳'!Q8</f>
        <v>0</v>
      </c>
      <c r="AB8" s="51">
        <f>'資源化量内訳'!R8</f>
        <v>314</v>
      </c>
      <c r="AC8" s="51">
        <f>'資源化量内訳'!S8</f>
        <v>0</v>
      </c>
      <c r="AD8" s="51">
        <f t="shared" si="4"/>
        <v>58164</v>
      </c>
      <c r="AE8" s="52">
        <f t="shared" si="5"/>
        <v>82.88116360635445</v>
      </c>
      <c r="AF8" s="51">
        <f>'資源化量内訳'!AB8</f>
        <v>0</v>
      </c>
      <c r="AG8" s="51">
        <f>'資源化量内訳'!AJ8</f>
        <v>0</v>
      </c>
      <c r="AH8" s="51">
        <f>'資源化量内訳'!AR8</f>
        <v>159</v>
      </c>
      <c r="AI8" s="51">
        <f>'資源化量内訳'!AZ8</f>
        <v>623</v>
      </c>
      <c r="AJ8" s="51">
        <f>'資源化量内訳'!BH8</f>
        <v>0</v>
      </c>
      <c r="AK8" s="51" t="s">
        <v>160</v>
      </c>
      <c r="AL8" s="51">
        <f t="shared" si="6"/>
        <v>782</v>
      </c>
      <c r="AM8" s="52">
        <f t="shared" si="7"/>
        <v>19.050543302116917</v>
      </c>
      <c r="AN8" s="51">
        <f>'ごみ処理量内訳'!AC8</f>
        <v>9957</v>
      </c>
      <c r="AO8" s="51">
        <f>'ごみ処理量内訳'!AD8</f>
        <v>3612</v>
      </c>
      <c r="AP8" s="51">
        <f>'ごみ処理量内訳'!AE8</f>
        <v>30</v>
      </c>
      <c r="AQ8" s="51">
        <f t="shared" si="8"/>
        <v>13599</v>
      </c>
    </row>
    <row r="9" spans="1:43" ht="13.5">
      <c r="A9" s="26" t="s">
        <v>75</v>
      </c>
      <c r="B9" s="49" t="s">
        <v>80</v>
      </c>
      <c r="C9" s="50" t="s">
        <v>81</v>
      </c>
      <c r="D9" s="51">
        <v>127294</v>
      </c>
      <c r="E9" s="51">
        <v>127294</v>
      </c>
      <c r="F9" s="51">
        <f>'ごみ搬入量内訳'!H9</f>
        <v>51517</v>
      </c>
      <c r="G9" s="51">
        <f>'ごみ搬入量内訳'!AG9</f>
        <v>12121</v>
      </c>
      <c r="H9" s="51">
        <f>'ごみ搬入量内訳'!AH9</f>
        <v>0</v>
      </c>
      <c r="I9" s="51">
        <f t="shared" si="0"/>
        <v>63638</v>
      </c>
      <c r="J9" s="51">
        <f t="shared" si="1"/>
        <v>1369.6693083060227</v>
      </c>
      <c r="K9" s="51">
        <f>('ごみ搬入量内訳'!E9+'ごみ搬入量内訳'!AH9)/'ごみ処理概要'!D9/365*1000000</f>
        <v>897.0496731651956</v>
      </c>
      <c r="L9" s="51">
        <f>'ごみ搬入量内訳'!F9/'ごみ処理概要'!D9/365*1000000</f>
        <v>472.61963514082703</v>
      </c>
      <c r="M9" s="51">
        <f>'資源化量内訳'!BP9</f>
        <v>1373</v>
      </c>
      <c r="N9" s="51">
        <f>'ごみ処理量内訳'!E9</f>
        <v>48924</v>
      </c>
      <c r="O9" s="51">
        <f>'ごみ処理量内訳'!L9</f>
        <v>2482</v>
      </c>
      <c r="P9" s="51">
        <f t="shared" si="2"/>
        <v>11915</v>
      </c>
      <c r="Q9" s="51">
        <f>'ごみ処理量内訳'!G9</f>
        <v>7196</v>
      </c>
      <c r="R9" s="51">
        <f>'ごみ処理量内訳'!H9</f>
        <v>4719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317</v>
      </c>
      <c r="W9" s="51">
        <f>'資源化量内訳'!M9</f>
        <v>19</v>
      </c>
      <c r="X9" s="51">
        <f>'資源化量内訳'!N9</f>
        <v>99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199</v>
      </c>
      <c r="AD9" s="51">
        <f t="shared" si="4"/>
        <v>63638</v>
      </c>
      <c r="AE9" s="52">
        <f t="shared" si="5"/>
        <v>96.09981457619661</v>
      </c>
      <c r="AF9" s="51">
        <f>'資源化量内訳'!AB9</f>
        <v>0</v>
      </c>
      <c r="AG9" s="51">
        <f>'資源化量内訳'!AJ9</f>
        <v>1431</v>
      </c>
      <c r="AH9" s="51">
        <f>'資源化量内訳'!AR9</f>
        <v>4516</v>
      </c>
      <c r="AI9" s="51">
        <f>'資源化量内訳'!AZ9</f>
        <v>0</v>
      </c>
      <c r="AJ9" s="51">
        <f>'資源化量内訳'!BH9</f>
        <v>0</v>
      </c>
      <c r="AK9" s="51" t="s">
        <v>160</v>
      </c>
      <c r="AL9" s="51">
        <f t="shared" si="6"/>
        <v>5947</v>
      </c>
      <c r="AM9" s="52">
        <f t="shared" si="7"/>
        <v>11.747242774299734</v>
      </c>
      <c r="AN9" s="51">
        <f>'ごみ処理量内訳'!AC9</f>
        <v>2482</v>
      </c>
      <c r="AO9" s="51">
        <f>'ごみ処理量内訳'!AD9</f>
        <v>4040</v>
      </c>
      <c r="AP9" s="51">
        <f>'ごみ処理量内訳'!AE9</f>
        <v>3618</v>
      </c>
      <c r="AQ9" s="51">
        <f t="shared" si="8"/>
        <v>10140</v>
      </c>
    </row>
    <row r="10" spans="1:43" ht="13.5">
      <c r="A10" s="26" t="s">
        <v>75</v>
      </c>
      <c r="B10" s="49" t="s">
        <v>82</v>
      </c>
      <c r="C10" s="50" t="s">
        <v>83</v>
      </c>
      <c r="D10" s="51">
        <v>47042</v>
      </c>
      <c r="E10" s="51">
        <v>47042</v>
      </c>
      <c r="F10" s="51">
        <f>'ごみ搬入量内訳'!H10</f>
        <v>16692</v>
      </c>
      <c r="G10" s="51">
        <f>'ごみ搬入量内訳'!AG10</f>
        <v>2063</v>
      </c>
      <c r="H10" s="51">
        <f>'ごみ搬入量内訳'!AH10</f>
        <v>329</v>
      </c>
      <c r="I10" s="51">
        <f t="shared" si="0"/>
        <v>19084</v>
      </c>
      <c r="J10" s="51">
        <f t="shared" si="1"/>
        <v>1111.4521386601189</v>
      </c>
      <c r="K10" s="51">
        <f>('ごみ搬入量内訳'!E10+'ごみ搬入量内訳'!AH10)/'ごみ処理概要'!D10/365*1000000</f>
        <v>788.0454248695278</v>
      </c>
      <c r="L10" s="51">
        <f>'ごみ搬入量内訳'!F10/'ごみ処理概要'!D10/365*1000000</f>
        <v>323.40671379059114</v>
      </c>
      <c r="M10" s="51">
        <f>'資源化量内訳'!BP10</f>
        <v>2321</v>
      </c>
      <c r="N10" s="51">
        <f>'ごみ処理量内訳'!E10</f>
        <v>15796</v>
      </c>
      <c r="O10" s="51">
        <f>'ごみ処理量内訳'!L10</f>
        <v>1777</v>
      </c>
      <c r="P10" s="51">
        <f t="shared" si="2"/>
        <v>797</v>
      </c>
      <c r="Q10" s="51">
        <f>'ごみ処理量内訳'!G10</f>
        <v>0</v>
      </c>
      <c r="R10" s="51">
        <f>'ごみ処理量内訳'!H10</f>
        <v>797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18370</v>
      </c>
      <c r="AE10" s="52">
        <f t="shared" si="5"/>
        <v>90.32661948829613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160</v>
      </c>
      <c r="AL10" s="51">
        <f t="shared" si="6"/>
        <v>0</v>
      </c>
      <c r="AM10" s="52">
        <f t="shared" si="7"/>
        <v>11.217437533227006</v>
      </c>
      <c r="AN10" s="51">
        <f>'ごみ処理量内訳'!AC10</f>
        <v>1777</v>
      </c>
      <c r="AO10" s="51">
        <f>'ごみ処理量内訳'!AD10</f>
        <v>1849</v>
      </c>
      <c r="AP10" s="51">
        <f>'ごみ処理量内訳'!AE10</f>
        <v>7</v>
      </c>
      <c r="AQ10" s="51">
        <f t="shared" si="8"/>
        <v>3633</v>
      </c>
    </row>
    <row r="11" spans="1:43" ht="13.5">
      <c r="A11" s="26" t="s">
        <v>75</v>
      </c>
      <c r="B11" s="49" t="s">
        <v>84</v>
      </c>
      <c r="C11" s="50" t="s">
        <v>85</v>
      </c>
      <c r="D11" s="51">
        <v>41192</v>
      </c>
      <c r="E11" s="51">
        <v>41192</v>
      </c>
      <c r="F11" s="51">
        <f>'ごみ搬入量内訳'!H11</f>
        <v>9523</v>
      </c>
      <c r="G11" s="51">
        <f>'ごみ搬入量内訳'!AG11</f>
        <v>1002</v>
      </c>
      <c r="H11" s="51">
        <f>'ごみ搬入量内訳'!AH11</f>
        <v>0</v>
      </c>
      <c r="I11" s="51">
        <f t="shared" si="0"/>
        <v>10525</v>
      </c>
      <c r="J11" s="51">
        <f t="shared" si="1"/>
        <v>700.0295309369822</v>
      </c>
      <c r="K11" s="51">
        <f>('ごみ搬入量内訳'!E11+'ごみ搬入量内訳'!AH11)/'ごみ処理概要'!D11/365*1000000</f>
        <v>490.0539272155519</v>
      </c>
      <c r="L11" s="51">
        <f>'ごみ搬入量内訳'!F11/'ごみ処理概要'!D11/365*1000000</f>
        <v>209.97560372143016</v>
      </c>
      <c r="M11" s="51">
        <f>'資源化量内訳'!BP11</f>
        <v>93</v>
      </c>
      <c r="N11" s="51">
        <f>'ごみ処理量内訳'!E11</f>
        <v>6827</v>
      </c>
      <c r="O11" s="51">
        <f>'ごみ処理量内訳'!L11</f>
        <v>1998</v>
      </c>
      <c r="P11" s="51">
        <f t="shared" si="2"/>
        <v>0</v>
      </c>
      <c r="Q11" s="51">
        <f>'ごみ処理量内訳'!G11</f>
        <v>0</v>
      </c>
      <c r="R11" s="51">
        <f>'ごみ処理量内訳'!H11</f>
        <v>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1729</v>
      </c>
      <c r="W11" s="51">
        <f>'資源化量内訳'!M11</f>
        <v>897</v>
      </c>
      <c r="X11" s="51">
        <f>'資源化量内訳'!N11</f>
        <v>342</v>
      </c>
      <c r="Y11" s="51">
        <f>'資源化量内訳'!O11</f>
        <v>427</v>
      </c>
      <c r="Z11" s="51">
        <f>'資源化量内訳'!P11</f>
        <v>54</v>
      </c>
      <c r="AA11" s="51">
        <f>'資源化量内訳'!Q11</f>
        <v>9</v>
      </c>
      <c r="AB11" s="51">
        <f>'資源化量内訳'!R11</f>
        <v>0</v>
      </c>
      <c r="AC11" s="51">
        <f>'資源化量内訳'!S11</f>
        <v>0</v>
      </c>
      <c r="AD11" s="51">
        <f t="shared" si="4"/>
        <v>10554</v>
      </c>
      <c r="AE11" s="52">
        <f t="shared" si="5"/>
        <v>81.06878908470722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0</v>
      </c>
      <c r="AI11" s="51">
        <f>'資源化量内訳'!AZ11</f>
        <v>0</v>
      </c>
      <c r="AJ11" s="51">
        <f>'資源化量内訳'!BH11</f>
        <v>0</v>
      </c>
      <c r="AK11" s="51" t="s">
        <v>160</v>
      </c>
      <c r="AL11" s="51">
        <f t="shared" si="6"/>
        <v>0</v>
      </c>
      <c r="AM11" s="52">
        <f t="shared" si="7"/>
        <v>17.112801728186344</v>
      </c>
      <c r="AN11" s="51">
        <f>'ごみ処理量内訳'!AC11</f>
        <v>1998</v>
      </c>
      <c r="AO11" s="51">
        <f>'ごみ処理量内訳'!AD11</f>
        <v>741</v>
      </c>
      <c r="AP11" s="51">
        <f>'ごみ処理量内訳'!AE11</f>
        <v>0</v>
      </c>
      <c r="AQ11" s="51">
        <f t="shared" si="8"/>
        <v>2739</v>
      </c>
    </row>
    <row r="12" spans="1:43" ht="13.5">
      <c r="A12" s="26" t="s">
        <v>75</v>
      </c>
      <c r="B12" s="49" t="s">
        <v>86</v>
      </c>
      <c r="C12" s="50" t="s">
        <v>87</v>
      </c>
      <c r="D12" s="51">
        <v>60157</v>
      </c>
      <c r="E12" s="51">
        <v>60157</v>
      </c>
      <c r="F12" s="51">
        <f>'ごみ搬入量内訳'!H12</f>
        <v>21210</v>
      </c>
      <c r="G12" s="51">
        <f>'ごみ搬入量内訳'!AG12</f>
        <v>5541</v>
      </c>
      <c r="H12" s="51">
        <f>'ごみ搬入量内訳'!AH12</f>
        <v>0</v>
      </c>
      <c r="I12" s="51">
        <f t="shared" si="0"/>
        <v>26751</v>
      </c>
      <c r="J12" s="51">
        <f t="shared" si="1"/>
        <v>1218.3189148212862</v>
      </c>
      <c r="K12" s="51">
        <f>('ごみ搬入量内訳'!E12+'ごみ搬入量内訳'!AH12)/'ごみ処理概要'!D12/365*1000000</f>
        <v>1011.235213064627</v>
      </c>
      <c r="L12" s="51">
        <f>'ごみ搬入量内訳'!F12/'ごみ処理概要'!D12/365*1000000</f>
        <v>207.08370175665914</v>
      </c>
      <c r="M12" s="51">
        <f>'資源化量内訳'!BP12</f>
        <v>518</v>
      </c>
      <c r="N12" s="51">
        <f>'ごみ処理量内訳'!E12</f>
        <v>22801</v>
      </c>
      <c r="O12" s="51">
        <f>'ごみ処理量内訳'!L12</f>
        <v>1472</v>
      </c>
      <c r="P12" s="51">
        <f t="shared" si="2"/>
        <v>1663</v>
      </c>
      <c r="Q12" s="51">
        <f>'ごみ処理量内訳'!G12</f>
        <v>1663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1489</v>
      </c>
      <c r="W12" s="51">
        <f>'資源化量内訳'!M12</f>
        <v>1159</v>
      </c>
      <c r="X12" s="51">
        <f>'資源化量内訳'!N12</f>
        <v>70</v>
      </c>
      <c r="Y12" s="51">
        <f>'資源化量内訳'!O12</f>
        <v>251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9</v>
      </c>
      <c r="AC12" s="51">
        <f>'資源化量内訳'!S12</f>
        <v>0</v>
      </c>
      <c r="AD12" s="51">
        <f t="shared" si="4"/>
        <v>27425</v>
      </c>
      <c r="AE12" s="52">
        <f t="shared" si="5"/>
        <v>94.63263445761166</v>
      </c>
      <c r="AF12" s="51">
        <f>'資源化量内訳'!AB12</f>
        <v>329</v>
      </c>
      <c r="AG12" s="51">
        <f>'資源化量内訳'!AJ12</f>
        <v>643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160</v>
      </c>
      <c r="AL12" s="51">
        <f t="shared" si="6"/>
        <v>972</v>
      </c>
      <c r="AM12" s="52">
        <f t="shared" si="7"/>
        <v>10.660988440754393</v>
      </c>
      <c r="AN12" s="51">
        <f>'ごみ処理量内訳'!AC12</f>
        <v>1472</v>
      </c>
      <c r="AO12" s="51">
        <f>'ごみ処理量内訳'!AD12</f>
        <v>2522</v>
      </c>
      <c r="AP12" s="51">
        <f>'ごみ処理量内訳'!AE12</f>
        <v>1188</v>
      </c>
      <c r="AQ12" s="51">
        <f t="shared" si="8"/>
        <v>5182</v>
      </c>
    </row>
    <row r="13" spans="1:43" ht="13.5">
      <c r="A13" s="26" t="s">
        <v>75</v>
      </c>
      <c r="B13" s="49" t="s">
        <v>88</v>
      </c>
      <c r="C13" s="50" t="s">
        <v>89</v>
      </c>
      <c r="D13" s="51">
        <v>24138</v>
      </c>
      <c r="E13" s="51">
        <v>24138</v>
      </c>
      <c r="F13" s="51">
        <f>'ごみ搬入量内訳'!H13</f>
        <v>6237</v>
      </c>
      <c r="G13" s="51">
        <f>'ごみ搬入量内訳'!AG13</f>
        <v>1389</v>
      </c>
      <c r="H13" s="51">
        <f>'ごみ搬入量内訳'!AH13</f>
        <v>0</v>
      </c>
      <c r="I13" s="51">
        <f t="shared" si="0"/>
        <v>7626</v>
      </c>
      <c r="J13" s="51">
        <f t="shared" si="1"/>
        <v>865.5709124588412</v>
      </c>
      <c r="K13" s="51">
        <f>('ごみ搬入量内訳'!E13+'ごみ搬入量内訳'!AH13)/'ごみ処理概要'!D13/365*1000000</f>
        <v>642.3112763709129</v>
      </c>
      <c r="L13" s="51">
        <f>'ごみ搬入量内訳'!F13/'ごみ処理概要'!D13/365*1000000</f>
        <v>223.2596360879282</v>
      </c>
      <c r="M13" s="51">
        <f>'資源化量内訳'!BP13</f>
        <v>775</v>
      </c>
      <c r="N13" s="51">
        <f>'ごみ処理量内訳'!E13</f>
        <v>6330</v>
      </c>
      <c r="O13" s="51">
        <f>'ごみ処理量内訳'!L13</f>
        <v>1182</v>
      </c>
      <c r="P13" s="51">
        <f t="shared" si="2"/>
        <v>43</v>
      </c>
      <c r="Q13" s="51">
        <f>'ごみ処理量内訳'!G13</f>
        <v>43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7555</v>
      </c>
      <c r="AE13" s="52">
        <f t="shared" si="5"/>
        <v>84.3547319655857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160</v>
      </c>
      <c r="AL13" s="51">
        <f t="shared" si="6"/>
        <v>0</v>
      </c>
      <c r="AM13" s="52">
        <f t="shared" si="7"/>
        <v>9.30372148859544</v>
      </c>
      <c r="AN13" s="51">
        <f>'ごみ処理量内訳'!AC13</f>
        <v>1182</v>
      </c>
      <c r="AO13" s="51">
        <f>'ごみ処理量内訳'!AD13</f>
        <v>699</v>
      </c>
      <c r="AP13" s="51">
        <f>'ごみ処理量内訳'!AE13</f>
        <v>5</v>
      </c>
      <c r="AQ13" s="51">
        <f t="shared" si="8"/>
        <v>1886</v>
      </c>
    </row>
    <row r="14" spans="1:43" ht="13.5">
      <c r="A14" s="26" t="s">
        <v>75</v>
      </c>
      <c r="B14" s="49" t="s">
        <v>90</v>
      </c>
      <c r="C14" s="50" t="s">
        <v>91</v>
      </c>
      <c r="D14" s="51">
        <v>36204</v>
      </c>
      <c r="E14" s="51">
        <v>36204</v>
      </c>
      <c r="F14" s="51">
        <f>'ごみ搬入量内訳'!H14</f>
        <v>6728</v>
      </c>
      <c r="G14" s="51">
        <f>'ごみ搬入量内訳'!AG14</f>
        <v>425</v>
      </c>
      <c r="H14" s="51">
        <f>'ごみ搬入量内訳'!AH14</f>
        <v>1463</v>
      </c>
      <c r="I14" s="51">
        <f t="shared" si="0"/>
        <v>8616</v>
      </c>
      <c r="J14" s="51">
        <f t="shared" si="1"/>
        <v>652.0130220985193</v>
      </c>
      <c r="K14" s="51">
        <f>('ごみ搬入量内訳'!E14+'ごみ搬入量内訳'!AH14)/'ごみ処理概要'!D14/365*1000000</f>
        <v>529.0416710179607</v>
      </c>
      <c r="L14" s="51">
        <f>'ごみ搬入量内訳'!F14/'ごみ処理概要'!D14/365*1000000</f>
        <v>122.9713510805587</v>
      </c>
      <c r="M14" s="51">
        <f>'資源化量内訳'!BP14</f>
        <v>0</v>
      </c>
      <c r="N14" s="51">
        <f>'ごみ処理量内訳'!E14</f>
        <v>6458</v>
      </c>
      <c r="O14" s="51">
        <f>'ごみ処理量内訳'!L14</f>
        <v>0</v>
      </c>
      <c r="P14" s="51">
        <f t="shared" si="2"/>
        <v>0</v>
      </c>
      <c r="Q14" s="51">
        <f>'ごみ処理量内訳'!G14</f>
        <v>0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789</v>
      </c>
      <c r="W14" s="51">
        <f>'資源化量内訳'!M14</f>
        <v>428</v>
      </c>
      <c r="X14" s="51">
        <f>'資源化量内訳'!N14</f>
        <v>294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67</v>
      </c>
      <c r="AC14" s="51">
        <f>'資源化量内訳'!S14</f>
        <v>0</v>
      </c>
      <c r="AD14" s="51">
        <f t="shared" si="4"/>
        <v>7247</v>
      </c>
      <c r="AE14" s="52">
        <f t="shared" si="5"/>
        <v>100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160</v>
      </c>
      <c r="AL14" s="51">
        <f t="shared" si="6"/>
        <v>0</v>
      </c>
      <c r="AM14" s="52">
        <f t="shared" si="7"/>
        <v>10.887263695322202</v>
      </c>
      <c r="AN14" s="51">
        <f>'ごみ処理量内訳'!AC14</f>
        <v>0</v>
      </c>
      <c r="AO14" s="51">
        <f>'ごみ処理量内訳'!AD14</f>
        <v>446</v>
      </c>
      <c r="AP14" s="51">
        <f>'ごみ処理量内訳'!AE14</f>
        <v>0</v>
      </c>
      <c r="AQ14" s="51">
        <f t="shared" si="8"/>
        <v>446</v>
      </c>
    </row>
    <row r="15" spans="1:43" ht="13.5">
      <c r="A15" s="26" t="s">
        <v>75</v>
      </c>
      <c r="B15" s="49" t="s">
        <v>92</v>
      </c>
      <c r="C15" s="50" t="s">
        <v>93</v>
      </c>
      <c r="D15" s="51">
        <v>25131</v>
      </c>
      <c r="E15" s="51">
        <v>25131</v>
      </c>
      <c r="F15" s="51">
        <f>'ごみ搬入量内訳'!H15</f>
        <v>6684</v>
      </c>
      <c r="G15" s="51">
        <f>'ごみ搬入量内訳'!AG15</f>
        <v>1764</v>
      </c>
      <c r="H15" s="51">
        <f>'ごみ搬入量内訳'!AH15</f>
        <v>0</v>
      </c>
      <c r="I15" s="51">
        <f t="shared" si="0"/>
        <v>8448</v>
      </c>
      <c r="J15" s="51">
        <f t="shared" si="1"/>
        <v>920.9822720724227</v>
      </c>
      <c r="K15" s="51">
        <f>('ごみ搬入量内訳'!E15+'ごみ搬入量内訳'!AH15)/'ごみ処理概要'!D15/365*1000000</f>
        <v>654.433780687826</v>
      </c>
      <c r="L15" s="51">
        <f>'ごみ搬入量内訳'!F15/'ごみ処理概要'!D15/365*1000000</f>
        <v>266.5484913845968</v>
      </c>
      <c r="M15" s="51">
        <f>'資源化量内訳'!BP15</f>
        <v>0</v>
      </c>
      <c r="N15" s="51">
        <f>'ごみ処理量内訳'!E15</f>
        <v>7137</v>
      </c>
      <c r="O15" s="51">
        <f>'ごみ処理量内訳'!L15</f>
        <v>865</v>
      </c>
      <c r="P15" s="51">
        <f t="shared" si="2"/>
        <v>1242</v>
      </c>
      <c r="Q15" s="51">
        <f>'ごみ処理量内訳'!G15</f>
        <v>887</v>
      </c>
      <c r="R15" s="51">
        <f>'ごみ処理量内訳'!H15</f>
        <v>355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5</v>
      </c>
      <c r="W15" s="51">
        <f>'資源化量内訳'!M15</f>
        <v>0</v>
      </c>
      <c r="X15" s="51">
        <f>'資源化量内訳'!N15</f>
        <v>0</v>
      </c>
      <c r="Y15" s="51">
        <f>'資源化量内訳'!O15</f>
        <v>5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9249</v>
      </c>
      <c r="AE15" s="52">
        <f t="shared" si="5"/>
        <v>90.64763758244135</v>
      </c>
      <c r="AF15" s="51">
        <f>'資源化量内訳'!AB15</f>
        <v>0</v>
      </c>
      <c r="AG15" s="51">
        <f>'資源化量内訳'!AJ15</f>
        <v>599</v>
      </c>
      <c r="AH15" s="51">
        <f>'資源化量内訳'!AR15</f>
        <v>373</v>
      </c>
      <c r="AI15" s="51">
        <f>'資源化量内訳'!AZ15</f>
        <v>0</v>
      </c>
      <c r="AJ15" s="51">
        <f>'資源化量内訳'!BH15</f>
        <v>0</v>
      </c>
      <c r="AK15" s="51" t="s">
        <v>160</v>
      </c>
      <c r="AL15" s="51">
        <f t="shared" si="6"/>
        <v>972</v>
      </c>
      <c r="AM15" s="52">
        <f t="shared" si="7"/>
        <v>10.563304140988215</v>
      </c>
      <c r="AN15" s="51">
        <f>'ごみ処理量内訳'!AC15</f>
        <v>865</v>
      </c>
      <c r="AO15" s="51">
        <f>'ごみ処理量内訳'!AD15</f>
        <v>1329</v>
      </c>
      <c r="AP15" s="51">
        <f>'ごみ処理量内訳'!AE15</f>
        <v>313</v>
      </c>
      <c r="AQ15" s="51">
        <f t="shared" si="8"/>
        <v>2507</v>
      </c>
    </row>
    <row r="16" spans="1:43" ht="13.5">
      <c r="A16" s="26" t="s">
        <v>75</v>
      </c>
      <c r="B16" s="49" t="s">
        <v>94</v>
      </c>
      <c r="C16" s="50" t="s">
        <v>95</v>
      </c>
      <c r="D16" s="51">
        <v>27963</v>
      </c>
      <c r="E16" s="51">
        <v>27963</v>
      </c>
      <c r="F16" s="51">
        <f>'ごみ搬入量内訳'!H16</f>
        <v>9823</v>
      </c>
      <c r="G16" s="51">
        <f>'ごみ搬入量内訳'!AG16</f>
        <v>237</v>
      </c>
      <c r="H16" s="51">
        <f>'ごみ搬入量内訳'!AH16</f>
        <v>0</v>
      </c>
      <c r="I16" s="51">
        <f t="shared" si="0"/>
        <v>10060</v>
      </c>
      <c r="J16" s="51">
        <f t="shared" si="1"/>
        <v>985.6468846553101</v>
      </c>
      <c r="K16" s="51">
        <f>('ごみ搬入量内訳'!E16+'ごみ搬入量内訳'!AH16)/'ごみ処理概要'!D16/365*1000000</f>
        <v>733.4545306689514</v>
      </c>
      <c r="L16" s="51">
        <f>'ごみ搬入量内訳'!F16/'ごみ処理概要'!D16/365*1000000</f>
        <v>252.1923539863587</v>
      </c>
      <c r="M16" s="51">
        <f>'資源化量内訳'!BP16</f>
        <v>0</v>
      </c>
      <c r="N16" s="51">
        <f>'ごみ処理量内訳'!E16</f>
        <v>7318</v>
      </c>
      <c r="O16" s="51">
        <f>'ごみ処理量内訳'!L16</f>
        <v>499</v>
      </c>
      <c r="P16" s="51">
        <f t="shared" si="2"/>
        <v>2592</v>
      </c>
      <c r="Q16" s="51">
        <f>'ごみ処理量内訳'!G16</f>
        <v>463</v>
      </c>
      <c r="R16" s="51">
        <f>'ごみ処理量内訳'!H16</f>
        <v>2129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10409</v>
      </c>
      <c r="AE16" s="52">
        <f t="shared" si="5"/>
        <v>95.2060716687482</v>
      </c>
      <c r="AF16" s="51">
        <f>'資源化量内訳'!AB16</f>
        <v>0</v>
      </c>
      <c r="AG16" s="51">
        <f>'資源化量内訳'!AJ16</f>
        <v>139</v>
      </c>
      <c r="AH16" s="51">
        <f>'資源化量内訳'!AR16</f>
        <v>565</v>
      </c>
      <c r="AI16" s="51">
        <f>'資源化量内訳'!AZ16</f>
        <v>0</v>
      </c>
      <c r="AJ16" s="51">
        <f>'資源化量内訳'!BH16</f>
        <v>0</v>
      </c>
      <c r="AK16" s="51" t="s">
        <v>160</v>
      </c>
      <c r="AL16" s="51">
        <f t="shared" si="6"/>
        <v>704</v>
      </c>
      <c r="AM16" s="52">
        <f t="shared" si="7"/>
        <v>6.763377846094726</v>
      </c>
      <c r="AN16" s="51">
        <f>'ごみ処理量内訳'!AC16</f>
        <v>499</v>
      </c>
      <c r="AO16" s="51">
        <f>'ごみ処理量内訳'!AD16</f>
        <v>1054</v>
      </c>
      <c r="AP16" s="51">
        <f>'ごみ処理量内訳'!AE16</f>
        <v>103</v>
      </c>
      <c r="AQ16" s="51">
        <f t="shared" si="8"/>
        <v>1656</v>
      </c>
    </row>
    <row r="17" spans="1:43" ht="13.5">
      <c r="A17" s="26" t="s">
        <v>75</v>
      </c>
      <c r="B17" s="49" t="s">
        <v>96</v>
      </c>
      <c r="C17" s="50" t="s">
        <v>182</v>
      </c>
      <c r="D17" s="51">
        <v>12502</v>
      </c>
      <c r="E17" s="51">
        <v>12502</v>
      </c>
      <c r="F17" s="51">
        <f>'ごみ搬入量内訳'!H17</f>
        <v>3882</v>
      </c>
      <c r="G17" s="51">
        <f>'ごみ搬入量内訳'!AG17</f>
        <v>133</v>
      </c>
      <c r="H17" s="51">
        <f>'ごみ搬入量内訳'!AH17</f>
        <v>0</v>
      </c>
      <c r="I17" s="51">
        <f t="shared" si="0"/>
        <v>4015</v>
      </c>
      <c r="J17" s="51">
        <f t="shared" si="1"/>
        <v>879.859222524396</v>
      </c>
      <c r="K17" s="51">
        <f>('ごみ搬入量内訳'!E17+'ごみ搬入量内訳'!AH17)/'ごみ処理概要'!D17/365*1000000</f>
        <v>668.1670658722002</v>
      </c>
      <c r="L17" s="51">
        <f>'ごみ搬入量内訳'!F17/'ごみ処理概要'!D17/365*1000000</f>
        <v>211.69215665219593</v>
      </c>
      <c r="M17" s="51">
        <f>'資源化量内訳'!BP17</f>
        <v>0</v>
      </c>
      <c r="N17" s="51">
        <f>'ごみ処理量内訳'!E17</f>
        <v>2985</v>
      </c>
      <c r="O17" s="51">
        <f>'ごみ処理量内訳'!L17</f>
        <v>9</v>
      </c>
      <c r="P17" s="51">
        <f t="shared" si="2"/>
        <v>921</v>
      </c>
      <c r="Q17" s="51">
        <f>'ごみ処理量内訳'!G17</f>
        <v>245</v>
      </c>
      <c r="R17" s="51">
        <f>'ごみ処理量内訳'!H17</f>
        <v>676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3915</v>
      </c>
      <c r="AE17" s="52">
        <f t="shared" si="5"/>
        <v>99.77011494252874</v>
      </c>
      <c r="AF17" s="51">
        <f>'資源化量内訳'!AB17</f>
        <v>0</v>
      </c>
      <c r="AG17" s="51">
        <f>'資源化量内訳'!AJ17</f>
        <v>111</v>
      </c>
      <c r="AH17" s="51">
        <f>'資源化量内訳'!AR17</f>
        <v>652</v>
      </c>
      <c r="AI17" s="51">
        <f>'資源化量内訳'!AZ17</f>
        <v>0</v>
      </c>
      <c r="AJ17" s="51">
        <f>'資源化量内訳'!BH17</f>
        <v>0</v>
      </c>
      <c r="AK17" s="51" t="s">
        <v>160</v>
      </c>
      <c r="AL17" s="51">
        <f t="shared" si="6"/>
        <v>763</v>
      </c>
      <c r="AM17" s="52">
        <f t="shared" si="7"/>
        <v>19.489144316730524</v>
      </c>
      <c r="AN17" s="51">
        <f>'ごみ処理量内訳'!AC17</f>
        <v>9</v>
      </c>
      <c r="AO17" s="51">
        <f>'ごみ処理量内訳'!AD17</f>
        <v>438</v>
      </c>
      <c r="AP17" s="51">
        <f>'ごみ処理量内訳'!AE17</f>
        <v>42</v>
      </c>
      <c r="AQ17" s="51">
        <f t="shared" si="8"/>
        <v>489</v>
      </c>
    </row>
    <row r="18" spans="1:43" ht="13.5">
      <c r="A18" s="26" t="s">
        <v>75</v>
      </c>
      <c r="B18" s="49" t="s">
        <v>97</v>
      </c>
      <c r="C18" s="50" t="s">
        <v>98</v>
      </c>
      <c r="D18" s="51">
        <v>33486</v>
      </c>
      <c r="E18" s="51">
        <v>33486</v>
      </c>
      <c r="F18" s="51">
        <f>'ごみ搬入量内訳'!H18</f>
        <v>7814</v>
      </c>
      <c r="G18" s="51">
        <f>'ごみ搬入量内訳'!AG18</f>
        <v>2950</v>
      </c>
      <c r="H18" s="51">
        <f>'ごみ搬入量内訳'!AH18</f>
        <v>0</v>
      </c>
      <c r="I18" s="51">
        <f t="shared" si="0"/>
        <v>10764</v>
      </c>
      <c r="J18" s="51">
        <f t="shared" si="1"/>
        <v>880.6788197725649</v>
      </c>
      <c r="K18" s="51">
        <f>('ごみ搬入量内訳'!E18+'ごみ搬入量内訳'!AH18)/'ごみ処理概要'!D18/365*1000000</f>
        <v>676.4634412745789</v>
      </c>
      <c r="L18" s="51">
        <f>'ごみ搬入量内訳'!F18/'ごみ処理概要'!D18/365*1000000</f>
        <v>204.21537849798605</v>
      </c>
      <c r="M18" s="51">
        <f>'資源化量内訳'!BP18</f>
        <v>0</v>
      </c>
      <c r="N18" s="51">
        <f>'ごみ処理量内訳'!E18</f>
        <v>6142</v>
      </c>
      <c r="O18" s="51">
        <f>'ごみ処理量内訳'!L18</f>
        <v>1994</v>
      </c>
      <c r="P18" s="51">
        <f t="shared" si="2"/>
        <v>309</v>
      </c>
      <c r="Q18" s="51">
        <f>'ごみ処理量内訳'!G18</f>
        <v>0</v>
      </c>
      <c r="R18" s="51">
        <f>'ごみ処理量内訳'!H18</f>
        <v>309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1704</v>
      </c>
      <c r="W18" s="51">
        <f>'資源化量内訳'!M18</f>
        <v>1089</v>
      </c>
      <c r="X18" s="51">
        <f>'資源化量内訳'!N18</f>
        <v>145</v>
      </c>
      <c r="Y18" s="51">
        <f>'資源化量内訳'!O18</f>
        <v>335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135</v>
      </c>
      <c r="AC18" s="51">
        <f>'資源化量内訳'!S18</f>
        <v>0</v>
      </c>
      <c r="AD18" s="51">
        <f t="shared" si="4"/>
        <v>10149</v>
      </c>
      <c r="AE18" s="52">
        <f t="shared" si="5"/>
        <v>80.35274411272046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277</v>
      </c>
      <c r="AI18" s="51">
        <f>'資源化量内訳'!AZ18</f>
        <v>0</v>
      </c>
      <c r="AJ18" s="51">
        <f>'資源化量内訳'!BH18</f>
        <v>0</v>
      </c>
      <c r="AK18" s="51" t="s">
        <v>160</v>
      </c>
      <c r="AL18" s="51">
        <f t="shared" si="6"/>
        <v>277</v>
      </c>
      <c r="AM18" s="52">
        <f t="shared" si="7"/>
        <v>19.519164449699478</v>
      </c>
      <c r="AN18" s="51">
        <f>'ごみ処理量内訳'!AC18</f>
        <v>1994</v>
      </c>
      <c r="AO18" s="51">
        <f>'ごみ処理量内訳'!AD18</f>
        <v>615</v>
      </c>
      <c r="AP18" s="51">
        <f>'ごみ処理量内訳'!AE18</f>
        <v>32</v>
      </c>
      <c r="AQ18" s="51">
        <f t="shared" si="8"/>
        <v>2641</v>
      </c>
    </row>
    <row r="19" spans="1:43" ht="13.5">
      <c r="A19" s="26" t="s">
        <v>75</v>
      </c>
      <c r="B19" s="49" t="s">
        <v>99</v>
      </c>
      <c r="C19" s="50" t="s">
        <v>100</v>
      </c>
      <c r="D19" s="51">
        <v>5452</v>
      </c>
      <c r="E19" s="51">
        <v>5452</v>
      </c>
      <c r="F19" s="51">
        <f>'ごみ搬入量内訳'!H19</f>
        <v>1949</v>
      </c>
      <c r="G19" s="51">
        <f>'ごみ搬入量内訳'!AG19</f>
        <v>56</v>
      </c>
      <c r="H19" s="51">
        <f>'ごみ搬入量内訳'!AH19</f>
        <v>0</v>
      </c>
      <c r="I19" s="51">
        <f t="shared" si="0"/>
        <v>2005</v>
      </c>
      <c r="J19" s="51">
        <f t="shared" si="1"/>
        <v>1007.5478145509</v>
      </c>
      <c r="K19" s="51">
        <f>('ごみ搬入量内訳'!E19+'ごみ搬入量内訳'!AH19)/'ごみ処理概要'!D19/365*1000000</f>
        <v>565.3323148976372</v>
      </c>
      <c r="L19" s="51">
        <f>'ごみ搬入量内訳'!F19/'ごみ処理概要'!D19/365*1000000</f>
        <v>442.2154996532628</v>
      </c>
      <c r="M19" s="51">
        <f>'資源化量内訳'!BP19</f>
        <v>42</v>
      </c>
      <c r="N19" s="51">
        <f>'ごみ処理量内訳'!E19</f>
        <v>1707</v>
      </c>
      <c r="O19" s="51">
        <f>'ごみ処理量内訳'!L19</f>
        <v>200</v>
      </c>
      <c r="P19" s="51">
        <f t="shared" si="2"/>
        <v>44</v>
      </c>
      <c r="Q19" s="51">
        <f>'ごみ処理量内訳'!G19</f>
        <v>0</v>
      </c>
      <c r="R19" s="51">
        <f>'ごみ処理量内訳'!H19</f>
        <v>44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1951</v>
      </c>
      <c r="AE19" s="52">
        <f t="shared" si="5"/>
        <v>89.74884674525883</v>
      </c>
      <c r="AF19" s="51">
        <f>'資源化量内訳'!AB19</f>
        <v>19</v>
      </c>
      <c r="AG19" s="51">
        <f>'資源化量内訳'!AJ19</f>
        <v>0</v>
      </c>
      <c r="AH19" s="51">
        <f>'資源化量内訳'!AR19</f>
        <v>44</v>
      </c>
      <c r="AI19" s="51">
        <f>'資源化量内訳'!AZ19</f>
        <v>0</v>
      </c>
      <c r="AJ19" s="51">
        <f>'資源化量内訳'!BH19</f>
        <v>0</v>
      </c>
      <c r="AK19" s="51" t="s">
        <v>160</v>
      </c>
      <c r="AL19" s="51">
        <f t="shared" si="6"/>
        <v>63</v>
      </c>
      <c r="AM19" s="52">
        <f t="shared" si="7"/>
        <v>5.268439538384345</v>
      </c>
      <c r="AN19" s="51">
        <f>'ごみ処理量内訳'!AC19</f>
        <v>200</v>
      </c>
      <c r="AO19" s="51">
        <f>'ごみ処理量内訳'!AD19</f>
        <v>200</v>
      </c>
      <c r="AP19" s="51">
        <f>'ごみ処理量内訳'!AE19</f>
        <v>0</v>
      </c>
      <c r="AQ19" s="51">
        <f t="shared" si="8"/>
        <v>400</v>
      </c>
    </row>
    <row r="20" spans="1:43" ht="13.5">
      <c r="A20" s="26" t="s">
        <v>75</v>
      </c>
      <c r="B20" s="49" t="s">
        <v>101</v>
      </c>
      <c r="C20" s="50" t="s">
        <v>31</v>
      </c>
      <c r="D20" s="51">
        <v>12495</v>
      </c>
      <c r="E20" s="51">
        <v>12495</v>
      </c>
      <c r="F20" s="51">
        <f>'ごみ搬入量内訳'!H20</f>
        <v>4283</v>
      </c>
      <c r="G20" s="51">
        <f>'ごみ搬入量内訳'!AG20</f>
        <v>80</v>
      </c>
      <c r="H20" s="51">
        <f>'ごみ搬入量内訳'!AH20</f>
        <v>0</v>
      </c>
      <c r="I20" s="51">
        <f t="shared" si="0"/>
        <v>4363</v>
      </c>
      <c r="J20" s="51">
        <f t="shared" si="1"/>
        <v>956.6566352568424</v>
      </c>
      <c r="K20" s="51">
        <f>('ごみ搬入量内訳'!E20+'ごみ搬入量内訳'!AH20)/'ごみ処理概要'!D20/365*1000000</f>
        <v>813.4760753616515</v>
      </c>
      <c r="L20" s="51">
        <f>'ごみ搬入量内訳'!F20/'ごみ処理概要'!D20/365*1000000</f>
        <v>143.18055989519098</v>
      </c>
      <c r="M20" s="51">
        <f>'資源化量内訳'!BP20</f>
        <v>0</v>
      </c>
      <c r="N20" s="51">
        <f>'ごみ処理量内訳'!E20</f>
        <v>3939</v>
      </c>
      <c r="O20" s="51">
        <f>'ごみ処理量内訳'!L20</f>
        <v>275</v>
      </c>
      <c r="P20" s="51">
        <f t="shared" si="2"/>
        <v>0</v>
      </c>
      <c r="Q20" s="51">
        <f>'ごみ処理量内訳'!G20</f>
        <v>0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357</v>
      </c>
      <c r="W20" s="51">
        <f>'資源化量内訳'!M20</f>
        <v>206</v>
      </c>
      <c r="X20" s="51">
        <f>'資源化量内訳'!N20</f>
        <v>61</v>
      </c>
      <c r="Y20" s="51">
        <f>'資源化量内訳'!O20</f>
        <v>90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4571</v>
      </c>
      <c r="AE20" s="52">
        <f t="shared" si="5"/>
        <v>93.98381098227959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160</v>
      </c>
      <c r="AL20" s="51">
        <f t="shared" si="6"/>
        <v>0</v>
      </c>
      <c r="AM20" s="52">
        <f t="shared" si="7"/>
        <v>7.810107197549771</v>
      </c>
      <c r="AN20" s="51">
        <f>'ごみ処理量内訳'!AC20</f>
        <v>275</v>
      </c>
      <c r="AO20" s="51">
        <f>'ごみ処理量内訳'!AD20</f>
        <v>483</v>
      </c>
      <c r="AP20" s="51">
        <f>'ごみ処理量内訳'!AE20</f>
        <v>0</v>
      </c>
      <c r="AQ20" s="51">
        <f t="shared" si="8"/>
        <v>758</v>
      </c>
    </row>
    <row r="21" spans="1:43" ht="13.5">
      <c r="A21" s="26" t="s">
        <v>75</v>
      </c>
      <c r="B21" s="49" t="s">
        <v>102</v>
      </c>
      <c r="C21" s="50" t="s">
        <v>103</v>
      </c>
      <c r="D21" s="51">
        <v>24734</v>
      </c>
      <c r="E21" s="51">
        <v>24734</v>
      </c>
      <c r="F21" s="51">
        <f>'ごみ搬入量内訳'!H21</f>
        <v>7610</v>
      </c>
      <c r="G21" s="51">
        <f>'ごみ搬入量内訳'!AG21</f>
        <v>400</v>
      </c>
      <c r="H21" s="51">
        <f>'ごみ搬入量内訳'!AH21</f>
        <v>0</v>
      </c>
      <c r="I21" s="51">
        <f t="shared" si="0"/>
        <v>8010</v>
      </c>
      <c r="J21" s="51">
        <f t="shared" si="1"/>
        <v>887.248543682868</v>
      </c>
      <c r="K21" s="51">
        <f>('ごみ搬入量内訳'!E21+'ごみ搬入量内訳'!AH21)/'ごみ処理概要'!D21/365*1000000</f>
        <v>824.4433096918335</v>
      </c>
      <c r="L21" s="51">
        <f>'ごみ搬入量内訳'!F21/'ごみ処理概要'!D21/365*1000000</f>
        <v>62.80523399103447</v>
      </c>
      <c r="M21" s="51">
        <f>'資源化量内訳'!BP21</f>
        <v>799</v>
      </c>
      <c r="N21" s="51">
        <f>'ごみ処理量内訳'!E21</f>
        <v>5023</v>
      </c>
      <c r="O21" s="51">
        <f>'ごみ処理量内訳'!L21</f>
        <v>2072</v>
      </c>
      <c r="P21" s="51">
        <f t="shared" si="2"/>
        <v>445</v>
      </c>
      <c r="Q21" s="51">
        <f>'ごみ処理量内訳'!G21</f>
        <v>0</v>
      </c>
      <c r="R21" s="51">
        <f>'ごみ処理量内訳'!H21</f>
        <v>445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23</v>
      </c>
      <c r="W21" s="51">
        <f>'資源化量内訳'!M21</f>
        <v>23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7563</v>
      </c>
      <c r="AE21" s="52">
        <f t="shared" si="5"/>
        <v>72.60346423376967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445</v>
      </c>
      <c r="AI21" s="51">
        <f>'資源化量内訳'!AZ21</f>
        <v>0</v>
      </c>
      <c r="AJ21" s="51">
        <f>'資源化量内訳'!BH21</f>
        <v>0</v>
      </c>
      <c r="AK21" s="51" t="s">
        <v>160</v>
      </c>
      <c r="AL21" s="51">
        <f t="shared" si="6"/>
        <v>445</v>
      </c>
      <c r="AM21" s="52">
        <f t="shared" si="7"/>
        <v>15.151877541258072</v>
      </c>
      <c r="AN21" s="51">
        <f>'ごみ処理量内訳'!AC21</f>
        <v>2072</v>
      </c>
      <c r="AO21" s="51">
        <f>'ごみ処理量内訳'!AD21</f>
        <v>572</v>
      </c>
      <c r="AP21" s="51">
        <f>'ごみ処理量内訳'!AE21</f>
        <v>0</v>
      </c>
      <c r="AQ21" s="51">
        <f t="shared" si="8"/>
        <v>2644</v>
      </c>
    </row>
    <row r="22" spans="1:43" ht="13.5">
      <c r="A22" s="26" t="s">
        <v>75</v>
      </c>
      <c r="B22" s="49" t="s">
        <v>104</v>
      </c>
      <c r="C22" s="50" t="s">
        <v>105</v>
      </c>
      <c r="D22" s="51">
        <v>7546</v>
      </c>
      <c r="E22" s="51">
        <v>7546</v>
      </c>
      <c r="F22" s="51">
        <f>'ごみ搬入量内訳'!H22</f>
        <v>1757</v>
      </c>
      <c r="G22" s="51">
        <f>'ごみ搬入量内訳'!AG22</f>
        <v>196</v>
      </c>
      <c r="H22" s="51">
        <f>'ごみ搬入量内訳'!AH22</f>
        <v>0</v>
      </c>
      <c r="I22" s="51">
        <f t="shared" si="0"/>
        <v>1953</v>
      </c>
      <c r="J22" s="51">
        <f t="shared" si="1"/>
        <v>709.0756601519811</v>
      </c>
      <c r="K22" s="51">
        <f>('ごみ搬入量内訳'!E22+'ごみ搬入量内訳'!AH22)/'ごみ処理概要'!D22/365*1000000</f>
        <v>637.9139451546497</v>
      </c>
      <c r="L22" s="51">
        <f>'ごみ搬入量内訳'!F22/'ごみ処理概要'!D22/365*1000000</f>
        <v>71.16171499733143</v>
      </c>
      <c r="M22" s="51">
        <f>'資源化量内訳'!BP22</f>
        <v>0</v>
      </c>
      <c r="N22" s="51">
        <f>'ごみ処理量内訳'!E22</f>
        <v>1210</v>
      </c>
      <c r="O22" s="51">
        <f>'ごみ処理量内訳'!L22</f>
        <v>406</v>
      </c>
      <c r="P22" s="51">
        <f t="shared" si="2"/>
        <v>91</v>
      </c>
      <c r="Q22" s="51">
        <f>'ごみ処理量内訳'!G22</f>
        <v>91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136</v>
      </c>
      <c r="W22" s="51">
        <f>'資源化量内訳'!M22</f>
        <v>109</v>
      </c>
      <c r="X22" s="51">
        <f>'資源化量内訳'!N22</f>
        <v>16</v>
      </c>
      <c r="Y22" s="51">
        <f>'資源化量内訳'!O22</f>
        <v>11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1843</v>
      </c>
      <c r="AE22" s="52">
        <f t="shared" si="5"/>
        <v>77.97069994574063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160</v>
      </c>
      <c r="AL22" s="51">
        <f t="shared" si="6"/>
        <v>0</v>
      </c>
      <c r="AM22" s="52">
        <f t="shared" si="7"/>
        <v>7.37927292457949</v>
      </c>
      <c r="AN22" s="51">
        <f>'ごみ処理量内訳'!AC22</f>
        <v>406</v>
      </c>
      <c r="AO22" s="51">
        <f>'ごみ処理量内訳'!AD22</f>
        <v>138</v>
      </c>
      <c r="AP22" s="51">
        <f>'ごみ処理量内訳'!AE22</f>
        <v>0</v>
      </c>
      <c r="AQ22" s="51">
        <f t="shared" si="8"/>
        <v>544</v>
      </c>
    </row>
    <row r="23" spans="1:43" ht="13.5">
      <c r="A23" s="26" t="s">
        <v>75</v>
      </c>
      <c r="B23" s="49" t="s">
        <v>106</v>
      </c>
      <c r="C23" s="50" t="s">
        <v>107</v>
      </c>
      <c r="D23" s="51">
        <v>12826</v>
      </c>
      <c r="E23" s="51">
        <v>12826</v>
      </c>
      <c r="F23" s="51">
        <f>'ごみ搬入量内訳'!H23</f>
        <v>3330</v>
      </c>
      <c r="G23" s="51">
        <f>'ごみ搬入量内訳'!AG23</f>
        <v>10</v>
      </c>
      <c r="H23" s="51">
        <f>'ごみ搬入量内訳'!AH23</f>
        <v>0</v>
      </c>
      <c r="I23" s="51">
        <f t="shared" si="0"/>
        <v>3340</v>
      </c>
      <c r="J23" s="51">
        <f t="shared" si="1"/>
        <v>713.4480688840517</v>
      </c>
      <c r="K23" s="51">
        <f>('ごみ搬入量内訳'!E23+'ごみ搬入量内訳'!AH23)/'ごみ処理概要'!D23/365*1000000</f>
        <v>699.1363860651203</v>
      </c>
      <c r="L23" s="51">
        <f>'ごみ搬入量内訳'!F23/'ごみ処理概要'!D23/365*1000000</f>
        <v>14.31168281893158</v>
      </c>
      <c r="M23" s="51">
        <f>'資源化量内訳'!BP23</f>
        <v>0</v>
      </c>
      <c r="N23" s="51">
        <f>'ごみ処理量内訳'!E23</f>
        <v>1960</v>
      </c>
      <c r="O23" s="51">
        <f>'ごみ処理量内訳'!L23</f>
        <v>1213</v>
      </c>
      <c r="P23" s="51">
        <f t="shared" si="2"/>
        <v>0</v>
      </c>
      <c r="Q23" s="51">
        <f>'ごみ処理量内訳'!G23</f>
        <v>0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3173</v>
      </c>
      <c r="AE23" s="52">
        <f t="shared" si="5"/>
        <v>61.771194453198866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160</v>
      </c>
      <c r="AL23" s="51">
        <f t="shared" si="6"/>
        <v>0</v>
      </c>
      <c r="AM23" s="52">
        <f t="shared" si="7"/>
        <v>0</v>
      </c>
      <c r="AN23" s="51">
        <f>'ごみ処理量内訳'!AC23</f>
        <v>1213</v>
      </c>
      <c r="AO23" s="51">
        <f>'ごみ処理量内訳'!AD23</f>
        <v>223</v>
      </c>
      <c r="AP23" s="51">
        <f>'ごみ処理量内訳'!AE23</f>
        <v>0</v>
      </c>
      <c r="AQ23" s="51">
        <f t="shared" si="8"/>
        <v>1436</v>
      </c>
    </row>
    <row r="24" spans="1:43" ht="13.5">
      <c r="A24" s="26" t="s">
        <v>75</v>
      </c>
      <c r="B24" s="49" t="s">
        <v>108</v>
      </c>
      <c r="C24" s="50" t="s">
        <v>159</v>
      </c>
      <c r="D24" s="51">
        <v>8826</v>
      </c>
      <c r="E24" s="51">
        <v>8826</v>
      </c>
      <c r="F24" s="51">
        <f>'ごみ搬入量内訳'!H24</f>
        <v>1696</v>
      </c>
      <c r="G24" s="51">
        <f>'ごみ搬入量内訳'!AG24</f>
        <v>165</v>
      </c>
      <c r="H24" s="51">
        <f>'ごみ搬入量内訳'!AH24</f>
        <v>0</v>
      </c>
      <c r="I24" s="51">
        <f t="shared" si="0"/>
        <v>1861</v>
      </c>
      <c r="J24" s="51">
        <f t="shared" si="1"/>
        <v>577.6829976191142</v>
      </c>
      <c r="K24" s="51">
        <f>('ごみ搬入量内訳'!E24+'ごみ搬入量内訳'!AH24)/'ごみ処理概要'!D24/365*1000000</f>
        <v>526.4644620967317</v>
      </c>
      <c r="L24" s="51">
        <f>'ごみ搬入量内訳'!F24/'ごみ処理概要'!D24/365*1000000</f>
        <v>51.218535522382496</v>
      </c>
      <c r="M24" s="51">
        <f>'資源化量内訳'!BP24</f>
        <v>0</v>
      </c>
      <c r="N24" s="51">
        <f>'ごみ処理量内訳'!E24</f>
        <v>1045</v>
      </c>
      <c r="O24" s="51">
        <f>'ごみ処理量内訳'!L24</f>
        <v>562</v>
      </c>
      <c r="P24" s="51">
        <f t="shared" si="2"/>
        <v>0</v>
      </c>
      <c r="Q24" s="51">
        <f>'ごみ処理量内訳'!G24</f>
        <v>0</v>
      </c>
      <c r="R24" s="51">
        <f>'ごみ処理量内訳'!H24</f>
        <v>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252</v>
      </c>
      <c r="W24" s="51">
        <f>'資源化量内訳'!M24</f>
        <v>148</v>
      </c>
      <c r="X24" s="51">
        <f>'資源化量内訳'!N24</f>
        <v>37</v>
      </c>
      <c r="Y24" s="51">
        <f>'資源化量内訳'!O24</f>
        <v>67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1859</v>
      </c>
      <c r="AE24" s="52">
        <f t="shared" si="5"/>
        <v>69.76869284561592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0</v>
      </c>
      <c r="AI24" s="51">
        <f>'資源化量内訳'!AZ24</f>
        <v>0</v>
      </c>
      <c r="AJ24" s="51">
        <f>'資源化量内訳'!BH24</f>
        <v>0</v>
      </c>
      <c r="AK24" s="51" t="s">
        <v>160</v>
      </c>
      <c r="AL24" s="51">
        <f t="shared" si="6"/>
        <v>0</v>
      </c>
      <c r="AM24" s="52">
        <f t="shared" si="7"/>
        <v>13.555675094136632</v>
      </c>
      <c r="AN24" s="51">
        <f>'ごみ処理量内訳'!AC24</f>
        <v>562</v>
      </c>
      <c r="AO24" s="51">
        <f>'ごみ処理量内訳'!AD24</f>
        <v>119</v>
      </c>
      <c r="AP24" s="51">
        <f>'ごみ処理量内訳'!AE24</f>
        <v>0</v>
      </c>
      <c r="AQ24" s="51">
        <f t="shared" si="8"/>
        <v>681</v>
      </c>
    </row>
    <row r="25" spans="1:43" ht="13.5">
      <c r="A25" s="26" t="s">
        <v>75</v>
      </c>
      <c r="B25" s="49" t="s">
        <v>109</v>
      </c>
      <c r="C25" s="50" t="s">
        <v>110</v>
      </c>
      <c r="D25" s="51">
        <v>11866</v>
      </c>
      <c r="E25" s="51">
        <v>11866</v>
      </c>
      <c r="F25" s="51">
        <f>'ごみ搬入量内訳'!H25</f>
        <v>1373</v>
      </c>
      <c r="G25" s="51">
        <f>'ごみ搬入量内訳'!AG25</f>
        <v>2383</v>
      </c>
      <c r="H25" s="51">
        <f>'ごみ搬入量内訳'!AH25</f>
        <v>0</v>
      </c>
      <c r="I25" s="51">
        <f t="shared" si="0"/>
        <v>3756</v>
      </c>
      <c r="J25" s="51">
        <f t="shared" si="1"/>
        <v>867.2181829516358</v>
      </c>
      <c r="K25" s="51">
        <f>('ごみ搬入量内訳'!E25+'ごみ搬入量内訳'!AH25)/'ごみ処理概要'!D25/365*1000000</f>
        <v>317.0102676231618</v>
      </c>
      <c r="L25" s="51">
        <f>'ごみ搬入量内訳'!F25/'ごみ処理概要'!D25/365*1000000</f>
        <v>550.2079153284739</v>
      </c>
      <c r="M25" s="51">
        <f>'資源化量内訳'!BP25</f>
        <v>0</v>
      </c>
      <c r="N25" s="51">
        <f>'ごみ処理量内訳'!E25</f>
        <v>1046</v>
      </c>
      <c r="O25" s="51">
        <f>'ごみ処理量内訳'!L25</f>
        <v>2540</v>
      </c>
      <c r="P25" s="51">
        <f t="shared" si="2"/>
        <v>1</v>
      </c>
      <c r="Q25" s="51">
        <f>'ごみ処理量内訳'!G25</f>
        <v>1</v>
      </c>
      <c r="R25" s="51">
        <f>'ごみ処理量内訳'!H25</f>
        <v>0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349</v>
      </c>
      <c r="W25" s="51">
        <f>'資源化量内訳'!M25</f>
        <v>164</v>
      </c>
      <c r="X25" s="51">
        <f>'資源化量内訳'!N25</f>
        <v>103</v>
      </c>
      <c r="Y25" s="51">
        <f>'資源化量内訳'!O25</f>
        <v>52</v>
      </c>
      <c r="Z25" s="51">
        <f>'資源化量内訳'!P25</f>
        <v>9</v>
      </c>
      <c r="AA25" s="51">
        <f>'資源化量内訳'!Q25</f>
        <v>0</v>
      </c>
      <c r="AB25" s="51">
        <f>'資源化量内訳'!R25</f>
        <v>18</v>
      </c>
      <c r="AC25" s="51">
        <f>'資源化量内訳'!S25</f>
        <v>3</v>
      </c>
      <c r="AD25" s="51">
        <f t="shared" si="4"/>
        <v>3936</v>
      </c>
      <c r="AE25" s="52">
        <f t="shared" si="5"/>
        <v>35.46747967479675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0</v>
      </c>
      <c r="AI25" s="51">
        <f>'資源化量内訳'!AZ25</f>
        <v>0</v>
      </c>
      <c r="AJ25" s="51">
        <f>'資源化量内訳'!BH25</f>
        <v>0</v>
      </c>
      <c r="AK25" s="51" t="s">
        <v>160</v>
      </c>
      <c r="AL25" s="51">
        <f t="shared" si="6"/>
        <v>0</v>
      </c>
      <c r="AM25" s="52">
        <f t="shared" si="7"/>
        <v>8.866869918699187</v>
      </c>
      <c r="AN25" s="51">
        <f>'ごみ処理量内訳'!AC25</f>
        <v>2540</v>
      </c>
      <c r="AO25" s="51">
        <f>'ごみ処理量内訳'!AD25</f>
        <v>119</v>
      </c>
      <c r="AP25" s="51">
        <f>'ごみ処理量内訳'!AE25</f>
        <v>0</v>
      </c>
      <c r="AQ25" s="51">
        <f t="shared" si="8"/>
        <v>2659</v>
      </c>
    </row>
    <row r="26" spans="1:43" ht="13.5">
      <c r="A26" s="26" t="s">
        <v>75</v>
      </c>
      <c r="B26" s="49" t="s">
        <v>111</v>
      </c>
      <c r="C26" s="50" t="s">
        <v>112</v>
      </c>
      <c r="D26" s="51">
        <v>11755</v>
      </c>
      <c r="E26" s="51">
        <v>11755</v>
      </c>
      <c r="F26" s="51">
        <f>'ごみ搬入量内訳'!H26</f>
        <v>1540</v>
      </c>
      <c r="G26" s="51">
        <f>'ごみ搬入量内訳'!AG26</f>
        <v>639</v>
      </c>
      <c r="H26" s="51">
        <f>'ごみ搬入量内訳'!AH26</f>
        <v>0</v>
      </c>
      <c r="I26" s="51">
        <f t="shared" si="0"/>
        <v>2179</v>
      </c>
      <c r="J26" s="51">
        <f t="shared" si="1"/>
        <v>507.8573384686201</v>
      </c>
      <c r="K26" s="51">
        <f>('ごみ搬入量内訳'!E26+'ごみ搬入量内訳'!AH26)/'ごみ処理概要'!D26/365*1000000</f>
        <v>382.23315056839704</v>
      </c>
      <c r="L26" s="51">
        <f>'ごみ搬入量内訳'!F26/'ごみ処理概要'!D26/365*1000000</f>
        <v>125.62418790022315</v>
      </c>
      <c r="M26" s="51">
        <f>'資源化量内訳'!BP26</f>
        <v>0</v>
      </c>
      <c r="N26" s="51">
        <f>'ごみ処理量内訳'!E26</f>
        <v>1512</v>
      </c>
      <c r="O26" s="51">
        <f>'ごみ処理量内訳'!L26</f>
        <v>431</v>
      </c>
      <c r="P26" s="51">
        <f t="shared" si="2"/>
        <v>212</v>
      </c>
      <c r="Q26" s="51">
        <f>'ごみ処理量内訳'!G26</f>
        <v>49</v>
      </c>
      <c r="R26" s="51">
        <f>'ごみ処理量内訳'!H26</f>
        <v>163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186</v>
      </c>
      <c r="W26" s="51">
        <f>'資源化量内訳'!M26</f>
        <v>0</v>
      </c>
      <c r="X26" s="51">
        <f>'資源化量内訳'!N26</f>
        <v>72</v>
      </c>
      <c r="Y26" s="51">
        <f>'資源化量内訳'!O26</f>
        <v>96</v>
      </c>
      <c r="Z26" s="51">
        <f>'資源化量内訳'!P26</f>
        <v>18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2341</v>
      </c>
      <c r="AE26" s="52">
        <f t="shared" si="5"/>
        <v>81.58906450234943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163</v>
      </c>
      <c r="AI26" s="51">
        <f>'資源化量内訳'!AZ26</f>
        <v>0</v>
      </c>
      <c r="AJ26" s="51">
        <f>'資源化量内訳'!BH26</f>
        <v>0</v>
      </c>
      <c r="AK26" s="51" t="s">
        <v>160</v>
      </c>
      <c r="AL26" s="51">
        <f t="shared" si="6"/>
        <v>163</v>
      </c>
      <c r="AM26" s="52">
        <f t="shared" si="7"/>
        <v>14.908158906450236</v>
      </c>
      <c r="AN26" s="51">
        <f>'ごみ処理量内訳'!AC26</f>
        <v>431</v>
      </c>
      <c r="AO26" s="51">
        <f>'ごみ処理量内訳'!AD26</f>
        <v>151</v>
      </c>
      <c r="AP26" s="51">
        <f>'ごみ処理量内訳'!AE26</f>
        <v>40</v>
      </c>
      <c r="AQ26" s="51">
        <f t="shared" si="8"/>
        <v>622</v>
      </c>
    </row>
    <row r="27" spans="1:43" ht="13.5">
      <c r="A27" s="26" t="s">
        <v>75</v>
      </c>
      <c r="B27" s="49" t="s">
        <v>113</v>
      </c>
      <c r="C27" s="50" t="s">
        <v>114</v>
      </c>
      <c r="D27" s="51">
        <v>9160</v>
      </c>
      <c r="E27" s="51">
        <v>9160</v>
      </c>
      <c r="F27" s="51">
        <f>'ごみ搬入量内訳'!H27</f>
        <v>1004</v>
      </c>
      <c r="G27" s="51">
        <f>'ごみ搬入量内訳'!AG27</f>
        <v>220</v>
      </c>
      <c r="H27" s="51">
        <f>'ごみ搬入量内訳'!AH27</f>
        <v>0</v>
      </c>
      <c r="I27" s="51">
        <f t="shared" si="0"/>
        <v>1224</v>
      </c>
      <c r="J27" s="51">
        <f t="shared" si="1"/>
        <v>366.09439492731957</v>
      </c>
      <c r="K27" s="51">
        <f>('ごみ搬入量内訳'!E27+'ごみ搬入量内訳'!AH27)/'ごみ処理概要'!D27/365*1000000</f>
        <v>292.8156965962792</v>
      </c>
      <c r="L27" s="51">
        <f>'ごみ搬入量内訳'!F27/'ごみ処理概要'!D27/365*1000000</f>
        <v>73.27869833104026</v>
      </c>
      <c r="M27" s="51">
        <f>'資源化量内訳'!BP27</f>
        <v>0</v>
      </c>
      <c r="N27" s="51">
        <f>'ごみ処理量内訳'!E27</f>
        <v>822</v>
      </c>
      <c r="O27" s="51">
        <f>'ごみ処理量内訳'!L27</f>
        <v>0</v>
      </c>
      <c r="P27" s="51">
        <f t="shared" si="2"/>
        <v>0</v>
      </c>
      <c r="Q27" s="51">
        <f>'ごみ処理量内訳'!G27</f>
        <v>0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241</v>
      </c>
      <c r="W27" s="51">
        <f>'資源化量内訳'!M27</f>
        <v>107</v>
      </c>
      <c r="X27" s="51">
        <f>'資源化量内訳'!N27</f>
        <v>40</v>
      </c>
      <c r="Y27" s="51">
        <f>'資源化量内訳'!O27</f>
        <v>80</v>
      </c>
      <c r="Z27" s="51">
        <f>'資源化量内訳'!P27</f>
        <v>14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1063</v>
      </c>
      <c r="AE27" s="52">
        <f t="shared" si="5"/>
        <v>100</v>
      </c>
      <c r="AF27" s="51">
        <f>'資源化量内訳'!AB27</f>
        <v>19</v>
      </c>
      <c r="AG27" s="51">
        <f>'資源化量内訳'!AJ27</f>
        <v>0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160</v>
      </c>
      <c r="AL27" s="51">
        <f t="shared" si="6"/>
        <v>19</v>
      </c>
      <c r="AM27" s="52">
        <f t="shared" si="7"/>
        <v>24.459078080903105</v>
      </c>
      <c r="AN27" s="51">
        <f>'ごみ処理量内訳'!AC27</f>
        <v>0</v>
      </c>
      <c r="AO27" s="51">
        <f>'ごみ処理量内訳'!AD27</f>
        <v>82</v>
      </c>
      <c r="AP27" s="51">
        <f>'ごみ処理量内訳'!AE27</f>
        <v>0</v>
      </c>
      <c r="AQ27" s="51">
        <f t="shared" si="8"/>
        <v>82</v>
      </c>
    </row>
    <row r="28" spans="1:43" ht="13.5">
      <c r="A28" s="26" t="s">
        <v>75</v>
      </c>
      <c r="B28" s="49" t="s">
        <v>115</v>
      </c>
      <c r="C28" s="50" t="s">
        <v>116</v>
      </c>
      <c r="D28" s="51">
        <v>2573</v>
      </c>
      <c r="E28" s="51">
        <v>2573</v>
      </c>
      <c r="F28" s="51">
        <f>'ごみ搬入量内訳'!H28</f>
        <v>535</v>
      </c>
      <c r="G28" s="51">
        <f>'ごみ搬入量内訳'!AG28</f>
        <v>0</v>
      </c>
      <c r="H28" s="51">
        <f>'ごみ搬入量内訳'!AH28</f>
        <v>0</v>
      </c>
      <c r="I28" s="51">
        <f t="shared" si="0"/>
        <v>535</v>
      </c>
      <c r="J28" s="51">
        <f t="shared" si="1"/>
        <v>569.6670908113231</v>
      </c>
      <c r="K28" s="51">
        <f>('ごみ搬入量内訳'!E28+'ごみ搬入量内訳'!AH28)/'ごみ処理概要'!D28/365*1000000</f>
        <v>569.6670908113231</v>
      </c>
      <c r="L28" s="51">
        <f>'ごみ搬入量内訳'!F28/'ごみ処理概要'!D28/365*1000000</f>
        <v>0</v>
      </c>
      <c r="M28" s="51">
        <f>'資源化量内訳'!BP28</f>
        <v>0</v>
      </c>
      <c r="N28" s="51">
        <f>'ごみ処理量内訳'!E28</f>
        <v>326</v>
      </c>
      <c r="O28" s="51">
        <f>'ごみ処理量内訳'!L28</f>
        <v>326</v>
      </c>
      <c r="P28" s="51">
        <f t="shared" si="2"/>
        <v>0</v>
      </c>
      <c r="Q28" s="51">
        <f>'ごみ処理量内訳'!G28</f>
        <v>0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34</v>
      </c>
      <c r="W28" s="51">
        <f>'資源化量内訳'!M28</f>
        <v>0</v>
      </c>
      <c r="X28" s="51">
        <f>'資源化量内訳'!N28</f>
        <v>10</v>
      </c>
      <c r="Y28" s="51">
        <f>'資源化量内訳'!O28</f>
        <v>20</v>
      </c>
      <c r="Z28" s="51">
        <f>'資源化量内訳'!P28</f>
        <v>4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686</v>
      </c>
      <c r="AE28" s="52">
        <f t="shared" si="5"/>
        <v>52.47813411078717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160</v>
      </c>
      <c r="AL28" s="51">
        <f t="shared" si="6"/>
        <v>0</v>
      </c>
      <c r="AM28" s="52">
        <f t="shared" si="7"/>
        <v>4.956268221574344</v>
      </c>
      <c r="AN28" s="51">
        <f>'ごみ処理量内訳'!AC28</f>
        <v>326</v>
      </c>
      <c r="AO28" s="51">
        <f>'ごみ処理量内訳'!AD28</f>
        <v>33</v>
      </c>
      <c r="AP28" s="51">
        <f>'ごみ処理量内訳'!AE28</f>
        <v>0</v>
      </c>
      <c r="AQ28" s="51">
        <f t="shared" si="8"/>
        <v>359</v>
      </c>
    </row>
    <row r="29" spans="1:43" ht="13.5">
      <c r="A29" s="26" t="s">
        <v>75</v>
      </c>
      <c r="B29" s="49" t="s">
        <v>117</v>
      </c>
      <c r="C29" s="50" t="s">
        <v>118</v>
      </c>
      <c r="D29" s="51">
        <v>13100</v>
      </c>
      <c r="E29" s="51">
        <v>13100</v>
      </c>
      <c r="F29" s="51">
        <f>'ごみ搬入量内訳'!H29</f>
        <v>3935</v>
      </c>
      <c r="G29" s="51">
        <f>'ごみ搬入量内訳'!AG29</f>
        <v>296</v>
      </c>
      <c r="H29" s="51">
        <f>'ごみ搬入量内訳'!AH29</f>
        <v>0</v>
      </c>
      <c r="I29" s="51">
        <f t="shared" si="0"/>
        <v>4231</v>
      </c>
      <c r="J29" s="51">
        <f t="shared" si="1"/>
        <v>884.8687650318936</v>
      </c>
      <c r="K29" s="51">
        <f>('ごみ搬入量内訳'!E29+'ごみ搬入量内訳'!AH29)/'ごみ処理概要'!D29/365*1000000</f>
        <v>612.9875562062115</v>
      </c>
      <c r="L29" s="51">
        <f>'ごみ搬入量内訳'!F29/'ごみ処理概要'!D29/365*1000000</f>
        <v>271.8812088256823</v>
      </c>
      <c r="M29" s="51">
        <f>'資源化量内訳'!BP29</f>
        <v>0</v>
      </c>
      <c r="N29" s="51">
        <f>'ごみ処理量内訳'!E29</f>
        <v>2942</v>
      </c>
      <c r="O29" s="51">
        <f>'ごみ処理量内訳'!L29</f>
        <v>2</v>
      </c>
      <c r="P29" s="51">
        <f t="shared" si="2"/>
        <v>1287</v>
      </c>
      <c r="Q29" s="51">
        <f>'ごみ処理量内訳'!G29</f>
        <v>210</v>
      </c>
      <c r="R29" s="51">
        <f>'ごみ処理量内訳'!H29</f>
        <v>1077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4231</v>
      </c>
      <c r="AE29" s="52">
        <f t="shared" si="5"/>
        <v>99.95272985109904</v>
      </c>
      <c r="AF29" s="51">
        <f>'資源化量内訳'!AB29</f>
        <v>0</v>
      </c>
      <c r="AG29" s="51">
        <f>'資源化量内訳'!AJ29</f>
        <v>78</v>
      </c>
      <c r="AH29" s="51">
        <f>'資源化量内訳'!AR29</f>
        <v>1052</v>
      </c>
      <c r="AI29" s="51">
        <f>'資源化量内訳'!AZ29</f>
        <v>0</v>
      </c>
      <c r="AJ29" s="51">
        <f>'資源化量内訳'!BH29</f>
        <v>0</v>
      </c>
      <c r="AK29" s="51" t="s">
        <v>160</v>
      </c>
      <c r="AL29" s="51">
        <f t="shared" si="6"/>
        <v>1130</v>
      </c>
      <c r="AM29" s="52">
        <f t="shared" si="7"/>
        <v>26.70763412904751</v>
      </c>
      <c r="AN29" s="51">
        <f>'ごみ処理量内訳'!AC29</f>
        <v>2</v>
      </c>
      <c r="AO29" s="51">
        <f>'ごみ処理量内訳'!AD29</f>
        <v>428</v>
      </c>
      <c r="AP29" s="51">
        <f>'ごみ処理量内訳'!AE29</f>
        <v>42</v>
      </c>
      <c r="AQ29" s="51">
        <f t="shared" si="8"/>
        <v>472</v>
      </c>
    </row>
    <row r="30" spans="1:43" ht="13.5">
      <c r="A30" s="26" t="s">
        <v>75</v>
      </c>
      <c r="B30" s="49" t="s">
        <v>119</v>
      </c>
      <c r="C30" s="50" t="s">
        <v>120</v>
      </c>
      <c r="D30" s="51">
        <v>22929</v>
      </c>
      <c r="E30" s="51">
        <v>22929</v>
      </c>
      <c r="F30" s="51">
        <f>'ごみ搬入量内訳'!H30</f>
        <v>4750</v>
      </c>
      <c r="G30" s="51">
        <f>'ごみ搬入量内訳'!AG30</f>
        <v>2432</v>
      </c>
      <c r="H30" s="51">
        <f>'ごみ搬入量内訳'!AH30</f>
        <v>0</v>
      </c>
      <c r="I30" s="51">
        <f t="shared" si="0"/>
        <v>7182</v>
      </c>
      <c r="J30" s="51">
        <f t="shared" si="1"/>
        <v>858.1583291363391</v>
      </c>
      <c r="K30" s="51">
        <f>('ごみ搬入量内訳'!E30+'ごみ搬入量内訳'!AH30)/'ごみ処理概要'!D30/365*1000000</f>
        <v>641.1692556593703</v>
      </c>
      <c r="L30" s="51">
        <f>'ごみ搬入量内訳'!F30/'ごみ処理概要'!D30/365*1000000</f>
        <v>216.9890734769691</v>
      </c>
      <c r="M30" s="51">
        <f>'資源化量内訳'!BP30</f>
        <v>0</v>
      </c>
      <c r="N30" s="51">
        <f>'ごみ処理量内訳'!E30</f>
        <v>3296</v>
      </c>
      <c r="O30" s="51">
        <f>'ごみ処理量内訳'!L30</f>
        <v>1017</v>
      </c>
      <c r="P30" s="51">
        <f t="shared" si="2"/>
        <v>2869</v>
      </c>
      <c r="Q30" s="51">
        <f>'ごみ処理量内訳'!G30</f>
        <v>0</v>
      </c>
      <c r="R30" s="51">
        <f>'ごみ処理量内訳'!H30</f>
        <v>1356</v>
      </c>
      <c r="S30" s="51">
        <f>'ごみ処理量内訳'!I30</f>
        <v>1513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7182</v>
      </c>
      <c r="AE30" s="52">
        <f t="shared" si="5"/>
        <v>85.83959899749374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1356</v>
      </c>
      <c r="AI30" s="51">
        <f>'資源化量内訳'!AZ30</f>
        <v>1513</v>
      </c>
      <c r="AJ30" s="51">
        <f>'資源化量内訳'!BH30</f>
        <v>0</v>
      </c>
      <c r="AK30" s="51" t="s">
        <v>160</v>
      </c>
      <c r="AL30" s="51">
        <f t="shared" si="6"/>
        <v>2869</v>
      </c>
      <c r="AM30" s="52">
        <f t="shared" si="7"/>
        <v>39.94708994708995</v>
      </c>
      <c r="AN30" s="51">
        <f>'ごみ処理量内訳'!AC30</f>
        <v>1017</v>
      </c>
      <c r="AO30" s="51">
        <f>'ごみ処理量内訳'!AD30</f>
        <v>449</v>
      </c>
      <c r="AP30" s="51">
        <f>'ごみ処理量内訳'!AE30</f>
        <v>0</v>
      </c>
      <c r="AQ30" s="51">
        <f t="shared" si="8"/>
        <v>1466</v>
      </c>
    </row>
    <row r="31" spans="1:43" ht="13.5">
      <c r="A31" s="26" t="s">
        <v>75</v>
      </c>
      <c r="B31" s="49" t="s">
        <v>121</v>
      </c>
      <c r="C31" s="50" t="s">
        <v>122</v>
      </c>
      <c r="D31" s="51">
        <v>7880</v>
      </c>
      <c r="E31" s="51">
        <v>7880</v>
      </c>
      <c r="F31" s="51">
        <f>'ごみ搬入量内訳'!H31</f>
        <v>2229</v>
      </c>
      <c r="G31" s="51">
        <f>'ごみ搬入量内訳'!AG31</f>
        <v>233</v>
      </c>
      <c r="H31" s="51">
        <f>'ごみ搬入量内訳'!AH31</f>
        <v>0</v>
      </c>
      <c r="I31" s="51">
        <f t="shared" si="0"/>
        <v>2462</v>
      </c>
      <c r="J31" s="51">
        <f t="shared" si="1"/>
        <v>855.990543077672</v>
      </c>
      <c r="K31" s="51">
        <f>('ごみ搬入量内訳'!E31+'ごみ搬入量内訳'!AH31)/'ごみ処理概要'!D31/365*1000000</f>
        <v>686.6699116890342</v>
      </c>
      <c r="L31" s="51">
        <f>'ごみ搬入量内訳'!F31/'ごみ処理概要'!D31/365*1000000</f>
        <v>169.3206313886378</v>
      </c>
      <c r="M31" s="51">
        <f>'資源化量内訳'!BP31</f>
        <v>0</v>
      </c>
      <c r="N31" s="51">
        <f>'ごみ処理量内訳'!E31</f>
        <v>1437</v>
      </c>
      <c r="O31" s="51">
        <f>'ごみ処理量内訳'!L31</f>
        <v>80</v>
      </c>
      <c r="P31" s="51">
        <f t="shared" si="2"/>
        <v>945</v>
      </c>
      <c r="Q31" s="51">
        <f>'ごみ処理量内訳'!G31</f>
        <v>0</v>
      </c>
      <c r="R31" s="51">
        <f>'ごみ処理量内訳'!H31</f>
        <v>397</v>
      </c>
      <c r="S31" s="51">
        <f>'ごみ処理量内訳'!I31</f>
        <v>548</v>
      </c>
      <c r="T31" s="51">
        <f>'ごみ処理量内訳'!J31</f>
        <v>0</v>
      </c>
      <c r="U31" s="51">
        <f>'ごみ処理量内訳'!K31</f>
        <v>0</v>
      </c>
      <c r="V31" s="51">
        <f t="shared" si="3"/>
        <v>246</v>
      </c>
      <c r="W31" s="51">
        <f>'資源化量内訳'!M31</f>
        <v>246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2708</v>
      </c>
      <c r="AE31" s="52">
        <f t="shared" si="5"/>
        <v>97.04579025110783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140</v>
      </c>
      <c r="AI31" s="51">
        <f>'資源化量内訳'!AZ31</f>
        <v>548</v>
      </c>
      <c r="AJ31" s="51">
        <f>'資源化量内訳'!BH31</f>
        <v>0</v>
      </c>
      <c r="AK31" s="51" t="s">
        <v>160</v>
      </c>
      <c r="AL31" s="51">
        <f t="shared" si="6"/>
        <v>688</v>
      </c>
      <c r="AM31" s="52">
        <f t="shared" si="7"/>
        <v>34.490398818316095</v>
      </c>
      <c r="AN31" s="51">
        <f>'ごみ処理量内訳'!AC31</f>
        <v>80</v>
      </c>
      <c r="AO31" s="51">
        <f>'ごみ処理量内訳'!AD31</f>
        <v>196</v>
      </c>
      <c r="AP31" s="51">
        <f>'ごみ処理量内訳'!AE31</f>
        <v>0</v>
      </c>
      <c r="AQ31" s="51">
        <f t="shared" si="8"/>
        <v>276</v>
      </c>
    </row>
    <row r="32" spans="1:43" ht="13.5">
      <c r="A32" s="26" t="s">
        <v>75</v>
      </c>
      <c r="B32" s="49" t="s">
        <v>123</v>
      </c>
      <c r="C32" s="50" t="s">
        <v>124</v>
      </c>
      <c r="D32" s="51">
        <v>22990</v>
      </c>
      <c r="E32" s="51">
        <v>22990</v>
      </c>
      <c r="F32" s="51">
        <f>'ごみ搬入量内訳'!H32</f>
        <v>5130</v>
      </c>
      <c r="G32" s="51">
        <f>'ごみ搬入量内訳'!AG32</f>
        <v>2128</v>
      </c>
      <c r="H32" s="51">
        <f>'ごみ搬入量内訳'!AH32</f>
        <v>0</v>
      </c>
      <c r="I32" s="51">
        <f t="shared" si="0"/>
        <v>7258</v>
      </c>
      <c r="J32" s="51">
        <f t="shared" si="1"/>
        <v>864.9382995584739</v>
      </c>
      <c r="K32" s="51">
        <f>('ごみ搬入量内訳'!E32+'ごみ搬入量内訳'!AH32)/'ごみ処理概要'!D32/365*1000000</f>
        <v>611.3438242952565</v>
      </c>
      <c r="L32" s="51">
        <f>'ごみ搬入量内訳'!F32/'ごみ処理概要'!D32/365*1000000</f>
        <v>253.59447526321745</v>
      </c>
      <c r="M32" s="51">
        <f>'資源化量内訳'!BP32</f>
        <v>6</v>
      </c>
      <c r="N32" s="51">
        <f>'ごみ処理量内訳'!E32</f>
        <v>5532</v>
      </c>
      <c r="O32" s="51">
        <f>'ごみ処理量内訳'!L32</f>
        <v>1232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495</v>
      </c>
      <c r="W32" s="51">
        <f>'資源化量内訳'!M32</f>
        <v>3</v>
      </c>
      <c r="X32" s="51">
        <f>'資源化量内訳'!N32</f>
        <v>224</v>
      </c>
      <c r="Y32" s="51">
        <f>'資源化量内訳'!O32</f>
        <v>268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7259</v>
      </c>
      <c r="AE32" s="52">
        <f t="shared" si="5"/>
        <v>83.02796528447445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160</v>
      </c>
      <c r="AL32" s="51">
        <f t="shared" si="6"/>
        <v>0</v>
      </c>
      <c r="AM32" s="52">
        <f t="shared" si="7"/>
        <v>6.896077081899518</v>
      </c>
      <c r="AN32" s="51">
        <f>'ごみ処理量内訳'!AC32</f>
        <v>1232</v>
      </c>
      <c r="AO32" s="51">
        <f>'ごみ処理量内訳'!AD32</f>
        <v>1771</v>
      </c>
      <c r="AP32" s="51">
        <f>'ごみ処理量内訳'!AE32</f>
        <v>0</v>
      </c>
      <c r="AQ32" s="51">
        <f t="shared" si="8"/>
        <v>3003</v>
      </c>
    </row>
    <row r="33" spans="1:43" ht="13.5">
      <c r="A33" s="26" t="s">
        <v>75</v>
      </c>
      <c r="B33" s="49" t="s">
        <v>125</v>
      </c>
      <c r="C33" s="50" t="s">
        <v>126</v>
      </c>
      <c r="D33" s="51">
        <v>19468</v>
      </c>
      <c r="E33" s="51">
        <v>19468</v>
      </c>
      <c r="F33" s="51">
        <f>'ごみ搬入量内訳'!H33</f>
        <v>2697</v>
      </c>
      <c r="G33" s="51">
        <f>'ごみ搬入量内訳'!AG33</f>
        <v>1154</v>
      </c>
      <c r="H33" s="51">
        <f>'ごみ搬入量内訳'!AH33</f>
        <v>1641</v>
      </c>
      <c r="I33" s="51">
        <f t="shared" si="0"/>
        <v>5492</v>
      </c>
      <c r="J33" s="51">
        <f t="shared" si="1"/>
        <v>772.8875766625105</v>
      </c>
      <c r="K33" s="51">
        <f>('ごみ搬入量内訳'!E33+'ごみ搬入量内訳'!AH33)/'ごみ処理概要'!D33/365*1000000</f>
        <v>664.5256986526538</v>
      </c>
      <c r="L33" s="51">
        <f>'ごみ搬入量内訳'!F33/'ごみ処理概要'!D33/365*1000000</f>
        <v>108.3618780098567</v>
      </c>
      <c r="M33" s="51">
        <f>'資源化量内訳'!BP33</f>
        <v>223</v>
      </c>
      <c r="N33" s="51">
        <f>'ごみ処理量内訳'!E33</f>
        <v>2575</v>
      </c>
      <c r="O33" s="51">
        <f>'ごみ処理量内訳'!L33</f>
        <v>0</v>
      </c>
      <c r="P33" s="51">
        <f t="shared" si="2"/>
        <v>1276</v>
      </c>
      <c r="Q33" s="51">
        <f>'ごみ処理量内訳'!G33</f>
        <v>0</v>
      </c>
      <c r="R33" s="51">
        <f>'ごみ処理量内訳'!H33</f>
        <v>363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913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3851</v>
      </c>
      <c r="AE33" s="52">
        <f t="shared" si="5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355</v>
      </c>
      <c r="AI33" s="51">
        <f>'資源化量内訳'!AZ33</f>
        <v>0</v>
      </c>
      <c r="AJ33" s="51">
        <f>'資源化量内訳'!BH33</f>
        <v>0</v>
      </c>
      <c r="AK33" s="51" t="s">
        <v>160</v>
      </c>
      <c r="AL33" s="51">
        <f t="shared" si="6"/>
        <v>355</v>
      </c>
      <c r="AM33" s="52">
        <f t="shared" si="7"/>
        <v>14.187530682376043</v>
      </c>
      <c r="AN33" s="51">
        <f>'ごみ処理量内訳'!AC33</f>
        <v>0</v>
      </c>
      <c r="AO33" s="51">
        <f>'ごみ処理量内訳'!AD33</f>
        <v>288</v>
      </c>
      <c r="AP33" s="51">
        <f>'ごみ処理量内訳'!AE33</f>
        <v>913</v>
      </c>
      <c r="AQ33" s="51">
        <f t="shared" si="8"/>
        <v>1201</v>
      </c>
    </row>
    <row r="34" spans="1:43" ht="13.5">
      <c r="A34" s="26" t="s">
        <v>75</v>
      </c>
      <c r="B34" s="49" t="s">
        <v>127</v>
      </c>
      <c r="C34" s="50" t="s">
        <v>128</v>
      </c>
      <c r="D34" s="51">
        <v>1553</v>
      </c>
      <c r="E34" s="51">
        <v>1506</v>
      </c>
      <c r="F34" s="51">
        <f>'ごみ搬入量内訳'!H34</f>
        <v>316</v>
      </c>
      <c r="G34" s="51">
        <f>'ごみ搬入量内訳'!AG34</f>
        <v>0</v>
      </c>
      <c r="H34" s="51">
        <f>'ごみ搬入量内訳'!AH34</f>
        <v>10</v>
      </c>
      <c r="I34" s="51">
        <f t="shared" si="0"/>
        <v>326</v>
      </c>
      <c r="J34" s="51">
        <f t="shared" si="1"/>
        <v>575.1131261632369</v>
      </c>
      <c r="K34" s="51">
        <f>('ごみ搬入量内訳'!E34+'ごみ搬入量内訳'!AH34)/'ごみ処理概要'!D34/365*1000000</f>
        <v>575.1131261632369</v>
      </c>
      <c r="L34" s="51">
        <f>'ごみ搬入量内訳'!F34/'ごみ処理概要'!D34/365*1000000</f>
        <v>0</v>
      </c>
      <c r="M34" s="51">
        <f>'資源化量内訳'!BP34</f>
        <v>0</v>
      </c>
      <c r="N34" s="51">
        <f>'ごみ処理量内訳'!E34</f>
        <v>175</v>
      </c>
      <c r="O34" s="51">
        <f>'ごみ処理量内訳'!L34</f>
        <v>0</v>
      </c>
      <c r="P34" s="51">
        <f t="shared" si="2"/>
        <v>141</v>
      </c>
      <c r="Q34" s="51">
        <f>'ごみ処理量内訳'!G34</f>
        <v>17</v>
      </c>
      <c r="R34" s="51">
        <f>'ごみ処理量内訳'!H34</f>
        <v>17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107</v>
      </c>
      <c r="V34" s="51">
        <f t="shared" si="3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316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17</v>
      </c>
      <c r="AI34" s="51">
        <f>'資源化量内訳'!AZ34</f>
        <v>0</v>
      </c>
      <c r="AJ34" s="51">
        <f>'資源化量内訳'!BH34</f>
        <v>0</v>
      </c>
      <c r="AK34" s="51" t="s">
        <v>160</v>
      </c>
      <c r="AL34" s="51">
        <f t="shared" si="6"/>
        <v>17</v>
      </c>
      <c r="AM34" s="52">
        <f t="shared" si="7"/>
        <v>5.379746835443038</v>
      </c>
      <c r="AN34" s="51">
        <f>'ごみ処理量内訳'!AC34</f>
        <v>0</v>
      </c>
      <c r="AO34" s="51">
        <f>'ごみ処理量内訳'!AD34</f>
        <v>20</v>
      </c>
      <c r="AP34" s="51">
        <f>'ごみ処理量内訳'!AE34</f>
        <v>18</v>
      </c>
      <c r="AQ34" s="51">
        <f t="shared" si="8"/>
        <v>38</v>
      </c>
    </row>
    <row r="35" spans="1:43" ht="13.5">
      <c r="A35" s="26" t="s">
        <v>75</v>
      </c>
      <c r="B35" s="49" t="s">
        <v>129</v>
      </c>
      <c r="C35" s="50" t="s">
        <v>130</v>
      </c>
      <c r="D35" s="51">
        <v>5746</v>
      </c>
      <c r="E35" s="51">
        <v>5746</v>
      </c>
      <c r="F35" s="51">
        <f>'ごみ搬入量内訳'!H35</f>
        <v>1000</v>
      </c>
      <c r="G35" s="51">
        <f>'ごみ搬入量内訳'!AG35</f>
        <v>101</v>
      </c>
      <c r="H35" s="51">
        <f>'ごみ搬入量内訳'!AH35</f>
        <v>66</v>
      </c>
      <c r="I35" s="51">
        <f t="shared" si="0"/>
        <v>1167</v>
      </c>
      <c r="J35" s="51">
        <f t="shared" si="1"/>
        <v>556.4323484115216</v>
      </c>
      <c r="K35" s="51">
        <f>('ごみ搬入量内訳'!E35+'ごみ搬入量内訳'!AH35)/'ごみ処理概要'!D35/365*1000000</f>
        <v>508.2749643587677</v>
      </c>
      <c r="L35" s="51">
        <f>'ごみ搬入量内訳'!F35/'ごみ処理概要'!D35/365*1000000</f>
        <v>48.1573840527538</v>
      </c>
      <c r="M35" s="51">
        <f>'資源化量内訳'!BP35</f>
        <v>21</v>
      </c>
      <c r="N35" s="51">
        <f>'ごみ処理量内訳'!E35</f>
        <v>1053</v>
      </c>
      <c r="O35" s="51">
        <f>'ごみ処理量内訳'!L35</f>
        <v>0</v>
      </c>
      <c r="P35" s="51">
        <f t="shared" si="2"/>
        <v>0</v>
      </c>
      <c r="Q35" s="51">
        <f>'ごみ処理量内訳'!G35</f>
        <v>0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48</v>
      </c>
      <c r="W35" s="51">
        <f>'資源化量内訳'!M35</f>
        <v>0</v>
      </c>
      <c r="X35" s="51">
        <f>'資源化量内訳'!N35</f>
        <v>32</v>
      </c>
      <c r="Y35" s="51">
        <f>'資源化量内訳'!O35</f>
        <v>16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1101</v>
      </c>
      <c r="AE35" s="52">
        <f t="shared" si="5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160</v>
      </c>
      <c r="AL35" s="51">
        <f t="shared" si="6"/>
        <v>0</v>
      </c>
      <c r="AM35" s="52">
        <f t="shared" si="7"/>
        <v>6.149732620320856</v>
      </c>
      <c r="AN35" s="51">
        <f>'ごみ処理量内訳'!AC35</f>
        <v>0</v>
      </c>
      <c r="AO35" s="51">
        <f>'ごみ処理量内訳'!AD35</f>
        <v>105</v>
      </c>
      <c r="AP35" s="51">
        <f>'ごみ処理量内訳'!AE35</f>
        <v>0</v>
      </c>
      <c r="AQ35" s="51">
        <f t="shared" si="8"/>
        <v>105</v>
      </c>
    </row>
    <row r="36" spans="1:43" ht="13.5">
      <c r="A36" s="26" t="s">
        <v>75</v>
      </c>
      <c r="B36" s="49" t="s">
        <v>131</v>
      </c>
      <c r="C36" s="50" t="s">
        <v>132</v>
      </c>
      <c r="D36" s="51">
        <v>17947</v>
      </c>
      <c r="E36" s="51">
        <v>17947</v>
      </c>
      <c r="F36" s="51">
        <f>'ごみ搬入量内訳'!H36</f>
        <v>2658</v>
      </c>
      <c r="G36" s="51">
        <f>'ごみ搬入量内訳'!AG36</f>
        <v>482</v>
      </c>
      <c r="H36" s="51">
        <f>'ごみ搬入量内訳'!AH36</f>
        <v>0</v>
      </c>
      <c r="I36" s="51">
        <f t="shared" si="0"/>
        <v>3140</v>
      </c>
      <c r="J36" s="51">
        <f t="shared" si="1"/>
        <v>479.34137883921534</v>
      </c>
      <c r="K36" s="51">
        <f>('ごみ搬入量内訳'!E36+'ごみ搬入量内訳'!AH36)/'ごみ処理概要'!D36/365*1000000</f>
        <v>405.76095062249505</v>
      </c>
      <c r="L36" s="51">
        <f>'ごみ搬入量内訳'!F36/'ごみ処理概要'!D36/365*1000000</f>
        <v>73.5804282167203</v>
      </c>
      <c r="M36" s="51">
        <f>'資源化量内訳'!BP36</f>
        <v>31</v>
      </c>
      <c r="N36" s="51">
        <f>'ごみ処理量内訳'!E36</f>
        <v>2879</v>
      </c>
      <c r="O36" s="51">
        <f>'ごみ処理量内訳'!L36</f>
        <v>0</v>
      </c>
      <c r="P36" s="51">
        <f t="shared" si="2"/>
        <v>262</v>
      </c>
      <c r="Q36" s="51">
        <f>'ごみ処理量内訳'!G36</f>
        <v>0</v>
      </c>
      <c r="R36" s="51">
        <f>'ごみ処理量内訳'!H36</f>
        <v>262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3141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262</v>
      </c>
      <c r="AI36" s="51">
        <f>'資源化量内訳'!AZ36</f>
        <v>0</v>
      </c>
      <c r="AJ36" s="51">
        <f>'資源化量内訳'!BH36</f>
        <v>0</v>
      </c>
      <c r="AK36" s="51" t="s">
        <v>160</v>
      </c>
      <c r="AL36" s="51">
        <f t="shared" si="6"/>
        <v>262</v>
      </c>
      <c r="AM36" s="52">
        <f t="shared" si="7"/>
        <v>9.237074401008826</v>
      </c>
      <c r="AN36" s="51">
        <f>'ごみ処理量内訳'!AC36</f>
        <v>0</v>
      </c>
      <c r="AO36" s="51">
        <f>'ごみ処理量内訳'!AD36</f>
        <v>310</v>
      </c>
      <c r="AP36" s="51">
        <f>'ごみ処理量内訳'!AE36</f>
        <v>0</v>
      </c>
      <c r="AQ36" s="51">
        <f t="shared" si="8"/>
        <v>310</v>
      </c>
    </row>
    <row r="37" spans="1:43" ht="13.5">
      <c r="A37" s="26" t="s">
        <v>75</v>
      </c>
      <c r="B37" s="49" t="s">
        <v>133</v>
      </c>
      <c r="C37" s="50" t="s">
        <v>134</v>
      </c>
      <c r="D37" s="51">
        <v>12693</v>
      </c>
      <c r="E37" s="51">
        <v>12693</v>
      </c>
      <c r="F37" s="51">
        <f>'ごみ搬入量内訳'!H37</f>
        <v>1820</v>
      </c>
      <c r="G37" s="51">
        <f>'ごみ搬入量内訳'!AG37</f>
        <v>212</v>
      </c>
      <c r="H37" s="51">
        <f>'ごみ搬入量内訳'!AH37</f>
        <v>0</v>
      </c>
      <c r="I37" s="51">
        <f t="shared" si="0"/>
        <v>2032</v>
      </c>
      <c r="J37" s="51">
        <f t="shared" si="1"/>
        <v>438.59791126378576</v>
      </c>
      <c r="K37" s="51">
        <f>('ごみ搬入量内訳'!E37+'ごみ搬入量内訳'!AH37)/'ごみ処理概要'!D37/365*1000000</f>
        <v>263.3314231012887</v>
      </c>
      <c r="L37" s="51">
        <f>'ごみ搬入量内訳'!F37/'ごみ処理概要'!D37/365*1000000</f>
        <v>175.26648816249707</v>
      </c>
      <c r="M37" s="51">
        <f>'資源化量内訳'!BP37</f>
        <v>0</v>
      </c>
      <c r="N37" s="51">
        <f>'ごみ処理量内訳'!E37</f>
        <v>1629</v>
      </c>
      <c r="O37" s="51">
        <f>'ごみ処理量内訳'!L37</f>
        <v>0</v>
      </c>
      <c r="P37" s="51">
        <f t="shared" si="2"/>
        <v>0</v>
      </c>
      <c r="Q37" s="51">
        <f>'ごみ処理量内訳'!G37</f>
        <v>0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403</v>
      </c>
      <c r="W37" s="51">
        <f>'資源化量内訳'!M37</f>
        <v>222</v>
      </c>
      <c r="X37" s="51">
        <f>'資源化量内訳'!N37</f>
        <v>89</v>
      </c>
      <c r="Y37" s="51">
        <f>'資源化量内訳'!O37</f>
        <v>92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2032</v>
      </c>
      <c r="AE37" s="52">
        <f t="shared" si="5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160</v>
      </c>
      <c r="AL37" s="51">
        <f t="shared" si="6"/>
        <v>0</v>
      </c>
      <c r="AM37" s="52">
        <f t="shared" si="7"/>
        <v>19.832677165354333</v>
      </c>
      <c r="AN37" s="51">
        <f>'ごみ処理量内訳'!AC37</f>
        <v>0</v>
      </c>
      <c r="AO37" s="51">
        <f>'ごみ処理量内訳'!AD37</f>
        <v>175</v>
      </c>
      <c r="AP37" s="51">
        <f>'ごみ処理量内訳'!AE37</f>
        <v>0</v>
      </c>
      <c r="AQ37" s="51">
        <f t="shared" si="8"/>
        <v>175</v>
      </c>
    </row>
    <row r="38" spans="1:43" ht="13.5">
      <c r="A38" s="26" t="s">
        <v>75</v>
      </c>
      <c r="B38" s="49" t="s">
        <v>135</v>
      </c>
      <c r="C38" s="50" t="s">
        <v>136</v>
      </c>
      <c r="D38" s="51">
        <v>19682</v>
      </c>
      <c r="E38" s="51">
        <v>19682</v>
      </c>
      <c r="F38" s="51">
        <f>'ごみ搬入量内訳'!H38</f>
        <v>4553</v>
      </c>
      <c r="G38" s="51">
        <f>'ごみ搬入量内訳'!AG38</f>
        <v>4394</v>
      </c>
      <c r="H38" s="51">
        <f>'ごみ搬入量内訳'!AH38</f>
        <v>0</v>
      </c>
      <c r="I38" s="51">
        <f t="shared" si="0"/>
        <v>8947</v>
      </c>
      <c r="J38" s="51">
        <f t="shared" si="1"/>
        <v>1245.4185940007767</v>
      </c>
      <c r="K38" s="51">
        <f>('ごみ搬入量内訳'!E38+'ごみ搬入量内訳'!AH38)/'ごみ処理概要'!D38/365*1000000</f>
        <v>1214.7946875874347</v>
      </c>
      <c r="L38" s="51">
        <f>'ごみ搬入量内訳'!F38/'ごみ処理概要'!D38/365*1000000</f>
        <v>30.623906413342002</v>
      </c>
      <c r="M38" s="51">
        <f>'資源化量内訳'!BP38</f>
        <v>0</v>
      </c>
      <c r="N38" s="51">
        <f>'ごみ処理量内訳'!E38</f>
        <v>6543</v>
      </c>
      <c r="O38" s="51">
        <f>'ごみ処理量内訳'!L38</f>
        <v>0</v>
      </c>
      <c r="P38" s="51">
        <f t="shared" si="2"/>
        <v>1257</v>
      </c>
      <c r="Q38" s="51">
        <f>'ごみ処理量内訳'!G38</f>
        <v>658</v>
      </c>
      <c r="R38" s="51">
        <f>'ごみ処理量内訳'!H38</f>
        <v>599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599</v>
      </c>
      <c r="W38" s="51">
        <f>'資源化量内訳'!M38</f>
        <v>409</v>
      </c>
      <c r="X38" s="51">
        <f>'資源化量内訳'!N38</f>
        <v>84</v>
      </c>
      <c r="Y38" s="51">
        <f>'資源化量内訳'!O38</f>
        <v>104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2</v>
      </c>
      <c r="AC38" s="51">
        <f>'資源化量内訳'!S38</f>
        <v>0</v>
      </c>
      <c r="AD38" s="51">
        <f t="shared" si="4"/>
        <v>8399</v>
      </c>
      <c r="AE38" s="52">
        <f t="shared" si="5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599</v>
      </c>
      <c r="AI38" s="51">
        <f>'資源化量内訳'!AZ38</f>
        <v>0</v>
      </c>
      <c r="AJ38" s="51">
        <f>'資源化量内訳'!BH38</f>
        <v>0</v>
      </c>
      <c r="AK38" s="51" t="s">
        <v>160</v>
      </c>
      <c r="AL38" s="51">
        <f t="shared" si="6"/>
        <v>599</v>
      </c>
      <c r="AM38" s="52">
        <f t="shared" si="7"/>
        <v>14.263602809858316</v>
      </c>
      <c r="AN38" s="51">
        <f>'ごみ処理量内訳'!AC38</f>
        <v>0</v>
      </c>
      <c r="AO38" s="51">
        <f>'ごみ処理量内訳'!AD38</f>
        <v>0</v>
      </c>
      <c r="AP38" s="51">
        <f>'ごみ処理量内訳'!AE38</f>
        <v>658</v>
      </c>
      <c r="AQ38" s="51">
        <f t="shared" si="8"/>
        <v>658</v>
      </c>
    </row>
    <row r="39" spans="1:43" ht="13.5">
      <c r="A39" s="26" t="s">
        <v>75</v>
      </c>
      <c r="B39" s="49" t="s">
        <v>137</v>
      </c>
      <c r="C39" s="50" t="s">
        <v>30</v>
      </c>
      <c r="D39" s="51">
        <v>5426</v>
      </c>
      <c r="E39" s="51">
        <v>5426</v>
      </c>
      <c r="F39" s="51">
        <f>'ごみ搬入量内訳'!H39</f>
        <v>694</v>
      </c>
      <c r="G39" s="51">
        <f>'ごみ搬入量内訳'!AG39</f>
        <v>109</v>
      </c>
      <c r="H39" s="51">
        <f>'ごみ搬入量内訳'!AH39</f>
        <v>0</v>
      </c>
      <c r="I39" s="51">
        <f t="shared" si="0"/>
        <v>803</v>
      </c>
      <c r="J39" s="51">
        <f t="shared" si="1"/>
        <v>405.45521562845556</v>
      </c>
      <c r="K39" s="51">
        <f>('ごみ搬入量内訳'!E39+'ごみ搬入量内訳'!AH39)/'ごみ処理概要'!D39/365*1000000</f>
        <v>324.66712783200114</v>
      </c>
      <c r="L39" s="51">
        <f>'ごみ搬入量内訳'!F39/'ごみ処理概要'!D39/365*1000000</f>
        <v>80.78808779645442</v>
      </c>
      <c r="M39" s="51">
        <f>'資源化量内訳'!BP39</f>
        <v>30</v>
      </c>
      <c r="N39" s="51">
        <f>'ごみ処理量内訳'!E39</f>
        <v>628</v>
      </c>
      <c r="O39" s="51">
        <f>'ごみ処理量内訳'!L39</f>
        <v>59</v>
      </c>
      <c r="P39" s="51">
        <f t="shared" si="2"/>
        <v>116</v>
      </c>
      <c r="Q39" s="51">
        <f>'ごみ処理量内訳'!G39</f>
        <v>46</v>
      </c>
      <c r="R39" s="51">
        <f>'ごみ処理量内訳'!H39</f>
        <v>70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41</v>
      </c>
      <c r="W39" s="51">
        <f>'資源化量内訳'!M39</f>
        <v>0</v>
      </c>
      <c r="X39" s="51">
        <f>'資源化量内訳'!N39</f>
        <v>26</v>
      </c>
      <c r="Y39" s="51">
        <f>'資源化量内訳'!O39</f>
        <v>9</v>
      </c>
      <c r="Z39" s="51">
        <f>'資源化量内訳'!P39</f>
        <v>5</v>
      </c>
      <c r="AA39" s="51">
        <f>'資源化量内訳'!Q39</f>
        <v>0</v>
      </c>
      <c r="AB39" s="51">
        <f>'資源化量内訳'!R39</f>
        <v>1</v>
      </c>
      <c r="AC39" s="51">
        <f>'資源化量内訳'!S39</f>
        <v>0</v>
      </c>
      <c r="AD39" s="51">
        <f t="shared" si="4"/>
        <v>844</v>
      </c>
      <c r="AE39" s="52">
        <f t="shared" si="5"/>
        <v>93.00947867298578</v>
      </c>
      <c r="AF39" s="51">
        <f>'資源化量内訳'!AB39</f>
        <v>0</v>
      </c>
      <c r="AG39" s="51">
        <f>'資源化量内訳'!AJ39</f>
        <v>11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160</v>
      </c>
      <c r="AL39" s="51">
        <f t="shared" si="6"/>
        <v>11</v>
      </c>
      <c r="AM39" s="52">
        <f t="shared" si="7"/>
        <v>9.382151029748284</v>
      </c>
      <c r="AN39" s="51">
        <f>'ごみ処理量内訳'!AC39</f>
        <v>59</v>
      </c>
      <c r="AO39" s="51">
        <f>'ごみ処理量内訳'!AD39</f>
        <v>69</v>
      </c>
      <c r="AP39" s="51">
        <f>'ごみ処理量内訳'!AE39</f>
        <v>35</v>
      </c>
      <c r="AQ39" s="51">
        <f t="shared" si="8"/>
        <v>163</v>
      </c>
    </row>
    <row r="40" spans="1:43" ht="13.5">
      <c r="A40" s="26" t="s">
        <v>75</v>
      </c>
      <c r="B40" s="49" t="s">
        <v>138</v>
      </c>
      <c r="C40" s="50" t="s">
        <v>158</v>
      </c>
      <c r="D40" s="51">
        <v>2788</v>
      </c>
      <c r="E40" s="51">
        <v>2788</v>
      </c>
      <c r="F40" s="51">
        <f>'ごみ搬入量内訳'!H40</f>
        <v>444</v>
      </c>
      <c r="G40" s="51">
        <f>'ごみ搬入量内訳'!AG40</f>
        <v>17</v>
      </c>
      <c r="H40" s="51">
        <f>'ごみ搬入量内訳'!AH40</f>
        <v>0</v>
      </c>
      <c r="I40" s="51">
        <f t="shared" si="0"/>
        <v>461</v>
      </c>
      <c r="J40" s="51">
        <f t="shared" si="1"/>
        <v>453.01782590750963</v>
      </c>
      <c r="K40" s="51">
        <f>('ごみ搬入量内訳'!E40+'ごみ搬入量内訳'!AH40)/'ごみ処理概要'!D40/365*1000000</f>
        <v>406.8316267368959</v>
      </c>
      <c r="L40" s="51">
        <f>'ごみ搬入量内訳'!F40/'ごみ処理概要'!D40/365*1000000</f>
        <v>46.18619917061378</v>
      </c>
      <c r="M40" s="51">
        <f>'資源化量内訳'!BP40</f>
        <v>0</v>
      </c>
      <c r="N40" s="51">
        <f>'ごみ処理量内訳'!E40</f>
        <v>204</v>
      </c>
      <c r="O40" s="51">
        <f>'ごみ処理量内訳'!L40</f>
        <v>21</v>
      </c>
      <c r="P40" s="51">
        <f t="shared" si="2"/>
        <v>233</v>
      </c>
      <c r="Q40" s="51">
        <f>'ごみ処理量内訳'!G40</f>
        <v>0</v>
      </c>
      <c r="R40" s="51">
        <f>'ごみ処理量内訳'!H40</f>
        <v>233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458</v>
      </c>
      <c r="AE40" s="52">
        <f t="shared" si="5"/>
        <v>95.41484716157204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233</v>
      </c>
      <c r="AI40" s="51">
        <f>'資源化量内訳'!AZ40</f>
        <v>0</v>
      </c>
      <c r="AJ40" s="51">
        <f>'資源化量内訳'!BH40</f>
        <v>0</v>
      </c>
      <c r="AK40" s="51" t="s">
        <v>160</v>
      </c>
      <c r="AL40" s="51">
        <f t="shared" si="6"/>
        <v>233</v>
      </c>
      <c r="AM40" s="52">
        <f t="shared" si="7"/>
        <v>50.87336244541485</v>
      </c>
      <c r="AN40" s="51">
        <f>'ごみ処理量内訳'!AC40</f>
        <v>21</v>
      </c>
      <c r="AO40" s="51">
        <f>'ごみ処理量内訳'!AD40</f>
        <v>204</v>
      </c>
      <c r="AP40" s="51">
        <f>'ごみ処理量内訳'!AE40</f>
        <v>0</v>
      </c>
      <c r="AQ40" s="51">
        <f t="shared" si="8"/>
        <v>225</v>
      </c>
    </row>
    <row r="41" spans="1:43" ht="13.5">
      <c r="A41" s="26" t="s">
        <v>75</v>
      </c>
      <c r="B41" s="49" t="s">
        <v>139</v>
      </c>
      <c r="C41" s="50" t="s">
        <v>32</v>
      </c>
      <c r="D41" s="51">
        <v>2954</v>
      </c>
      <c r="E41" s="51">
        <v>2941</v>
      </c>
      <c r="F41" s="51">
        <f>'ごみ搬入量内訳'!H41</f>
        <v>448</v>
      </c>
      <c r="G41" s="51">
        <f>'ごみ搬入量内訳'!AG41</f>
        <v>79</v>
      </c>
      <c r="H41" s="51">
        <f>'ごみ搬入量内訳'!AH41</f>
        <v>6</v>
      </c>
      <c r="I41" s="51">
        <f t="shared" si="0"/>
        <v>533</v>
      </c>
      <c r="J41" s="51">
        <f t="shared" si="1"/>
        <v>494.337837712505</v>
      </c>
      <c r="K41" s="51">
        <f>('ごみ搬入量内訳'!E41+'ごみ搬入量内訳'!AH41)/'ごみ処理概要'!D41/365*1000000</f>
        <v>371.9127071720722</v>
      </c>
      <c r="L41" s="51">
        <f>'ごみ搬入量内訳'!F41/'ごみ処理概要'!D41/365*1000000</f>
        <v>122.42513054043278</v>
      </c>
      <c r="M41" s="51">
        <f>'資源化量内訳'!BP41</f>
        <v>0</v>
      </c>
      <c r="N41" s="51">
        <f>'ごみ処理量内訳'!E41</f>
        <v>435</v>
      </c>
      <c r="O41" s="51">
        <f>'ごみ処理量内訳'!L41</f>
        <v>0</v>
      </c>
      <c r="P41" s="51">
        <f t="shared" si="2"/>
        <v>0</v>
      </c>
      <c r="Q41" s="51">
        <f>'ごみ処理量内訳'!G41</f>
        <v>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87</v>
      </c>
      <c r="W41" s="51">
        <f>'資源化量内訳'!M41</f>
        <v>60</v>
      </c>
      <c r="X41" s="51">
        <f>'資源化量内訳'!N41</f>
        <v>14</v>
      </c>
      <c r="Y41" s="51">
        <f>'資源化量内訳'!O41</f>
        <v>13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522</v>
      </c>
      <c r="AE41" s="52">
        <f t="shared" si="5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160</v>
      </c>
      <c r="AL41" s="51">
        <f t="shared" si="6"/>
        <v>0</v>
      </c>
      <c r="AM41" s="52">
        <f t="shared" si="7"/>
        <v>16.666666666666664</v>
      </c>
      <c r="AN41" s="51">
        <f>'ごみ処理量内訳'!AC41</f>
        <v>0</v>
      </c>
      <c r="AO41" s="51">
        <f>'ごみ処理量内訳'!AD41</f>
        <v>37</v>
      </c>
      <c r="AP41" s="51">
        <f>'ごみ処理量内訳'!AE41</f>
        <v>0</v>
      </c>
      <c r="AQ41" s="51">
        <f t="shared" si="8"/>
        <v>37</v>
      </c>
    </row>
    <row r="42" spans="1:43" ht="13.5">
      <c r="A42" s="26" t="s">
        <v>75</v>
      </c>
      <c r="B42" s="49" t="s">
        <v>140</v>
      </c>
      <c r="C42" s="50" t="s">
        <v>141</v>
      </c>
      <c r="D42" s="51">
        <v>2192</v>
      </c>
      <c r="E42" s="51">
        <v>2192</v>
      </c>
      <c r="F42" s="51">
        <f>'ごみ搬入量内訳'!H42</f>
        <v>328</v>
      </c>
      <c r="G42" s="51">
        <f>'ごみ搬入量内訳'!AG42</f>
        <v>0</v>
      </c>
      <c r="H42" s="51">
        <f>'ごみ搬入量内訳'!AH42</f>
        <v>0</v>
      </c>
      <c r="I42" s="51">
        <f t="shared" si="0"/>
        <v>328</v>
      </c>
      <c r="J42" s="51">
        <f t="shared" si="1"/>
        <v>409.95900409959006</v>
      </c>
      <c r="K42" s="51">
        <f>('ごみ搬入量内訳'!E42+'ごみ搬入量内訳'!AH42)/'ごみ処理概要'!D42/365*1000000</f>
        <v>357.4642535746425</v>
      </c>
      <c r="L42" s="51">
        <f>'ごみ搬入量内訳'!F42/'ごみ処理概要'!D42/365*1000000</f>
        <v>52.494750524947506</v>
      </c>
      <c r="M42" s="51">
        <f>'資源化量内訳'!BP42</f>
        <v>0</v>
      </c>
      <c r="N42" s="51">
        <f>'ごみ処理量内訳'!E42</f>
        <v>190</v>
      </c>
      <c r="O42" s="51">
        <f>'ごみ処理量内訳'!L42</f>
        <v>0</v>
      </c>
      <c r="P42" s="51">
        <f t="shared" si="2"/>
        <v>64</v>
      </c>
      <c r="Q42" s="51">
        <f>'ごみ処理量内訳'!G42</f>
        <v>0</v>
      </c>
      <c r="R42" s="51">
        <f>'ごみ処理量内訳'!H42</f>
        <v>26</v>
      </c>
      <c r="S42" s="51">
        <f>'ごみ処理量内訳'!I42</f>
        <v>38</v>
      </c>
      <c r="T42" s="51">
        <f>'ごみ処理量内訳'!J42</f>
        <v>0</v>
      </c>
      <c r="U42" s="51">
        <f>'ごみ処理量内訳'!K42</f>
        <v>0</v>
      </c>
      <c r="V42" s="51">
        <f t="shared" si="3"/>
        <v>74</v>
      </c>
      <c r="W42" s="51">
        <f>'資源化量内訳'!M42</f>
        <v>44</v>
      </c>
      <c r="X42" s="51">
        <f>'資源化量内訳'!N42</f>
        <v>13</v>
      </c>
      <c r="Y42" s="51">
        <f>'資源化量内訳'!O42</f>
        <v>17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328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26</v>
      </c>
      <c r="AI42" s="51">
        <f>'資源化量内訳'!AZ42</f>
        <v>38</v>
      </c>
      <c r="AJ42" s="51">
        <f>'資源化量内訳'!BH42</f>
        <v>0</v>
      </c>
      <c r="AK42" s="51" t="s">
        <v>160</v>
      </c>
      <c r="AL42" s="51">
        <f t="shared" si="6"/>
        <v>64</v>
      </c>
      <c r="AM42" s="52">
        <f t="shared" si="7"/>
        <v>42.073170731707314</v>
      </c>
      <c r="AN42" s="51">
        <f>'ごみ処理量内訳'!AC42</f>
        <v>0</v>
      </c>
      <c r="AO42" s="51">
        <f>'ごみ処理量内訳'!AD42</f>
        <v>20</v>
      </c>
      <c r="AP42" s="51">
        <f>'ごみ処理量内訳'!AE42</f>
        <v>0</v>
      </c>
      <c r="AQ42" s="51">
        <f t="shared" si="8"/>
        <v>20</v>
      </c>
    </row>
    <row r="43" spans="1:43" ht="13.5">
      <c r="A43" s="26" t="s">
        <v>75</v>
      </c>
      <c r="B43" s="49" t="s">
        <v>142</v>
      </c>
      <c r="C43" s="50" t="s">
        <v>23</v>
      </c>
      <c r="D43" s="51">
        <v>5181</v>
      </c>
      <c r="E43" s="51">
        <v>5181</v>
      </c>
      <c r="F43" s="51">
        <f>'ごみ搬入量内訳'!H43</f>
        <v>1015</v>
      </c>
      <c r="G43" s="51">
        <f>'ごみ搬入量内訳'!AG43</f>
        <v>0</v>
      </c>
      <c r="H43" s="51">
        <f>'ごみ搬入量内訳'!AH43</f>
        <v>0</v>
      </c>
      <c r="I43" s="51">
        <f t="shared" si="0"/>
        <v>1015</v>
      </c>
      <c r="J43" s="51">
        <f t="shared" si="1"/>
        <v>536.7345913546071</v>
      </c>
      <c r="K43" s="51">
        <f>('ごみ搬入量内訳'!E43+'ごみ搬入量内訳'!AH43)/'ごみ処理概要'!D43/365*1000000</f>
        <v>536.7345913546071</v>
      </c>
      <c r="L43" s="51">
        <f>'ごみ搬入量内訳'!F43/'ごみ処理概要'!D43/365*1000000</f>
        <v>0</v>
      </c>
      <c r="M43" s="51">
        <f>'資源化量内訳'!BP43</f>
        <v>0</v>
      </c>
      <c r="N43" s="51">
        <f>'ごみ処理量内訳'!E43</f>
        <v>775</v>
      </c>
      <c r="O43" s="51">
        <f>'ごみ処理量内訳'!L43</f>
        <v>0</v>
      </c>
      <c r="P43" s="51">
        <f t="shared" si="2"/>
        <v>240</v>
      </c>
      <c r="Q43" s="51">
        <f>'ごみ処理量内訳'!G43</f>
        <v>83</v>
      </c>
      <c r="R43" s="51">
        <f>'ごみ処理量内訳'!H43</f>
        <v>157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1015</v>
      </c>
      <c r="AE43" s="52">
        <f t="shared" si="5"/>
        <v>100</v>
      </c>
      <c r="AF43" s="51">
        <f>'資源化量内訳'!AB43</f>
        <v>0</v>
      </c>
      <c r="AG43" s="51">
        <f>'資源化量内訳'!AJ43</f>
        <v>17</v>
      </c>
      <c r="AH43" s="51">
        <f>'資源化量内訳'!AR43</f>
        <v>149</v>
      </c>
      <c r="AI43" s="51">
        <f>'資源化量内訳'!AZ43</f>
        <v>0</v>
      </c>
      <c r="AJ43" s="51">
        <f>'資源化量内訳'!BH43</f>
        <v>0</v>
      </c>
      <c r="AK43" s="51" t="s">
        <v>160</v>
      </c>
      <c r="AL43" s="51">
        <f t="shared" si="6"/>
        <v>166</v>
      </c>
      <c r="AM43" s="52">
        <f t="shared" si="7"/>
        <v>16.354679802955665</v>
      </c>
      <c r="AN43" s="51">
        <f>'ごみ処理量内訳'!AC43</f>
        <v>0</v>
      </c>
      <c r="AO43" s="51">
        <f>'ごみ処理量内訳'!AD43</f>
        <v>63</v>
      </c>
      <c r="AP43" s="51">
        <f>'ごみ処理量内訳'!AE43</f>
        <v>47</v>
      </c>
      <c r="AQ43" s="51">
        <f t="shared" si="8"/>
        <v>110</v>
      </c>
    </row>
    <row r="44" spans="1:43" ht="13.5">
      <c r="A44" s="26" t="s">
        <v>75</v>
      </c>
      <c r="B44" s="49" t="s">
        <v>143</v>
      </c>
      <c r="C44" s="50" t="s">
        <v>144</v>
      </c>
      <c r="D44" s="51">
        <v>4972</v>
      </c>
      <c r="E44" s="51">
        <v>4972</v>
      </c>
      <c r="F44" s="51">
        <f>'ごみ搬入量内訳'!H44</f>
        <v>1391</v>
      </c>
      <c r="G44" s="51">
        <f>'ごみ搬入量内訳'!AG44</f>
        <v>91</v>
      </c>
      <c r="H44" s="51">
        <f>'ごみ搬入量内訳'!AH44</f>
        <v>0</v>
      </c>
      <c r="I44" s="51">
        <f t="shared" si="0"/>
        <v>1482</v>
      </c>
      <c r="J44" s="51">
        <f t="shared" si="1"/>
        <v>816.6279108211463</v>
      </c>
      <c r="K44" s="51">
        <f>('ごみ搬入量内訳'!E44+'ごみ搬入量内訳'!AH44)/'ごみ処理概要'!D44/365*1000000</f>
        <v>766.4840917356373</v>
      </c>
      <c r="L44" s="51">
        <f>'ごみ搬入量内訳'!F44/'ごみ処理概要'!D44/365*1000000</f>
        <v>50.14381908550899</v>
      </c>
      <c r="M44" s="51">
        <f>'資源化量内訳'!BP44</f>
        <v>0</v>
      </c>
      <c r="N44" s="51">
        <f>'ごみ処理量内訳'!E44</f>
        <v>1258</v>
      </c>
      <c r="O44" s="51">
        <f>'ごみ処理量内訳'!L44</f>
        <v>0</v>
      </c>
      <c r="P44" s="51">
        <f t="shared" si="2"/>
        <v>224</v>
      </c>
      <c r="Q44" s="51">
        <f>'ごみ処理量内訳'!G44</f>
        <v>77</v>
      </c>
      <c r="R44" s="51">
        <f>'ごみ処理量内訳'!H44</f>
        <v>147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1482</v>
      </c>
      <c r="AE44" s="52">
        <f t="shared" si="5"/>
        <v>100</v>
      </c>
      <c r="AF44" s="51">
        <f>'資源化量内訳'!AB44</f>
        <v>0</v>
      </c>
      <c r="AG44" s="51">
        <f>'資源化量内訳'!AJ44</f>
        <v>15</v>
      </c>
      <c r="AH44" s="51">
        <f>'資源化量内訳'!AR44</f>
        <v>140</v>
      </c>
      <c r="AI44" s="51">
        <f>'資源化量内訳'!AZ44</f>
        <v>0</v>
      </c>
      <c r="AJ44" s="51">
        <f>'資源化量内訳'!BH44</f>
        <v>0</v>
      </c>
      <c r="AK44" s="51" t="s">
        <v>160</v>
      </c>
      <c r="AL44" s="51">
        <f t="shared" si="6"/>
        <v>155</v>
      </c>
      <c r="AM44" s="52">
        <f t="shared" si="7"/>
        <v>10.458839406207828</v>
      </c>
      <c r="AN44" s="51">
        <f>'ごみ処理量内訳'!AC44</f>
        <v>0</v>
      </c>
      <c r="AO44" s="51">
        <f>'ごみ処理量内訳'!AD44</f>
        <v>101</v>
      </c>
      <c r="AP44" s="51">
        <f>'ごみ処理量内訳'!AE44</f>
        <v>44</v>
      </c>
      <c r="AQ44" s="51">
        <f t="shared" si="8"/>
        <v>145</v>
      </c>
    </row>
    <row r="45" spans="1:43" ht="13.5">
      <c r="A45" s="26" t="s">
        <v>75</v>
      </c>
      <c r="B45" s="49" t="s">
        <v>145</v>
      </c>
      <c r="C45" s="50" t="s">
        <v>33</v>
      </c>
      <c r="D45" s="51">
        <v>5066</v>
      </c>
      <c r="E45" s="51">
        <v>5066</v>
      </c>
      <c r="F45" s="51">
        <f>'ごみ搬入量内訳'!H45</f>
        <v>1362</v>
      </c>
      <c r="G45" s="51">
        <f>'ごみ搬入量内訳'!AG45</f>
        <v>155</v>
      </c>
      <c r="H45" s="51">
        <f>'ごみ搬入量内訳'!AH45</f>
        <v>0</v>
      </c>
      <c r="I45" s="51">
        <f t="shared" si="0"/>
        <v>1517</v>
      </c>
      <c r="J45" s="51">
        <f t="shared" si="1"/>
        <v>820.4035498542527</v>
      </c>
      <c r="K45" s="51">
        <f>('ごみ搬入量内訳'!E45+'ごみ搬入量内訳'!AH45)/'ごみ処理概要'!D45/365*1000000</f>
        <v>736.5785332244509</v>
      </c>
      <c r="L45" s="51">
        <f>'ごみ搬入量内訳'!F45/'ごみ処理概要'!D45/365*1000000</f>
        <v>83.8250166298017</v>
      </c>
      <c r="M45" s="51">
        <f>'資源化量内訳'!BP45</f>
        <v>0</v>
      </c>
      <c r="N45" s="51">
        <f>'ごみ処理量内訳'!E45</f>
        <v>1160</v>
      </c>
      <c r="O45" s="51">
        <f>'ごみ処理量内訳'!L45</f>
        <v>0</v>
      </c>
      <c r="P45" s="51">
        <f t="shared" si="2"/>
        <v>241</v>
      </c>
      <c r="Q45" s="51">
        <f>'ごみ処理量内訳'!G45</f>
        <v>93</v>
      </c>
      <c r="R45" s="51">
        <f>'ごみ処理量内訳'!H45</f>
        <v>148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156</v>
      </c>
      <c r="W45" s="51">
        <f>'資源化量内訳'!M45</f>
        <v>87</v>
      </c>
      <c r="X45" s="51">
        <f>'資源化量内訳'!N45</f>
        <v>62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7</v>
      </c>
      <c r="AC45" s="51">
        <f>'資源化量内訳'!S45</f>
        <v>0</v>
      </c>
      <c r="AD45" s="51">
        <f t="shared" si="4"/>
        <v>1557</v>
      </c>
      <c r="AE45" s="52">
        <f t="shared" si="5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87</v>
      </c>
      <c r="AI45" s="51">
        <f>'資源化量内訳'!AZ45</f>
        <v>0</v>
      </c>
      <c r="AJ45" s="51">
        <f>'資源化量内訳'!BH45</f>
        <v>0</v>
      </c>
      <c r="AK45" s="51" t="s">
        <v>160</v>
      </c>
      <c r="AL45" s="51">
        <f t="shared" si="6"/>
        <v>87</v>
      </c>
      <c r="AM45" s="52">
        <f t="shared" si="7"/>
        <v>15.606936416184972</v>
      </c>
      <c r="AN45" s="51">
        <f>'ごみ処理量内訳'!AC45</f>
        <v>0</v>
      </c>
      <c r="AO45" s="51">
        <f>'ごみ処理量内訳'!AD45</f>
        <v>124</v>
      </c>
      <c r="AP45" s="51">
        <f>'ごみ処理量内訳'!AE45</f>
        <v>61</v>
      </c>
      <c r="AQ45" s="51">
        <f t="shared" si="8"/>
        <v>185</v>
      </c>
    </row>
    <row r="46" spans="1:43" ht="13.5">
      <c r="A46" s="26" t="s">
        <v>75</v>
      </c>
      <c r="B46" s="49" t="s">
        <v>146</v>
      </c>
      <c r="C46" s="50" t="s">
        <v>147</v>
      </c>
      <c r="D46" s="51">
        <v>2514</v>
      </c>
      <c r="E46" s="51">
        <v>2514</v>
      </c>
      <c r="F46" s="51">
        <f>'ごみ搬入量内訳'!H46</f>
        <v>469</v>
      </c>
      <c r="G46" s="51">
        <f>'ごみ搬入量内訳'!AG46</f>
        <v>18</v>
      </c>
      <c r="H46" s="51">
        <f>'ごみ搬入量内訳'!AH46</f>
        <v>0</v>
      </c>
      <c r="I46" s="51">
        <f aca="true" t="shared" si="9" ref="I46:I51">SUM(F46:H46)</f>
        <v>487</v>
      </c>
      <c r="J46" s="51">
        <f aca="true" t="shared" si="10" ref="J46:J51">I46/D46/365*1000000</f>
        <v>530.7265613931845</v>
      </c>
      <c r="K46" s="51">
        <f>('ごみ搬入量内訳'!E46+'ごみ搬入量内訳'!AH46)/'ごみ処理概要'!D46/365*1000000</f>
        <v>419.5682261527228</v>
      </c>
      <c r="L46" s="51">
        <f>'ごみ搬入量内訳'!F46/'ごみ処理概要'!D46/365*1000000</f>
        <v>111.15833524046165</v>
      </c>
      <c r="M46" s="51">
        <f>'資源化量内訳'!BP46</f>
        <v>0</v>
      </c>
      <c r="N46" s="51">
        <f>'ごみ処理量内訳'!E46</f>
        <v>302</v>
      </c>
      <c r="O46" s="51">
        <f>'ごみ処理量内訳'!L46</f>
        <v>39</v>
      </c>
      <c r="P46" s="51">
        <f aca="true" t="shared" si="11" ref="P46:P51">SUM(Q46:U46)</f>
        <v>45</v>
      </c>
      <c r="Q46" s="51">
        <f>'ごみ処理量内訳'!G46</f>
        <v>0</v>
      </c>
      <c r="R46" s="51">
        <f>'ごみ処理量内訳'!H46</f>
        <v>45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aca="true" t="shared" si="12" ref="V46:V51">SUM(W46:AC46)</f>
        <v>101</v>
      </c>
      <c r="W46" s="51">
        <f>'資源化量内訳'!M46</f>
        <v>43</v>
      </c>
      <c r="X46" s="51">
        <f>'資源化量内訳'!N46</f>
        <v>55</v>
      </c>
      <c r="Y46" s="51">
        <f>'資源化量内訳'!O46</f>
        <v>0</v>
      </c>
      <c r="Z46" s="51">
        <f>'資源化量内訳'!P46</f>
        <v>3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aca="true" t="shared" si="13" ref="AD46:AD51">N46+O46+P46+V46</f>
        <v>487</v>
      </c>
      <c r="AE46" s="52">
        <f aca="true" t="shared" si="14" ref="AE46:AE51">(N46+P46+V46)/AD46*100</f>
        <v>91.9917864476386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45</v>
      </c>
      <c r="AI46" s="51">
        <f>'資源化量内訳'!AZ46</f>
        <v>0</v>
      </c>
      <c r="AJ46" s="51">
        <f>'資源化量内訳'!BH46</f>
        <v>0</v>
      </c>
      <c r="AK46" s="51" t="s">
        <v>160</v>
      </c>
      <c r="AL46" s="51">
        <f aca="true" t="shared" si="15" ref="AL46:AL51">SUM(AF46:AJ46)</f>
        <v>45</v>
      </c>
      <c r="AM46" s="52">
        <f aca="true" t="shared" si="16" ref="AM46:AM51">(V46+AL46+M46)/(M46+AD46)*100</f>
        <v>29.97946611909651</v>
      </c>
      <c r="AN46" s="51">
        <f>'ごみ処理量内訳'!AC46</f>
        <v>39</v>
      </c>
      <c r="AO46" s="51">
        <f>'ごみ処理量内訳'!AD46</f>
        <v>35</v>
      </c>
      <c r="AP46" s="51">
        <f>'ごみ処理量内訳'!AE46</f>
        <v>0</v>
      </c>
      <c r="AQ46" s="51">
        <f aca="true" t="shared" si="17" ref="AQ46:AQ51">SUM(AN46:AP46)</f>
        <v>74</v>
      </c>
    </row>
    <row r="47" spans="1:43" ht="13.5">
      <c r="A47" s="26" t="s">
        <v>75</v>
      </c>
      <c r="B47" s="49" t="s">
        <v>148</v>
      </c>
      <c r="C47" s="50" t="s">
        <v>149</v>
      </c>
      <c r="D47" s="51">
        <v>3988</v>
      </c>
      <c r="E47" s="51">
        <v>3988</v>
      </c>
      <c r="F47" s="51">
        <f>'ごみ搬入量内訳'!H47</f>
        <v>610</v>
      </c>
      <c r="G47" s="51">
        <f>'ごみ搬入量内訳'!AG47</f>
        <v>23</v>
      </c>
      <c r="H47" s="51">
        <f>'ごみ搬入量内訳'!AH47</f>
        <v>0</v>
      </c>
      <c r="I47" s="51">
        <f t="shared" si="9"/>
        <v>633</v>
      </c>
      <c r="J47" s="51">
        <f t="shared" si="10"/>
        <v>434.8662425633064</v>
      </c>
      <c r="K47" s="51">
        <f>('ごみ搬入量内訳'!E47+'ごみ搬入量内訳'!AH47)/'ごみ処理概要'!D47/365*1000000</f>
        <v>382.6548137563375</v>
      </c>
      <c r="L47" s="51">
        <f>'ごみ搬入量内訳'!F47/'ごみ処理概要'!D47/365*1000000</f>
        <v>52.211428806968854</v>
      </c>
      <c r="M47" s="51">
        <f>'資源化量内訳'!BP47</f>
        <v>0</v>
      </c>
      <c r="N47" s="51">
        <f>'ごみ処理量内訳'!E47</f>
        <v>453</v>
      </c>
      <c r="O47" s="51">
        <f>'ごみ処理量内訳'!L47</f>
        <v>0</v>
      </c>
      <c r="P47" s="51">
        <f t="shared" si="11"/>
        <v>180</v>
      </c>
      <c r="Q47" s="51">
        <f>'ごみ処理量内訳'!G47</f>
        <v>53</v>
      </c>
      <c r="R47" s="51">
        <f>'ごみ処理量内訳'!H47</f>
        <v>127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633</v>
      </c>
      <c r="AE47" s="52">
        <f t="shared" si="14"/>
        <v>100</v>
      </c>
      <c r="AF47" s="51">
        <f>'資源化量内訳'!AB47</f>
        <v>0</v>
      </c>
      <c r="AG47" s="51">
        <f>'資源化量内訳'!AJ47</f>
        <v>32</v>
      </c>
      <c r="AH47" s="51">
        <f>'資源化量内訳'!AR47</f>
        <v>57</v>
      </c>
      <c r="AI47" s="51">
        <f>'資源化量内訳'!AZ47</f>
        <v>0</v>
      </c>
      <c r="AJ47" s="51">
        <f>'資源化量内訳'!BH47</f>
        <v>0</v>
      </c>
      <c r="AK47" s="51" t="s">
        <v>160</v>
      </c>
      <c r="AL47" s="51">
        <f t="shared" si="15"/>
        <v>89</v>
      </c>
      <c r="AM47" s="52">
        <f t="shared" si="16"/>
        <v>14.06003159557662</v>
      </c>
      <c r="AN47" s="51">
        <f>'ごみ処理量内訳'!AC47</f>
        <v>0</v>
      </c>
      <c r="AO47" s="51">
        <f>'ごみ処理量内訳'!AD47</f>
        <v>44</v>
      </c>
      <c r="AP47" s="51">
        <f>'ごみ処理量内訳'!AE47</f>
        <v>91</v>
      </c>
      <c r="AQ47" s="51">
        <f t="shared" si="17"/>
        <v>135</v>
      </c>
    </row>
    <row r="48" spans="1:43" ht="13.5">
      <c r="A48" s="26" t="s">
        <v>75</v>
      </c>
      <c r="B48" s="49" t="s">
        <v>150</v>
      </c>
      <c r="C48" s="50" t="s">
        <v>151</v>
      </c>
      <c r="D48" s="51">
        <v>15925</v>
      </c>
      <c r="E48" s="51">
        <v>15725</v>
      </c>
      <c r="F48" s="51">
        <f>'ごみ搬入量内訳'!H48</f>
        <v>3206</v>
      </c>
      <c r="G48" s="51">
        <f>'ごみ搬入量内訳'!AG48</f>
        <v>805</v>
      </c>
      <c r="H48" s="51">
        <f>'ごみ搬入量内訳'!AH48</f>
        <v>40</v>
      </c>
      <c r="I48" s="51">
        <f t="shared" si="9"/>
        <v>4051</v>
      </c>
      <c r="J48" s="51">
        <f t="shared" si="10"/>
        <v>696.9312487903486</v>
      </c>
      <c r="K48" s="51">
        <f>('ごみ搬入量内訳'!E48+'ごみ搬入量内訳'!AH48)/'ごみ処理概要'!D48/365*1000000</f>
        <v>489.9679576783294</v>
      </c>
      <c r="L48" s="51">
        <f>'ごみ搬入量内訳'!F48/'ごみ処理概要'!D48/365*1000000</f>
        <v>206.96329111201908</v>
      </c>
      <c r="M48" s="51">
        <f>'資源化量内訳'!BP48</f>
        <v>0</v>
      </c>
      <c r="N48" s="51">
        <f>'ごみ処理量内訳'!E48</f>
        <v>3074</v>
      </c>
      <c r="O48" s="51">
        <f>'ごみ処理量内訳'!L48</f>
        <v>0</v>
      </c>
      <c r="P48" s="51">
        <f t="shared" si="11"/>
        <v>469</v>
      </c>
      <c r="Q48" s="51">
        <f>'ごみ処理量内訳'!G48</f>
        <v>0</v>
      </c>
      <c r="R48" s="51">
        <f>'ごみ処理量内訳'!H48</f>
        <v>469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469</v>
      </c>
      <c r="W48" s="51">
        <f>'資源化量内訳'!M48</f>
        <v>469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4012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179</v>
      </c>
      <c r="AI48" s="51">
        <f>'資源化量内訳'!AZ48</f>
        <v>0</v>
      </c>
      <c r="AJ48" s="51">
        <f>'資源化量内訳'!BH48</f>
        <v>0</v>
      </c>
      <c r="AK48" s="51" t="s">
        <v>160</v>
      </c>
      <c r="AL48" s="51">
        <f t="shared" si="15"/>
        <v>179</v>
      </c>
      <c r="AM48" s="52">
        <f t="shared" si="16"/>
        <v>16.151545363908276</v>
      </c>
      <c r="AN48" s="51">
        <f>'ごみ処理量内訳'!AC48</f>
        <v>0</v>
      </c>
      <c r="AO48" s="51">
        <f>'ごみ処理量内訳'!AD48</f>
        <v>344</v>
      </c>
      <c r="AP48" s="51">
        <f>'ごみ処理量内訳'!AE48</f>
        <v>205</v>
      </c>
      <c r="AQ48" s="51">
        <f t="shared" si="17"/>
        <v>549</v>
      </c>
    </row>
    <row r="49" spans="1:43" ht="13.5">
      <c r="A49" s="26" t="s">
        <v>75</v>
      </c>
      <c r="B49" s="49" t="s">
        <v>152</v>
      </c>
      <c r="C49" s="50" t="s">
        <v>153</v>
      </c>
      <c r="D49" s="51">
        <v>5653</v>
      </c>
      <c r="E49" s="51">
        <v>5653</v>
      </c>
      <c r="F49" s="51">
        <f>'ごみ搬入量内訳'!H49</f>
        <v>821</v>
      </c>
      <c r="G49" s="51">
        <f>'ごみ搬入量内訳'!AG49</f>
        <v>59</v>
      </c>
      <c r="H49" s="51">
        <f>'ごみ搬入量内訳'!AH49</f>
        <v>21</v>
      </c>
      <c r="I49" s="51">
        <f t="shared" si="9"/>
        <v>901</v>
      </c>
      <c r="J49" s="51">
        <f t="shared" si="10"/>
        <v>436.66958264371686</v>
      </c>
      <c r="K49" s="51">
        <f>('ごみ搬入量内訳'!E49+'ごみ搬入量内訳'!AH49)/'ごみ処理概要'!D49/365*1000000</f>
        <v>308.72200237963114</v>
      </c>
      <c r="L49" s="51">
        <f>'ごみ搬入量内訳'!F49/'ごみ処理概要'!D49/365*1000000</f>
        <v>127.94758026408573</v>
      </c>
      <c r="M49" s="51">
        <f>'資源化量内訳'!BP49</f>
        <v>0</v>
      </c>
      <c r="N49" s="51">
        <f>'ごみ処理量内訳'!E49</f>
        <v>693</v>
      </c>
      <c r="O49" s="51">
        <f>'ごみ処理量内訳'!L49</f>
        <v>0</v>
      </c>
      <c r="P49" s="51">
        <f t="shared" si="11"/>
        <v>123</v>
      </c>
      <c r="Q49" s="51">
        <f>'ごみ処理量内訳'!G49</f>
        <v>0</v>
      </c>
      <c r="R49" s="51">
        <f>'ごみ処理量内訳'!H49</f>
        <v>123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64</v>
      </c>
      <c r="W49" s="51">
        <f>'資源化量内訳'!M49</f>
        <v>64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880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47</v>
      </c>
      <c r="AI49" s="51">
        <f>'資源化量内訳'!AZ49</f>
        <v>0</v>
      </c>
      <c r="AJ49" s="51">
        <f>'資源化量内訳'!BH49</f>
        <v>0</v>
      </c>
      <c r="AK49" s="51" t="s">
        <v>160</v>
      </c>
      <c r="AL49" s="51">
        <f t="shared" si="15"/>
        <v>47</v>
      </c>
      <c r="AM49" s="52">
        <f t="shared" si="16"/>
        <v>12.613636363636363</v>
      </c>
      <c r="AN49" s="51">
        <f>'ごみ処理量内訳'!AC49</f>
        <v>0</v>
      </c>
      <c r="AO49" s="51">
        <f>'ごみ処理量内訳'!AD49</f>
        <v>78</v>
      </c>
      <c r="AP49" s="51">
        <f>'ごみ処理量内訳'!AE49</f>
        <v>54</v>
      </c>
      <c r="AQ49" s="51">
        <f t="shared" si="17"/>
        <v>132</v>
      </c>
    </row>
    <row r="50" spans="1:43" ht="13.5">
      <c r="A50" s="26" t="s">
        <v>75</v>
      </c>
      <c r="B50" s="49" t="s">
        <v>154</v>
      </c>
      <c r="C50" s="50" t="s">
        <v>155</v>
      </c>
      <c r="D50" s="51">
        <v>5322</v>
      </c>
      <c r="E50" s="51">
        <v>5244</v>
      </c>
      <c r="F50" s="51">
        <f>'ごみ搬入量内訳'!H50</f>
        <v>820</v>
      </c>
      <c r="G50" s="51">
        <f>'ごみ搬入量内訳'!AG50</f>
        <v>20</v>
      </c>
      <c r="H50" s="51">
        <f>'ごみ搬入量内訳'!AH50</f>
        <v>17</v>
      </c>
      <c r="I50" s="51">
        <f t="shared" si="9"/>
        <v>857</v>
      </c>
      <c r="J50" s="51">
        <f t="shared" si="10"/>
        <v>441.177227636124</v>
      </c>
      <c r="K50" s="51">
        <f>('ごみ搬入量内訳'!E50+'ごみ搬入量内訳'!AH50)/'ごみ処理概要'!D50/365*1000000</f>
        <v>311.44950142340144</v>
      </c>
      <c r="L50" s="51">
        <f>'ごみ搬入量内訳'!F50/'ごみ処理概要'!D50/365*1000000</f>
        <v>129.7277262127226</v>
      </c>
      <c r="M50" s="51">
        <f>'資源化量内訳'!BP50</f>
        <v>0</v>
      </c>
      <c r="N50" s="51">
        <f>'ごみ処理量内訳'!E50</f>
        <v>674</v>
      </c>
      <c r="O50" s="51">
        <f>'ごみ処理量内訳'!L50</f>
        <v>0</v>
      </c>
      <c r="P50" s="51">
        <f t="shared" si="11"/>
        <v>106</v>
      </c>
      <c r="Q50" s="51">
        <f>'ごみ処理量内訳'!G50</f>
        <v>0</v>
      </c>
      <c r="R50" s="51">
        <f>'ごみ処理量内訳'!H50</f>
        <v>106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58</v>
      </c>
      <c r="W50" s="51">
        <f>'資源化量内訳'!M50</f>
        <v>58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838</v>
      </c>
      <c r="AE50" s="52">
        <f t="shared" si="14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40</v>
      </c>
      <c r="AI50" s="51">
        <f>'資源化量内訳'!AZ50</f>
        <v>0</v>
      </c>
      <c r="AJ50" s="51">
        <f>'資源化量内訳'!BH50</f>
        <v>0</v>
      </c>
      <c r="AK50" s="51" t="s">
        <v>160</v>
      </c>
      <c r="AL50" s="51">
        <f t="shared" si="15"/>
        <v>40</v>
      </c>
      <c r="AM50" s="52">
        <f t="shared" si="16"/>
        <v>11.694510739856803</v>
      </c>
      <c r="AN50" s="51">
        <f>'ごみ処理量内訳'!AC50</f>
        <v>0</v>
      </c>
      <c r="AO50" s="51">
        <f>'ごみ処理量内訳'!AD50</f>
        <v>75</v>
      </c>
      <c r="AP50" s="51">
        <f>'ごみ処理量内訳'!AE50</f>
        <v>46</v>
      </c>
      <c r="AQ50" s="51">
        <f t="shared" si="17"/>
        <v>121</v>
      </c>
    </row>
    <row r="51" spans="1:43" ht="13.5">
      <c r="A51" s="79" t="s">
        <v>183</v>
      </c>
      <c r="B51" s="80"/>
      <c r="C51" s="81"/>
      <c r="D51" s="51">
        <f>SUM(D7:D50)</f>
        <v>1189528</v>
      </c>
      <c r="E51" s="51">
        <f>SUM(E7:E50)</f>
        <v>1188655</v>
      </c>
      <c r="F51" s="51">
        <f>'ごみ搬入量内訳'!H51</f>
        <v>392996</v>
      </c>
      <c r="G51" s="51">
        <f>'ごみ搬入量内訳'!AG51</f>
        <v>61301</v>
      </c>
      <c r="H51" s="51">
        <f>'ごみ搬入量内訳'!AH51</f>
        <v>3674</v>
      </c>
      <c r="I51" s="51">
        <f t="shared" si="9"/>
        <v>457971</v>
      </c>
      <c r="J51" s="51">
        <f t="shared" si="10"/>
        <v>1054.8007852636933</v>
      </c>
      <c r="K51" s="51">
        <f>('ごみ搬入量内訳'!E51+'ごみ搬入量内訳'!AH51)/'ごみ処理概要'!D51/365*1000000</f>
        <v>734.961711070757</v>
      </c>
      <c r="L51" s="51">
        <f>'ごみ搬入量内訳'!F51/'ごみ処理概要'!D51/365*1000000</f>
        <v>319.8390741929365</v>
      </c>
      <c r="M51" s="51">
        <f>'資源化量内訳'!BP51</f>
        <v>7860</v>
      </c>
      <c r="N51" s="51">
        <f>'ごみ処理量内訳'!E51</f>
        <v>318954</v>
      </c>
      <c r="O51" s="51">
        <f>'ごみ処理量内訳'!L51</f>
        <v>60087</v>
      </c>
      <c r="P51" s="51">
        <f t="shared" si="11"/>
        <v>55103</v>
      </c>
      <c r="Q51" s="51">
        <f>'ごみ処理量内訳'!G51</f>
        <v>11915</v>
      </c>
      <c r="R51" s="51">
        <f>'ごみ処理量内訳'!H51</f>
        <v>39432</v>
      </c>
      <c r="S51" s="51">
        <f>'ごみ処理量内訳'!I51</f>
        <v>2736</v>
      </c>
      <c r="T51" s="51">
        <f>'ごみ処理量内訳'!J51</f>
        <v>0</v>
      </c>
      <c r="U51" s="51">
        <f>'ごみ処理量内訳'!K51</f>
        <v>1020</v>
      </c>
      <c r="V51" s="51">
        <f t="shared" si="12"/>
        <v>20379</v>
      </c>
      <c r="W51" s="51">
        <f>'資源化量内訳'!M51</f>
        <v>13837</v>
      </c>
      <c r="X51" s="51">
        <f>'資源化量内訳'!N51</f>
        <v>2700</v>
      </c>
      <c r="Y51" s="51">
        <f>'資源化量内訳'!O51</f>
        <v>2971</v>
      </c>
      <c r="Z51" s="51">
        <f>'資源化量内訳'!P51</f>
        <v>107</v>
      </c>
      <c r="AA51" s="51">
        <f>'資源化量内訳'!Q51</f>
        <v>9</v>
      </c>
      <c r="AB51" s="51">
        <f>'資源化量内訳'!R51</f>
        <v>553</v>
      </c>
      <c r="AC51" s="51">
        <f>'資源化量内訳'!S51</f>
        <v>202</v>
      </c>
      <c r="AD51" s="51">
        <f t="shared" si="13"/>
        <v>454523</v>
      </c>
      <c r="AE51" s="52">
        <f t="shared" si="14"/>
        <v>86.78020694222295</v>
      </c>
      <c r="AF51" s="51">
        <f>'資源化量内訳'!AB51</f>
        <v>367</v>
      </c>
      <c r="AG51" s="51">
        <f>'資源化量内訳'!AJ51</f>
        <v>3076</v>
      </c>
      <c r="AH51" s="51">
        <f>'資源化量内訳'!AR51</f>
        <v>34166</v>
      </c>
      <c r="AI51" s="51">
        <f>'資源化量内訳'!AZ51</f>
        <v>2722</v>
      </c>
      <c r="AJ51" s="51">
        <f>'資源化量内訳'!BH51</f>
        <v>0</v>
      </c>
      <c r="AK51" s="51" t="s">
        <v>160</v>
      </c>
      <c r="AL51" s="51">
        <f t="shared" si="15"/>
        <v>40331</v>
      </c>
      <c r="AM51" s="52">
        <f t="shared" si="16"/>
        <v>14.829697458600338</v>
      </c>
      <c r="AN51" s="51">
        <f>'ごみ処理量内訳'!AC51</f>
        <v>60087</v>
      </c>
      <c r="AO51" s="51">
        <f>'ごみ処理量内訳'!AD51</f>
        <v>34107</v>
      </c>
      <c r="AP51" s="51">
        <f>'ごみ処理量内訳'!AE51</f>
        <v>9302</v>
      </c>
      <c r="AQ51" s="51">
        <f t="shared" si="17"/>
        <v>103496</v>
      </c>
    </row>
  </sheetData>
  <mergeCells count="31">
    <mergeCell ref="A51:C5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42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43</v>
      </c>
      <c r="C2" s="67" t="s">
        <v>46</v>
      </c>
      <c r="D2" s="59" t="s">
        <v>37</v>
      </c>
      <c r="E2" s="77"/>
      <c r="F2" s="56"/>
      <c r="G2" s="29" t="s">
        <v>38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53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54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55</v>
      </c>
      <c r="F4" s="67" t="s">
        <v>56</v>
      </c>
      <c r="G4" s="15"/>
      <c r="H4" s="12" t="s">
        <v>15</v>
      </c>
      <c r="I4" s="82" t="s">
        <v>57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58</v>
      </c>
      <c r="K5" s="8" t="s">
        <v>59</v>
      </c>
      <c r="L5" s="8" t="s">
        <v>60</v>
      </c>
      <c r="M5" s="12" t="s">
        <v>15</v>
      </c>
      <c r="N5" s="8" t="s">
        <v>58</v>
      </c>
      <c r="O5" s="8" t="s">
        <v>59</v>
      </c>
      <c r="P5" s="8" t="s">
        <v>60</v>
      </c>
      <c r="Q5" s="12" t="s">
        <v>15</v>
      </c>
      <c r="R5" s="8" t="s">
        <v>58</v>
      </c>
      <c r="S5" s="8" t="s">
        <v>59</v>
      </c>
      <c r="T5" s="8" t="s">
        <v>60</v>
      </c>
      <c r="U5" s="12" t="s">
        <v>15</v>
      </c>
      <c r="V5" s="8" t="s">
        <v>58</v>
      </c>
      <c r="W5" s="8" t="s">
        <v>59</v>
      </c>
      <c r="X5" s="8" t="s">
        <v>60</v>
      </c>
      <c r="Y5" s="12" t="s">
        <v>15</v>
      </c>
      <c r="Z5" s="8" t="s">
        <v>58</v>
      </c>
      <c r="AA5" s="8" t="s">
        <v>59</v>
      </c>
      <c r="AB5" s="8" t="s">
        <v>60</v>
      </c>
      <c r="AC5" s="12" t="s">
        <v>15</v>
      </c>
      <c r="AD5" s="8" t="s">
        <v>58</v>
      </c>
      <c r="AE5" s="8" t="s">
        <v>59</v>
      </c>
      <c r="AF5" s="8" t="s">
        <v>60</v>
      </c>
      <c r="AG5" s="15"/>
      <c r="AH5" s="70"/>
    </row>
    <row r="6" spans="1:34" s="30" customFormat="1" ht="22.5" customHeight="1">
      <c r="A6" s="64"/>
      <c r="B6" s="53"/>
      <c r="C6" s="55"/>
      <c r="D6" s="23" t="s">
        <v>52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75</v>
      </c>
      <c r="B7" s="49" t="s">
        <v>76</v>
      </c>
      <c r="C7" s="50" t="s">
        <v>77</v>
      </c>
      <c r="D7" s="51">
        <f aca="true" t="shared" si="0" ref="D7:D50">E7+F7</f>
        <v>145586</v>
      </c>
      <c r="E7" s="51">
        <v>96001</v>
      </c>
      <c r="F7" s="51">
        <v>49585</v>
      </c>
      <c r="G7" s="51">
        <f aca="true" t="shared" si="1" ref="G7:G45">H7+AG7</f>
        <v>145586</v>
      </c>
      <c r="H7" s="51">
        <f aca="true" t="shared" si="2" ref="H7:H45">I7+M7+Q7+U7+Y7+AC7</f>
        <v>133418</v>
      </c>
      <c r="I7" s="51">
        <f aca="true" t="shared" si="3" ref="I7:I45">SUM(J7:L7)</f>
        <v>0</v>
      </c>
      <c r="J7" s="51">
        <v>0</v>
      </c>
      <c r="K7" s="51">
        <v>0</v>
      </c>
      <c r="L7" s="51">
        <v>0</v>
      </c>
      <c r="M7" s="51">
        <f aca="true" t="shared" si="4" ref="M7:M45">SUM(N7:P7)</f>
        <v>86580</v>
      </c>
      <c r="N7" s="51">
        <v>58075</v>
      </c>
      <c r="O7" s="51">
        <v>0</v>
      </c>
      <c r="P7" s="51">
        <v>28505</v>
      </c>
      <c r="Q7" s="51">
        <f aca="true" t="shared" si="5" ref="Q7:Q45">SUM(R7:T7)</f>
        <v>23016</v>
      </c>
      <c r="R7" s="51">
        <v>14520</v>
      </c>
      <c r="S7" s="51">
        <v>0</v>
      </c>
      <c r="T7" s="51">
        <v>8496</v>
      </c>
      <c r="U7" s="51">
        <f aca="true" t="shared" si="6" ref="U7:U45">SUM(V7:X7)</f>
        <v>23628</v>
      </c>
      <c r="V7" s="51">
        <v>10</v>
      </c>
      <c r="W7" s="51">
        <v>20131</v>
      </c>
      <c r="X7" s="51">
        <v>3487</v>
      </c>
      <c r="Y7" s="51">
        <f aca="true" t="shared" si="7" ref="Y7:Y45">SUM(Z7:AB7)</f>
        <v>66</v>
      </c>
      <c r="Z7" s="51">
        <v>53</v>
      </c>
      <c r="AA7" s="51">
        <v>0</v>
      </c>
      <c r="AB7" s="51">
        <v>13</v>
      </c>
      <c r="AC7" s="51">
        <f aca="true" t="shared" si="8" ref="AC7:AC45">SUM(AD7:AF7)</f>
        <v>128</v>
      </c>
      <c r="AD7" s="51">
        <v>0</v>
      </c>
      <c r="AE7" s="51">
        <v>128</v>
      </c>
      <c r="AF7" s="51">
        <v>0</v>
      </c>
      <c r="AG7" s="51">
        <v>12168</v>
      </c>
      <c r="AH7" s="51">
        <v>0</v>
      </c>
    </row>
    <row r="8" spans="1:34" ht="13.5">
      <c r="A8" s="26" t="s">
        <v>75</v>
      </c>
      <c r="B8" s="49" t="s">
        <v>78</v>
      </c>
      <c r="C8" s="50" t="s">
        <v>79</v>
      </c>
      <c r="D8" s="51">
        <f t="shared" si="0"/>
        <v>58246</v>
      </c>
      <c r="E8" s="51">
        <v>32588</v>
      </c>
      <c r="F8" s="51">
        <v>25658</v>
      </c>
      <c r="G8" s="51">
        <f t="shared" si="1"/>
        <v>58246</v>
      </c>
      <c r="H8" s="51">
        <f t="shared" si="2"/>
        <v>53695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35107</v>
      </c>
      <c r="N8" s="51">
        <v>19320</v>
      </c>
      <c r="O8" s="51">
        <v>932</v>
      </c>
      <c r="P8" s="51">
        <v>14855</v>
      </c>
      <c r="Q8" s="51">
        <f t="shared" si="5"/>
        <v>8095</v>
      </c>
      <c r="R8" s="51">
        <v>6182</v>
      </c>
      <c r="S8" s="51">
        <v>0</v>
      </c>
      <c r="T8" s="51">
        <v>1913</v>
      </c>
      <c r="U8" s="51">
        <f t="shared" si="6"/>
        <v>10140</v>
      </c>
      <c r="V8" s="51">
        <v>6140</v>
      </c>
      <c r="W8" s="51">
        <v>0</v>
      </c>
      <c r="X8" s="51">
        <v>4000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353</v>
      </c>
      <c r="AD8" s="51">
        <v>14</v>
      </c>
      <c r="AE8" s="51">
        <v>0</v>
      </c>
      <c r="AF8" s="51">
        <v>339</v>
      </c>
      <c r="AG8" s="51">
        <v>4551</v>
      </c>
      <c r="AH8" s="51">
        <v>81</v>
      </c>
    </row>
    <row r="9" spans="1:34" ht="13.5">
      <c r="A9" s="26" t="s">
        <v>75</v>
      </c>
      <c r="B9" s="49" t="s">
        <v>80</v>
      </c>
      <c r="C9" s="50" t="s">
        <v>81</v>
      </c>
      <c r="D9" s="51">
        <f t="shared" si="0"/>
        <v>63638</v>
      </c>
      <c r="E9" s="51">
        <v>41679</v>
      </c>
      <c r="F9" s="51">
        <v>21959</v>
      </c>
      <c r="G9" s="51">
        <f t="shared" si="1"/>
        <v>63638</v>
      </c>
      <c r="H9" s="51">
        <f t="shared" si="2"/>
        <v>51517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43923</v>
      </c>
      <c r="N9" s="51">
        <v>36498</v>
      </c>
      <c r="O9" s="51">
        <v>0</v>
      </c>
      <c r="P9" s="51">
        <v>7425</v>
      </c>
      <c r="Q9" s="51">
        <f t="shared" si="5"/>
        <v>3964</v>
      </c>
      <c r="R9" s="51">
        <v>3209</v>
      </c>
      <c r="S9" s="51">
        <v>0</v>
      </c>
      <c r="T9" s="51">
        <v>755</v>
      </c>
      <c r="U9" s="51">
        <f t="shared" si="6"/>
        <v>3542</v>
      </c>
      <c r="V9" s="51">
        <v>1884</v>
      </c>
      <c r="W9" s="51">
        <v>0</v>
      </c>
      <c r="X9" s="51">
        <v>1658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88</v>
      </c>
      <c r="AD9" s="51">
        <v>88</v>
      </c>
      <c r="AE9" s="51">
        <v>0</v>
      </c>
      <c r="AF9" s="51">
        <v>0</v>
      </c>
      <c r="AG9" s="51">
        <v>12121</v>
      </c>
      <c r="AH9" s="51">
        <v>0</v>
      </c>
    </row>
    <row r="10" spans="1:34" ht="13.5">
      <c r="A10" s="26" t="s">
        <v>75</v>
      </c>
      <c r="B10" s="49" t="s">
        <v>82</v>
      </c>
      <c r="C10" s="50" t="s">
        <v>83</v>
      </c>
      <c r="D10" s="51">
        <f t="shared" si="0"/>
        <v>18755</v>
      </c>
      <c r="E10" s="51">
        <v>13202</v>
      </c>
      <c r="F10" s="51">
        <v>5553</v>
      </c>
      <c r="G10" s="51">
        <f t="shared" si="1"/>
        <v>18755</v>
      </c>
      <c r="H10" s="51">
        <f t="shared" si="2"/>
        <v>16692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14252</v>
      </c>
      <c r="N10" s="51">
        <v>4410</v>
      </c>
      <c r="O10" s="51">
        <v>6069</v>
      </c>
      <c r="P10" s="51">
        <v>3773</v>
      </c>
      <c r="Q10" s="51">
        <f t="shared" si="5"/>
        <v>1465</v>
      </c>
      <c r="R10" s="51">
        <v>519</v>
      </c>
      <c r="S10" s="51">
        <v>644</v>
      </c>
      <c r="T10" s="51">
        <v>302</v>
      </c>
      <c r="U10" s="51">
        <f t="shared" si="6"/>
        <v>975</v>
      </c>
      <c r="V10" s="51">
        <v>975</v>
      </c>
      <c r="W10" s="51">
        <v>0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2063</v>
      </c>
      <c r="AH10" s="51">
        <v>329</v>
      </c>
    </row>
    <row r="11" spans="1:34" ht="13.5">
      <c r="A11" s="26" t="s">
        <v>75</v>
      </c>
      <c r="B11" s="49" t="s">
        <v>84</v>
      </c>
      <c r="C11" s="50" t="s">
        <v>85</v>
      </c>
      <c r="D11" s="51">
        <f t="shared" si="0"/>
        <v>10525</v>
      </c>
      <c r="E11" s="51">
        <v>7368</v>
      </c>
      <c r="F11" s="51">
        <v>3157</v>
      </c>
      <c r="G11" s="51">
        <f t="shared" si="1"/>
        <v>10525</v>
      </c>
      <c r="H11" s="51">
        <f t="shared" si="2"/>
        <v>9523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6465</v>
      </c>
      <c r="N11" s="51">
        <v>6465</v>
      </c>
      <c r="O11" s="51">
        <v>0</v>
      </c>
      <c r="P11" s="51">
        <v>0</v>
      </c>
      <c r="Q11" s="51">
        <f t="shared" si="5"/>
        <v>1328</v>
      </c>
      <c r="R11" s="51">
        <v>1328</v>
      </c>
      <c r="S11" s="51">
        <v>0</v>
      </c>
      <c r="T11" s="51">
        <v>0</v>
      </c>
      <c r="U11" s="51">
        <f t="shared" si="6"/>
        <v>1730</v>
      </c>
      <c r="V11" s="51">
        <v>0</v>
      </c>
      <c r="W11" s="51">
        <v>1730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1002</v>
      </c>
      <c r="AH11" s="51">
        <v>0</v>
      </c>
    </row>
    <row r="12" spans="1:34" ht="13.5">
      <c r="A12" s="26" t="s">
        <v>75</v>
      </c>
      <c r="B12" s="49" t="s">
        <v>86</v>
      </c>
      <c r="C12" s="50" t="s">
        <v>87</v>
      </c>
      <c r="D12" s="51">
        <f t="shared" si="0"/>
        <v>26751</v>
      </c>
      <c r="E12" s="51">
        <v>22204</v>
      </c>
      <c r="F12" s="51">
        <v>4547</v>
      </c>
      <c r="G12" s="51">
        <f t="shared" si="1"/>
        <v>26751</v>
      </c>
      <c r="H12" s="51">
        <f t="shared" si="2"/>
        <v>21210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18607</v>
      </c>
      <c r="N12" s="51">
        <v>14314</v>
      </c>
      <c r="O12" s="51">
        <v>0</v>
      </c>
      <c r="P12" s="51">
        <v>4293</v>
      </c>
      <c r="Q12" s="51">
        <f t="shared" si="5"/>
        <v>1114</v>
      </c>
      <c r="R12" s="51">
        <v>860</v>
      </c>
      <c r="S12" s="51">
        <v>0</v>
      </c>
      <c r="T12" s="51">
        <v>254</v>
      </c>
      <c r="U12" s="51">
        <f t="shared" si="6"/>
        <v>1489</v>
      </c>
      <c r="V12" s="51">
        <v>1489</v>
      </c>
      <c r="W12" s="51">
        <v>0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5541</v>
      </c>
      <c r="AH12" s="51">
        <v>0</v>
      </c>
    </row>
    <row r="13" spans="1:34" ht="13.5">
      <c r="A13" s="26" t="s">
        <v>75</v>
      </c>
      <c r="B13" s="49" t="s">
        <v>88</v>
      </c>
      <c r="C13" s="50" t="s">
        <v>89</v>
      </c>
      <c r="D13" s="51">
        <f t="shared" si="0"/>
        <v>7626</v>
      </c>
      <c r="E13" s="51">
        <v>5659</v>
      </c>
      <c r="F13" s="51">
        <v>1967</v>
      </c>
      <c r="G13" s="51">
        <f t="shared" si="1"/>
        <v>7626</v>
      </c>
      <c r="H13" s="51">
        <f t="shared" si="2"/>
        <v>6237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4941</v>
      </c>
      <c r="N13" s="51">
        <v>0</v>
      </c>
      <c r="O13" s="51">
        <v>3703</v>
      </c>
      <c r="P13" s="51">
        <v>1238</v>
      </c>
      <c r="Q13" s="51">
        <f t="shared" si="5"/>
        <v>383</v>
      </c>
      <c r="R13" s="51">
        <v>0</v>
      </c>
      <c r="S13" s="51">
        <v>307</v>
      </c>
      <c r="T13" s="51">
        <v>76</v>
      </c>
      <c r="U13" s="51">
        <f t="shared" si="6"/>
        <v>775</v>
      </c>
      <c r="V13" s="51">
        <v>0</v>
      </c>
      <c r="W13" s="51">
        <v>775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138</v>
      </c>
      <c r="AD13" s="51">
        <v>0</v>
      </c>
      <c r="AE13" s="51">
        <v>138</v>
      </c>
      <c r="AF13" s="51">
        <v>0</v>
      </c>
      <c r="AG13" s="51">
        <v>1389</v>
      </c>
      <c r="AH13" s="51">
        <v>0</v>
      </c>
    </row>
    <row r="14" spans="1:34" ht="13.5">
      <c r="A14" s="26" t="s">
        <v>75</v>
      </c>
      <c r="B14" s="49" t="s">
        <v>90</v>
      </c>
      <c r="C14" s="50" t="s">
        <v>91</v>
      </c>
      <c r="D14" s="51">
        <f t="shared" si="0"/>
        <v>7153</v>
      </c>
      <c r="E14" s="51">
        <v>5528</v>
      </c>
      <c r="F14" s="51">
        <v>1625</v>
      </c>
      <c r="G14" s="51">
        <f t="shared" si="1"/>
        <v>7153</v>
      </c>
      <c r="H14" s="51">
        <f t="shared" si="2"/>
        <v>6728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3617</v>
      </c>
      <c r="N14" s="51">
        <v>0</v>
      </c>
      <c r="O14" s="51">
        <v>2925</v>
      </c>
      <c r="P14" s="51">
        <v>692</v>
      </c>
      <c r="Q14" s="51">
        <f t="shared" si="5"/>
        <v>2416</v>
      </c>
      <c r="R14" s="51">
        <v>0</v>
      </c>
      <c r="S14" s="51">
        <v>1908</v>
      </c>
      <c r="T14" s="51">
        <v>508</v>
      </c>
      <c r="U14" s="51">
        <f t="shared" si="6"/>
        <v>684</v>
      </c>
      <c r="V14" s="51">
        <v>0</v>
      </c>
      <c r="W14" s="51">
        <v>684</v>
      </c>
      <c r="X14" s="51">
        <v>0</v>
      </c>
      <c r="Y14" s="51">
        <f t="shared" si="7"/>
        <v>11</v>
      </c>
      <c r="Z14" s="51">
        <v>0</v>
      </c>
      <c r="AA14" s="51">
        <v>11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425</v>
      </c>
      <c r="AH14" s="51">
        <v>1463</v>
      </c>
    </row>
    <row r="15" spans="1:34" ht="13.5">
      <c r="A15" s="26" t="s">
        <v>75</v>
      </c>
      <c r="B15" s="49" t="s">
        <v>92</v>
      </c>
      <c r="C15" s="50" t="s">
        <v>93</v>
      </c>
      <c r="D15" s="51">
        <f t="shared" si="0"/>
        <v>8448</v>
      </c>
      <c r="E15" s="51">
        <v>6003</v>
      </c>
      <c r="F15" s="51">
        <v>2445</v>
      </c>
      <c r="G15" s="51">
        <f t="shared" si="1"/>
        <v>8448</v>
      </c>
      <c r="H15" s="51">
        <f t="shared" si="2"/>
        <v>6684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5946</v>
      </c>
      <c r="N15" s="51">
        <v>3367</v>
      </c>
      <c r="O15" s="51">
        <v>1116</v>
      </c>
      <c r="P15" s="51">
        <v>1463</v>
      </c>
      <c r="Q15" s="51">
        <f t="shared" si="5"/>
        <v>532</v>
      </c>
      <c r="R15" s="51">
        <v>350</v>
      </c>
      <c r="S15" s="51">
        <v>120</v>
      </c>
      <c r="T15" s="51">
        <v>62</v>
      </c>
      <c r="U15" s="51">
        <f t="shared" si="6"/>
        <v>206</v>
      </c>
      <c r="V15" s="51">
        <v>206</v>
      </c>
      <c r="W15" s="51">
        <v>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1764</v>
      </c>
      <c r="AH15" s="51">
        <v>0</v>
      </c>
    </row>
    <row r="16" spans="1:34" ht="13.5">
      <c r="A16" s="26" t="s">
        <v>75</v>
      </c>
      <c r="B16" s="49" t="s">
        <v>94</v>
      </c>
      <c r="C16" s="50" t="s">
        <v>95</v>
      </c>
      <c r="D16" s="51">
        <f t="shared" si="0"/>
        <v>10060</v>
      </c>
      <c r="E16" s="51">
        <v>7486</v>
      </c>
      <c r="F16" s="51">
        <v>2574</v>
      </c>
      <c r="G16" s="51">
        <f t="shared" si="1"/>
        <v>10060</v>
      </c>
      <c r="H16" s="51">
        <f t="shared" si="2"/>
        <v>9823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7338</v>
      </c>
      <c r="N16" s="51">
        <v>0</v>
      </c>
      <c r="O16" s="51">
        <v>5442</v>
      </c>
      <c r="P16" s="51">
        <v>1896</v>
      </c>
      <c r="Q16" s="51">
        <f t="shared" si="5"/>
        <v>283</v>
      </c>
      <c r="R16" s="51">
        <v>0</v>
      </c>
      <c r="S16" s="51">
        <v>260</v>
      </c>
      <c r="T16" s="51">
        <v>23</v>
      </c>
      <c r="U16" s="51">
        <f t="shared" si="6"/>
        <v>2129</v>
      </c>
      <c r="V16" s="51">
        <v>0</v>
      </c>
      <c r="W16" s="51">
        <v>1595</v>
      </c>
      <c r="X16" s="51">
        <v>534</v>
      </c>
      <c r="Y16" s="51">
        <f t="shared" si="7"/>
        <v>73</v>
      </c>
      <c r="Z16" s="51">
        <v>0</v>
      </c>
      <c r="AA16" s="51">
        <v>63</v>
      </c>
      <c r="AB16" s="51">
        <v>10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237</v>
      </c>
      <c r="AH16" s="51">
        <v>0</v>
      </c>
    </row>
    <row r="17" spans="1:34" ht="13.5">
      <c r="A17" s="26" t="s">
        <v>75</v>
      </c>
      <c r="B17" s="49" t="s">
        <v>96</v>
      </c>
      <c r="C17" s="50" t="s">
        <v>182</v>
      </c>
      <c r="D17" s="51">
        <f t="shared" si="0"/>
        <v>4015</v>
      </c>
      <c r="E17" s="51">
        <v>3049</v>
      </c>
      <c r="F17" s="51">
        <v>966</v>
      </c>
      <c r="G17" s="51">
        <f t="shared" si="1"/>
        <v>4015</v>
      </c>
      <c r="H17" s="51">
        <f t="shared" si="2"/>
        <v>3882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2985</v>
      </c>
      <c r="N17" s="51">
        <v>0</v>
      </c>
      <c r="O17" s="51">
        <v>2228</v>
      </c>
      <c r="P17" s="51">
        <v>757</v>
      </c>
      <c r="Q17" s="51">
        <f t="shared" si="5"/>
        <v>105</v>
      </c>
      <c r="R17" s="51">
        <v>0</v>
      </c>
      <c r="S17" s="51">
        <v>82</v>
      </c>
      <c r="T17" s="51">
        <v>23</v>
      </c>
      <c r="U17" s="51">
        <f t="shared" si="6"/>
        <v>652</v>
      </c>
      <c r="V17" s="51">
        <v>0</v>
      </c>
      <c r="W17" s="51">
        <v>647</v>
      </c>
      <c r="X17" s="51">
        <v>5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140</v>
      </c>
      <c r="AD17" s="51">
        <v>0</v>
      </c>
      <c r="AE17" s="51">
        <v>92</v>
      </c>
      <c r="AF17" s="51">
        <v>48</v>
      </c>
      <c r="AG17" s="51">
        <v>133</v>
      </c>
      <c r="AH17" s="51">
        <v>0</v>
      </c>
    </row>
    <row r="18" spans="1:34" ht="13.5">
      <c r="A18" s="26" t="s">
        <v>75</v>
      </c>
      <c r="B18" s="49" t="s">
        <v>97</v>
      </c>
      <c r="C18" s="50" t="s">
        <v>98</v>
      </c>
      <c r="D18" s="51">
        <f t="shared" si="0"/>
        <v>10764</v>
      </c>
      <c r="E18" s="51">
        <v>8268</v>
      </c>
      <c r="F18" s="51">
        <v>2496</v>
      </c>
      <c r="G18" s="51">
        <f t="shared" si="1"/>
        <v>10764</v>
      </c>
      <c r="H18" s="51">
        <f t="shared" si="2"/>
        <v>7814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5263</v>
      </c>
      <c r="N18" s="51">
        <v>4251</v>
      </c>
      <c r="O18" s="51">
        <v>0</v>
      </c>
      <c r="P18" s="51">
        <v>1012</v>
      </c>
      <c r="Q18" s="51">
        <f t="shared" si="5"/>
        <v>945</v>
      </c>
      <c r="R18" s="51">
        <v>782</v>
      </c>
      <c r="S18" s="51">
        <v>0</v>
      </c>
      <c r="T18" s="51">
        <v>163</v>
      </c>
      <c r="U18" s="51">
        <f t="shared" si="6"/>
        <v>1599</v>
      </c>
      <c r="V18" s="51">
        <v>0</v>
      </c>
      <c r="W18" s="51">
        <v>1599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7</v>
      </c>
      <c r="AD18" s="51">
        <v>7</v>
      </c>
      <c r="AE18" s="51">
        <v>0</v>
      </c>
      <c r="AF18" s="51">
        <v>0</v>
      </c>
      <c r="AG18" s="51">
        <v>2950</v>
      </c>
      <c r="AH18" s="51">
        <v>0</v>
      </c>
    </row>
    <row r="19" spans="1:34" ht="13.5">
      <c r="A19" s="26" t="s">
        <v>75</v>
      </c>
      <c r="B19" s="49" t="s">
        <v>99</v>
      </c>
      <c r="C19" s="50" t="s">
        <v>100</v>
      </c>
      <c r="D19" s="51">
        <f t="shared" si="0"/>
        <v>2005</v>
      </c>
      <c r="E19" s="51">
        <v>1125</v>
      </c>
      <c r="F19" s="51">
        <v>880</v>
      </c>
      <c r="G19" s="51">
        <f t="shared" si="1"/>
        <v>2005</v>
      </c>
      <c r="H19" s="51">
        <f t="shared" si="2"/>
        <v>1949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1660</v>
      </c>
      <c r="N19" s="51">
        <v>0</v>
      </c>
      <c r="O19" s="51">
        <v>893</v>
      </c>
      <c r="P19" s="51">
        <v>767</v>
      </c>
      <c r="Q19" s="51">
        <f t="shared" si="5"/>
        <v>147</v>
      </c>
      <c r="R19" s="51">
        <v>0</v>
      </c>
      <c r="S19" s="51">
        <v>92</v>
      </c>
      <c r="T19" s="51">
        <v>55</v>
      </c>
      <c r="U19" s="51">
        <f t="shared" si="6"/>
        <v>105</v>
      </c>
      <c r="V19" s="51">
        <v>0</v>
      </c>
      <c r="W19" s="51">
        <v>86</v>
      </c>
      <c r="X19" s="51">
        <v>19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37</v>
      </c>
      <c r="AD19" s="51">
        <v>0</v>
      </c>
      <c r="AE19" s="51">
        <v>37</v>
      </c>
      <c r="AF19" s="51">
        <v>0</v>
      </c>
      <c r="AG19" s="51">
        <v>56</v>
      </c>
      <c r="AH19" s="51">
        <v>0</v>
      </c>
    </row>
    <row r="20" spans="1:34" ht="13.5">
      <c r="A20" s="26" t="s">
        <v>75</v>
      </c>
      <c r="B20" s="49" t="s">
        <v>101</v>
      </c>
      <c r="C20" s="50" t="s">
        <v>31</v>
      </c>
      <c r="D20" s="51">
        <f t="shared" si="0"/>
        <v>4363</v>
      </c>
      <c r="E20" s="51">
        <v>3710</v>
      </c>
      <c r="F20" s="51">
        <v>653</v>
      </c>
      <c r="G20" s="51">
        <f t="shared" si="1"/>
        <v>4363</v>
      </c>
      <c r="H20" s="51">
        <f t="shared" si="2"/>
        <v>4283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3939</v>
      </c>
      <c r="N20" s="51">
        <v>0</v>
      </c>
      <c r="O20" s="51">
        <v>3394</v>
      </c>
      <c r="P20" s="51">
        <v>545</v>
      </c>
      <c r="Q20" s="51">
        <f t="shared" si="5"/>
        <v>185</v>
      </c>
      <c r="R20" s="51">
        <v>0</v>
      </c>
      <c r="S20" s="51">
        <v>157</v>
      </c>
      <c r="T20" s="51">
        <v>28</v>
      </c>
      <c r="U20" s="51">
        <f t="shared" si="6"/>
        <v>151</v>
      </c>
      <c r="V20" s="51">
        <v>0</v>
      </c>
      <c r="W20" s="51">
        <v>151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8</v>
      </c>
      <c r="AD20" s="51">
        <v>0</v>
      </c>
      <c r="AE20" s="51">
        <v>8</v>
      </c>
      <c r="AF20" s="51">
        <v>0</v>
      </c>
      <c r="AG20" s="51">
        <v>80</v>
      </c>
      <c r="AH20" s="51">
        <v>0</v>
      </c>
    </row>
    <row r="21" spans="1:34" ht="13.5">
      <c r="A21" s="26" t="s">
        <v>75</v>
      </c>
      <c r="B21" s="49" t="s">
        <v>102</v>
      </c>
      <c r="C21" s="50" t="s">
        <v>103</v>
      </c>
      <c r="D21" s="51">
        <f t="shared" si="0"/>
        <v>8010</v>
      </c>
      <c r="E21" s="51">
        <v>7443</v>
      </c>
      <c r="F21" s="51">
        <v>567</v>
      </c>
      <c r="G21" s="51">
        <f t="shared" si="1"/>
        <v>8010</v>
      </c>
      <c r="H21" s="51">
        <f t="shared" si="2"/>
        <v>7610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5023</v>
      </c>
      <c r="N21" s="51">
        <v>0</v>
      </c>
      <c r="O21" s="51">
        <v>5023</v>
      </c>
      <c r="P21" s="51">
        <v>0</v>
      </c>
      <c r="Q21" s="51">
        <f t="shared" si="5"/>
        <v>1313</v>
      </c>
      <c r="R21" s="51">
        <v>6</v>
      </c>
      <c r="S21" s="51">
        <v>1140</v>
      </c>
      <c r="T21" s="51">
        <v>167</v>
      </c>
      <c r="U21" s="51">
        <f t="shared" si="6"/>
        <v>1274</v>
      </c>
      <c r="V21" s="51">
        <v>475</v>
      </c>
      <c r="W21" s="51">
        <v>799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400</v>
      </c>
      <c r="AH21" s="51">
        <v>0</v>
      </c>
    </row>
    <row r="22" spans="1:34" ht="13.5">
      <c r="A22" s="26" t="s">
        <v>75</v>
      </c>
      <c r="B22" s="49" t="s">
        <v>104</v>
      </c>
      <c r="C22" s="50" t="s">
        <v>105</v>
      </c>
      <c r="D22" s="51">
        <f t="shared" si="0"/>
        <v>1953</v>
      </c>
      <c r="E22" s="51">
        <v>1757</v>
      </c>
      <c r="F22" s="51">
        <v>196</v>
      </c>
      <c r="G22" s="51">
        <f t="shared" si="1"/>
        <v>1953</v>
      </c>
      <c r="H22" s="51">
        <f t="shared" si="2"/>
        <v>1757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1013</v>
      </c>
      <c r="N22" s="51">
        <v>1013</v>
      </c>
      <c r="O22" s="51">
        <v>0</v>
      </c>
      <c r="P22" s="51">
        <v>0</v>
      </c>
      <c r="Q22" s="51">
        <f t="shared" si="5"/>
        <v>517</v>
      </c>
      <c r="R22" s="51">
        <v>0</v>
      </c>
      <c r="S22" s="51">
        <v>517</v>
      </c>
      <c r="T22" s="51">
        <v>0</v>
      </c>
      <c r="U22" s="51">
        <f t="shared" si="6"/>
        <v>136</v>
      </c>
      <c r="V22" s="51">
        <v>0</v>
      </c>
      <c r="W22" s="51">
        <v>136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91</v>
      </c>
      <c r="AD22" s="51">
        <v>0</v>
      </c>
      <c r="AE22" s="51">
        <v>91</v>
      </c>
      <c r="AF22" s="51">
        <v>0</v>
      </c>
      <c r="AG22" s="51">
        <v>196</v>
      </c>
      <c r="AH22" s="51">
        <v>0</v>
      </c>
    </row>
    <row r="23" spans="1:34" ht="13.5">
      <c r="A23" s="26" t="s">
        <v>75</v>
      </c>
      <c r="B23" s="49" t="s">
        <v>106</v>
      </c>
      <c r="C23" s="50" t="s">
        <v>107</v>
      </c>
      <c r="D23" s="51">
        <f t="shared" si="0"/>
        <v>3340</v>
      </c>
      <c r="E23" s="51">
        <v>3273</v>
      </c>
      <c r="F23" s="51">
        <v>67</v>
      </c>
      <c r="G23" s="51">
        <f t="shared" si="1"/>
        <v>3340</v>
      </c>
      <c r="H23" s="51">
        <f t="shared" si="2"/>
        <v>3330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1950</v>
      </c>
      <c r="N23" s="51">
        <v>0</v>
      </c>
      <c r="O23" s="51">
        <v>1950</v>
      </c>
      <c r="P23" s="51">
        <v>0</v>
      </c>
      <c r="Q23" s="51">
        <f t="shared" si="5"/>
        <v>1213</v>
      </c>
      <c r="R23" s="51">
        <v>0</v>
      </c>
      <c r="S23" s="51">
        <v>1213</v>
      </c>
      <c r="T23" s="51">
        <v>0</v>
      </c>
      <c r="U23" s="51">
        <f t="shared" si="6"/>
        <v>157</v>
      </c>
      <c r="V23" s="51">
        <v>0</v>
      </c>
      <c r="W23" s="51">
        <v>157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10</v>
      </c>
      <c r="AD23" s="51">
        <v>0</v>
      </c>
      <c r="AE23" s="51">
        <v>10</v>
      </c>
      <c r="AF23" s="51">
        <v>0</v>
      </c>
      <c r="AG23" s="51">
        <v>10</v>
      </c>
      <c r="AH23" s="51">
        <v>0</v>
      </c>
    </row>
    <row r="24" spans="1:34" ht="13.5">
      <c r="A24" s="26" t="s">
        <v>75</v>
      </c>
      <c r="B24" s="49" t="s">
        <v>108</v>
      </c>
      <c r="C24" s="50" t="s">
        <v>159</v>
      </c>
      <c r="D24" s="51">
        <f t="shared" si="0"/>
        <v>1861</v>
      </c>
      <c r="E24" s="51">
        <v>1696</v>
      </c>
      <c r="F24" s="51">
        <v>165</v>
      </c>
      <c r="G24" s="51">
        <f t="shared" si="1"/>
        <v>1861</v>
      </c>
      <c r="H24" s="51">
        <f t="shared" si="2"/>
        <v>1696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967</v>
      </c>
      <c r="N24" s="51">
        <v>0</v>
      </c>
      <c r="O24" s="51">
        <v>967</v>
      </c>
      <c r="P24" s="51">
        <v>0</v>
      </c>
      <c r="Q24" s="51">
        <f t="shared" si="5"/>
        <v>477</v>
      </c>
      <c r="R24" s="51">
        <v>0</v>
      </c>
      <c r="S24" s="51">
        <v>477</v>
      </c>
      <c r="T24" s="51">
        <v>0</v>
      </c>
      <c r="U24" s="51">
        <f t="shared" si="6"/>
        <v>252</v>
      </c>
      <c r="V24" s="51">
        <v>0</v>
      </c>
      <c r="W24" s="51">
        <v>252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0</v>
      </c>
      <c r="AD24" s="51">
        <v>0</v>
      </c>
      <c r="AE24" s="51">
        <v>0</v>
      </c>
      <c r="AF24" s="51">
        <v>0</v>
      </c>
      <c r="AG24" s="51">
        <v>165</v>
      </c>
      <c r="AH24" s="51">
        <v>0</v>
      </c>
    </row>
    <row r="25" spans="1:34" ht="13.5">
      <c r="A25" s="26" t="s">
        <v>75</v>
      </c>
      <c r="B25" s="49" t="s">
        <v>109</v>
      </c>
      <c r="C25" s="50" t="s">
        <v>110</v>
      </c>
      <c r="D25" s="51">
        <f t="shared" si="0"/>
        <v>3756</v>
      </c>
      <c r="E25" s="51">
        <v>1373</v>
      </c>
      <c r="F25" s="51">
        <v>2383</v>
      </c>
      <c r="G25" s="51">
        <f t="shared" si="1"/>
        <v>3756</v>
      </c>
      <c r="H25" s="51">
        <f t="shared" si="2"/>
        <v>1373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867</v>
      </c>
      <c r="N25" s="51">
        <v>0</v>
      </c>
      <c r="O25" s="51">
        <v>867</v>
      </c>
      <c r="P25" s="51">
        <v>0</v>
      </c>
      <c r="Q25" s="51">
        <f t="shared" si="5"/>
        <v>157</v>
      </c>
      <c r="R25" s="51">
        <v>0</v>
      </c>
      <c r="S25" s="51">
        <v>157</v>
      </c>
      <c r="T25" s="51">
        <v>0</v>
      </c>
      <c r="U25" s="51">
        <f t="shared" si="6"/>
        <v>349</v>
      </c>
      <c r="V25" s="51">
        <v>0</v>
      </c>
      <c r="W25" s="51">
        <v>349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2383</v>
      </c>
      <c r="AH25" s="51">
        <v>0</v>
      </c>
    </row>
    <row r="26" spans="1:34" ht="13.5">
      <c r="A26" s="26" t="s">
        <v>75</v>
      </c>
      <c r="B26" s="49" t="s">
        <v>111</v>
      </c>
      <c r="C26" s="50" t="s">
        <v>112</v>
      </c>
      <c r="D26" s="51">
        <f t="shared" si="0"/>
        <v>2179</v>
      </c>
      <c r="E26" s="51">
        <v>1640</v>
      </c>
      <c r="F26" s="51">
        <v>539</v>
      </c>
      <c r="G26" s="51">
        <f t="shared" si="1"/>
        <v>2179</v>
      </c>
      <c r="H26" s="51">
        <f t="shared" si="2"/>
        <v>1540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966</v>
      </c>
      <c r="N26" s="51">
        <v>966</v>
      </c>
      <c r="O26" s="51">
        <v>0</v>
      </c>
      <c r="P26" s="51">
        <v>0</v>
      </c>
      <c r="Q26" s="51">
        <f t="shared" si="5"/>
        <v>422</v>
      </c>
      <c r="R26" s="51">
        <v>422</v>
      </c>
      <c r="S26" s="51">
        <v>0</v>
      </c>
      <c r="T26" s="51">
        <v>0</v>
      </c>
      <c r="U26" s="51">
        <f t="shared" si="6"/>
        <v>152</v>
      </c>
      <c r="V26" s="51">
        <v>152</v>
      </c>
      <c r="W26" s="51">
        <v>0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639</v>
      </c>
      <c r="AH26" s="51">
        <v>0</v>
      </c>
    </row>
    <row r="27" spans="1:34" ht="13.5">
      <c r="A27" s="26" t="s">
        <v>75</v>
      </c>
      <c r="B27" s="49" t="s">
        <v>113</v>
      </c>
      <c r="C27" s="50" t="s">
        <v>114</v>
      </c>
      <c r="D27" s="51">
        <f t="shared" si="0"/>
        <v>1224</v>
      </c>
      <c r="E27" s="51">
        <v>979</v>
      </c>
      <c r="F27" s="51">
        <v>245</v>
      </c>
      <c r="G27" s="51">
        <f t="shared" si="1"/>
        <v>1224</v>
      </c>
      <c r="H27" s="51">
        <f t="shared" si="2"/>
        <v>1004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610</v>
      </c>
      <c r="N27" s="51">
        <v>0</v>
      </c>
      <c r="O27" s="51">
        <v>610</v>
      </c>
      <c r="P27" s="51">
        <v>0</v>
      </c>
      <c r="Q27" s="51">
        <f t="shared" si="5"/>
        <v>260</v>
      </c>
      <c r="R27" s="51">
        <v>0</v>
      </c>
      <c r="S27" s="51">
        <v>260</v>
      </c>
      <c r="T27" s="51">
        <v>0</v>
      </c>
      <c r="U27" s="51">
        <f t="shared" si="6"/>
        <v>134</v>
      </c>
      <c r="V27" s="51">
        <v>0</v>
      </c>
      <c r="W27" s="51">
        <v>134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0</v>
      </c>
      <c r="AD27" s="51">
        <v>0</v>
      </c>
      <c r="AE27" s="51">
        <v>0</v>
      </c>
      <c r="AF27" s="51">
        <v>0</v>
      </c>
      <c r="AG27" s="51">
        <v>220</v>
      </c>
      <c r="AH27" s="51">
        <v>0</v>
      </c>
    </row>
    <row r="28" spans="1:34" ht="13.5">
      <c r="A28" s="26" t="s">
        <v>75</v>
      </c>
      <c r="B28" s="49" t="s">
        <v>115</v>
      </c>
      <c r="C28" s="50" t="s">
        <v>116</v>
      </c>
      <c r="D28" s="51">
        <f t="shared" si="0"/>
        <v>535</v>
      </c>
      <c r="E28" s="51">
        <v>535</v>
      </c>
      <c r="F28" s="51">
        <v>0</v>
      </c>
      <c r="G28" s="51">
        <f t="shared" si="1"/>
        <v>535</v>
      </c>
      <c r="H28" s="51">
        <f t="shared" si="2"/>
        <v>535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326</v>
      </c>
      <c r="N28" s="51">
        <v>326</v>
      </c>
      <c r="O28" s="51">
        <v>0</v>
      </c>
      <c r="P28" s="51">
        <v>0</v>
      </c>
      <c r="Q28" s="51">
        <f t="shared" si="5"/>
        <v>170</v>
      </c>
      <c r="R28" s="51">
        <v>170</v>
      </c>
      <c r="S28" s="51">
        <v>0</v>
      </c>
      <c r="T28" s="51">
        <v>0</v>
      </c>
      <c r="U28" s="51">
        <f t="shared" si="6"/>
        <v>34</v>
      </c>
      <c r="V28" s="51">
        <v>34</v>
      </c>
      <c r="W28" s="51">
        <v>0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5</v>
      </c>
      <c r="AD28" s="51">
        <v>5</v>
      </c>
      <c r="AE28" s="51">
        <v>0</v>
      </c>
      <c r="AF28" s="51">
        <v>0</v>
      </c>
      <c r="AG28" s="51">
        <v>0</v>
      </c>
      <c r="AH28" s="51">
        <v>0</v>
      </c>
    </row>
    <row r="29" spans="1:34" ht="13.5">
      <c r="A29" s="26" t="s">
        <v>75</v>
      </c>
      <c r="B29" s="49" t="s">
        <v>117</v>
      </c>
      <c r="C29" s="50" t="s">
        <v>118</v>
      </c>
      <c r="D29" s="51">
        <f t="shared" si="0"/>
        <v>4231</v>
      </c>
      <c r="E29" s="51">
        <v>2931</v>
      </c>
      <c r="F29" s="51">
        <v>1300</v>
      </c>
      <c r="G29" s="51">
        <f t="shared" si="1"/>
        <v>4231</v>
      </c>
      <c r="H29" s="51">
        <f t="shared" si="2"/>
        <v>3935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2739</v>
      </c>
      <c r="N29" s="51">
        <v>0</v>
      </c>
      <c r="O29" s="51">
        <v>2154</v>
      </c>
      <c r="P29" s="51">
        <v>585</v>
      </c>
      <c r="Q29" s="51">
        <f t="shared" si="5"/>
        <v>79</v>
      </c>
      <c r="R29" s="51">
        <v>0</v>
      </c>
      <c r="S29" s="51">
        <v>78</v>
      </c>
      <c r="T29" s="51">
        <v>1</v>
      </c>
      <c r="U29" s="51">
        <f t="shared" si="6"/>
        <v>1077</v>
      </c>
      <c r="V29" s="51">
        <v>0</v>
      </c>
      <c r="W29" s="51">
        <v>661</v>
      </c>
      <c r="X29" s="51">
        <v>416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40</v>
      </c>
      <c r="AD29" s="51">
        <v>0</v>
      </c>
      <c r="AE29" s="51">
        <v>38</v>
      </c>
      <c r="AF29" s="51">
        <v>2</v>
      </c>
      <c r="AG29" s="51">
        <v>296</v>
      </c>
      <c r="AH29" s="51">
        <v>0</v>
      </c>
    </row>
    <row r="30" spans="1:34" ht="13.5">
      <c r="A30" s="26" t="s">
        <v>75</v>
      </c>
      <c r="B30" s="49" t="s">
        <v>119</v>
      </c>
      <c r="C30" s="50" t="s">
        <v>120</v>
      </c>
      <c r="D30" s="51">
        <f t="shared" si="0"/>
        <v>7182</v>
      </c>
      <c r="E30" s="51">
        <v>5366</v>
      </c>
      <c r="F30" s="51">
        <v>1816</v>
      </c>
      <c r="G30" s="51">
        <f t="shared" si="1"/>
        <v>7182</v>
      </c>
      <c r="H30" s="51">
        <f t="shared" si="2"/>
        <v>4750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2220</v>
      </c>
      <c r="N30" s="51">
        <v>0</v>
      </c>
      <c r="O30" s="51">
        <v>2220</v>
      </c>
      <c r="P30" s="51">
        <v>0</v>
      </c>
      <c r="Q30" s="51">
        <f t="shared" si="5"/>
        <v>379</v>
      </c>
      <c r="R30" s="51">
        <v>0</v>
      </c>
      <c r="S30" s="51">
        <v>379</v>
      </c>
      <c r="T30" s="51">
        <v>0</v>
      </c>
      <c r="U30" s="51">
        <f t="shared" si="6"/>
        <v>1152</v>
      </c>
      <c r="V30" s="51">
        <v>0</v>
      </c>
      <c r="W30" s="51">
        <v>1152</v>
      </c>
      <c r="X30" s="51">
        <v>0</v>
      </c>
      <c r="Y30" s="51">
        <f t="shared" si="7"/>
        <v>999</v>
      </c>
      <c r="Z30" s="51">
        <v>0</v>
      </c>
      <c r="AA30" s="51">
        <v>999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2432</v>
      </c>
      <c r="AH30" s="51">
        <v>0</v>
      </c>
    </row>
    <row r="31" spans="1:34" ht="13.5">
      <c r="A31" s="26" t="s">
        <v>75</v>
      </c>
      <c r="B31" s="49" t="s">
        <v>121</v>
      </c>
      <c r="C31" s="50" t="s">
        <v>122</v>
      </c>
      <c r="D31" s="51">
        <f t="shared" si="0"/>
        <v>2462</v>
      </c>
      <c r="E31" s="51">
        <v>1975</v>
      </c>
      <c r="F31" s="51">
        <v>487</v>
      </c>
      <c r="G31" s="51">
        <f t="shared" si="1"/>
        <v>2462</v>
      </c>
      <c r="H31" s="51">
        <f t="shared" si="2"/>
        <v>2229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1204</v>
      </c>
      <c r="N31" s="51">
        <v>758</v>
      </c>
      <c r="O31" s="51">
        <v>0</v>
      </c>
      <c r="P31" s="51">
        <v>446</v>
      </c>
      <c r="Q31" s="51">
        <f t="shared" si="5"/>
        <v>80</v>
      </c>
      <c r="R31" s="51">
        <v>80</v>
      </c>
      <c r="S31" s="51">
        <v>0</v>
      </c>
      <c r="T31" s="51">
        <v>0</v>
      </c>
      <c r="U31" s="51">
        <f t="shared" si="6"/>
        <v>945</v>
      </c>
      <c r="V31" s="51">
        <v>669</v>
      </c>
      <c r="W31" s="51">
        <v>0</v>
      </c>
      <c r="X31" s="51">
        <v>276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233</v>
      </c>
      <c r="AH31" s="51">
        <v>0</v>
      </c>
    </row>
    <row r="32" spans="1:34" ht="13.5">
      <c r="A32" s="26" t="s">
        <v>75</v>
      </c>
      <c r="B32" s="49" t="s">
        <v>123</v>
      </c>
      <c r="C32" s="50" t="s">
        <v>124</v>
      </c>
      <c r="D32" s="51">
        <f t="shared" si="0"/>
        <v>7258</v>
      </c>
      <c r="E32" s="51">
        <v>5130</v>
      </c>
      <c r="F32" s="51">
        <v>2128</v>
      </c>
      <c r="G32" s="51">
        <f t="shared" si="1"/>
        <v>7258</v>
      </c>
      <c r="H32" s="51">
        <f t="shared" si="2"/>
        <v>5130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3919</v>
      </c>
      <c r="N32" s="51">
        <v>0</v>
      </c>
      <c r="O32" s="51">
        <v>3919</v>
      </c>
      <c r="P32" s="51">
        <v>0</v>
      </c>
      <c r="Q32" s="51">
        <f t="shared" si="5"/>
        <v>815</v>
      </c>
      <c r="R32" s="51">
        <v>0</v>
      </c>
      <c r="S32" s="51">
        <v>815</v>
      </c>
      <c r="T32" s="51">
        <v>0</v>
      </c>
      <c r="U32" s="51">
        <f t="shared" si="6"/>
        <v>393</v>
      </c>
      <c r="V32" s="51">
        <v>0</v>
      </c>
      <c r="W32" s="51">
        <v>393</v>
      </c>
      <c r="X32" s="51">
        <v>0</v>
      </c>
      <c r="Y32" s="51">
        <f t="shared" si="7"/>
        <v>3</v>
      </c>
      <c r="Z32" s="51">
        <v>3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2128</v>
      </c>
      <c r="AH32" s="51">
        <v>0</v>
      </c>
    </row>
    <row r="33" spans="1:34" ht="13.5">
      <c r="A33" s="26" t="s">
        <v>75</v>
      </c>
      <c r="B33" s="49" t="s">
        <v>125</v>
      </c>
      <c r="C33" s="50" t="s">
        <v>126</v>
      </c>
      <c r="D33" s="51">
        <f t="shared" si="0"/>
        <v>3851</v>
      </c>
      <c r="E33" s="51">
        <v>3081</v>
      </c>
      <c r="F33" s="51">
        <v>770</v>
      </c>
      <c r="G33" s="51">
        <f t="shared" si="1"/>
        <v>3851</v>
      </c>
      <c r="H33" s="51">
        <f t="shared" si="2"/>
        <v>2697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1627</v>
      </c>
      <c r="N33" s="51">
        <v>0</v>
      </c>
      <c r="O33" s="51">
        <v>1033</v>
      </c>
      <c r="P33" s="51">
        <v>594</v>
      </c>
      <c r="Q33" s="51">
        <f t="shared" si="5"/>
        <v>761</v>
      </c>
      <c r="R33" s="51">
        <v>0</v>
      </c>
      <c r="S33" s="51">
        <v>641</v>
      </c>
      <c r="T33" s="51">
        <v>120</v>
      </c>
      <c r="U33" s="51">
        <f t="shared" si="6"/>
        <v>309</v>
      </c>
      <c r="V33" s="51">
        <v>0</v>
      </c>
      <c r="W33" s="51">
        <v>253</v>
      </c>
      <c r="X33" s="51">
        <v>56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1154</v>
      </c>
      <c r="AH33" s="51">
        <v>1641</v>
      </c>
    </row>
    <row r="34" spans="1:34" ht="13.5">
      <c r="A34" s="26" t="s">
        <v>75</v>
      </c>
      <c r="B34" s="49" t="s">
        <v>127</v>
      </c>
      <c r="C34" s="50" t="s">
        <v>128</v>
      </c>
      <c r="D34" s="51">
        <f t="shared" si="0"/>
        <v>316</v>
      </c>
      <c r="E34" s="51">
        <v>316</v>
      </c>
      <c r="F34" s="51">
        <v>0</v>
      </c>
      <c r="G34" s="51">
        <f t="shared" si="1"/>
        <v>316</v>
      </c>
      <c r="H34" s="51">
        <f t="shared" si="2"/>
        <v>316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175</v>
      </c>
      <c r="N34" s="51">
        <v>175</v>
      </c>
      <c r="O34" s="51">
        <v>0</v>
      </c>
      <c r="P34" s="51">
        <v>0</v>
      </c>
      <c r="Q34" s="51">
        <f t="shared" si="5"/>
        <v>107</v>
      </c>
      <c r="R34" s="51">
        <v>107</v>
      </c>
      <c r="S34" s="51">
        <v>0</v>
      </c>
      <c r="T34" s="51">
        <v>0</v>
      </c>
      <c r="U34" s="51">
        <f t="shared" si="6"/>
        <v>17</v>
      </c>
      <c r="V34" s="51">
        <v>17</v>
      </c>
      <c r="W34" s="51">
        <v>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17</v>
      </c>
      <c r="AD34" s="51">
        <v>17</v>
      </c>
      <c r="AE34" s="51">
        <v>0</v>
      </c>
      <c r="AF34" s="51">
        <v>0</v>
      </c>
      <c r="AG34" s="51">
        <v>0</v>
      </c>
      <c r="AH34" s="51">
        <v>10</v>
      </c>
    </row>
    <row r="35" spans="1:34" ht="13.5">
      <c r="A35" s="26" t="s">
        <v>75</v>
      </c>
      <c r="B35" s="49" t="s">
        <v>129</v>
      </c>
      <c r="C35" s="50" t="s">
        <v>130</v>
      </c>
      <c r="D35" s="51">
        <f t="shared" si="0"/>
        <v>1101</v>
      </c>
      <c r="E35" s="51">
        <v>1000</v>
      </c>
      <c r="F35" s="51">
        <v>101</v>
      </c>
      <c r="G35" s="51">
        <f t="shared" si="1"/>
        <v>1101</v>
      </c>
      <c r="H35" s="51">
        <f t="shared" si="2"/>
        <v>1000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567</v>
      </c>
      <c r="N35" s="51">
        <v>567</v>
      </c>
      <c r="O35" s="51">
        <v>0</v>
      </c>
      <c r="P35" s="51">
        <v>0</v>
      </c>
      <c r="Q35" s="51">
        <f t="shared" si="5"/>
        <v>347</v>
      </c>
      <c r="R35" s="51">
        <v>0</v>
      </c>
      <c r="S35" s="51">
        <v>347</v>
      </c>
      <c r="T35" s="51">
        <v>0</v>
      </c>
      <c r="U35" s="51">
        <f t="shared" si="6"/>
        <v>48</v>
      </c>
      <c r="V35" s="51">
        <v>0</v>
      </c>
      <c r="W35" s="51">
        <v>48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38</v>
      </c>
      <c r="AD35" s="51">
        <v>0</v>
      </c>
      <c r="AE35" s="51">
        <v>38</v>
      </c>
      <c r="AF35" s="51">
        <v>0</v>
      </c>
      <c r="AG35" s="51">
        <v>101</v>
      </c>
      <c r="AH35" s="51">
        <v>66</v>
      </c>
    </row>
    <row r="36" spans="1:34" ht="13.5">
      <c r="A36" s="26" t="s">
        <v>75</v>
      </c>
      <c r="B36" s="49" t="s">
        <v>131</v>
      </c>
      <c r="C36" s="50" t="s">
        <v>132</v>
      </c>
      <c r="D36" s="51">
        <f t="shared" si="0"/>
        <v>3140</v>
      </c>
      <c r="E36" s="51">
        <v>2658</v>
      </c>
      <c r="F36" s="51">
        <v>482</v>
      </c>
      <c r="G36" s="51">
        <f t="shared" si="1"/>
        <v>3140</v>
      </c>
      <c r="H36" s="51">
        <f t="shared" si="2"/>
        <v>2658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1401</v>
      </c>
      <c r="N36" s="51">
        <v>1401</v>
      </c>
      <c r="O36" s="51">
        <v>0</v>
      </c>
      <c r="P36" s="51">
        <v>0</v>
      </c>
      <c r="Q36" s="51">
        <f t="shared" si="5"/>
        <v>863</v>
      </c>
      <c r="R36" s="51">
        <v>863</v>
      </c>
      <c r="S36" s="51">
        <v>0</v>
      </c>
      <c r="T36" s="51">
        <v>0</v>
      </c>
      <c r="U36" s="51">
        <f t="shared" si="6"/>
        <v>262</v>
      </c>
      <c r="V36" s="51">
        <v>262</v>
      </c>
      <c r="W36" s="51">
        <v>0</v>
      </c>
      <c r="X36" s="51">
        <v>0</v>
      </c>
      <c r="Y36" s="51">
        <f t="shared" si="7"/>
        <v>6</v>
      </c>
      <c r="Z36" s="51">
        <v>6</v>
      </c>
      <c r="AA36" s="51">
        <v>0</v>
      </c>
      <c r="AB36" s="51">
        <v>0</v>
      </c>
      <c r="AC36" s="51">
        <f t="shared" si="8"/>
        <v>126</v>
      </c>
      <c r="AD36" s="51">
        <v>126</v>
      </c>
      <c r="AE36" s="51">
        <v>0</v>
      </c>
      <c r="AF36" s="51">
        <v>0</v>
      </c>
      <c r="AG36" s="51">
        <v>482</v>
      </c>
      <c r="AH36" s="51">
        <v>0</v>
      </c>
    </row>
    <row r="37" spans="1:34" ht="13.5">
      <c r="A37" s="26" t="s">
        <v>75</v>
      </c>
      <c r="B37" s="49" t="s">
        <v>133</v>
      </c>
      <c r="C37" s="50" t="s">
        <v>134</v>
      </c>
      <c r="D37" s="51">
        <f t="shared" si="0"/>
        <v>2032</v>
      </c>
      <c r="E37" s="51">
        <v>1220</v>
      </c>
      <c r="F37" s="51">
        <v>812</v>
      </c>
      <c r="G37" s="51">
        <f t="shared" si="1"/>
        <v>2032</v>
      </c>
      <c r="H37" s="51">
        <f t="shared" si="2"/>
        <v>1820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811</v>
      </c>
      <c r="N37" s="51">
        <v>0</v>
      </c>
      <c r="O37" s="51">
        <v>811</v>
      </c>
      <c r="P37" s="51">
        <v>0</v>
      </c>
      <c r="Q37" s="51">
        <f t="shared" si="5"/>
        <v>535</v>
      </c>
      <c r="R37" s="51">
        <v>0</v>
      </c>
      <c r="S37" s="51">
        <v>535</v>
      </c>
      <c r="T37" s="51">
        <v>0</v>
      </c>
      <c r="U37" s="51">
        <f t="shared" si="6"/>
        <v>403</v>
      </c>
      <c r="V37" s="51">
        <v>0</v>
      </c>
      <c r="W37" s="51">
        <v>403</v>
      </c>
      <c r="X37" s="51">
        <v>0</v>
      </c>
      <c r="Y37" s="51">
        <f t="shared" si="7"/>
        <v>3</v>
      </c>
      <c r="Z37" s="51">
        <v>0</v>
      </c>
      <c r="AA37" s="51">
        <v>3</v>
      </c>
      <c r="AB37" s="51">
        <v>0</v>
      </c>
      <c r="AC37" s="51">
        <f t="shared" si="8"/>
        <v>68</v>
      </c>
      <c r="AD37" s="51">
        <v>0</v>
      </c>
      <c r="AE37" s="51">
        <v>68</v>
      </c>
      <c r="AF37" s="51">
        <v>0</v>
      </c>
      <c r="AG37" s="51">
        <v>212</v>
      </c>
      <c r="AH37" s="51">
        <v>0</v>
      </c>
    </row>
    <row r="38" spans="1:34" ht="13.5">
      <c r="A38" s="26" t="s">
        <v>75</v>
      </c>
      <c r="B38" s="49" t="s">
        <v>135</v>
      </c>
      <c r="C38" s="50" t="s">
        <v>136</v>
      </c>
      <c r="D38" s="51">
        <f t="shared" si="0"/>
        <v>8947</v>
      </c>
      <c r="E38" s="51">
        <v>8727</v>
      </c>
      <c r="F38" s="51">
        <v>220</v>
      </c>
      <c r="G38" s="51">
        <f t="shared" si="1"/>
        <v>8947</v>
      </c>
      <c r="H38" s="51">
        <f t="shared" si="2"/>
        <v>4553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3577</v>
      </c>
      <c r="N38" s="51">
        <v>0</v>
      </c>
      <c r="O38" s="51">
        <v>3577</v>
      </c>
      <c r="P38" s="51">
        <v>0</v>
      </c>
      <c r="Q38" s="51">
        <f t="shared" si="5"/>
        <v>130</v>
      </c>
      <c r="R38" s="51">
        <v>0</v>
      </c>
      <c r="S38" s="51">
        <v>130</v>
      </c>
      <c r="T38" s="51">
        <v>0</v>
      </c>
      <c r="U38" s="51">
        <f t="shared" si="6"/>
        <v>188</v>
      </c>
      <c r="V38" s="51">
        <v>0</v>
      </c>
      <c r="W38" s="51">
        <v>188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658</v>
      </c>
      <c r="AD38" s="51">
        <v>0</v>
      </c>
      <c r="AE38" s="51">
        <v>658</v>
      </c>
      <c r="AF38" s="51">
        <v>0</v>
      </c>
      <c r="AG38" s="51">
        <v>4394</v>
      </c>
      <c r="AH38" s="51">
        <v>0</v>
      </c>
    </row>
    <row r="39" spans="1:34" ht="13.5">
      <c r="A39" s="26" t="s">
        <v>75</v>
      </c>
      <c r="B39" s="49" t="s">
        <v>137</v>
      </c>
      <c r="C39" s="50" t="s">
        <v>30</v>
      </c>
      <c r="D39" s="51">
        <f t="shared" si="0"/>
        <v>803</v>
      </c>
      <c r="E39" s="51">
        <v>643</v>
      </c>
      <c r="F39" s="51">
        <v>160</v>
      </c>
      <c r="G39" s="51">
        <f t="shared" si="1"/>
        <v>803</v>
      </c>
      <c r="H39" s="51">
        <f t="shared" si="2"/>
        <v>694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519</v>
      </c>
      <c r="N39" s="51">
        <v>0</v>
      </c>
      <c r="O39" s="51">
        <v>519</v>
      </c>
      <c r="P39" s="51">
        <v>0</v>
      </c>
      <c r="Q39" s="51">
        <f t="shared" si="5"/>
        <v>59</v>
      </c>
      <c r="R39" s="51">
        <v>0</v>
      </c>
      <c r="S39" s="51">
        <v>59</v>
      </c>
      <c r="T39" s="51">
        <v>0</v>
      </c>
      <c r="U39" s="51">
        <f t="shared" si="6"/>
        <v>81</v>
      </c>
      <c r="V39" s="51">
        <v>0</v>
      </c>
      <c r="W39" s="51">
        <v>81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35</v>
      </c>
      <c r="AD39" s="51">
        <v>0</v>
      </c>
      <c r="AE39" s="51">
        <v>35</v>
      </c>
      <c r="AF39" s="51">
        <v>0</v>
      </c>
      <c r="AG39" s="51">
        <v>109</v>
      </c>
      <c r="AH39" s="51">
        <v>0</v>
      </c>
    </row>
    <row r="40" spans="1:34" ht="13.5">
      <c r="A40" s="26" t="s">
        <v>75</v>
      </c>
      <c r="B40" s="49" t="s">
        <v>138</v>
      </c>
      <c r="C40" s="50" t="s">
        <v>158</v>
      </c>
      <c r="D40" s="51">
        <f t="shared" si="0"/>
        <v>461</v>
      </c>
      <c r="E40" s="51">
        <v>414</v>
      </c>
      <c r="F40" s="51">
        <v>47</v>
      </c>
      <c r="G40" s="51">
        <f t="shared" si="1"/>
        <v>461</v>
      </c>
      <c r="H40" s="51">
        <f t="shared" si="2"/>
        <v>444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204</v>
      </c>
      <c r="N40" s="51">
        <v>0</v>
      </c>
      <c r="O40" s="51">
        <v>204</v>
      </c>
      <c r="P40" s="51">
        <v>0</v>
      </c>
      <c r="Q40" s="51">
        <f t="shared" si="5"/>
        <v>4</v>
      </c>
      <c r="R40" s="51">
        <v>4</v>
      </c>
      <c r="S40" s="51">
        <v>0</v>
      </c>
      <c r="T40" s="51">
        <v>0</v>
      </c>
      <c r="U40" s="51">
        <f t="shared" si="6"/>
        <v>236</v>
      </c>
      <c r="V40" s="51">
        <v>236</v>
      </c>
      <c r="W40" s="51">
        <v>0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17</v>
      </c>
      <c r="AH40" s="51">
        <v>0</v>
      </c>
    </row>
    <row r="41" spans="1:34" ht="13.5">
      <c r="A41" s="26" t="s">
        <v>75</v>
      </c>
      <c r="B41" s="49" t="s">
        <v>139</v>
      </c>
      <c r="C41" s="50" t="s">
        <v>32</v>
      </c>
      <c r="D41" s="51">
        <f t="shared" si="0"/>
        <v>527</v>
      </c>
      <c r="E41" s="51">
        <v>395</v>
      </c>
      <c r="F41" s="51">
        <v>132</v>
      </c>
      <c r="G41" s="51">
        <f t="shared" si="1"/>
        <v>527</v>
      </c>
      <c r="H41" s="51">
        <f t="shared" si="2"/>
        <v>448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363</v>
      </c>
      <c r="N41" s="51">
        <v>363</v>
      </c>
      <c r="O41" s="51">
        <v>0</v>
      </c>
      <c r="P41" s="51">
        <v>0</v>
      </c>
      <c r="Q41" s="51">
        <f t="shared" si="5"/>
        <v>0</v>
      </c>
      <c r="R41" s="51">
        <v>0</v>
      </c>
      <c r="S41" s="51">
        <v>0</v>
      </c>
      <c r="T41" s="51">
        <v>0</v>
      </c>
      <c r="U41" s="51">
        <f t="shared" si="6"/>
        <v>85</v>
      </c>
      <c r="V41" s="51">
        <v>85</v>
      </c>
      <c r="W41" s="51">
        <v>0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79</v>
      </c>
      <c r="AH41" s="51">
        <v>6</v>
      </c>
    </row>
    <row r="42" spans="1:34" ht="13.5">
      <c r="A42" s="26" t="s">
        <v>75</v>
      </c>
      <c r="B42" s="49" t="s">
        <v>140</v>
      </c>
      <c r="C42" s="50" t="s">
        <v>141</v>
      </c>
      <c r="D42" s="51">
        <f t="shared" si="0"/>
        <v>328</v>
      </c>
      <c r="E42" s="51">
        <v>286</v>
      </c>
      <c r="F42" s="51">
        <v>42</v>
      </c>
      <c r="G42" s="51">
        <f t="shared" si="1"/>
        <v>328</v>
      </c>
      <c r="H42" s="51">
        <f t="shared" si="2"/>
        <v>328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190</v>
      </c>
      <c r="N42" s="51">
        <v>0</v>
      </c>
      <c r="O42" s="51">
        <v>190</v>
      </c>
      <c r="P42" s="51">
        <v>0</v>
      </c>
      <c r="Q42" s="51">
        <f t="shared" si="5"/>
        <v>7</v>
      </c>
      <c r="R42" s="51">
        <v>0</v>
      </c>
      <c r="S42" s="51">
        <v>7</v>
      </c>
      <c r="T42" s="51">
        <v>0</v>
      </c>
      <c r="U42" s="51">
        <f t="shared" si="6"/>
        <v>112</v>
      </c>
      <c r="V42" s="51">
        <v>0</v>
      </c>
      <c r="W42" s="51">
        <v>112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19</v>
      </c>
      <c r="AD42" s="51">
        <v>0</v>
      </c>
      <c r="AE42" s="51">
        <v>19</v>
      </c>
      <c r="AF42" s="51">
        <v>0</v>
      </c>
      <c r="AG42" s="51">
        <v>0</v>
      </c>
      <c r="AH42" s="51">
        <v>0</v>
      </c>
    </row>
    <row r="43" spans="1:34" ht="13.5">
      <c r="A43" s="26" t="s">
        <v>75</v>
      </c>
      <c r="B43" s="49" t="s">
        <v>142</v>
      </c>
      <c r="C43" s="50" t="s">
        <v>23</v>
      </c>
      <c r="D43" s="51">
        <f t="shared" si="0"/>
        <v>1015</v>
      </c>
      <c r="E43" s="51">
        <v>1015</v>
      </c>
      <c r="F43" s="51">
        <v>0</v>
      </c>
      <c r="G43" s="51">
        <f t="shared" si="1"/>
        <v>1015</v>
      </c>
      <c r="H43" s="51">
        <f t="shared" si="2"/>
        <v>1015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775</v>
      </c>
      <c r="N43" s="51">
        <v>0</v>
      </c>
      <c r="O43" s="51">
        <v>775</v>
      </c>
      <c r="P43" s="51">
        <v>0</v>
      </c>
      <c r="Q43" s="51">
        <f t="shared" si="5"/>
        <v>77</v>
      </c>
      <c r="R43" s="51">
        <v>0</v>
      </c>
      <c r="S43" s="51">
        <v>77</v>
      </c>
      <c r="T43" s="51">
        <v>0</v>
      </c>
      <c r="U43" s="51">
        <f t="shared" si="6"/>
        <v>157</v>
      </c>
      <c r="V43" s="51">
        <v>0</v>
      </c>
      <c r="W43" s="51">
        <v>157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6</v>
      </c>
      <c r="AD43" s="51">
        <v>0</v>
      </c>
      <c r="AE43" s="51">
        <v>6</v>
      </c>
      <c r="AF43" s="51">
        <v>0</v>
      </c>
      <c r="AG43" s="51">
        <v>0</v>
      </c>
      <c r="AH43" s="51">
        <v>0</v>
      </c>
    </row>
    <row r="44" spans="1:34" ht="13.5">
      <c r="A44" s="26" t="s">
        <v>75</v>
      </c>
      <c r="B44" s="49" t="s">
        <v>143</v>
      </c>
      <c r="C44" s="50" t="s">
        <v>144</v>
      </c>
      <c r="D44" s="51">
        <f t="shared" si="0"/>
        <v>1482</v>
      </c>
      <c r="E44" s="51">
        <v>1391</v>
      </c>
      <c r="F44" s="51">
        <v>91</v>
      </c>
      <c r="G44" s="51">
        <f t="shared" si="1"/>
        <v>1482</v>
      </c>
      <c r="H44" s="51">
        <f t="shared" si="2"/>
        <v>1391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1167</v>
      </c>
      <c r="N44" s="51">
        <v>0</v>
      </c>
      <c r="O44" s="51">
        <v>1167</v>
      </c>
      <c r="P44" s="51">
        <v>0</v>
      </c>
      <c r="Q44" s="51">
        <f t="shared" si="5"/>
        <v>67</v>
      </c>
      <c r="R44" s="51">
        <v>0</v>
      </c>
      <c r="S44" s="51">
        <v>67</v>
      </c>
      <c r="T44" s="51">
        <v>0</v>
      </c>
      <c r="U44" s="51">
        <f t="shared" si="6"/>
        <v>147</v>
      </c>
      <c r="V44" s="51">
        <v>0</v>
      </c>
      <c r="W44" s="51">
        <v>147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10</v>
      </c>
      <c r="AD44" s="51">
        <v>0</v>
      </c>
      <c r="AE44" s="51">
        <v>10</v>
      </c>
      <c r="AF44" s="51">
        <v>0</v>
      </c>
      <c r="AG44" s="51">
        <v>91</v>
      </c>
      <c r="AH44" s="51">
        <v>0</v>
      </c>
    </row>
    <row r="45" spans="1:34" ht="13.5">
      <c r="A45" s="26" t="s">
        <v>75</v>
      </c>
      <c r="B45" s="49" t="s">
        <v>145</v>
      </c>
      <c r="C45" s="50" t="s">
        <v>33</v>
      </c>
      <c r="D45" s="51">
        <f t="shared" si="0"/>
        <v>1517</v>
      </c>
      <c r="E45" s="51">
        <v>1362</v>
      </c>
      <c r="F45" s="51">
        <v>155</v>
      </c>
      <c r="G45" s="51">
        <f t="shared" si="1"/>
        <v>1517</v>
      </c>
      <c r="H45" s="51">
        <f t="shared" si="2"/>
        <v>1362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1017</v>
      </c>
      <c r="N45" s="51">
        <v>0</v>
      </c>
      <c r="O45" s="51">
        <v>1017</v>
      </c>
      <c r="P45" s="51">
        <v>0</v>
      </c>
      <c r="Q45" s="51">
        <f t="shared" si="5"/>
        <v>26</v>
      </c>
      <c r="R45" s="51">
        <v>0</v>
      </c>
      <c r="S45" s="51">
        <v>26</v>
      </c>
      <c r="T45" s="51">
        <v>0</v>
      </c>
      <c r="U45" s="51">
        <f t="shared" si="6"/>
        <v>205</v>
      </c>
      <c r="V45" s="51">
        <v>0</v>
      </c>
      <c r="W45" s="51">
        <v>205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114</v>
      </c>
      <c r="AD45" s="51">
        <v>0</v>
      </c>
      <c r="AE45" s="51">
        <v>114</v>
      </c>
      <c r="AF45" s="51">
        <v>0</v>
      </c>
      <c r="AG45" s="51">
        <v>155</v>
      </c>
      <c r="AH45" s="51">
        <v>0</v>
      </c>
    </row>
    <row r="46" spans="1:34" ht="13.5">
      <c r="A46" s="26" t="s">
        <v>75</v>
      </c>
      <c r="B46" s="49" t="s">
        <v>146</v>
      </c>
      <c r="C46" s="50" t="s">
        <v>147</v>
      </c>
      <c r="D46" s="51">
        <f t="shared" si="0"/>
        <v>487</v>
      </c>
      <c r="E46" s="51">
        <v>385</v>
      </c>
      <c r="F46" s="51">
        <v>102</v>
      </c>
      <c r="G46" s="51">
        <f>H46+AG46</f>
        <v>487</v>
      </c>
      <c r="H46" s="51">
        <f>I46+M46+Q46+U46+Y46+AC46</f>
        <v>469</v>
      </c>
      <c r="I46" s="51">
        <f>SUM(J46:L46)</f>
        <v>0</v>
      </c>
      <c r="J46" s="51">
        <v>0</v>
      </c>
      <c r="K46" s="51">
        <v>0</v>
      </c>
      <c r="L46" s="51">
        <v>0</v>
      </c>
      <c r="M46" s="51">
        <f>SUM(N46:P46)</f>
        <v>302</v>
      </c>
      <c r="N46" s="51">
        <v>0</v>
      </c>
      <c r="O46" s="51">
        <v>302</v>
      </c>
      <c r="P46" s="51">
        <v>0</v>
      </c>
      <c r="Q46" s="51">
        <f>SUM(R46:T46)</f>
        <v>55</v>
      </c>
      <c r="R46" s="51">
        <v>0</v>
      </c>
      <c r="S46" s="51">
        <v>55</v>
      </c>
      <c r="T46" s="51">
        <v>0</v>
      </c>
      <c r="U46" s="51">
        <f>SUM(V46:X46)</f>
        <v>112</v>
      </c>
      <c r="V46" s="51">
        <v>0</v>
      </c>
      <c r="W46" s="51">
        <v>112</v>
      </c>
      <c r="X46" s="51">
        <v>0</v>
      </c>
      <c r="Y46" s="51">
        <f>SUM(Z46:AB46)</f>
        <v>0</v>
      </c>
      <c r="Z46" s="51">
        <v>0</v>
      </c>
      <c r="AA46" s="51">
        <v>0</v>
      </c>
      <c r="AB46" s="51">
        <v>0</v>
      </c>
      <c r="AC46" s="51">
        <f>SUM(AD46:AF46)</f>
        <v>0</v>
      </c>
      <c r="AD46" s="51">
        <v>0</v>
      </c>
      <c r="AE46" s="51">
        <v>0</v>
      </c>
      <c r="AF46" s="51">
        <v>0</v>
      </c>
      <c r="AG46" s="51">
        <v>18</v>
      </c>
      <c r="AH46" s="51">
        <v>0</v>
      </c>
    </row>
    <row r="47" spans="1:34" ht="13.5">
      <c r="A47" s="26" t="s">
        <v>75</v>
      </c>
      <c r="B47" s="49" t="s">
        <v>148</v>
      </c>
      <c r="C47" s="50" t="s">
        <v>149</v>
      </c>
      <c r="D47" s="51">
        <f t="shared" si="0"/>
        <v>633</v>
      </c>
      <c r="E47" s="51">
        <v>557</v>
      </c>
      <c r="F47" s="51">
        <v>76</v>
      </c>
      <c r="G47" s="51">
        <f>H47+AG47</f>
        <v>633</v>
      </c>
      <c r="H47" s="51">
        <f>I47+M47+Q47+U47+Y47+AC47</f>
        <v>610</v>
      </c>
      <c r="I47" s="51">
        <f>SUM(J47:L47)</f>
        <v>0</v>
      </c>
      <c r="J47" s="51">
        <v>0</v>
      </c>
      <c r="K47" s="51">
        <v>0</v>
      </c>
      <c r="L47" s="51">
        <v>0</v>
      </c>
      <c r="M47" s="51">
        <f>SUM(N47:P47)</f>
        <v>430</v>
      </c>
      <c r="N47" s="51">
        <v>0</v>
      </c>
      <c r="O47" s="51">
        <v>430</v>
      </c>
      <c r="P47" s="51">
        <v>0</v>
      </c>
      <c r="Q47" s="51">
        <f>SUM(R47:T47)</f>
        <v>67</v>
      </c>
      <c r="R47" s="51">
        <v>0</v>
      </c>
      <c r="S47" s="51">
        <v>67</v>
      </c>
      <c r="T47" s="51">
        <v>0</v>
      </c>
      <c r="U47" s="51">
        <f>SUM(V47:X47)</f>
        <v>60</v>
      </c>
      <c r="V47" s="51">
        <v>0</v>
      </c>
      <c r="W47" s="51">
        <v>60</v>
      </c>
      <c r="X47" s="51">
        <v>0</v>
      </c>
      <c r="Y47" s="51">
        <f>SUM(Z47:AB47)</f>
        <v>0</v>
      </c>
      <c r="Z47" s="51">
        <v>0</v>
      </c>
      <c r="AA47" s="51">
        <v>0</v>
      </c>
      <c r="AB47" s="51">
        <v>0</v>
      </c>
      <c r="AC47" s="51">
        <f>SUM(AD47:AF47)</f>
        <v>53</v>
      </c>
      <c r="AD47" s="51">
        <v>53</v>
      </c>
      <c r="AE47" s="51">
        <v>0</v>
      </c>
      <c r="AF47" s="51">
        <v>0</v>
      </c>
      <c r="AG47" s="51">
        <v>23</v>
      </c>
      <c r="AH47" s="51">
        <v>0</v>
      </c>
    </row>
    <row r="48" spans="1:34" ht="13.5">
      <c r="A48" s="26" t="s">
        <v>75</v>
      </c>
      <c r="B48" s="49" t="s">
        <v>150</v>
      </c>
      <c r="C48" s="50" t="s">
        <v>151</v>
      </c>
      <c r="D48" s="51">
        <f t="shared" si="0"/>
        <v>4011</v>
      </c>
      <c r="E48" s="51">
        <v>2808</v>
      </c>
      <c r="F48" s="51">
        <v>1203</v>
      </c>
      <c r="G48" s="51">
        <f>H48+AG48</f>
        <v>4011</v>
      </c>
      <c r="H48" s="51">
        <f>I48+M48+Q48+U48+Y48+AC48</f>
        <v>3206</v>
      </c>
      <c r="I48" s="51">
        <f>SUM(J48:L48)</f>
        <v>0</v>
      </c>
      <c r="J48" s="51">
        <v>0</v>
      </c>
      <c r="K48" s="51">
        <v>0</v>
      </c>
      <c r="L48" s="51">
        <v>0</v>
      </c>
      <c r="M48" s="51">
        <f>SUM(N48:P48)</f>
        <v>2623</v>
      </c>
      <c r="N48" s="51">
        <v>0</v>
      </c>
      <c r="O48" s="51">
        <v>2623</v>
      </c>
      <c r="P48" s="51">
        <v>0</v>
      </c>
      <c r="Q48" s="51">
        <f>SUM(R48:T48)</f>
        <v>352</v>
      </c>
      <c r="R48" s="51">
        <v>0</v>
      </c>
      <c r="S48" s="51">
        <v>352</v>
      </c>
      <c r="T48" s="51">
        <v>0</v>
      </c>
      <c r="U48" s="51">
        <f>SUM(V48:X48)</f>
        <v>231</v>
      </c>
      <c r="V48" s="51">
        <v>0</v>
      </c>
      <c r="W48" s="51">
        <v>231</v>
      </c>
      <c r="X48" s="51">
        <v>0</v>
      </c>
      <c r="Y48" s="51">
        <f>SUM(Z48:AB48)</f>
        <v>0</v>
      </c>
      <c r="Z48" s="51">
        <v>0</v>
      </c>
      <c r="AA48" s="51">
        <v>0</v>
      </c>
      <c r="AB48" s="51">
        <v>0</v>
      </c>
      <c r="AC48" s="51">
        <f>SUM(AD48:AF48)</f>
        <v>0</v>
      </c>
      <c r="AD48" s="51">
        <v>0</v>
      </c>
      <c r="AE48" s="51">
        <v>0</v>
      </c>
      <c r="AF48" s="51">
        <v>0</v>
      </c>
      <c r="AG48" s="51">
        <v>805</v>
      </c>
      <c r="AH48" s="51">
        <v>40</v>
      </c>
    </row>
    <row r="49" spans="1:34" ht="13.5">
      <c r="A49" s="26" t="s">
        <v>75</v>
      </c>
      <c r="B49" s="49" t="s">
        <v>152</v>
      </c>
      <c r="C49" s="50" t="s">
        <v>153</v>
      </c>
      <c r="D49" s="51">
        <f t="shared" si="0"/>
        <v>880</v>
      </c>
      <c r="E49" s="51">
        <v>616</v>
      </c>
      <c r="F49" s="51">
        <v>264</v>
      </c>
      <c r="G49" s="51">
        <f>H49+AG49</f>
        <v>880</v>
      </c>
      <c r="H49" s="51">
        <f>I49+M49+Q49+U49+Y49+AC49</f>
        <v>821</v>
      </c>
      <c r="I49" s="51">
        <f>SUM(J49:L49)</f>
        <v>0</v>
      </c>
      <c r="J49" s="51">
        <v>0</v>
      </c>
      <c r="K49" s="51">
        <v>0</v>
      </c>
      <c r="L49" s="51">
        <v>0</v>
      </c>
      <c r="M49" s="51">
        <f>SUM(N49:P49)</f>
        <v>661</v>
      </c>
      <c r="N49" s="51">
        <v>0</v>
      </c>
      <c r="O49" s="51">
        <v>661</v>
      </c>
      <c r="P49" s="51">
        <v>0</v>
      </c>
      <c r="Q49" s="51">
        <f>SUM(R49:T49)</f>
        <v>113</v>
      </c>
      <c r="R49" s="51">
        <v>0</v>
      </c>
      <c r="S49" s="51">
        <v>113</v>
      </c>
      <c r="T49" s="51">
        <v>0</v>
      </c>
      <c r="U49" s="51">
        <f>SUM(V49:X49)</f>
        <v>47</v>
      </c>
      <c r="V49" s="51">
        <v>0</v>
      </c>
      <c r="W49" s="51">
        <v>47</v>
      </c>
      <c r="X49" s="51">
        <v>0</v>
      </c>
      <c r="Y49" s="51">
        <f>SUM(Z49:AB49)</f>
        <v>0</v>
      </c>
      <c r="Z49" s="51">
        <v>0</v>
      </c>
      <c r="AA49" s="51">
        <v>0</v>
      </c>
      <c r="AB49" s="51">
        <v>0</v>
      </c>
      <c r="AC49" s="51">
        <f>SUM(AD49:AF49)</f>
        <v>0</v>
      </c>
      <c r="AD49" s="51">
        <v>0</v>
      </c>
      <c r="AE49" s="51">
        <v>0</v>
      </c>
      <c r="AF49" s="51">
        <v>0</v>
      </c>
      <c r="AG49" s="51">
        <v>59</v>
      </c>
      <c r="AH49" s="51">
        <v>21</v>
      </c>
    </row>
    <row r="50" spans="1:34" ht="13.5">
      <c r="A50" s="26" t="s">
        <v>75</v>
      </c>
      <c r="B50" s="49" t="s">
        <v>154</v>
      </c>
      <c r="C50" s="50" t="s">
        <v>155</v>
      </c>
      <c r="D50" s="51">
        <f t="shared" si="0"/>
        <v>840</v>
      </c>
      <c r="E50" s="51">
        <v>588</v>
      </c>
      <c r="F50" s="51">
        <v>252</v>
      </c>
      <c r="G50" s="51">
        <f>H50+AG50</f>
        <v>840</v>
      </c>
      <c r="H50" s="51">
        <f>I50+M50+Q50+U50+Y50+AC50</f>
        <v>820</v>
      </c>
      <c r="I50" s="51">
        <f>SUM(J50:L50)</f>
        <v>0</v>
      </c>
      <c r="J50" s="51">
        <v>0</v>
      </c>
      <c r="K50" s="51">
        <v>0</v>
      </c>
      <c r="L50" s="51">
        <v>0</v>
      </c>
      <c r="M50" s="51">
        <f>SUM(N50:P50)</f>
        <v>663</v>
      </c>
      <c r="N50" s="51">
        <v>0</v>
      </c>
      <c r="O50" s="51">
        <v>663</v>
      </c>
      <c r="P50" s="51">
        <v>0</v>
      </c>
      <c r="Q50" s="51">
        <f>SUM(R50:T50)</f>
        <v>104</v>
      </c>
      <c r="R50" s="51">
        <v>0</v>
      </c>
      <c r="S50" s="51">
        <v>104</v>
      </c>
      <c r="T50" s="51">
        <v>0</v>
      </c>
      <c r="U50" s="51">
        <f>SUM(V50:X50)</f>
        <v>53</v>
      </c>
      <c r="V50" s="51">
        <v>0</v>
      </c>
      <c r="W50" s="51">
        <v>53</v>
      </c>
      <c r="X50" s="51">
        <v>0</v>
      </c>
      <c r="Y50" s="51">
        <f>SUM(Z50:AB50)</f>
        <v>0</v>
      </c>
      <c r="Z50" s="51">
        <v>0</v>
      </c>
      <c r="AA50" s="51">
        <v>0</v>
      </c>
      <c r="AB50" s="51">
        <v>0</v>
      </c>
      <c r="AC50" s="51">
        <f>SUM(AD50:AF50)</f>
        <v>0</v>
      </c>
      <c r="AD50" s="51">
        <v>0</v>
      </c>
      <c r="AE50" s="51">
        <v>0</v>
      </c>
      <c r="AF50" s="51">
        <v>0</v>
      </c>
      <c r="AG50" s="51">
        <v>20</v>
      </c>
      <c r="AH50" s="51">
        <v>17</v>
      </c>
    </row>
    <row r="51" spans="1:34" ht="13.5">
      <c r="A51" s="79" t="s">
        <v>183</v>
      </c>
      <c r="B51" s="80"/>
      <c r="C51" s="81"/>
      <c r="D51" s="51">
        <f aca="true" t="shared" si="9" ref="D51:AH51">SUM(D7:D50)</f>
        <v>454297</v>
      </c>
      <c r="E51" s="51">
        <f t="shared" si="9"/>
        <v>315430</v>
      </c>
      <c r="F51" s="51">
        <f t="shared" si="9"/>
        <v>138867</v>
      </c>
      <c r="G51" s="51">
        <f t="shared" si="9"/>
        <v>454297</v>
      </c>
      <c r="H51" s="51">
        <f t="shared" si="9"/>
        <v>392996</v>
      </c>
      <c r="I51" s="51">
        <f t="shared" si="9"/>
        <v>0</v>
      </c>
      <c r="J51" s="51">
        <f t="shared" si="9"/>
        <v>0</v>
      </c>
      <c r="K51" s="51">
        <f t="shared" si="9"/>
        <v>0</v>
      </c>
      <c r="L51" s="51">
        <f t="shared" si="9"/>
        <v>0</v>
      </c>
      <c r="M51" s="51">
        <f t="shared" si="9"/>
        <v>279499</v>
      </c>
      <c r="N51" s="51">
        <f t="shared" si="9"/>
        <v>152269</v>
      </c>
      <c r="O51" s="51">
        <f t="shared" si="9"/>
        <v>58384</v>
      </c>
      <c r="P51" s="51">
        <f t="shared" si="9"/>
        <v>68846</v>
      </c>
      <c r="Q51" s="51">
        <f t="shared" si="9"/>
        <v>53534</v>
      </c>
      <c r="R51" s="51">
        <f t="shared" si="9"/>
        <v>29402</v>
      </c>
      <c r="S51" s="51">
        <f t="shared" si="9"/>
        <v>11186</v>
      </c>
      <c r="T51" s="51">
        <f t="shared" si="9"/>
        <v>12946</v>
      </c>
      <c r="U51" s="51">
        <f t="shared" si="9"/>
        <v>56613</v>
      </c>
      <c r="V51" s="51">
        <f t="shared" si="9"/>
        <v>12634</v>
      </c>
      <c r="W51" s="51">
        <f t="shared" si="9"/>
        <v>33528</v>
      </c>
      <c r="X51" s="51">
        <f t="shared" si="9"/>
        <v>10451</v>
      </c>
      <c r="Y51" s="51">
        <f t="shared" si="9"/>
        <v>1161</v>
      </c>
      <c r="Z51" s="51">
        <f t="shared" si="9"/>
        <v>62</v>
      </c>
      <c r="AA51" s="51">
        <f t="shared" si="9"/>
        <v>1076</v>
      </c>
      <c r="AB51" s="51">
        <f t="shared" si="9"/>
        <v>23</v>
      </c>
      <c r="AC51" s="51">
        <f t="shared" si="9"/>
        <v>2189</v>
      </c>
      <c r="AD51" s="51">
        <f t="shared" si="9"/>
        <v>310</v>
      </c>
      <c r="AE51" s="51">
        <f t="shared" si="9"/>
        <v>1490</v>
      </c>
      <c r="AF51" s="51">
        <f t="shared" si="9"/>
        <v>389</v>
      </c>
      <c r="AG51" s="51">
        <f t="shared" si="9"/>
        <v>61301</v>
      </c>
      <c r="AH51" s="51">
        <f t="shared" si="9"/>
        <v>3674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41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43</v>
      </c>
      <c r="C2" s="67" t="s">
        <v>46</v>
      </c>
      <c r="D2" s="29" t="s">
        <v>34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35</v>
      </c>
      <c r="V2" s="32"/>
      <c r="W2" s="32"/>
      <c r="X2" s="32"/>
      <c r="Y2" s="32"/>
      <c r="Z2" s="32"/>
      <c r="AA2" s="33"/>
      <c r="AB2" s="29" t="s">
        <v>36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47</v>
      </c>
      <c r="G3" s="83"/>
      <c r="H3" s="83"/>
      <c r="I3" s="83"/>
      <c r="J3" s="83"/>
      <c r="K3" s="84"/>
      <c r="L3" s="67" t="s">
        <v>48</v>
      </c>
      <c r="M3" s="16" t="s">
        <v>185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49</v>
      </c>
      <c r="AD3" s="67" t="s">
        <v>50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25</v>
      </c>
      <c r="H4" s="67" t="s">
        <v>26</v>
      </c>
      <c r="I4" s="67" t="s">
        <v>27</v>
      </c>
      <c r="J4" s="67" t="s">
        <v>28</v>
      </c>
      <c r="K4" s="67" t="s">
        <v>29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25</v>
      </c>
      <c r="X4" s="67" t="s">
        <v>26</v>
      </c>
      <c r="Y4" s="67" t="s">
        <v>27</v>
      </c>
      <c r="Z4" s="67" t="s">
        <v>28</v>
      </c>
      <c r="AA4" s="67" t="s">
        <v>29</v>
      </c>
      <c r="AB4" s="12"/>
      <c r="AC4" s="54"/>
      <c r="AD4" s="54"/>
      <c r="AE4" s="39"/>
      <c r="AF4" s="89" t="s">
        <v>25</v>
      </c>
      <c r="AG4" s="67" t="s">
        <v>26</v>
      </c>
      <c r="AH4" s="67" t="s">
        <v>27</v>
      </c>
      <c r="AI4" s="67" t="s">
        <v>28</v>
      </c>
      <c r="AJ4" s="67" t="s">
        <v>29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44</v>
      </c>
      <c r="P5" s="8" t="s">
        <v>19</v>
      </c>
      <c r="Q5" s="20" t="s">
        <v>51</v>
      </c>
      <c r="R5" s="8" t="s">
        <v>20</v>
      </c>
      <c r="S5" s="20" t="s">
        <v>74</v>
      </c>
      <c r="T5" s="8" t="s">
        <v>45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52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75</v>
      </c>
      <c r="B7" s="49" t="s">
        <v>76</v>
      </c>
      <c r="C7" s="50" t="s">
        <v>77</v>
      </c>
      <c r="D7" s="51">
        <f aca="true" t="shared" si="0" ref="D7:D50">E7+F7+L7+M7</f>
        <v>145586</v>
      </c>
      <c r="E7" s="51">
        <v>94271</v>
      </c>
      <c r="F7" s="51">
        <f aca="true" t="shared" si="1" ref="F7:F45">SUM(G7:K7)</f>
        <v>23938</v>
      </c>
      <c r="G7" s="51">
        <v>40</v>
      </c>
      <c r="H7" s="51">
        <v>23898</v>
      </c>
      <c r="I7" s="51">
        <v>0</v>
      </c>
      <c r="J7" s="51">
        <v>0</v>
      </c>
      <c r="K7" s="51">
        <v>0</v>
      </c>
      <c r="L7" s="51">
        <v>27377</v>
      </c>
      <c r="M7" s="51">
        <f aca="true" t="shared" si="2" ref="M7:M45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45">SUM(V7:AA7)</f>
        <v>94311</v>
      </c>
      <c r="V7" s="51">
        <v>94271</v>
      </c>
      <c r="W7" s="51">
        <v>40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45">SUM(AC7:AE7)</f>
        <v>38793</v>
      </c>
      <c r="AC7" s="51">
        <v>27377</v>
      </c>
      <c r="AD7" s="51">
        <v>9706</v>
      </c>
      <c r="AE7" s="51">
        <f aca="true" t="shared" si="5" ref="AE7:AE45">SUM(AF7:AJ7)</f>
        <v>1710</v>
      </c>
      <c r="AF7" s="51">
        <v>0</v>
      </c>
      <c r="AG7" s="51">
        <v>1710</v>
      </c>
      <c r="AH7" s="51">
        <v>0</v>
      </c>
      <c r="AI7" s="51">
        <v>0</v>
      </c>
      <c r="AJ7" s="51">
        <v>0</v>
      </c>
    </row>
    <row r="8" spans="1:36" ht="13.5">
      <c r="A8" s="26" t="s">
        <v>75</v>
      </c>
      <c r="B8" s="49" t="s">
        <v>78</v>
      </c>
      <c r="C8" s="50" t="s">
        <v>79</v>
      </c>
      <c r="D8" s="51">
        <f t="shared" si="0"/>
        <v>58164</v>
      </c>
      <c r="E8" s="51">
        <v>37468</v>
      </c>
      <c r="F8" s="51">
        <f t="shared" si="1"/>
        <v>812</v>
      </c>
      <c r="G8" s="51">
        <v>0</v>
      </c>
      <c r="H8" s="51">
        <v>175</v>
      </c>
      <c r="I8" s="51">
        <v>637</v>
      </c>
      <c r="J8" s="51">
        <v>0</v>
      </c>
      <c r="K8" s="51">
        <v>0</v>
      </c>
      <c r="L8" s="51">
        <v>9957</v>
      </c>
      <c r="M8" s="51">
        <f t="shared" si="2"/>
        <v>9927</v>
      </c>
      <c r="N8" s="51">
        <v>7783</v>
      </c>
      <c r="O8" s="51">
        <v>812</v>
      </c>
      <c r="P8" s="51">
        <v>1018</v>
      </c>
      <c r="Q8" s="51">
        <v>0</v>
      </c>
      <c r="R8" s="51">
        <v>0</v>
      </c>
      <c r="S8" s="51">
        <v>314</v>
      </c>
      <c r="T8" s="51">
        <v>0</v>
      </c>
      <c r="U8" s="51">
        <f t="shared" si="3"/>
        <v>37468</v>
      </c>
      <c r="V8" s="51">
        <v>37468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13599</v>
      </c>
      <c r="AC8" s="51">
        <v>9957</v>
      </c>
      <c r="AD8" s="51">
        <v>3612</v>
      </c>
      <c r="AE8" s="51">
        <f t="shared" si="5"/>
        <v>30</v>
      </c>
      <c r="AF8" s="51">
        <v>0</v>
      </c>
      <c r="AG8" s="51">
        <v>16</v>
      </c>
      <c r="AH8" s="51">
        <v>14</v>
      </c>
      <c r="AI8" s="51">
        <v>0</v>
      </c>
      <c r="AJ8" s="51">
        <v>0</v>
      </c>
    </row>
    <row r="9" spans="1:36" ht="13.5">
      <c r="A9" s="26" t="s">
        <v>75</v>
      </c>
      <c r="B9" s="49" t="s">
        <v>80</v>
      </c>
      <c r="C9" s="50" t="s">
        <v>81</v>
      </c>
      <c r="D9" s="51">
        <f t="shared" si="0"/>
        <v>63638</v>
      </c>
      <c r="E9" s="51">
        <v>48924</v>
      </c>
      <c r="F9" s="51">
        <f t="shared" si="1"/>
        <v>11915</v>
      </c>
      <c r="G9" s="51">
        <v>7196</v>
      </c>
      <c r="H9" s="51">
        <v>4719</v>
      </c>
      <c r="I9" s="51">
        <v>0</v>
      </c>
      <c r="J9" s="51">
        <v>0</v>
      </c>
      <c r="K9" s="51">
        <v>0</v>
      </c>
      <c r="L9" s="51">
        <v>2482</v>
      </c>
      <c r="M9" s="51">
        <f t="shared" si="2"/>
        <v>317</v>
      </c>
      <c r="N9" s="51">
        <v>19</v>
      </c>
      <c r="O9" s="51">
        <v>99</v>
      </c>
      <c r="P9" s="51">
        <v>0</v>
      </c>
      <c r="Q9" s="51">
        <v>0</v>
      </c>
      <c r="R9" s="51">
        <v>0</v>
      </c>
      <c r="S9" s="51">
        <v>0</v>
      </c>
      <c r="T9" s="51">
        <v>199</v>
      </c>
      <c r="U9" s="51">
        <f t="shared" si="3"/>
        <v>51274</v>
      </c>
      <c r="V9" s="51">
        <v>48924</v>
      </c>
      <c r="W9" s="51">
        <v>2350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10140</v>
      </c>
      <c r="AC9" s="51">
        <v>2482</v>
      </c>
      <c r="AD9" s="51">
        <v>4040</v>
      </c>
      <c r="AE9" s="51">
        <f t="shared" si="5"/>
        <v>3618</v>
      </c>
      <c r="AF9" s="51">
        <v>3415</v>
      </c>
      <c r="AG9" s="51">
        <v>203</v>
      </c>
      <c r="AH9" s="51">
        <v>0</v>
      </c>
      <c r="AI9" s="51">
        <v>0</v>
      </c>
      <c r="AJ9" s="51">
        <v>0</v>
      </c>
    </row>
    <row r="10" spans="1:36" ht="13.5">
      <c r="A10" s="26" t="s">
        <v>75</v>
      </c>
      <c r="B10" s="49" t="s">
        <v>82</v>
      </c>
      <c r="C10" s="50" t="s">
        <v>83</v>
      </c>
      <c r="D10" s="51">
        <f t="shared" si="0"/>
        <v>18370</v>
      </c>
      <c r="E10" s="51">
        <v>15796</v>
      </c>
      <c r="F10" s="51">
        <f t="shared" si="1"/>
        <v>797</v>
      </c>
      <c r="G10" s="51">
        <v>0</v>
      </c>
      <c r="H10" s="51">
        <v>797</v>
      </c>
      <c r="I10" s="51">
        <v>0</v>
      </c>
      <c r="J10" s="51">
        <v>0</v>
      </c>
      <c r="K10" s="51">
        <v>0</v>
      </c>
      <c r="L10" s="51">
        <v>1777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15796</v>
      </c>
      <c r="V10" s="51">
        <v>15796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3633</v>
      </c>
      <c r="AC10" s="51">
        <v>1777</v>
      </c>
      <c r="AD10" s="51">
        <v>1849</v>
      </c>
      <c r="AE10" s="51">
        <f t="shared" si="5"/>
        <v>7</v>
      </c>
      <c r="AF10" s="51">
        <v>0</v>
      </c>
      <c r="AG10" s="51">
        <v>7</v>
      </c>
      <c r="AH10" s="51">
        <v>0</v>
      </c>
      <c r="AI10" s="51">
        <v>0</v>
      </c>
      <c r="AJ10" s="51">
        <v>0</v>
      </c>
    </row>
    <row r="11" spans="1:36" ht="13.5">
      <c r="A11" s="26" t="s">
        <v>75</v>
      </c>
      <c r="B11" s="49" t="s">
        <v>84</v>
      </c>
      <c r="C11" s="50" t="s">
        <v>85</v>
      </c>
      <c r="D11" s="51">
        <f t="shared" si="0"/>
        <v>10554</v>
      </c>
      <c r="E11" s="51">
        <v>6827</v>
      </c>
      <c r="F11" s="51">
        <f t="shared" si="1"/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1998</v>
      </c>
      <c r="M11" s="51">
        <f t="shared" si="2"/>
        <v>1729</v>
      </c>
      <c r="N11" s="51">
        <v>897</v>
      </c>
      <c r="O11" s="51">
        <v>342</v>
      </c>
      <c r="P11" s="51">
        <v>427</v>
      </c>
      <c r="Q11" s="51">
        <v>54</v>
      </c>
      <c r="R11" s="51">
        <v>9</v>
      </c>
      <c r="S11" s="51">
        <v>0</v>
      </c>
      <c r="T11" s="51">
        <v>0</v>
      </c>
      <c r="U11" s="51">
        <f t="shared" si="3"/>
        <v>6827</v>
      </c>
      <c r="V11" s="51">
        <v>6827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2739</v>
      </c>
      <c r="AC11" s="51">
        <v>1998</v>
      </c>
      <c r="AD11" s="51">
        <v>741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75</v>
      </c>
      <c r="B12" s="49" t="s">
        <v>86</v>
      </c>
      <c r="C12" s="50" t="s">
        <v>87</v>
      </c>
      <c r="D12" s="51">
        <f t="shared" si="0"/>
        <v>27425</v>
      </c>
      <c r="E12" s="51">
        <v>22801</v>
      </c>
      <c r="F12" s="51">
        <f t="shared" si="1"/>
        <v>1663</v>
      </c>
      <c r="G12" s="51">
        <v>1663</v>
      </c>
      <c r="H12" s="51">
        <v>0</v>
      </c>
      <c r="I12" s="51">
        <v>0</v>
      </c>
      <c r="J12" s="51">
        <v>0</v>
      </c>
      <c r="K12" s="51">
        <v>0</v>
      </c>
      <c r="L12" s="51">
        <v>1472</v>
      </c>
      <c r="M12" s="51">
        <f t="shared" si="2"/>
        <v>1489</v>
      </c>
      <c r="N12" s="51">
        <v>1159</v>
      </c>
      <c r="O12" s="51">
        <v>70</v>
      </c>
      <c r="P12" s="51">
        <v>251</v>
      </c>
      <c r="Q12" s="51">
        <v>0</v>
      </c>
      <c r="R12" s="51">
        <v>0</v>
      </c>
      <c r="S12" s="51">
        <v>9</v>
      </c>
      <c r="T12" s="51">
        <v>0</v>
      </c>
      <c r="U12" s="51">
        <f t="shared" si="3"/>
        <v>22801</v>
      </c>
      <c r="V12" s="51">
        <v>22801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5182</v>
      </c>
      <c r="AC12" s="51">
        <v>1472</v>
      </c>
      <c r="AD12" s="51">
        <v>2522</v>
      </c>
      <c r="AE12" s="51">
        <f t="shared" si="5"/>
        <v>1188</v>
      </c>
      <c r="AF12" s="51">
        <v>1188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75</v>
      </c>
      <c r="B13" s="49" t="s">
        <v>88</v>
      </c>
      <c r="C13" s="50" t="s">
        <v>89</v>
      </c>
      <c r="D13" s="51">
        <f t="shared" si="0"/>
        <v>7555</v>
      </c>
      <c r="E13" s="51">
        <v>6330</v>
      </c>
      <c r="F13" s="51">
        <f t="shared" si="1"/>
        <v>43</v>
      </c>
      <c r="G13" s="51">
        <v>43</v>
      </c>
      <c r="H13" s="51">
        <v>0</v>
      </c>
      <c r="I13" s="51">
        <v>0</v>
      </c>
      <c r="J13" s="51">
        <v>0</v>
      </c>
      <c r="K13" s="51">
        <v>0</v>
      </c>
      <c r="L13" s="51">
        <v>1182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6330</v>
      </c>
      <c r="V13" s="51">
        <v>6330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1886</v>
      </c>
      <c r="AC13" s="51">
        <v>1182</v>
      </c>
      <c r="AD13" s="51">
        <v>699</v>
      </c>
      <c r="AE13" s="51">
        <f t="shared" si="5"/>
        <v>5</v>
      </c>
      <c r="AF13" s="51">
        <v>5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75</v>
      </c>
      <c r="B14" s="49" t="s">
        <v>90</v>
      </c>
      <c r="C14" s="50" t="s">
        <v>91</v>
      </c>
      <c r="D14" s="51">
        <f t="shared" si="0"/>
        <v>7247</v>
      </c>
      <c r="E14" s="51">
        <v>6458</v>
      </c>
      <c r="F14" s="51">
        <f t="shared" si="1"/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789</v>
      </c>
      <c r="N14" s="51">
        <v>428</v>
      </c>
      <c r="O14" s="51">
        <v>294</v>
      </c>
      <c r="P14" s="51">
        <v>0</v>
      </c>
      <c r="Q14" s="51">
        <v>0</v>
      </c>
      <c r="R14" s="51">
        <v>0</v>
      </c>
      <c r="S14" s="51">
        <v>67</v>
      </c>
      <c r="T14" s="51">
        <v>0</v>
      </c>
      <c r="U14" s="51">
        <f t="shared" si="3"/>
        <v>6458</v>
      </c>
      <c r="V14" s="51">
        <v>6458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446</v>
      </c>
      <c r="AC14" s="51">
        <v>0</v>
      </c>
      <c r="AD14" s="51">
        <v>446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75</v>
      </c>
      <c r="B15" s="49" t="s">
        <v>92</v>
      </c>
      <c r="C15" s="50" t="s">
        <v>93</v>
      </c>
      <c r="D15" s="51">
        <f t="shared" si="0"/>
        <v>9249</v>
      </c>
      <c r="E15" s="51">
        <v>7137</v>
      </c>
      <c r="F15" s="51">
        <f t="shared" si="1"/>
        <v>1242</v>
      </c>
      <c r="G15" s="51">
        <v>887</v>
      </c>
      <c r="H15" s="51">
        <v>355</v>
      </c>
      <c r="I15" s="51">
        <v>0</v>
      </c>
      <c r="J15" s="51">
        <v>0</v>
      </c>
      <c r="K15" s="51">
        <v>0</v>
      </c>
      <c r="L15" s="51">
        <v>865</v>
      </c>
      <c r="M15" s="51">
        <f t="shared" si="2"/>
        <v>5</v>
      </c>
      <c r="N15" s="51">
        <v>0</v>
      </c>
      <c r="O15" s="51">
        <v>0</v>
      </c>
      <c r="P15" s="51">
        <v>5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7500</v>
      </c>
      <c r="V15" s="51">
        <v>7137</v>
      </c>
      <c r="W15" s="51">
        <v>323</v>
      </c>
      <c r="X15" s="51">
        <v>40</v>
      </c>
      <c r="Y15" s="51">
        <v>0</v>
      </c>
      <c r="Z15" s="51">
        <v>0</v>
      </c>
      <c r="AA15" s="51">
        <v>0</v>
      </c>
      <c r="AB15" s="51">
        <f t="shared" si="4"/>
        <v>2507</v>
      </c>
      <c r="AC15" s="51">
        <v>865</v>
      </c>
      <c r="AD15" s="51">
        <v>1329</v>
      </c>
      <c r="AE15" s="51">
        <f t="shared" si="5"/>
        <v>313</v>
      </c>
      <c r="AF15" s="51">
        <v>313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75</v>
      </c>
      <c r="B16" s="49" t="s">
        <v>94</v>
      </c>
      <c r="C16" s="50" t="s">
        <v>95</v>
      </c>
      <c r="D16" s="51">
        <f t="shared" si="0"/>
        <v>10409</v>
      </c>
      <c r="E16" s="51">
        <v>7318</v>
      </c>
      <c r="F16" s="51">
        <f t="shared" si="1"/>
        <v>2592</v>
      </c>
      <c r="G16" s="51">
        <v>463</v>
      </c>
      <c r="H16" s="51">
        <v>2129</v>
      </c>
      <c r="I16" s="51">
        <v>0</v>
      </c>
      <c r="J16" s="51">
        <v>0</v>
      </c>
      <c r="K16" s="51">
        <v>0</v>
      </c>
      <c r="L16" s="51">
        <v>499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7593</v>
      </c>
      <c r="V16" s="51">
        <v>7318</v>
      </c>
      <c r="W16" s="51">
        <v>221</v>
      </c>
      <c r="X16" s="51">
        <v>54</v>
      </c>
      <c r="Y16" s="51">
        <v>0</v>
      </c>
      <c r="Z16" s="51">
        <v>0</v>
      </c>
      <c r="AA16" s="51">
        <v>0</v>
      </c>
      <c r="AB16" s="51">
        <f t="shared" si="4"/>
        <v>1656</v>
      </c>
      <c r="AC16" s="51">
        <v>499</v>
      </c>
      <c r="AD16" s="51">
        <v>1054</v>
      </c>
      <c r="AE16" s="51">
        <f t="shared" si="5"/>
        <v>103</v>
      </c>
      <c r="AF16" s="51">
        <v>103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75</v>
      </c>
      <c r="B17" s="49" t="s">
        <v>96</v>
      </c>
      <c r="C17" s="50" t="s">
        <v>182</v>
      </c>
      <c r="D17" s="51">
        <f t="shared" si="0"/>
        <v>3915</v>
      </c>
      <c r="E17" s="51">
        <v>2985</v>
      </c>
      <c r="F17" s="51">
        <f t="shared" si="1"/>
        <v>921</v>
      </c>
      <c r="G17" s="51">
        <v>245</v>
      </c>
      <c r="H17" s="51">
        <v>676</v>
      </c>
      <c r="I17" s="51">
        <v>0</v>
      </c>
      <c r="J17" s="51">
        <v>0</v>
      </c>
      <c r="K17" s="51">
        <v>0</v>
      </c>
      <c r="L17" s="51">
        <v>9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3101</v>
      </c>
      <c r="V17" s="51">
        <v>2985</v>
      </c>
      <c r="W17" s="51">
        <v>92</v>
      </c>
      <c r="X17" s="51">
        <v>24</v>
      </c>
      <c r="Y17" s="51">
        <v>0</v>
      </c>
      <c r="Z17" s="51">
        <v>0</v>
      </c>
      <c r="AA17" s="51">
        <v>0</v>
      </c>
      <c r="AB17" s="51">
        <f t="shared" si="4"/>
        <v>489</v>
      </c>
      <c r="AC17" s="51">
        <v>9</v>
      </c>
      <c r="AD17" s="51">
        <v>438</v>
      </c>
      <c r="AE17" s="51">
        <f t="shared" si="5"/>
        <v>42</v>
      </c>
      <c r="AF17" s="51">
        <v>42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75</v>
      </c>
      <c r="B18" s="49" t="s">
        <v>97</v>
      </c>
      <c r="C18" s="50" t="s">
        <v>98</v>
      </c>
      <c r="D18" s="51">
        <f t="shared" si="0"/>
        <v>10149</v>
      </c>
      <c r="E18" s="51">
        <v>6142</v>
      </c>
      <c r="F18" s="51">
        <f t="shared" si="1"/>
        <v>309</v>
      </c>
      <c r="G18" s="51">
        <v>0</v>
      </c>
      <c r="H18" s="51">
        <v>309</v>
      </c>
      <c r="I18" s="51">
        <v>0</v>
      </c>
      <c r="J18" s="51">
        <v>0</v>
      </c>
      <c r="K18" s="51">
        <v>0</v>
      </c>
      <c r="L18" s="51">
        <v>1994</v>
      </c>
      <c r="M18" s="51">
        <f t="shared" si="2"/>
        <v>1704</v>
      </c>
      <c r="N18" s="51">
        <v>1089</v>
      </c>
      <c r="O18" s="51">
        <v>145</v>
      </c>
      <c r="P18" s="51">
        <v>335</v>
      </c>
      <c r="Q18" s="51">
        <v>0</v>
      </c>
      <c r="R18" s="51">
        <v>0</v>
      </c>
      <c r="S18" s="51">
        <v>135</v>
      </c>
      <c r="T18" s="51">
        <v>0</v>
      </c>
      <c r="U18" s="51">
        <f t="shared" si="3"/>
        <v>6142</v>
      </c>
      <c r="V18" s="51">
        <v>6142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2641</v>
      </c>
      <c r="AC18" s="51">
        <v>1994</v>
      </c>
      <c r="AD18" s="51">
        <v>615</v>
      </c>
      <c r="AE18" s="51">
        <f t="shared" si="5"/>
        <v>32</v>
      </c>
      <c r="AF18" s="51">
        <v>0</v>
      </c>
      <c r="AG18" s="51">
        <v>32</v>
      </c>
      <c r="AH18" s="51">
        <v>0</v>
      </c>
      <c r="AI18" s="51">
        <v>0</v>
      </c>
      <c r="AJ18" s="51">
        <v>0</v>
      </c>
    </row>
    <row r="19" spans="1:36" ht="13.5">
      <c r="A19" s="26" t="s">
        <v>75</v>
      </c>
      <c r="B19" s="49" t="s">
        <v>99</v>
      </c>
      <c r="C19" s="50" t="s">
        <v>100</v>
      </c>
      <c r="D19" s="51">
        <f t="shared" si="0"/>
        <v>1951</v>
      </c>
      <c r="E19" s="51">
        <v>1707</v>
      </c>
      <c r="F19" s="51">
        <f t="shared" si="1"/>
        <v>44</v>
      </c>
      <c r="G19" s="51">
        <v>0</v>
      </c>
      <c r="H19" s="51">
        <v>44</v>
      </c>
      <c r="I19" s="51">
        <v>0</v>
      </c>
      <c r="J19" s="51">
        <v>0</v>
      </c>
      <c r="K19" s="51">
        <v>0</v>
      </c>
      <c r="L19" s="51">
        <v>200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1707</v>
      </c>
      <c r="V19" s="51">
        <v>1707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400</v>
      </c>
      <c r="AC19" s="51">
        <v>200</v>
      </c>
      <c r="AD19" s="51">
        <v>200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75</v>
      </c>
      <c r="B20" s="49" t="s">
        <v>101</v>
      </c>
      <c r="C20" s="50" t="s">
        <v>31</v>
      </c>
      <c r="D20" s="51">
        <f t="shared" si="0"/>
        <v>4571</v>
      </c>
      <c r="E20" s="51">
        <v>3939</v>
      </c>
      <c r="F20" s="51">
        <f t="shared" si="1"/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275</v>
      </c>
      <c r="M20" s="51">
        <f t="shared" si="2"/>
        <v>357</v>
      </c>
      <c r="N20" s="51">
        <v>206</v>
      </c>
      <c r="O20" s="51">
        <v>61</v>
      </c>
      <c r="P20" s="51">
        <v>90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3939</v>
      </c>
      <c r="V20" s="51">
        <v>3939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758</v>
      </c>
      <c r="AC20" s="51">
        <v>275</v>
      </c>
      <c r="AD20" s="51">
        <v>483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75</v>
      </c>
      <c r="B21" s="49" t="s">
        <v>102</v>
      </c>
      <c r="C21" s="50" t="s">
        <v>103</v>
      </c>
      <c r="D21" s="51">
        <f t="shared" si="0"/>
        <v>7563</v>
      </c>
      <c r="E21" s="51">
        <v>5023</v>
      </c>
      <c r="F21" s="51">
        <f t="shared" si="1"/>
        <v>445</v>
      </c>
      <c r="G21" s="51">
        <v>0</v>
      </c>
      <c r="H21" s="51">
        <v>445</v>
      </c>
      <c r="I21" s="51">
        <v>0</v>
      </c>
      <c r="J21" s="51">
        <v>0</v>
      </c>
      <c r="K21" s="51">
        <v>0</v>
      </c>
      <c r="L21" s="51">
        <v>2072</v>
      </c>
      <c r="M21" s="51">
        <f t="shared" si="2"/>
        <v>23</v>
      </c>
      <c r="N21" s="51">
        <v>23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5023</v>
      </c>
      <c r="V21" s="51">
        <v>5023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2644</v>
      </c>
      <c r="AC21" s="51">
        <v>2072</v>
      </c>
      <c r="AD21" s="51">
        <v>572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75</v>
      </c>
      <c r="B22" s="49" t="s">
        <v>104</v>
      </c>
      <c r="C22" s="50" t="s">
        <v>105</v>
      </c>
      <c r="D22" s="51">
        <f t="shared" si="0"/>
        <v>1843</v>
      </c>
      <c r="E22" s="51">
        <v>1210</v>
      </c>
      <c r="F22" s="51">
        <f t="shared" si="1"/>
        <v>91</v>
      </c>
      <c r="G22" s="51">
        <v>91</v>
      </c>
      <c r="H22" s="51">
        <v>0</v>
      </c>
      <c r="I22" s="51">
        <v>0</v>
      </c>
      <c r="J22" s="51">
        <v>0</v>
      </c>
      <c r="K22" s="51">
        <v>0</v>
      </c>
      <c r="L22" s="51">
        <v>406</v>
      </c>
      <c r="M22" s="51">
        <f t="shared" si="2"/>
        <v>136</v>
      </c>
      <c r="N22" s="51">
        <v>109</v>
      </c>
      <c r="O22" s="51">
        <v>16</v>
      </c>
      <c r="P22" s="51">
        <v>11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1210</v>
      </c>
      <c r="V22" s="51">
        <v>1210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544</v>
      </c>
      <c r="AC22" s="51">
        <v>406</v>
      </c>
      <c r="AD22" s="51">
        <v>138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75</v>
      </c>
      <c r="B23" s="49" t="s">
        <v>106</v>
      </c>
      <c r="C23" s="50" t="s">
        <v>107</v>
      </c>
      <c r="D23" s="51">
        <f t="shared" si="0"/>
        <v>3173</v>
      </c>
      <c r="E23" s="51">
        <v>1960</v>
      </c>
      <c r="F23" s="51">
        <f t="shared" si="1"/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1213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1960</v>
      </c>
      <c r="V23" s="51">
        <v>1960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1436</v>
      </c>
      <c r="AC23" s="51">
        <v>1213</v>
      </c>
      <c r="AD23" s="51">
        <v>223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75</v>
      </c>
      <c r="B24" s="49" t="s">
        <v>108</v>
      </c>
      <c r="C24" s="50" t="s">
        <v>159</v>
      </c>
      <c r="D24" s="51">
        <f t="shared" si="0"/>
        <v>1859</v>
      </c>
      <c r="E24" s="51">
        <v>1045</v>
      </c>
      <c r="F24" s="51">
        <f t="shared" si="1"/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562</v>
      </c>
      <c r="M24" s="51">
        <f t="shared" si="2"/>
        <v>252</v>
      </c>
      <c r="N24" s="51">
        <v>148</v>
      </c>
      <c r="O24" s="51">
        <v>37</v>
      </c>
      <c r="P24" s="51">
        <v>67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1045</v>
      </c>
      <c r="V24" s="51">
        <v>1045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681</v>
      </c>
      <c r="AC24" s="51">
        <v>562</v>
      </c>
      <c r="AD24" s="51">
        <v>119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75</v>
      </c>
      <c r="B25" s="49" t="s">
        <v>109</v>
      </c>
      <c r="C25" s="50" t="s">
        <v>110</v>
      </c>
      <c r="D25" s="51">
        <f t="shared" si="0"/>
        <v>3936</v>
      </c>
      <c r="E25" s="51">
        <v>1046</v>
      </c>
      <c r="F25" s="51">
        <f t="shared" si="1"/>
        <v>1</v>
      </c>
      <c r="G25" s="51">
        <v>1</v>
      </c>
      <c r="H25" s="51">
        <v>0</v>
      </c>
      <c r="I25" s="51">
        <v>0</v>
      </c>
      <c r="J25" s="51">
        <v>0</v>
      </c>
      <c r="K25" s="51">
        <v>0</v>
      </c>
      <c r="L25" s="51">
        <v>2540</v>
      </c>
      <c r="M25" s="51">
        <f t="shared" si="2"/>
        <v>349</v>
      </c>
      <c r="N25" s="51">
        <v>164</v>
      </c>
      <c r="O25" s="51">
        <v>103</v>
      </c>
      <c r="P25" s="51">
        <v>52</v>
      </c>
      <c r="Q25" s="51">
        <v>9</v>
      </c>
      <c r="R25" s="51">
        <v>0</v>
      </c>
      <c r="S25" s="51">
        <v>18</v>
      </c>
      <c r="T25" s="51">
        <v>3</v>
      </c>
      <c r="U25" s="51">
        <f t="shared" si="3"/>
        <v>1046</v>
      </c>
      <c r="V25" s="51">
        <v>1046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2659</v>
      </c>
      <c r="AC25" s="51">
        <v>2540</v>
      </c>
      <c r="AD25" s="51">
        <v>119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75</v>
      </c>
      <c r="B26" s="49" t="s">
        <v>111</v>
      </c>
      <c r="C26" s="50" t="s">
        <v>112</v>
      </c>
      <c r="D26" s="51">
        <f t="shared" si="0"/>
        <v>2341</v>
      </c>
      <c r="E26" s="51">
        <v>1512</v>
      </c>
      <c r="F26" s="51">
        <f t="shared" si="1"/>
        <v>212</v>
      </c>
      <c r="G26" s="51">
        <v>49</v>
      </c>
      <c r="H26" s="51">
        <v>163</v>
      </c>
      <c r="I26" s="51">
        <v>0</v>
      </c>
      <c r="J26" s="51">
        <v>0</v>
      </c>
      <c r="K26" s="51">
        <v>0</v>
      </c>
      <c r="L26" s="51">
        <v>431</v>
      </c>
      <c r="M26" s="51">
        <f t="shared" si="2"/>
        <v>186</v>
      </c>
      <c r="N26" s="51">
        <v>0</v>
      </c>
      <c r="O26" s="51">
        <v>72</v>
      </c>
      <c r="P26" s="51">
        <v>96</v>
      </c>
      <c r="Q26" s="51">
        <v>18</v>
      </c>
      <c r="R26" s="51">
        <v>0</v>
      </c>
      <c r="S26" s="51">
        <v>0</v>
      </c>
      <c r="T26" s="51">
        <v>0</v>
      </c>
      <c r="U26" s="51">
        <f t="shared" si="3"/>
        <v>1512</v>
      </c>
      <c r="V26" s="51">
        <v>1512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622</v>
      </c>
      <c r="AC26" s="51">
        <v>431</v>
      </c>
      <c r="AD26" s="51">
        <v>151</v>
      </c>
      <c r="AE26" s="51">
        <f t="shared" si="5"/>
        <v>40</v>
      </c>
      <c r="AF26" s="51">
        <v>40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75</v>
      </c>
      <c r="B27" s="49" t="s">
        <v>113</v>
      </c>
      <c r="C27" s="50" t="s">
        <v>114</v>
      </c>
      <c r="D27" s="51">
        <f t="shared" si="0"/>
        <v>1063</v>
      </c>
      <c r="E27" s="51">
        <v>822</v>
      </c>
      <c r="F27" s="51">
        <f t="shared" si="1"/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241</v>
      </c>
      <c r="N27" s="51">
        <v>107</v>
      </c>
      <c r="O27" s="51">
        <v>40</v>
      </c>
      <c r="P27" s="51">
        <v>80</v>
      </c>
      <c r="Q27" s="51">
        <v>14</v>
      </c>
      <c r="R27" s="51">
        <v>0</v>
      </c>
      <c r="S27" s="51">
        <v>0</v>
      </c>
      <c r="T27" s="51">
        <v>0</v>
      </c>
      <c r="U27" s="51">
        <f t="shared" si="3"/>
        <v>822</v>
      </c>
      <c r="V27" s="51">
        <v>822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82</v>
      </c>
      <c r="AC27" s="51">
        <v>0</v>
      </c>
      <c r="AD27" s="51">
        <v>82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75</v>
      </c>
      <c r="B28" s="49" t="s">
        <v>115</v>
      </c>
      <c r="C28" s="50" t="s">
        <v>116</v>
      </c>
      <c r="D28" s="51">
        <f t="shared" si="0"/>
        <v>686</v>
      </c>
      <c r="E28" s="51">
        <v>326</v>
      </c>
      <c r="F28" s="51">
        <f t="shared" si="1"/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326</v>
      </c>
      <c r="M28" s="51">
        <f t="shared" si="2"/>
        <v>34</v>
      </c>
      <c r="N28" s="51">
        <v>0</v>
      </c>
      <c r="O28" s="51">
        <v>10</v>
      </c>
      <c r="P28" s="51">
        <v>20</v>
      </c>
      <c r="Q28" s="51">
        <v>4</v>
      </c>
      <c r="R28" s="51">
        <v>0</v>
      </c>
      <c r="S28" s="51">
        <v>0</v>
      </c>
      <c r="T28" s="51">
        <v>0</v>
      </c>
      <c r="U28" s="51">
        <f t="shared" si="3"/>
        <v>326</v>
      </c>
      <c r="V28" s="51">
        <v>326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359</v>
      </c>
      <c r="AC28" s="51">
        <v>326</v>
      </c>
      <c r="AD28" s="51">
        <v>33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75</v>
      </c>
      <c r="B29" s="49" t="s">
        <v>117</v>
      </c>
      <c r="C29" s="50" t="s">
        <v>118</v>
      </c>
      <c r="D29" s="51">
        <f t="shared" si="0"/>
        <v>4231</v>
      </c>
      <c r="E29" s="51">
        <v>2942</v>
      </c>
      <c r="F29" s="51">
        <f t="shared" si="1"/>
        <v>1287</v>
      </c>
      <c r="G29" s="51">
        <v>210</v>
      </c>
      <c r="H29" s="51">
        <v>1077</v>
      </c>
      <c r="I29" s="51">
        <v>0</v>
      </c>
      <c r="J29" s="51">
        <v>0</v>
      </c>
      <c r="K29" s="51">
        <v>0</v>
      </c>
      <c r="L29" s="51">
        <v>2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3057</v>
      </c>
      <c r="V29" s="51">
        <v>2942</v>
      </c>
      <c r="W29" s="51">
        <v>90</v>
      </c>
      <c r="X29" s="51">
        <v>25</v>
      </c>
      <c r="Y29" s="51">
        <v>0</v>
      </c>
      <c r="Z29" s="51">
        <v>0</v>
      </c>
      <c r="AA29" s="51">
        <v>0</v>
      </c>
      <c r="AB29" s="51">
        <f t="shared" si="4"/>
        <v>472</v>
      </c>
      <c r="AC29" s="51">
        <v>2</v>
      </c>
      <c r="AD29" s="51">
        <v>428</v>
      </c>
      <c r="AE29" s="51">
        <f t="shared" si="5"/>
        <v>42</v>
      </c>
      <c r="AF29" s="51">
        <v>42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75</v>
      </c>
      <c r="B30" s="49" t="s">
        <v>119</v>
      </c>
      <c r="C30" s="50" t="s">
        <v>120</v>
      </c>
      <c r="D30" s="51">
        <f t="shared" si="0"/>
        <v>7182</v>
      </c>
      <c r="E30" s="51">
        <v>3296</v>
      </c>
      <c r="F30" s="51">
        <f t="shared" si="1"/>
        <v>2869</v>
      </c>
      <c r="G30" s="51">
        <v>0</v>
      </c>
      <c r="H30" s="51">
        <v>1356</v>
      </c>
      <c r="I30" s="51">
        <v>1513</v>
      </c>
      <c r="J30" s="51">
        <v>0</v>
      </c>
      <c r="K30" s="51">
        <v>0</v>
      </c>
      <c r="L30" s="51">
        <v>1017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3296</v>
      </c>
      <c r="V30" s="51">
        <v>3296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1466</v>
      </c>
      <c r="AC30" s="51">
        <v>1017</v>
      </c>
      <c r="AD30" s="51">
        <v>449</v>
      </c>
      <c r="AE30" s="51">
        <f t="shared" si="5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75</v>
      </c>
      <c r="B31" s="49" t="s">
        <v>121</v>
      </c>
      <c r="C31" s="50" t="s">
        <v>122</v>
      </c>
      <c r="D31" s="51">
        <f t="shared" si="0"/>
        <v>2708</v>
      </c>
      <c r="E31" s="51">
        <v>1437</v>
      </c>
      <c r="F31" s="51">
        <f t="shared" si="1"/>
        <v>945</v>
      </c>
      <c r="G31" s="51">
        <v>0</v>
      </c>
      <c r="H31" s="51">
        <v>397</v>
      </c>
      <c r="I31" s="51">
        <v>548</v>
      </c>
      <c r="J31" s="51">
        <v>0</v>
      </c>
      <c r="K31" s="51">
        <v>0</v>
      </c>
      <c r="L31" s="51">
        <v>80</v>
      </c>
      <c r="M31" s="51">
        <f t="shared" si="2"/>
        <v>246</v>
      </c>
      <c r="N31" s="51">
        <v>246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1437</v>
      </c>
      <c r="V31" s="51">
        <v>1437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276</v>
      </c>
      <c r="AC31" s="51">
        <v>80</v>
      </c>
      <c r="AD31" s="51">
        <v>196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75</v>
      </c>
      <c r="B32" s="49" t="s">
        <v>123</v>
      </c>
      <c r="C32" s="50" t="s">
        <v>124</v>
      </c>
      <c r="D32" s="51">
        <f t="shared" si="0"/>
        <v>7259</v>
      </c>
      <c r="E32" s="51">
        <v>5532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1232</v>
      </c>
      <c r="M32" s="51">
        <f t="shared" si="2"/>
        <v>495</v>
      </c>
      <c r="N32" s="51">
        <v>3</v>
      </c>
      <c r="O32" s="51">
        <v>224</v>
      </c>
      <c r="P32" s="51">
        <v>268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5532</v>
      </c>
      <c r="V32" s="51">
        <v>5532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3003</v>
      </c>
      <c r="AC32" s="51">
        <v>1232</v>
      </c>
      <c r="AD32" s="51">
        <v>1771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75</v>
      </c>
      <c r="B33" s="49" t="s">
        <v>125</v>
      </c>
      <c r="C33" s="50" t="s">
        <v>126</v>
      </c>
      <c r="D33" s="51">
        <f t="shared" si="0"/>
        <v>3851</v>
      </c>
      <c r="E33" s="51">
        <v>2575</v>
      </c>
      <c r="F33" s="51">
        <f t="shared" si="1"/>
        <v>1276</v>
      </c>
      <c r="G33" s="51">
        <v>0</v>
      </c>
      <c r="H33" s="51">
        <v>363</v>
      </c>
      <c r="I33" s="51">
        <v>0</v>
      </c>
      <c r="J33" s="51">
        <v>0</v>
      </c>
      <c r="K33" s="51">
        <v>913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2575</v>
      </c>
      <c r="V33" s="51">
        <v>2575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1201</v>
      </c>
      <c r="AC33" s="51">
        <v>0</v>
      </c>
      <c r="AD33" s="51">
        <v>288</v>
      </c>
      <c r="AE33" s="51">
        <f t="shared" si="5"/>
        <v>913</v>
      </c>
      <c r="AF33" s="51">
        <v>0</v>
      </c>
      <c r="AG33" s="51">
        <v>0</v>
      </c>
      <c r="AH33" s="51">
        <v>0</v>
      </c>
      <c r="AI33" s="51">
        <v>0</v>
      </c>
      <c r="AJ33" s="51">
        <v>913</v>
      </c>
    </row>
    <row r="34" spans="1:36" ht="13.5">
      <c r="A34" s="26" t="s">
        <v>75</v>
      </c>
      <c r="B34" s="49" t="s">
        <v>127</v>
      </c>
      <c r="C34" s="50" t="s">
        <v>128</v>
      </c>
      <c r="D34" s="51">
        <f t="shared" si="0"/>
        <v>316</v>
      </c>
      <c r="E34" s="51">
        <v>175</v>
      </c>
      <c r="F34" s="51">
        <f t="shared" si="1"/>
        <v>141</v>
      </c>
      <c r="G34" s="51">
        <v>17</v>
      </c>
      <c r="H34" s="51">
        <v>17</v>
      </c>
      <c r="I34" s="51">
        <v>0</v>
      </c>
      <c r="J34" s="51">
        <v>0</v>
      </c>
      <c r="K34" s="51">
        <v>107</v>
      </c>
      <c r="L34" s="51">
        <v>0</v>
      </c>
      <c r="M34" s="51">
        <f t="shared" si="2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175</v>
      </c>
      <c r="V34" s="51">
        <v>175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38</v>
      </c>
      <c r="AC34" s="51">
        <v>0</v>
      </c>
      <c r="AD34" s="51">
        <v>20</v>
      </c>
      <c r="AE34" s="51">
        <f t="shared" si="5"/>
        <v>18</v>
      </c>
      <c r="AF34" s="51">
        <v>2</v>
      </c>
      <c r="AG34" s="51">
        <v>0</v>
      </c>
      <c r="AH34" s="51">
        <v>0</v>
      </c>
      <c r="AI34" s="51">
        <v>0</v>
      </c>
      <c r="AJ34" s="51">
        <v>16</v>
      </c>
    </row>
    <row r="35" spans="1:36" ht="13.5">
      <c r="A35" s="26" t="s">
        <v>75</v>
      </c>
      <c r="B35" s="49" t="s">
        <v>129</v>
      </c>
      <c r="C35" s="50" t="s">
        <v>130</v>
      </c>
      <c r="D35" s="51">
        <f t="shared" si="0"/>
        <v>1101</v>
      </c>
      <c r="E35" s="51">
        <v>1053</v>
      </c>
      <c r="F35" s="51">
        <f t="shared" si="1"/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48</v>
      </c>
      <c r="N35" s="51">
        <v>0</v>
      </c>
      <c r="O35" s="51">
        <v>32</v>
      </c>
      <c r="P35" s="51">
        <v>16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1053</v>
      </c>
      <c r="V35" s="51">
        <v>1053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105</v>
      </c>
      <c r="AC35" s="51">
        <v>0</v>
      </c>
      <c r="AD35" s="51">
        <v>105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75</v>
      </c>
      <c r="B36" s="49" t="s">
        <v>131</v>
      </c>
      <c r="C36" s="50" t="s">
        <v>132</v>
      </c>
      <c r="D36" s="51">
        <f t="shared" si="0"/>
        <v>3141</v>
      </c>
      <c r="E36" s="51">
        <v>2879</v>
      </c>
      <c r="F36" s="51">
        <f t="shared" si="1"/>
        <v>262</v>
      </c>
      <c r="G36" s="51">
        <v>0</v>
      </c>
      <c r="H36" s="51">
        <v>262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2879</v>
      </c>
      <c r="V36" s="51">
        <v>2879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310</v>
      </c>
      <c r="AC36" s="51">
        <v>0</v>
      </c>
      <c r="AD36" s="51">
        <v>310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75</v>
      </c>
      <c r="B37" s="49" t="s">
        <v>133</v>
      </c>
      <c r="C37" s="50" t="s">
        <v>134</v>
      </c>
      <c r="D37" s="51">
        <f t="shared" si="0"/>
        <v>2032</v>
      </c>
      <c r="E37" s="51">
        <v>1629</v>
      </c>
      <c r="F37" s="51">
        <f t="shared" si="1"/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403</v>
      </c>
      <c r="N37" s="51">
        <v>222</v>
      </c>
      <c r="O37" s="51">
        <v>89</v>
      </c>
      <c r="P37" s="51">
        <v>92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1629</v>
      </c>
      <c r="V37" s="51">
        <v>1629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175</v>
      </c>
      <c r="AC37" s="51">
        <v>0</v>
      </c>
      <c r="AD37" s="51">
        <v>175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75</v>
      </c>
      <c r="B38" s="49" t="s">
        <v>135</v>
      </c>
      <c r="C38" s="50" t="s">
        <v>136</v>
      </c>
      <c r="D38" s="51">
        <f t="shared" si="0"/>
        <v>8399</v>
      </c>
      <c r="E38" s="51">
        <v>6543</v>
      </c>
      <c r="F38" s="51">
        <f t="shared" si="1"/>
        <v>1257</v>
      </c>
      <c r="G38" s="51">
        <v>658</v>
      </c>
      <c r="H38" s="51">
        <v>599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599</v>
      </c>
      <c r="N38" s="51">
        <v>409</v>
      </c>
      <c r="O38" s="51">
        <v>84</v>
      </c>
      <c r="P38" s="51">
        <v>104</v>
      </c>
      <c r="Q38" s="51">
        <v>0</v>
      </c>
      <c r="R38" s="51">
        <v>0</v>
      </c>
      <c r="S38" s="51">
        <v>2</v>
      </c>
      <c r="T38" s="51">
        <v>0</v>
      </c>
      <c r="U38" s="51">
        <f t="shared" si="3"/>
        <v>6543</v>
      </c>
      <c r="V38" s="51">
        <v>6543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658</v>
      </c>
      <c r="AC38" s="51">
        <v>0</v>
      </c>
      <c r="AD38" s="51">
        <v>0</v>
      </c>
      <c r="AE38" s="51">
        <f t="shared" si="5"/>
        <v>658</v>
      </c>
      <c r="AF38" s="51">
        <v>658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75</v>
      </c>
      <c r="B39" s="49" t="s">
        <v>137</v>
      </c>
      <c r="C39" s="50" t="s">
        <v>30</v>
      </c>
      <c r="D39" s="51">
        <f t="shared" si="0"/>
        <v>844</v>
      </c>
      <c r="E39" s="51">
        <v>628</v>
      </c>
      <c r="F39" s="51">
        <f t="shared" si="1"/>
        <v>116</v>
      </c>
      <c r="G39" s="51">
        <v>46</v>
      </c>
      <c r="H39" s="51">
        <v>70</v>
      </c>
      <c r="I39" s="51">
        <v>0</v>
      </c>
      <c r="J39" s="51">
        <v>0</v>
      </c>
      <c r="K39" s="51">
        <v>0</v>
      </c>
      <c r="L39" s="51">
        <v>59</v>
      </c>
      <c r="M39" s="51">
        <f t="shared" si="2"/>
        <v>41</v>
      </c>
      <c r="N39" s="51">
        <v>0</v>
      </c>
      <c r="O39" s="51">
        <v>26</v>
      </c>
      <c r="P39" s="51">
        <v>9</v>
      </c>
      <c r="Q39" s="51">
        <v>5</v>
      </c>
      <c r="R39" s="51">
        <v>0</v>
      </c>
      <c r="S39" s="51">
        <v>1</v>
      </c>
      <c r="T39" s="51">
        <v>0</v>
      </c>
      <c r="U39" s="51">
        <f t="shared" si="3"/>
        <v>628</v>
      </c>
      <c r="V39" s="51">
        <v>628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163</v>
      </c>
      <c r="AC39" s="51">
        <v>59</v>
      </c>
      <c r="AD39" s="51">
        <v>69</v>
      </c>
      <c r="AE39" s="51">
        <f t="shared" si="5"/>
        <v>35</v>
      </c>
      <c r="AF39" s="51">
        <v>35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75</v>
      </c>
      <c r="B40" s="49" t="s">
        <v>138</v>
      </c>
      <c r="C40" s="50" t="s">
        <v>158</v>
      </c>
      <c r="D40" s="51">
        <f t="shared" si="0"/>
        <v>458</v>
      </c>
      <c r="E40" s="51">
        <v>204</v>
      </c>
      <c r="F40" s="51">
        <f t="shared" si="1"/>
        <v>233</v>
      </c>
      <c r="G40" s="51">
        <v>0</v>
      </c>
      <c r="H40" s="51">
        <v>233</v>
      </c>
      <c r="I40" s="51">
        <v>0</v>
      </c>
      <c r="J40" s="51">
        <v>0</v>
      </c>
      <c r="K40" s="51">
        <v>0</v>
      </c>
      <c r="L40" s="51">
        <v>21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204</v>
      </c>
      <c r="V40" s="51">
        <v>204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225</v>
      </c>
      <c r="AC40" s="51">
        <v>21</v>
      </c>
      <c r="AD40" s="51">
        <v>204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75</v>
      </c>
      <c r="B41" s="49" t="s">
        <v>139</v>
      </c>
      <c r="C41" s="50" t="s">
        <v>32</v>
      </c>
      <c r="D41" s="51">
        <f t="shared" si="0"/>
        <v>522</v>
      </c>
      <c r="E41" s="51">
        <v>435</v>
      </c>
      <c r="F41" s="51">
        <f t="shared" si="1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87</v>
      </c>
      <c r="N41" s="51">
        <v>60</v>
      </c>
      <c r="O41" s="51">
        <v>14</v>
      </c>
      <c r="P41" s="51">
        <v>13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435</v>
      </c>
      <c r="V41" s="51">
        <v>435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37</v>
      </c>
      <c r="AC41" s="51">
        <v>0</v>
      </c>
      <c r="AD41" s="51">
        <v>37</v>
      </c>
      <c r="AE41" s="51">
        <f t="shared" si="5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75</v>
      </c>
      <c r="B42" s="49" t="s">
        <v>140</v>
      </c>
      <c r="C42" s="50" t="s">
        <v>141</v>
      </c>
      <c r="D42" s="51">
        <f t="shared" si="0"/>
        <v>328</v>
      </c>
      <c r="E42" s="51">
        <v>190</v>
      </c>
      <c r="F42" s="51">
        <f t="shared" si="1"/>
        <v>64</v>
      </c>
      <c r="G42" s="51">
        <v>0</v>
      </c>
      <c r="H42" s="51">
        <v>26</v>
      </c>
      <c r="I42" s="51">
        <v>38</v>
      </c>
      <c r="J42" s="51">
        <v>0</v>
      </c>
      <c r="K42" s="51">
        <v>0</v>
      </c>
      <c r="L42" s="51">
        <v>0</v>
      </c>
      <c r="M42" s="51">
        <f t="shared" si="2"/>
        <v>74</v>
      </c>
      <c r="N42" s="51">
        <v>44</v>
      </c>
      <c r="O42" s="51">
        <v>13</v>
      </c>
      <c r="P42" s="51">
        <v>17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190</v>
      </c>
      <c r="V42" s="51">
        <v>190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20</v>
      </c>
      <c r="AC42" s="51">
        <v>0</v>
      </c>
      <c r="AD42" s="51">
        <v>20</v>
      </c>
      <c r="AE42" s="51">
        <f t="shared" si="5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75</v>
      </c>
      <c r="B43" s="49" t="s">
        <v>142</v>
      </c>
      <c r="C43" s="50" t="s">
        <v>23</v>
      </c>
      <c r="D43" s="51">
        <f t="shared" si="0"/>
        <v>1015</v>
      </c>
      <c r="E43" s="51">
        <v>775</v>
      </c>
      <c r="F43" s="51">
        <f t="shared" si="1"/>
        <v>240</v>
      </c>
      <c r="G43" s="51">
        <v>83</v>
      </c>
      <c r="H43" s="51">
        <v>157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802</v>
      </c>
      <c r="V43" s="51">
        <v>775</v>
      </c>
      <c r="W43" s="51">
        <v>27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110</v>
      </c>
      <c r="AC43" s="51">
        <v>0</v>
      </c>
      <c r="AD43" s="51">
        <v>63</v>
      </c>
      <c r="AE43" s="51">
        <f t="shared" si="5"/>
        <v>47</v>
      </c>
      <c r="AF43" s="51">
        <v>39</v>
      </c>
      <c r="AG43" s="51">
        <v>8</v>
      </c>
      <c r="AH43" s="51">
        <v>0</v>
      </c>
      <c r="AI43" s="51">
        <v>0</v>
      </c>
      <c r="AJ43" s="51">
        <v>0</v>
      </c>
    </row>
    <row r="44" spans="1:36" ht="13.5">
      <c r="A44" s="26" t="s">
        <v>75</v>
      </c>
      <c r="B44" s="49" t="s">
        <v>143</v>
      </c>
      <c r="C44" s="50" t="s">
        <v>144</v>
      </c>
      <c r="D44" s="51">
        <f t="shared" si="0"/>
        <v>1482</v>
      </c>
      <c r="E44" s="51">
        <v>1258</v>
      </c>
      <c r="F44" s="51">
        <f t="shared" si="1"/>
        <v>224</v>
      </c>
      <c r="G44" s="51">
        <v>77</v>
      </c>
      <c r="H44" s="51">
        <v>147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1283</v>
      </c>
      <c r="V44" s="51">
        <v>1258</v>
      </c>
      <c r="W44" s="51">
        <v>25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145</v>
      </c>
      <c r="AC44" s="51">
        <v>0</v>
      </c>
      <c r="AD44" s="51">
        <v>101</v>
      </c>
      <c r="AE44" s="51">
        <f t="shared" si="5"/>
        <v>44</v>
      </c>
      <c r="AF44" s="51">
        <v>37</v>
      </c>
      <c r="AG44" s="51">
        <v>7</v>
      </c>
      <c r="AH44" s="51">
        <v>0</v>
      </c>
      <c r="AI44" s="51">
        <v>0</v>
      </c>
      <c r="AJ44" s="51">
        <v>0</v>
      </c>
    </row>
    <row r="45" spans="1:36" ht="13.5">
      <c r="A45" s="26" t="s">
        <v>75</v>
      </c>
      <c r="B45" s="49" t="s">
        <v>145</v>
      </c>
      <c r="C45" s="50" t="s">
        <v>33</v>
      </c>
      <c r="D45" s="51">
        <f t="shared" si="0"/>
        <v>1557</v>
      </c>
      <c r="E45" s="51">
        <v>1160</v>
      </c>
      <c r="F45" s="51">
        <f t="shared" si="1"/>
        <v>241</v>
      </c>
      <c r="G45" s="51">
        <v>93</v>
      </c>
      <c r="H45" s="51">
        <v>148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156</v>
      </c>
      <c r="N45" s="51">
        <v>87</v>
      </c>
      <c r="O45" s="51">
        <v>62</v>
      </c>
      <c r="P45" s="51">
        <v>0</v>
      </c>
      <c r="Q45" s="51">
        <v>0</v>
      </c>
      <c r="R45" s="51">
        <v>0</v>
      </c>
      <c r="S45" s="51">
        <v>7</v>
      </c>
      <c r="T45" s="51">
        <v>0</v>
      </c>
      <c r="U45" s="51">
        <f t="shared" si="3"/>
        <v>1192</v>
      </c>
      <c r="V45" s="51">
        <v>1160</v>
      </c>
      <c r="W45" s="51">
        <v>32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185</v>
      </c>
      <c r="AC45" s="51">
        <v>0</v>
      </c>
      <c r="AD45" s="51">
        <v>124</v>
      </c>
      <c r="AE45" s="51">
        <f t="shared" si="5"/>
        <v>61</v>
      </c>
      <c r="AF45" s="51">
        <v>61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75</v>
      </c>
      <c r="B46" s="49" t="s">
        <v>146</v>
      </c>
      <c r="C46" s="50" t="s">
        <v>147</v>
      </c>
      <c r="D46" s="51">
        <f t="shared" si="0"/>
        <v>487</v>
      </c>
      <c r="E46" s="51">
        <v>302</v>
      </c>
      <c r="F46" s="51">
        <f>SUM(G46:K46)</f>
        <v>45</v>
      </c>
      <c r="G46" s="51">
        <v>0</v>
      </c>
      <c r="H46" s="51">
        <v>45</v>
      </c>
      <c r="I46" s="51">
        <v>0</v>
      </c>
      <c r="J46" s="51">
        <v>0</v>
      </c>
      <c r="K46" s="51">
        <v>0</v>
      </c>
      <c r="L46" s="51">
        <v>39</v>
      </c>
      <c r="M46" s="51">
        <f>SUM(N46:T46)</f>
        <v>101</v>
      </c>
      <c r="N46" s="51">
        <v>43</v>
      </c>
      <c r="O46" s="51">
        <v>55</v>
      </c>
      <c r="P46" s="51">
        <v>0</v>
      </c>
      <c r="Q46" s="51">
        <v>3</v>
      </c>
      <c r="R46" s="51">
        <v>0</v>
      </c>
      <c r="S46" s="51">
        <v>0</v>
      </c>
      <c r="T46" s="51">
        <v>0</v>
      </c>
      <c r="U46" s="51">
        <f>SUM(V46:AA46)</f>
        <v>302</v>
      </c>
      <c r="V46" s="51">
        <v>302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>SUM(AC46:AE46)</f>
        <v>74</v>
      </c>
      <c r="AC46" s="51">
        <v>39</v>
      </c>
      <c r="AD46" s="51">
        <v>35</v>
      </c>
      <c r="AE46" s="51">
        <f>SUM(AF46:AJ46)</f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75</v>
      </c>
      <c r="B47" s="49" t="s">
        <v>148</v>
      </c>
      <c r="C47" s="50" t="s">
        <v>149</v>
      </c>
      <c r="D47" s="51">
        <f t="shared" si="0"/>
        <v>633</v>
      </c>
      <c r="E47" s="51">
        <v>453</v>
      </c>
      <c r="F47" s="51">
        <f>SUM(G47:K47)</f>
        <v>180</v>
      </c>
      <c r="G47" s="51">
        <v>53</v>
      </c>
      <c r="H47" s="51">
        <v>127</v>
      </c>
      <c r="I47" s="51">
        <v>0</v>
      </c>
      <c r="J47" s="51">
        <v>0</v>
      </c>
      <c r="K47" s="51">
        <v>0</v>
      </c>
      <c r="L47" s="51">
        <v>0</v>
      </c>
      <c r="M47" s="51">
        <f>SUM(N47:T47)</f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>SUM(V47:AA47)</f>
        <v>453</v>
      </c>
      <c r="V47" s="51">
        <v>453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>SUM(AC47:AE47)</f>
        <v>135</v>
      </c>
      <c r="AC47" s="51">
        <v>0</v>
      </c>
      <c r="AD47" s="51">
        <v>44</v>
      </c>
      <c r="AE47" s="51">
        <f>SUM(AF47:AJ47)</f>
        <v>91</v>
      </c>
      <c r="AF47" s="51">
        <v>21</v>
      </c>
      <c r="AG47" s="51">
        <v>70</v>
      </c>
      <c r="AH47" s="51">
        <v>0</v>
      </c>
      <c r="AI47" s="51">
        <v>0</v>
      </c>
      <c r="AJ47" s="51">
        <v>0</v>
      </c>
    </row>
    <row r="48" spans="1:36" ht="13.5">
      <c r="A48" s="26" t="s">
        <v>75</v>
      </c>
      <c r="B48" s="49" t="s">
        <v>150</v>
      </c>
      <c r="C48" s="50" t="s">
        <v>151</v>
      </c>
      <c r="D48" s="51">
        <f t="shared" si="0"/>
        <v>4012</v>
      </c>
      <c r="E48" s="51">
        <v>3074</v>
      </c>
      <c r="F48" s="51">
        <f>SUM(G48:K48)</f>
        <v>469</v>
      </c>
      <c r="G48" s="51">
        <v>0</v>
      </c>
      <c r="H48" s="51">
        <v>469</v>
      </c>
      <c r="I48" s="51">
        <v>0</v>
      </c>
      <c r="J48" s="51">
        <v>0</v>
      </c>
      <c r="K48" s="51">
        <v>0</v>
      </c>
      <c r="L48" s="51">
        <v>0</v>
      </c>
      <c r="M48" s="51">
        <f>SUM(N48:T48)</f>
        <v>469</v>
      </c>
      <c r="N48" s="51">
        <v>469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>SUM(V48:AA48)</f>
        <v>3119</v>
      </c>
      <c r="V48" s="51">
        <v>3074</v>
      </c>
      <c r="W48" s="51">
        <v>0</v>
      </c>
      <c r="X48" s="51">
        <v>45</v>
      </c>
      <c r="Y48" s="51">
        <v>0</v>
      </c>
      <c r="Z48" s="51">
        <v>0</v>
      </c>
      <c r="AA48" s="51">
        <v>0</v>
      </c>
      <c r="AB48" s="51">
        <f>SUM(AC48:AE48)</f>
        <v>549</v>
      </c>
      <c r="AC48" s="51">
        <v>0</v>
      </c>
      <c r="AD48" s="51">
        <v>344</v>
      </c>
      <c r="AE48" s="51">
        <f>SUM(AF48:AJ48)</f>
        <v>205</v>
      </c>
      <c r="AF48" s="51">
        <v>0</v>
      </c>
      <c r="AG48" s="51">
        <v>205</v>
      </c>
      <c r="AH48" s="51">
        <v>0</v>
      </c>
      <c r="AI48" s="51">
        <v>0</v>
      </c>
      <c r="AJ48" s="51">
        <v>0</v>
      </c>
    </row>
    <row r="49" spans="1:36" ht="13.5">
      <c r="A49" s="26" t="s">
        <v>75</v>
      </c>
      <c r="B49" s="49" t="s">
        <v>152</v>
      </c>
      <c r="C49" s="50" t="s">
        <v>153</v>
      </c>
      <c r="D49" s="51">
        <f t="shared" si="0"/>
        <v>880</v>
      </c>
      <c r="E49" s="51">
        <v>693</v>
      </c>
      <c r="F49" s="51">
        <f>SUM(G49:K49)</f>
        <v>123</v>
      </c>
      <c r="G49" s="51">
        <v>0</v>
      </c>
      <c r="H49" s="51">
        <v>123</v>
      </c>
      <c r="I49" s="51">
        <v>0</v>
      </c>
      <c r="J49" s="51">
        <v>0</v>
      </c>
      <c r="K49" s="51">
        <v>0</v>
      </c>
      <c r="L49" s="51">
        <v>0</v>
      </c>
      <c r="M49" s="51">
        <f>SUM(N49:T49)</f>
        <v>64</v>
      </c>
      <c r="N49" s="51">
        <v>64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>SUM(V49:AA49)</f>
        <v>703</v>
      </c>
      <c r="V49" s="51">
        <v>693</v>
      </c>
      <c r="W49" s="51">
        <v>0</v>
      </c>
      <c r="X49" s="51">
        <v>10</v>
      </c>
      <c r="Y49" s="51">
        <v>0</v>
      </c>
      <c r="Z49" s="51">
        <v>0</v>
      </c>
      <c r="AA49" s="51">
        <v>0</v>
      </c>
      <c r="AB49" s="51">
        <f>SUM(AC49:AE49)</f>
        <v>132</v>
      </c>
      <c r="AC49" s="51">
        <v>0</v>
      </c>
      <c r="AD49" s="51">
        <v>78</v>
      </c>
      <c r="AE49" s="51">
        <f>SUM(AF49:AJ49)</f>
        <v>54</v>
      </c>
      <c r="AF49" s="51">
        <v>0</v>
      </c>
      <c r="AG49" s="51">
        <v>54</v>
      </c>
      <c r="AH49" s="51">
        <v>0</v>
      </c>
      <c r="AI49" s="51">
        <v>0</v>
      </c>
      <c r="AJ49" s="51">
        <v>0</v>
      </c>
    </row>
    <row r="50" spans="1:36" ht="13.5">
      <c r="A50" s="26" t="s">
        <v>75</v>
      </c>
      <c r="B50" s="49" t="s">
        <v>154</v>
      </c>
      <c r="C50" s="50" t="s">
        <v>155</v>
      </c>
      <c r="D50" s="51">
        <f t="shared" si="0"/>
        <v>838</v>
      </c>
      <c r="E50" s="51">
        <v>674</v>
      </c>
      <c r="F50" s="51">
        <f>SUM(G50:K50)</f>
        <v>106</v>
      </c>
      <c r="G50" s="51">
        <v>0</v>
      </c>
      <c r="H50" s="51">
        <v>106</v>
      </c>
      <c r="I50" s="51">
        <v>0</v>
      </c>
      <c r="J50" s="51">
        <v>0</v>
      </c>
      <c r="K50" s="51">
        <v>0</v>
      </c>
      <c r="L50" s="51">
        <v>0</v>
      </c>
      <c r="M50" s="51">
        <f>SUM(N50:T50)</f>
        <v>58</v>
      </c>
      <c r="N50" s="51">
        <v>58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>SUM(V50:AA50)</f>
        <v>684</v>
      </c>
      <c r="V50" s="51">
        <v>674</v>
      </c>
      <c r="W50" s="51">
        <v>0</v>
      </c>
      <c r="X50" s="51">
        <v>10</v>
      </c>
      <c r="Y50" s="51">
        <v>0</v>
      </c>
      <c r="Z50" s="51">
        <v>0</v>
      </c>
      <c r="AA50" s="51">
        <v>0</v>
      </c>
      <c r="AB50" s="51">
        <f>SUM(AC50:AE50)</f>
        <v>121</v>
      </c>
      <c r="AC50" s="51">
        <v>0</v>
      </c>
      <c r="AD50" s="51">
        <v>75</v>
      </c>
      <c r="AE50" s="51">
        <f>SUM(AF50:AJ50)</f>
        <v>46</v>
      </c>
      <c r="AF50" s="51">
        <v>0</v>
      </c>
      <c r="AG50" s="51">
        <v>46</v>
      </c>
      <c r="AH50" s="51">
        <v>0</v>
      </c>
      <c r="AI50" s="51">
        <v>0</v>
      </c>
      <c r="AJ50" s="51">
        <v>0</v>
      </c>
    </row>
    <row r="51" spans="1:36" ht="13.5">
      <c r="A51" s="79" t="s">
        <v>183</v>
      </c>
      <c r="B51" s="80"/>
      <c r="C51" s="81"/>
      <c r="D51" s="51">
        <f aca="true" t="shared" si="6" ref="D51:AJ51">SUM(D7:D50)</f>
        <v>454523</v>
      </c>
      <c r="E51" s="51">
        <f t="shared" si="6"/>
        <v>318954</v>
      </c>
      <c r="F51" s="51">
        <f t="shared" si="6"/>
        <v>55103</v>
      </c>
      <c r="G51" s="51">
        <f t="shared" si="6"/>
        <v>11915</v>
      </c>
      <c r="H51" s="51">
        <f t="shared" si="6"/>
        <v>39432</v>
      </c>
      <c r="I51" s="51">
        <f t="shared" si="6"/>
        <v>2736</v>
      </c>
      <c r="J51" s="51">
        <f t="shared" si="6"/>
        <v>0</v>
      </c>
      <c r="K51" s="51">
        <f t="shared" si="6"/>
        <v>1020</v>
      </c>
      <c r="L51" s="51">
        <f t="shared" si="6"/>
        <v>60087</v>
      </c>
      <c r="M51" s="51">
        <f t="shared" si="6"/>
        <v>20379</v>
      </c>
      <c r="N51" s="51">
        <f t="shared" si="6"/>
        <v>13837</v>
      </c>
      <c r="O51" s="51">
        <f t="shared" si="6"/>
        <v>2700</v>
      </c>
      <c r="P51" s="51">
        <f t="shared" si="6"/>
        <v>2971</v>
      </c>
      <c r="Q51" s="51">
        <f t="shared" si="6"/>
        <v>107</v>
      </c>
      <c r="R51" s="51">
        <f t="shared" si="6"/>
        <v>9</v>
      </c>
      <c r="S51" s="51">
        <f t="shared" si="6"/>
        <v>553</v>
      </c>
      <c r="T51" s="51">
        <f t="shared" si="6"/>
        <v>202</v>
      </c>
      <c r="U51" s="51">
        <f t="shared" si="6"/>
        <v>322362</v>
      </c>
      <c r="V51" s="51">
        <f t="shared" si="6"/>
        <v>318954</v>
      </c>
      <c r="W51" s="51">
        <f t="shared" si="6"/>
        <v>3200</v>
      </c>
      <c r="X51" s="51">
        <f t="shared" si="6"/>
        <v>208</v>
      </c>
      <c r="Y51" s="51">
        <f t="shared" si="6"/>
        <v>0</v>
      </c>
      <c r="Z51" s="51">
        <f t="shared" si="6"/>
        <v>0</v>
      </c>
      <c r="AA51" s="51">
        <f t="shared" si="6"/>
        <v>0</v>
      </c>
      <c r="AB51" s="51">
        <f t="shared" si="6"/>
        <v>103496</v>
      </c>
      <c r="AC51" s="51">
        <f t="shared" si="6"/>
        <v>60087</v>
      </c>
      <c r="AD51" s="51">
        <f t="shared" si="6"/>
        <v>34107</v>
      </c>
      <c r="AE51" s="51">
        <f t="shared" si="6"/>
        <v>9302</v>
      </c>
      <c r="AF51" s="51">
        <f t="shared" si="6"/>
        <v>6001</v>
      </c>
      <c r="AG51" s="51">
        <f t="shared" si="6"/>
        <v>2358</v>
      </c>
      <c r="AH51" s="51">
        <f t="shared" si="6"/>
        <v>14</v>
      </c>
      <c r="AI51" s="51">
        <f t="shared" si="6"/>
        <v>0</v>
      </c>
      <c r="AJ51" s="51">
        <f t="shared" si="6"/>
        <v>929</v>
      </c>
    </row>
  </sheetData>
  <mergeCells count="25">
    <mergeCell ref="A51:C5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40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43</v>
      </c>
      <c r="C2" s="62" t="s">
        <v>12</v>
      </c>
      <c r="D2" s="106" t="s">
        <v>176</v>
      </c>
      <c r="E2" s="104"/>
      <c r="F2" s="104"/>
      <c r="G2" s="104"/>
      <c r="H2" s="104"/>
      <c r="I2" s="104"/>
      <c r="J2" s="104"/>
      <c r="K2" s="105"/>
      <c r="L2" s="106" t="s">
        <v>184</v>
      </c>
      <c r="M2" s="104"/>
      <c r="N2" s="104"/>
      <c r="O2" s="104"/>
      <c r="P2" s="104"/>
      <c r="Q2" s="104"/>
      <c r="R2" s="104"/>
      <c r="S2" s="105"/>
      <c r="T2" s="100" t="s">
        <v>186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187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44</v>
      </c>
      <c r="G3" s="67" t="s">
        <v>19</v>
      </c>
      <c r="H3" s="67" t="s">
        <v>156</v>
      </c>
      <c r="I3" s="67" t="s">
        <v>157</v>
      </c>
      <c r="J3" s="99" t="s">
        <v>74</v>
      </c>
      <c r="K3" s="67" t="s">
        <v>45</v>
      </c>
      <c r="L3" s="63" t="s">
        <v>15</v>
      </c>
      <c r="M3" s="67" t="s">
        <v>18</v>
      </c>
      <c r="N3" s="67" t="s">
        <v>44</v>
      </c>
      <c r="O3" s="67" t="s">
        <v>19</v>
      </c>
      <c r="P3" s="67" t="s">
        <v>156</v>
      </c>
      <c r="Q3" s="67" t="s">
        <v>157</v>
      </c>
      <c r="R3" s="99" t="s">
        <v>74</v>
      </c>
      <c r="S3" s="67" t="s">
        <v>45</v>
      </c>
      <c r="T3" s="63" t="s">
        <v>15</v>
      </c>
      <c r="U3" s="67" t="s">
        <v>18</v>
      </c>
      <c r="V3" s="67" t="s">
        <v>44</v>
      </c>
      <c r="W3" s="67" t="s">
        <v>19</v>
      </c>
      <c r="X3" s="67" t="s">
        <v>156</v>
      </c>
      <c r="Y3" s="67" t="s">
        <v>157</v>
      </c>
      <c r="Z3" s="99" t="s">
        <v>74</v>
      </c>
      <c r="AA3" s="67" t="s">
        <v>45</v>
      </c>
      <c r="AB3" s="59" t="s">
        <v>188</v>
      </c>
      <c r="AC3" s="107"/>
      <c r="AD3" s="107"/>
      <c r="AE3" s="107"/>
      <c r="AF3" s="107"/>
      <c r="AG3" s="107"/>
      <c r="AH3" s="107"/>
      <c r="AI3" s="108"/>
      <c r="AJ3" s="59" t="s">
        <v>189</v>
      </c>
      <c r="AK3" s="83"/>
      <c r="AL3" s="83"/>
      <c r="AM3" s="83"/>
      <c r="AN3" s="83"/>
      <c r="AO3" s="83"/>
      <c r="AP3" s="83"/>
      <c r="AQ3" s="84"/>
      <c r="AR3" s="59" t="s">
        <v>190</v>
      </c>
      <c r="AS3" s="109"/>
      <c r="AT3" s="109"/>
      <c r="AU3" s="109"/>
      <c r="AV3" s="109"/>
      <c r="AW3" s="109"/>
      <c r="AX3" s="109"/>
      <c r="AY3" s="110"/>
      <c r="AZ3" s="59" t="s">
        <v>191</v>
      </c>
      <c r="BA3" s="107"/>
      <c r="BB3" s="107"/>
      <c r="BC3" s="107"/>
      <c r="BD3" s="107"/>
      <c r="BE3" s="107"/>
      <c r="BF3" s="107"/>
      <c r="BG3" s="108"/>
      <c r="BH3" s="59" t="s">
        <v>192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44</v>
      </c>
      <c r="BS3" s="67" t="s">
        <v>19</v>
      </c>
      <c r="BT3" s="67" t="s">
        <v>156</v>
      </c>
      <c r="BU3" s="67" t="s">
        <v>157</v>
      </c>
      <c r="BV3" s="99" t="s">
        <v>74</v>
      </c>
      <c r="BW3" s="67" t="s">
        <v>45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44</v>
      </c>
      <c r="AE4" s="67" t="s">
        <v>19</v>
      </c>
      <c r="AF4" s="67" t="s">
        <v>156</v>
      </c>
      <c r="AG4" s="67" t="s">
        <v>157</v>
      </c>
      <c r="AH4" s="99" t="s">
        <v>74</v>
      </c>
      <c r="AI4" s="67" t="s">
        <v>45</v>
      </c>
      <c r="AJ4" s="63" t="s">
        <v>15</v>
      </c>
      <c r="AK4" s="67" t="s">
        <v>18</v>
      </c>
      <c r="AL4" s="67" t="s">
        <v>44</v>
      </c>
      <c r="AM4" s="67" t="s">
        <v>19</v>
      </c>
      <c r="AN4" s="67" t="s">
        <v>156</v>
      </c>
      <c r="AO4" s="67" t="s">
        <v>157</v>
      </c>
      <c r="AP4" s="99" t="s">
        <v>74</v>
      </c>
      <c r="AQ4" s="67" t="s">
        <v>45</v>
      </c>
      <c r="AR4" s="63" t="s">
        <v>15</v>
      </c>
      <c r="AS4" s="67" t="s">
        <v>18</v>
      </c>
      <c r="AT4" s="67" t="s">
        <v>44</v>
      </c>
      <c r="AU4" s="67" t="s">
        <v>19</v>
      </c>
      <c r="AV4" s="67" t="s">
        <v>156</v>
      </c>
      <c r="AW4" s="67" t="s">
        <v>157</v>
      </c>
      <c r="AX4" s="99" t="s">
        <v>74</v>
      </c>
      <c r="AY4" s="67" t="s">
        <v>45</v>
      </c>
      <c r="AZ4" s="63" t="s">
        <v>15</v>
      </c>
      <c r="BA4" s="67" t="s">
        <v>18</v>
      </c>
      <c r="BB4" s="67" t="s">
        <v>44</v>
      </c>
      <c r="BC4" s="67" t="s">
        <v>19</v>
      </c>
      <c r="BD4" s="67" t="s">
        <v>156</v>
      </c>
      <c r="BE4" s="67" t="s">
        <v>157</v>
      </c>
      <c r="BF4" s="99" t="s">
        <v>74</v>
      </c>
      <c r="BG4" s="67" t="s">
        <v>45</v>
      </c>
      <c r="BH4" s="63" t="s">
        <v>15</v>
      </c>
      <c r="BI4" s="67" t="s">
        <v>18</v>
      </c>
      <c r="BJ4" s="67" t="s">
        <v>44</v>
      </c>
      <c r="BK4" s="67" t="s">
        <v>19</v>
      </c>
      <c r="BL4" s="67" t="s">
        <v>156</v>
      </c>
      <c r="BM4" s="67" t="s">
        <v>157</v>
      </c>
      <c r="BN4" s="99" t="s">
        <v>74</v>
      </c>
      <c r="BO4" s="67" t="s">
        <v>45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75</v>
      </c>
      <c r="B7" s="49" t="s">
        <v>76</v>
      </c>
      <c r="C7" s="50" t="s">
        <v>77</v>
      </c>
      <c r="D7" s="51">
        <f aca="true" t="shared" si="0" ref="D7:D50">SUM(E7:K7)</f>
        <v>23357</v>
      </c>
      <c r="E7" s="51">
        <f aca="true" t="shared" si="1" ref="E7:E45">M7+U7+BQ7</f>
        <v>14053</v>
      </c>
      <c r="F7" s="51">
        <f aca="true" t="shared" si="2" ref="F7:F45">N7+V7+BR7</f>
        <v>4609</v>
      </c>
      <c r="G7" s="51">
        <f aca="true" t="shared" si="3" ref="G7:G45">O7+W7+BS7</f>
        <v>2202</v>
      </c>
      <c r="H7" s="51">
        <f aca="true" t="shared" si="4" ref="H7:H45">P7+X7+BT7</f>
        <v>748</v>
      </c>
      <c r="I7" s="51">
        <f aca="true" t="shared" si="5" ref="I7:I45">Q7+Y7+BU7</f>
        <v>459</v>
      </c>
      <c r="J7" s="51">
        <f aca="true" t="shared" si="6" ref="J7:J45">R7+Z7+BV7</f>
        <v>1208</v>
      </c>
      <c r="K7" s="51">
        <f aca="true" t="shared" si="7" ref="K7:K45">S7+AA7+BW7</f>
        <v>78</v>
      </c>
      <c r="L7" s="51">
        <f aca="true" t="shared" si="8" ref="L7:L45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45">SUM(U7:AA7)</f>
        <v>22188</v>
      </c>
      <c r="U7" s="51">
        <f aca="true" t="shared" si="10" ref="U7:U45">AC7+AK7+AS7+BA7+BI7</f>
        <v>13155</v>
      </c>
      <c r="V7" s="51">
        <f aca="true" t="shared" si="11" ref="V7:V45">AD7+AL7+AT7+BB7+BJ7</f>
        <v>4594</v>
      </c>
      <c r="W7" s="51">
        <f aca="true" t="shared" si="12" ref="W7:W45">AE7+AM7+AU7+BC7+BK7</f>
        <v>1972</v>
      </c>
      <c r="X7" s="51">
        <f aca="true" t="shared" si="13" ref="X7:X45">AF7+AN7+AV7+BD7+BL7</f>
        <v>748</v>
      </c>
      <c r="Y7" s="51">
        <f aca="true" t="shared" si="14" ref="Y7:Y45">AG7+AO7+AW7+BE7+BM7</f>
        <v>459</v>
      </c>
      <c r="Z7" s="51">
        <f aca="true" t="shared" si="15" ref="Z7:Z45">AH7+AP7+AX7+BF7+BN7</f>
        <v>1191</v>
      </c>
      <c r="AA7" s="51">
        <f aca="true" t="shared" si="16" ref="AA7:AA45">AI7+AQ7+AY7+BG7+BO7</f>
        <v>69</v>
      </c>
      <c r="AB7" s="51">
        <f aca="true" t="shared" si="17" ref="AB7:AB45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5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45">SUM(AS7:AY7)</f>
        <v>22188</v>
      </c>
      <c r="AS7" s="51">
        <v>13155</v>
      </c>
      <c r="AT7" s="51">
        <v>4594</v>
      </c>
      <c r="AU7" s="51">
        <v>1972</v>
      </c>
      <c r="AV7" s="51">
        <v>748</v>
      </c>
      <c r="AW7" s="51">
        <v>459</v>
      </c>
      <c r="AX7" s="51">
        <v>1191</v>
      </c>
      <c r="AY7" s="51">
        <v>69</v>
      </c>
      <c r="AZ7" s="51">
        <f aca="true" t="shared" si="20" ref="AZ7:AZ45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45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5">SUM(BQ7:BW7)</f>
        <v>1169</v>
      </c>
      <c r="BQ7" s="51">
        <v>898</v>
      </c>
      <c r="BR7" s="51">
        <v>15</v>
      </c>
      <c r="BS7" s="51">
        <v>230</v>
      </c>
      <c r="BT7" s="51">
        <v>0</v>
      </c>
      <c r="BU7" s="51">
        <v>0</v>
      </c>
      <c r="BV7" s="51">
        <v>17</v>
      </c>
      <c r="BW7" s="51">
        <v>9</v>
      </c>
    </row>
    <row r="8" spans="1:75" ht="13.5">
      <c r="A8" s="26" t="s">
        <v>75</v>
      </c>
      <c r="B8" s="49" t="s">
        <v>78</v>
      </c>
      <c r="C8" s="50" t="s">
        <v>79</v>
      </c>
      <c r="D8" s="51">
        <f t="shared" si="0"/>
        <v>11168</v>
      </c>
      <c r="E8" s="51">
        <f t="shared" si="1"/>
        <v>8061</v>
      </c>
      <c r="F8" s="51">
        <f t="shared" si="2"/>
        <v>816</v>
      </c>
      <c r="G8" s="51">
        <f t="shared" si="3"/>
        <v>1195</v>
      </c>
      <c r="H8" s="51">
        <f t="shared" si="4"/>
        <v>159</v>
      </c>
      <c r="I8" s="51">
        <f t="shared" si="5"/>
        <v>0</v>
      </c>
      <c r="J8" s="51">
        <f t="shared" si="6"/>
        <v>314</v>
      </c>
      <c r="K8" s="51">
        <f t="shared" si="7"/>
        <v>623</v>
      </c>
      <c r="L8" s="51">
        <f t="shared" si="8"/>
        <v>9927</v>
      </c>
      <c r="M8" s="51">
        <v>7783</v>
      </c>
      <c r="N8" s="51">
        <v>812</v>
      </c>
      <c r="O8" s="51">
        <v>1018</v>
      </c>
      <c r="P8" s="51">
        <v>0</v>
      </c>
      <c r="Q8" s="51">
        <v>0</v>
      </c>
      <c r="R8" s="51">
        <v>314</v>
      </c>
      <c r="S8" s="51">
        <v>0</v>
      </c>
      <c r="T8" s="51">
        <f t="shared" si="9"/>
        <v>782</v>
      </c>
      <c r="U8" s="51">
        <f t="shared" si="10"/>
        <v>0</v>
      </c>
      <c r="V8" s="51">
        <f t="shared" si="11"/>
        <v>0</v>
      </c>
      <c r="W8" s="51">
        <f t="shared" si="12"/>
        <v>0</v>
      </c>
      <c r="X8" s="51">
        <f t="shared" si="13"/>
        <v>159</v>
      </c>
      <c r="Y8" s="51">
        <f t="shared" si="14"/>
        <v>0</v>
      </c>
      <c r="Z8" s="51">
        <f t="shared" si="15"/>
        <v>0</v>
      </c>
      <c r="AA8" s="51">
        <f t="shared" si="16"/>
        <v>623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159</v>
      </c>
      <c r="AS8" s="51">
        <v>0</v>
      </c>
      <c r="AT8" s="51">
        <v>0</v>
      </c>
      <c r="AU8" s="51">
        <v>0</v>
      </c>
      <c r="AV8" s="51">
        <v>159</v>
      </c>
      <c r="AW8" s="51">
        <v>0</v>
      </c>
      <c r="AX8" s="51">
        <v>0</v>
      </c>
      <c r="AY8" s="51">
        <v>0</v>
      </c>
      <c r="AZ8" s="51">
        <f t="shared" si="20"/>
        <v>623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623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459</v>
      </c>
      <c r="BQ8" s="51">
        <v>278</v>
      </c>
      <c r="BR8" s="51">
        <v>4</v>
      </c>
      <c r="BS8" s="51">
        <v>177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75</v>
      </c>
      <c r="B9" s="49" t="s">
        <v>80</v>
      </c>
      <c r="C9" s="50" t="s">
        <v>81</v>
      </c>
      <c r="D9" s="51">
        <f t="shared" si="0"/>
        <v>7637</v>
      </c>
      <c r="E9" s="51">
        <f t="shared" si="1"/>
        <v>3216</v>
      </c>
      <c r="F9" s="51">
        <f t="shared" si="2"/>
        <v>2289</v>
      </c>
      <c r="G9" s="51">
        <f t="shared" si="3"/>
        <v>838</v>
      </c>
      <c r="H9" s="51">
        <f t="shared" si="4"/>
        <v>2</v>
      </c>
      <c r="I9" s="51">
        <f t="shared" si="5"/>
        <v>0</v>
      </c>
      <c r="J9" s="51">
        <f t="shared" si="6"/>
        <v>69</v>
      </c>
      <c r="K9" s="51">
        <f t="shared" si="7"/>
        <v>1223</v>
      </c>
      <c r="L9" s="51">
        <f t="shared" si="8"/>
        <v>317</v>
      </c>
      <c r="M9" s="51">
        <v>19</v>
      </c>
      <c r="N9" s="51">
        <v>99</v>
      </c>
      <c r="O9" s="51">
        <v>0</v>
      </c>
      <c r="P9" s="51">
        <v>0</v>
      </c>
      <c r="Q9" s="51">
        <v>0</v>
      </c>
      <c r="R9" s="51">
        <v>0</v>
      </c>
      <c r="S9" s="51">
        <v>199</v>
      </c>
      <c r="T9" s="51">
        <f t="shared" si="9"/>
        <v>5947</v>
      </c>
      <c r="U9" s="51">
        <f t="shared" si="10"/>
        <v>2165</v>
      </c>
      <c r="V9" s="51">
        <f t="shared" si="11"/>
        <v>2100</v>
      </c>
      <c r="W9" s="51">
        <f t="shared" si="12"/>
        <v>595</v>
      </c>
      <c r="X9" s="51">
        <f t="shared" si="13"/>
        <v>2</v>
      </c>
      <c r="Y9" s="51">
        <f t="shared" si="14"/>
        <v>0</v>
      </c>
      <c r="Z9" s="51">
        <f t="shared" si="15"/>
        <v>66</v>
      </c>
      <c r="AA9" s="51">
        <f t="shared" si="16"/>
        <v>1019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1431</v>
      </c>
      <c r="AK9" s="51">
        <v>0</v>
      </c>
      <c r="AL9" s="51">
        <v>1431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4516</v>
      </c>
      <c r="AS9" s="51">
        <v>2165</v>
      </c>
      <c r="AT9" s="51">
        <v>669</v>
      </c>
      <c r="AU9" s="51">
        <v>595</v>
      </c>
      <c r="AV9" s="51">
        <v>2</v>
      </c>
      <c r="AW9" s="51">
        <v>0</v>
      </c>
      <c r="AX9" s="51">
        <v>66</v>
      </c>
      <c r="AY9" s="51">
        <v>1019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1373</v>
      </c>
      <c r="BQ9" s="51">
        <v>1032</v>
      </c>
      <c r="BR9" s="51">
        <v>90</v>
      </c>
      <c r="BS9" s="51">
        <v>243</v>
      </c>
      <c r="BT9" s="51">
        <v>0</v>
      </c>
      <c r="BU9" s="51">
        <v>0</v>
      </c>
      <c r="BV9" s="51">
        <v>3</v>
      </c>
      <c r="BW9" s="51">
        <v>5</v>
      </c>
    </row>
    <row r="10" spans="1:75" ht="13.5">
      <c r="A10" s="26" t="s">
        <v>75</v>
      </c>
      <c r="B10" s="49" t="s">
        <v>82</v>
      </c>
      <c r="C10" s="50" t="s">
        <v>83</v>
      </c>
      <c r="D10" s="51">
        <f t="shared" si="0"/>
        <v>2321</v>
      </c>
      <c r="E10" s="51">
        <f t="shared" si="1"/>
        <v>1524</v>
      </c>
      <c r="F10" s="51">
        <f t="shared" si="2"/>
        <v>427</v>
      </c>
      <c r="G10" s="51">
        <f t="shared" si="3"/>
        <v>370</v>
      </c>
      <c r="H10" s="51">
        <f t="shared" si="4"/>
        <v>0</v>
      </c>
      <c r="I10" s="51">
        <f t="shared" si="5"/>
        <v>0</v>
      </c>
      <c r="J10" s="51">
        <f t="shared" si="6"/>
        <v>0</v>
      </c>
      <c r="K10" s="51">
        <f t="shared" si="7"/>
        <v>0</v>
      </c>
      <c r="L10" s="51">
        <f t="shared" si="8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0</v>
      </c>
      <c r="U10" s="51">
        <f t="shared" si="10"/>
        <v>0</v>
      </c>
      <c r="V10" s="51">
        <f t="shared" si="11"/>
        <v>0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2321</v>
      </c>
      <c r="BQ10" s="51">
        <v>1524</v>
      </c>
      <c r="BR10" s="51">
        <v>427</v>
      </c>
      <c r="BS10" s="51">
        <v>370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75</v>
      </c>
      <c r="B11" s="49" t="s">
        <v>84</v>
      </c>
      <c r="C11" s="50" t="s">
        <v>85</v>
      </c>
      <c r="D11" s="51">
        <f t="shared" si="0"/>
        <v>1822</v>
      </c>
      <c r="E11" s="51">
        <f t="shared" si="1"/>
        <v>901</v>
      </c>
      <c r="F11" s="51">
        <f t="shared" si="2"/>
        <v>346</v>
      </c>
      <c r="G11" s="51">
        <f t="shared" si="3"/>
        <v>512</v>
      </c>
      <c r="H11" s="51">
        <f t="shared" si="4"/>
        <v>54</v>
      </c>
      <c r="I11" s="51">
        <f t="shared" si="5"/>
        <v>9</v>
      </c>
      <c r="J11" s="51">
        <f t="shared" si="6"/>
        <v>0</v>
      </c>
      <c r="K11" s="51">
        <f t="shared" si="7"/>
        <v>0</v>
      </c>
      <c r="L11" s="51">
        <f t="shared" si="8"/>
        <v>1729</v>
      </c>
      <c r="M11" s="51">
        <v>897</v>
      </c>
      <c r="N11" s="51">
        <v>342</v>
      </c>
      <c r="O11" s="51">
        <v>427</v>
      </c>
      <c r="P11" s="51">
        <v>54</v>
      </c>
      <c r="Q11" s="51">
        <v>9</v>
      </c>
      <c r="R11" s="51">
        <v>0</v>
      </c>
      <c r="S11" s="51">
        <v>0</v>
      </c>
      <c r="T11" s="51">
        <f t="shared" si="9"/>
        <v>0</v>
      </c>
      <c r="U11" s="51">
        <f t="shared" si="10"/>
        <v>0</v>
      </c>
      <c r="V11" s="51">
        <f t="shared" si="11"/>
        <v>0</v>
      </c>
      <c r="W11" s="51">
        <f t="shared" si="12"/>
        <v>0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93</v>
      </c>
      <c r="BQ11" s="51">
        <v>4</v>
      </c>
      <c r="BR11" s="51">
        <v>4</v>
      </c>
      <c r="BS11" s="51">
        <v>85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75</v>
      </c>
      <c r="B12" s="49" t="s">
        <v>86</v>
      </c>
      <c r="C12" s="50" t="s">
        <v>87</v>
      </c>
      <c r="D12" s="51">
        <f t="shared" si="0"/>
        <v>2979</v>
      </c>
      <c r="E12" s="51">
        <f t="shared" si="1"/>
        <v>1828</v>
      </c>
      <c r="F12" s="51">
        <f t="shared" si="2"/>
        <v>692</v>
      </c>
      <c r="G12" s="51">
        <f t="shared" si="3"/>
        <v>450</v>
      </c>
      <c r="H12" s="51">
        <f t="shared" si="4"/>
        <v>0</v>
      </c>
      <c r="I12" s="51">
        <f t="shared" si="5"/>
        <v>0</v>
      </c>
      <c r="J12" s="51">
        <f t="shared" si="6"/>
        <v>9</v>
      </c>
      <c r="K12" s="51">
        <f t="shared" si="7"/>
        <v>0</v>
      </c>
      <c r="L12" s="51">
        <f t="shared" si="8"/>
        <v>1489</v>
      </c>
      <c r="M12" s="51">
        <v>1159</v>
      </c>
      <c r="N12" s="51">
        <v>70</v>
      </c>
      <c r="O12" s="51">
        <v>251</v>
      </c>
      <c r="P12" s="51">
        <v>0</v>
      </c>
      <c r="Q12" s="51">
        <v>0</v>
      </c>
      <c r="R12" s="51">
        <v>9</v>
      </c>
      <c r="S12" s="51">
        <v>0</v>
      </c>
      <c r="T12" s="51">
        <f t="shared" si="9"/>
        <v>972</v>
      </c>
      <c r="U12" s="51">
        <f t="shared" si="10"/>
        <v>329</v>
      </c>
      <c r="V12" s="51">
        <f t="shared" si="11"/>
        <v>619</v>
      </c>
      <c r="W12" s="51">
        <f t="shared" si="12"/>
        <v>24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329</v>
      </c>
      <c r="AC12" s="51">
        <v>329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643</v>
      </c>
      <c r="AK12" s="51">
        <v>0</v>
      </c>
      <c r="AL12" s="51">
        <v>619</v>
      </c>
      <c r="AM12" s="51">
        <v>24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518</v>
      </c>
      <c r="BQ12" s="51">
        <v>340</v>
      </c>
      <c r="BR12" s="51">
        <v>3</v>
      </c>
      <c r="BS12" s="51">
        <v>175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75</v>
      </c>
      <c r="B13" s="49" t="s">
        <v>88</v>
      </c>
      <c r="C13" s="50" t="s">
        <v>89</v>
      </c>
      <c r="D13" s="51">
        <f t="shared" si="0"/>
        <v>775</v>
      </c>
      <c r="E13" s="51">
        <f t="shared" si="1"/>
        <v>509</v>
      </c>
      <c r="F13" s="51">
        <f t="shared" si="2"/>
        <v>103</v>
      </c>
      <c r="G13" s="51">
        <f t="shared" si="3"/>
        <v>145</v>
      </c>
      <c r="H13" s="51">
        <f t="shared" si="4"/>
        <v>0</v>
      </c>
      <c r="I13" s="51">
        <f t="shared" si="5"/>
        <v>0</v>
      </c>
      <c r="J13" s="51">
        <f t="shared" si="6"/>
        <v>18</v>
      </c>
      <c r="K13" s="51">
        <f t="shared" si="7"/>
        <v>0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0</v>
      </c>
      <c r="U13" s="51">
        <f t="shared" si="10"/>
        <v>0</v>
      </c>
      <c r="V13" s="51">
        <f t="shared" si="11"/>
        <v>0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775</v>
      </c>
      <c r="BQ13" s="51">
        <v>509</v>
      </c>
      <c r="BR13" s="51">
        <v>103</v>
      </c>
      <c r="BS13" s="51">
        <v>145</v>
      </c>
      <c r="BT13" s="51">
        <v>0</v>
      </c>
      <c r="BU13" s="51">
        <v>0</v>
      </c>
      <c r="BV13" s="51">
        <v>18</v>
      </c>
      <c r="BW13" s="51">
        <v>0</v>
      </c>
    </row>
    <row r="14" spans="1:75" ht="13.5">
      <c r="A14" s="26" t="s">
        <v>75</v>
      </c>
      <c r="B14" s="49" t="s">
        <v>90</v>
      </c>
      <c r="C14" s="50" t="s">
        <v>91</v>
      </c>
      <c r="D14" s="51">
        <f t="shared" si="0"/>
        <v>789</v>
      </c>
      <c r="E14" s="51">
        <f t="shared" si="1"/>
        <v>428</v>
      </c>
      <c r="F14" s="51">
        <f t="shared" si="2"/>
        <v>294</v>
      </c>
      <c r="G14" s="51">
        <f t="shared" si="3"/>
        <v>0</v>
      </c>
      <c r="H14" s="51">
        <f t="shared" si="4"/>
        <v>0</v>
      </c>
      <c r="I14" s="51">
        <f t="shared" si="5"/>
        <v>0</v>
      </c>
      <c r="J14" s="51">
        <f t="shared" si="6"/>
        <v>67</v>
      </c>
      <c r="K14" s="51">
        <f t="shared" si="7"/>
        <v>0</v>
      </c>
      <c r="L14" s="51">
        <f t="shared" si="8"/>
        <v>789</v>
      </c>
      <c r="M14" s="51">
        <v>428</v>
      </c>
      <c r="N14" s="51">
        <v>294</v>
      </c>
      <c r="O14" s="51">
        <v>0</v>
      </c>
      <c r="P14" s="51">
        <v>0</v>
      </c>
      <c r="Q14" s="51">
        <v>0</v>
      </c>
      <c r="R14" s="51">
        <v>67</v>
      </c>
      <c r="S14" s="51">
        <v>0</v>
      </c>
      <c r="T14" s="51">
        <f t="shared" si="9"/>
        <v>0</v>
      </c>
      <c r="U14" s="51">
        <f t="shared" si="10"/>
        <v>0</v>
      </c>
      <c r="V14" s="51">
        <f t="shared" si="11"/>
        <v>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75</v>
      </c>
      <c r="B15" s="49" t="s">
        <v>92</v>
      </c>
      <c r="C15" s="50" t="s">
        <v>93</v>
      </c>
      <c r="D15" s="51">
        <f t="shared" si="0"/>
        <v>977</v>
      </c>
      <c r="E15" s="51">
        <f t="shared" si="1"/>
        <v>361</v>
      </c>
      <c r="F15" s="51">
        <f t="shared" si="2"/>
        <v>402</v>
      </c>
      <c r="G15" s="51">
        <f t="shared" si="3"/>
        <v>202</v>
      </c>
      <c r="H15" s="51">
        <f t="shared" si="4"/>
        <v>12</v>
      </c>
      <c r="I15" s="51">
        <f t="shared" si="5"/>
        <v>0</v>
      </c>
      <c r="J15" s="51">
        <f t="shared" si="6"/>
        <v>0</v>
      </c>
      <c r="K15" s="51">
        <f t="shared" si="7"/>
        <v>0</v>
      </c>
      <c r="L15" s="51">
        <f t="shared" si="8"/>
        <v>5</v>
      </c>
      <c r="M15" s="51">
        <v>0</v>
      </c>
      <c r="N15" s="51">
        <v>0</v>
      </c>
      <c r="O15" s="51">
        <v>5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972</v>
      </c>
      <c r="U15" s="51">
        <f t="shared" si="10"/>
        <v>361</v>
      </c>
      <c r="V15" s="51">
        <f t="shared" si="11"/>
        <v>402</v>
      </c>
      <c r="W15" s="51">
        <f t="shared" si="12"/>
        <v>197</v>
      </c>
      <c r="X15" s="51">
        <f t="shared" si="13"/>
        <v>12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599</v>
      </c>
      <c r="AK15" s="51">
        <v>0</v>
      </c>
      <c r="AL15" s="51">
        <v>402</v>
      </c>
      <c r="AM15" s="51">
        <v>197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373</v>
      </c>
      <c r="AS15" s="51">
        <v>361</v>
      </c>
      <c r="AT15" s="51">
        <v>0</v>
      </c>
      <c r="AU15" s="51">
        <v>0</v>
      </c>
      <c r="AV15" s="51">
        <v>12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75</v>
      </c>
      <c r="B16" s="49" t="s">
        <v>94</v>
      </c>
      <c r="C16" s="50" t="s">
        <v>95</v>
      </c>
      <c r="D16" s="51">
        <f t="shared" si="0"/>
        <v>704</v>
      </c>
      <c r="E16" s="51">
        <f t="shared" si="1"/>
        <v>0</v>
      </c>
      <c r="F16" s="51">
        <f t="shared" si="2"/>
        <v>375</v>
      </c>
      <c r="G16" s="51">
        <f t="shared" si="3"/>
        <v>329</v>
      </c>
      <c r="H16" s="51">
        <f t="shared" si="4"/>
        <v>0</v>
      </c>
      <c r="I16" s="51">
        <f t="shared" si="5"/>
        <v>0</v>
      </c>
      <c r="J16" s="51">
        <f t="shared" si="6"/>
        <v>0</v>
      </c>
      <c r="K16" s="51">
        <f t="shared" si="7"/>
        <v>0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704</v>
      </c>
      <c r="U16" s="51">
        <f t="shared" si="10"/>
        <v>0</v>
      </c>
      <c r="V16" s="51">
        <f t="shared" si="11"/>
        <v>375</v>
      </c>
      <c r="W16" s="51">
        <f t="shared" si="12"/>
        <v>329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139</v>
      </c>
      <c r="AK16" s="51">
        <v>0</v>
      </c>
      <c r="AL16" s="51">
        <v>132</v>
      </c>
      <c r="AM16" s="51">
        <v>7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565</v>
      </c>
      <c r="AS16" s="51">
        <v>0</v>
      </c>
      <c r="AT16" s="51">
        <v>243</v>
      </c>
      <c r="AU16" s="51">
        <v>322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75</v>
      </c>
      <c r="B17" s="49" t="s">
        <v>96</v>
      </c>
      <c r="C17" s="50" t="s">
        <v>182</v>
      </c>
      <c r="D17" s="51">
        <f t="shared" si="0"/>
        <v>763</v>
      </c>
      <c r="E17" s="51">
        <f t="shared" si="1"/>
        <v>344</v>
      </c>
      <c r="F17" s="51">
        <f t="shared" si="2"/>
        <v>225</v>
      </c>
      <c r="G17" s="51">
        <f t="shared" si="3"/>
        <v>164</v>
      </c>
      <c r="H17" s="51">
        <f t="shared" si="4"/>
        <v>24</v>
      </c>
      <c r="I17" s="51">
        <f t="shared" si="5"/>
        <v>6</v>
      </c>
      <c r="J17" s="51">
        <f t="shared" si="6"/>
        <v>0</v>
      </c>
      <c r="K17" s="51">
        <f t="shared" si="7"/>
        <v>0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763</v>
      </c>
      <c r="U17" s="51">
        <f t="shared" si="10"/>
        <v>344</v>
      </c>
      <c r="V17" s="51">
        <f t="shared" si="11"/>
        <v>225</v>
      </c>
      <c r="W17" s="51">
        <f t="shared" si="12"/>
        <v>164</v>
      </c>
      <c r="X17" s="51">
        <f t="shared" si="13"/>
        <v>24</v>
      </c>
      <c r="Y17" s="51">
        <f t="shared" si="14"/>
        <v>6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111</v>
      </c>
      <c r="AK17" s="51">
        <v>0</v>
      </c>
      <c r="AL17" s="51">
        <v>105</v>
      </c>
      <c r="AM17" s="51">
        <v>6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652</v>
      </c>
      <c r="AS17" s="51">
        <v>344</v>
      </c>
      <c r="AT17" s="51">
        <v>120</v>
      </c>
      <c r="AU17" s="51">
        <v>158</v>
      </c>
      <c r="AV17" s="51">
        <v>24</v>
      </c>
      <c r="AW17" s="51">
        <v>6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75</v>
      </c>
      <c r="B18" s="49" t="s">
        <v>97</v>
      </c>
      <c r="C18" s="50" t="s">
        <v>98</v>
      </c>
      <c r="D18" s="51">
        <f t="shared" si="0"/>
        <v>1981</v>
      </c>
      <c r="E18" s="51">
        <f t="shared" si="1"/>
        <v>1089</v>
      </c>
      <c r="F18" s="51">
        <f t="shared" si="2"/>
        <v>331</v>
      </c>
      <c r="G18" s="51">
        <f t="shared" si="3"/>
        <v>335</v>
      </c>
      <c r="H18" s="51">
        <f t="shared" si="4"/>
        <v>64</v>
      </c>
      <c r="I18" s="51">
        <f t="shared" si="5"/>
        <v>27</v>
      </c>
      <c r="J18" s="51">
        <f t="shared" si="6"/>
        <v>135</v>
      </c>
      <c r="K18" s="51">
        <f t="shared" si="7"/>
        <v>0</v>
      </c>
      <c r="L18" s="51">
        <f t="shared" si="8"/>
        <v>1704</v>
      </c>
      <c r="M18" s="51">
        <v>1089</v>
      </c>
      <c r="N18" s="51">
        <v>145</v>
      </c>
      <c r="O18" s="51">
        <v>335</v>
      </c>
      <c r="P18" s="51">
        <v>0</v>
      </c>
      <c r="Q18" s="51">
        <v>0</v>
      </c>
      <c r="R18" s="51">
        <v>135</v>
      </c>
      <c r="S18" s="51">
        <v>0</v>
      </c>
      <c r="T18" s="51">
        <f t="shared" si="9"/>
        <v>277</v>
      </c>
      <c r="U18" s="51">
        <f t="shared" si="10"/>
        <v>0</v>
      </c>
      <c r="V18" s="51">
        <f t="shared" si="11"/>
        <v>186</v>
      </c>
      <c r="W18" s="51">
        <f t="shared" si="12"/>
        <v>0</v>
      </c>
      <c r="X18" s="51">
        <f t="shared" si="13"/>
        <v>64</v>
      </c>
      <c r="Y18" s="51">
        <f t="shared" si="14"/>
        <v>27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277</v>
      </c>
      <c r="AS18" s="51">
        <v>0</v>
      </c>
      <c r="AT18" s="51">
        <v>186</v>
      </c>
      <c r="AU18" s="51">
        <v>0</v>
      </c>
      <c r="AV18" s="51">
        <v>64</v>
      </c>
      <c r="AW18" s="51">
        <v>27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75</v>
      </c>
      <c r="B19" s="49" t="s">
        <v>99</v>
      </c>
      <c r="C19" s="50" t="s">
        <v>100</v>
      </c>
      <c r="D19" s="51">
        <f t="shared" si="0"/>
        <v>105</v>
      </c>
      <c r="E19" s="51">
        <f t="shared" si="1"/>
        <v>61</v>
      </c>
      <c r="F19" s="51">
        <f t="shared" si="2"/>
        <v>20</v>
      </c>
      <c r="G19" s="51">
        <f t="shared" si="3"/>
        <v>24</v>
      </c>
      <c r="H19" s="51">
        <f t="shared" si="4"/>
        <v>0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63</v>
      </c>
      <c r="U19" s="51">
        <f t="shared" si="10"/>
        <v>19</v>
      </c>
      <c r="V19" s="51">
        <f t="shared" si="11"/>
        <v>20</v>
      </c>
      <c r="W19" s="51">
        <f t="shared" si="12"/>
        <v>24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19</v>
      </c>
      <c r="AC19" s="51">
        <v>19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44</v>
      </c>
      <c r="AS19" s="51">
        <v>0</v>
      </c>
      <c r="AT19" s="51">
        <v>20</v>
      </c>
      <c r="AU19" s="51">
        <v>24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42</v>
      </c>
      <c r="BQ19" s="51">
        <v>42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75</v>
      </c>
      <c r="B20" s="49" t="s">
        <v>101</v>
      </c>
      <c r="C20" s="50" t="s">
        <v>31</v>
      </c>
      <c r="D20" s="51">
        <f t="shared" si="0"/>
        <v>357</v>
      </c>
      <c r="E20" s="51">
        <f t="shared" si="1"/>
        <v>206</v>
      </c>
      <c r="F20" s="51">
        <f t="shared" si="2"/>
        <v>61</v>
      </c>
      <c r="G20" s="51">
        <f t="shared" si="3"/>
        <v>90</v>
      </c>
      <c r="H20" s="51">
        <f t="shared" si="4"/>
        <v>0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357</v>
      </c>
      <c r="M20" s="51">
        <v>206</v>
      </c>
      <c r="N20" s="51">
        <v>61</v>
      </c>
      <c r="O20" s="51">
        <v>90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0</v>
      </c>
      <c r="U20" s="51">
        <f t="shared" si="10"/>
        <v>0</v>
      </c>
      <c r="V20" s="51">
        <f t="shared" si="11"/>
        <v>0</v>
      </c>
      <c r="W20" s="51">
        <f t="shared" si="12"/>
        <v>0</v>
      </c>
      <c r="X20" s="51">
        <f t="shared" si="13"/>
        <v>0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75</v>
      </c>
      <c r="B21" s="49" t="s">
        <v>102</v>
      </c>
      <c r="C21" s="50" t="s">
        <v>103</v>
      </c>
      <c r="D21" s="51">
        <f t="shared" si="0"/>
        <v>1267</v>
      </c>
      <c r="E21" s="51">
        <f t="shared" si="1"/>
        <v>507</v>
      </c>
      <c r="F21" s="51">
        <f t="shared" si="2"/>
        <v>324</v>
      </c>
      <c r="G21" s="51">
        <f t="shared" si="3"/>
        <v>369</v>
      </c>
      <c r="H21" s="51">
        <f t="shared" si="4"/>
        <v>38</v>
      </c>
      <c r="I21" s="51">
        <f t="shared" si="5"/>
        <v>4</v>
      </c>
      <c r="J21" s="51">
        <f t="shared" si="6"/>
        <v>25</v>
      </c>
      <c r="K21" s="51">
        <f t="shared" si="7"/>
        <v>0</v>
      </c>
      <c r="L21" s="51">
        <f t="shared" si="8"/>
        <v>23</v>
      </c>
      <c r="M21" s="51">
        <v>23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445</v>
      </c>
      <c r="U21" s="51">
        <f t="shared" si="10"/>
        <v>0</v>
      </c>
      <c r="V21" s="51">
        <f t="shared" si="11"/>
        <v>246</v>
      </c>
      <c r="W21" s="51">
        <f t="shared" si="12"/>
        <v>157</v>
      </c>
      <c r="X21" s="51">
        <f t="shared" si="13"/>
        <v>38</v>
      </c>
      <c r="Y21" s="51">
        <f t="shared" si="14"/>
        <v>4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445</v>
      </c>
      <c r="AS21" s="51">
        <v>0</v>
      </c>
      <c r="AT21" s="51">
        <v>246</v>
      </c>
      <c r="AU21" s="51">
        <v>157</v>
      </c>
      <c r="AV21" s="51">
        <v>38</v>
      </c>
      <c r="AW21" s="51">
        <v>4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799</v>
      </c>
      <c r="BQ21" s="51">
        <v>484</v>
      </c>
      <c r="BR21" s="51">
        <v>78</v>
      </c>
      <c r="BS21" s="51">
        <v>212</v>
      </c>
      <c r="BT21" s="51">
        <v>0</v>
      </c>
      <c r="BU21" s="51">
        <v>0</v>
      </c>
      <c r="BV21" s="51">
        <v>25</v>
      </c>
      <c r="BW21" s="51">
        <v>0</v>
      </c>
    </row>
    <row r="22" spans="1:75" ht="13.5">
      <c r="A22" s="26" t="s">
        <v>75</v>
      </c>
      <c r="B22" s="49" t="s">
        <v>104</v>
      </c>
      <c r="C22" s="50" t="s">
        <v>105</v>
      </c>
      <c r="D22" s="51">
        <f t="shared" si="0"/>
        <v>136</v>
      </c>
      <c r="E22" s="51">
        <f t="shared" si="1"/>
        <v>109</v>
      </c>
      <c r="F22" s="51">
        <f t="shared" si="2"/>
        <v>16</v>
      </c>
      <c r="G22" s="51">
        <f t="shared" si="3"/>
        <v>11</v>
      </c>
      <c r="H22" s="51">
        <f t="shared" si="4"/>
        <v>0</v>
      </c>
      <c r="I22" s="51">
        <f t="shared" si="5"/>
        <v>0</v>
      </c>
      <c r="J22" s="51">
        <f t="shared" si="6"/>
        <v>0</v>
      </c>
      <c r="K22" s="51">
        <f t="shared" si="7"/>
        <v>0</v>
      </c>
      <c r="L22" s="51">
        <f t="shared" si="8"/>
        <v>136</v>
      </c>
      <c r="M22" s="51">
        <v>109</v>
      </c>
      <c r="N22" s="51">
        <v>16</v>
      </c>
      <c r="O22" s="51">
        <v>11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0</v>
      </c>
      <c r="U22" s="51">
        <f t="shared" si="10"/>
        <v>0</v>
      </c>
      <c r="V22" s="51">
        <f t="shared" si="11"/>
        <v>0</v>
      </c>
      <c r="W22" s="51">
        <f t="shared" si="12"/>
        <v>0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75</v>
      </c>
      <c r="B23" s="49" t="s">
        <v>106</v>
      </c>
      <c r="C23" s="50" t="s">
        <v>107</v>
      </c>
      <c r="D23" s="51">
        <f t="shared" si="0"/>
        <v>0</v>
      </c>
      <c r="E23" s="51">
        <f t="shared" si="1"/>
        <v>0</v>
      </c>
      <c r="F23" s="51">
        <f t="shared" si="2"/>
        <v>0</v>
      </c>
      <c r="G23" s="51">
        <f t="shared" si="3"/>
        <v>0</v>
      </c>
      <c r="H23" s="51">
        <f t="shared" si="4"/>
        <v>0</v>
      </c>
      <c r="I23" s="51">
        <f t="shared" si="5"/>
        <v>0</v>
      </c>
      <c r="J23" s="51">
        <f t="shared" si="6"/>
        <v>0</v>
      </c>
      <c r="K23" s="51">
        <f t="shared" si="7"/>
        <v>0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0</v>
      </c>
      <c r="U23" s="51">
        <f t="shared" si="10"/>
        <v>0</v>
      </c>
      <c r="V23" s="51">
        <f t="shared" si="11"/>
        <v>0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75</v>
      </c>
      <c r="B24" s="49" t="s">
        <v>108</v>
      </c>
      <c r="C24" s="50" t="s">
        <v>159</v>
      </c>
      <c r="D24" s="51">
        <f t="shared" si="0"/>
        <v>252</v>
      </c>
      <c r="E24" s="51">
        <f t="shared" si="1"/>
        <v>148</v>
      </c>
      <c r="F24" s="51">
        <f t="shared" si="2"/>
        <v>37</v>
      </c>
      <c r="G24" s="51">
        <f t="shared" si="3"/>
        <v>67</v>
      </c>
      <c r="H24" s="51">
        <f t="shared" si="4"/>
        <v>0</v>
      </c>
      <c r="I24" s="51">
        <f t="shared" si="5"/>
        <v>0</v>
      </c>
      <c r="J24" s="51">
        <f t="shared" si="6"/>
        <v>0</v>
      </c>
      <c r="K24" s="51">
        <f t="shared" si="7"/>
        <v>0</v>
      </c>
      <c r="L24" s="51">
        <f t="shared" si="8"/>
        <v>252</v>
      </c>
      <c r="M24" s="51">
        <v>148</v>
      </c>
      <c r="N24" s="51">
        <v>37</v>
      </c>
      <c r="O24" s="51">
        <v>67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0</v>
      </c>
      <c r="U24" s="51">
        <f t="shared" si="10"/>
        <v>0</v>
      </c>
      <c r="V24" s="51">
        <f t="shared" si="11"/>
        <v>0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75</v>
      </c>
      <c r="B25" s="49" t="s">
        <v>109</v>
      </c>
      <c r="C25" s="50" t="s">
        <v>110</v>
      </c>
      <c r="D25" s="51">
        <f t="shared" si="0"/>
        <v>349</v>
      </c>
      <c r="E25" s="51">
        <f t="shared" si="1"/>
        <v>164</v>
      </c>
      <c r="F25" s="51">
        <f t="shared" si="2"/>
        <v>103</v>
      </c>
      <c r="G25" s="51">
        <f t="shared" si="3"/>
        <v>52</v>
      </c>
      <c r="H25" s="51">
        <f t="shared" si="4"/>
        <v>9</v>
      </c>
      <c r="I25" s="51">
        <f t="shared" si="5"/>
        <v>0</v>
      </c>
      <c r="J25" s="51">
        <f t="shared" si="6"/>
        <v>18</v>
      </c>
      <c r="K25" s="51">
        <f t="shared" si="7"/>
        <v>3</v>
      </c>
      <c r="L25" s="51">
        <f t="shared" si="8"/>
        <v>349</v>
      </c>
      <c r="M25" s="51">
        <v>164</v>
      </c>
      <c r="N25" s="51">
        <v>103</v>
      </c>
      <c r="O25" s="51">
        <v>52</v>
      </c>
      <c r="P25" s="51">
        <v>9</v>
      </c>
      <c r="Q25" s="51">
        <v>0</v>
      </c>
      <c r="R25" s="51">
        <v>18</v>
      </c>
      <c r="S25" s="51">
        <v>3</v>
      </c>
      <c r="T25" s="51">
        <f t="shared" si="9"/>
        <v>0</v>
      </c>
      <c r="U25" s="51">
        <f t="shared" si="10"/>
        <v>0</v>
      </c>
      <c r="V25" s="51">
        <f t="shared" si="11"/>
        <v>0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75</v>
      </c>
      <c r="B26" s="49" t="s">
        <v>111</v>
      </c>
      <c r="C26" s="50" t="s">
        <v>112</v>
      </c>
      <c r="D26" s="51">
        <f t="shared" si="0"/>
        <v>349</v>
      </c>
      <c r="E26" s="51">
        <f t="shared" si="1"/>
        <v>0</v>
      </c>
      <c r="F26" s="51">
        <f t="shared" si="2"/>
        <v>121</v>
      </c>
      <c r="G26" s="51">
        <f t="shared" si="3"/>
        <v>192</v>
      </c>
      <c r="H26" s="51">
        <f t="shared" si="4"/>
        <v>36</v>
      </c>
      <c r="I26" s="51">
        <f t="shared" si="5"/>
        <v>0</v>
      </c>
      <c r="J26" s="51">
        <f t="shared" si="6"/>
        <v>0</v>
      </c>
      <c r="K26" s="51">
        <f t="shared" si="7"/>
        <v>0</v>
      </c>
      <c r="L26" s="51">
        <f t="shared" si="8"/>
        <v>186</v>
      </c>
      <c r="M26" s="51">
        <v>0</v>
      </c>
      <c r="N26" s="51">
        <v>72</v>
      </c>
      <c r="O26" s="51">
        <v>96</v>
      </c>
      <c r="P26" s="51">
        <v>18</v>
      </c>
      <c r="Q26" s="51">
        <v>0</v>
      </c>
      <c r="R26" s="51">
        <v>0</v>
      </c>
      <c r="S26" s="51">
        <v>0</v>
      </c>
      <c r="T26" s="51">
        <f t="shared" si="9"/>
        <v>163</v>
      </c>
      <c r="U26" s="51">
        <f t="shared" si="10"/>
        <v>0</v>
      </c>
      <c r="V26" s="51">
        <f t="shared" si="11"/>
        <v>49</v>
      </c>
      <c r="W26" s="51">
        <f t="shared" si="12"/>
        <v>96</v>
      </c>
      <c r="X26" s="51">
        <f t="shared" si="13"/>
        <v>18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163</v>
      </c>
      <c r="AS26" s="51">
        <v>0</v>
      </c>
      <c r="AT26" s="51">
        <v>49</v>
      </c>
      <c r="AU26" s="51">
        <v>96</v>
      </c>
      <c r="AV26" s="51">
        <v>18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75</v>
      </c>
      <c r="B27" s="49" t="s">
        <v>113</v>
      </c>
      <c r="C27" s="50" t="s">
        <v>114</v>
      </c>
      <c r="D27" s="51">
        <f t="shared" si="0"/>
        <v>260</v>
      </c>
      <c r="E27" s="51">
        <f t="shared" si="1"/>
        <v>107</v>
      </c>
      <c r="F27" s="51">
        <f t="shared" si="2"/>
        <v>59</v>
      </c>
      <c r="G27" s="51">
        <f t="shared" si="3"/>
        <v>80</v>
      </c>
      <c r="H27" s="51">
        <f t="shared" si="4"/>
        <v>14</v>
      </c>
      <c r="I27" s="51">
        <f t="shared" si="5"/>
        <v>0</v>
      </c>
      <c r="J27" s="51">
        <f t="shared" si="6"/>
        <v>0</v>
      </c>
      <c r="K27" s="51">
        <f t="shared" si="7"/>
        <v>0</v>
      </c>
      <c r="L27" s="51">
        <f t="shared" si="8"/>
        <v>241</v>
      </c>
      <c r="M27" s="51">
        <v>107</v>
      </c>
      <c r="N27" s="51">
        <v>40</v>
      </c>
      <c r="O27" s="51">
        <v>80</v>
      </c>
      <c r="P27" s="51">
        <v>14</v>
      </c>
      <c r="Q27" s="51">
        <v>0</v>
      </c>
      <c r="R27" s="51">
        <v>0</v>
      </c>
      <c r="S27" s="51">
        <v>0</v>
      </c>
      <c r="T27" s="51">
        <f t="shared" si="9"/>
        <v>19</v>
      </c>
      <c r="U27" s="51">
        <f t="shared" si="10"/>
        <v>0</v>
      </c>
      <c r="V27" s="51">
        <f t="shared" si="11"/>
        <v>19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19</v>
      </c>
      <c r="AC27" s="51">
        <v>0</v>
      </c>
      <c r="AD27" s="51">
        <v>19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75</v>
      </c>
      <c r="B28" s="49" t="s">
        <v>115</v>
      </c>
      <c r="C28" s="50" t="s">
        <v>116</v>
      </c>
      <c r="D28" s="51">
        <f t="shared" si="0"/>
        <v>34</v>
      </c>
      <c r="E28" s="51">
        <f t="shared" si="1"/>
        <v>0</v>
      </c>
      <c r="F28" s="51">
        <f t="shared" si="2"/>
        <v>10</v>
      </c>
      <c r="G28" s="51">
        <f t="shared" si="3"/>
        <v>20</v>
      </c>
      <c r="H28" s="51">
        <f t="shared" si="4"/>
        <v>4</v>
      </c>
      <c r="I28" s="51">
        <f t="shared" si="5"/>
        <v>0</v>
      </c>
      <c r="J28" s="51">
        <f t="shared" si="6"/>
        <v>0</v>
      </c>
      <c r="K28" s="51">
        <f t="shared" si="7"/>
        <v>0</v>
      </c>
      <c r="L28" s="51">
        <f t="shared" si="8"/>
        <v>34</v>
      </c>
      <c r="M28" s="51">
        <v>0</v>
      </c>
      <c r="N28" s="51">
        <v>10</v>
      </c>
      <c r="O28" s="51">
        <v>20</v>
      </c>
      <c r="P28" s="51">
        <v>4</v>
      </c>
      <c r="Q28" s="51">
        <v>0</v>
      </c>
      <c r="R28" s="51">
        <v>0</v>
      </c>
      <c r="S28" s="51">
        <v>0</v>
      </c>
      <c r="T28" s="51">
        <f t="shared" si="9"/>
        <v>0</v>
      </c>
      <c r="U28" s="51">
        <f t="shared" si="10"/>
        <v>0</v>
      </c>
      <c r="V28" s="51">
        <f t="shared" si="11"/>
        <v>0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75</v>
      </c>
      <c r="B29" s="49" t="s">
        <v>117</v>
      </c>
      <c r="C29" s="50" t="s">
        <v>118</v>
      </c>
      <c r="D29" s="51">
        <f t="shared" si="0"/>
        <v>1130</v>
      </c>
      <c r="E29" s="51">
        <f t="shared" si="1"/>
        <v>726</v>
      </c>
      <c r="F29" s="51">
        <f t="shared" si="2"/>
        <v>186</v>
      </c>
      <c r="G29" s="51">
        <f t="shared" si="3"/>
        <v>152</v>
      </c>
      <c r="H29" s="51">
        <f t="shared" si="4"/>
        <v>26</v>
      </c>
      <c r="I29" s="51">
        <f t="shared" si="5"/>
        <v>7</v>
      </c>
      <c r="J29" s="51">
        <f t="shared" si="6"/>
        <v>33</v>
      </c>
      <c r="K29" s="51">
        <f t="shared" si="7"/>
        <v>0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1130</v>
      </c>
      <c r="U29" s="51">
        <f t="shared" si="10"/>
        <v>726</v>
      </c>
      <c r="V29" s="51">
        <f t="shared" si="11"/>
        <v>186</v>
      </c>
      <c r="W29" s="51">
        <f t="shared" si="12"/>
        <v>152</v>
      </c>
      <c r="X29" s="51">
        <f t="shared" si="13"/>
        <v>26</v>
      </c>
      <c r="Y29" s="51">
        <f t="shared" si="14"/>
        <v>7</v>
      </c>
      <c r="Z29" s="51">
        <f t="shared" si="15"/>
        <v>33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78</v>
      </c>
      <c r="AK29" s="51">
        <v>0</v>
      </c>
      <c r="AL29" s="51">
        <v>74</v>
      </c>
      <c r="AM29" s="51">
        <v>4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1052</v>
      </c>
      <c r="AS29" s="51">
        <v>726</v>
      </c>
      <c r="AT29" s="51">
        <v>112</v>
      </c>
      <c r="AU29" s="51">
        <v>148</v>
      </c>
      <c r="AV29" s="51">
        <v>26</v>
      </c>
      <c r="AW29" s="51">
        <v>7</v>
      </c>
      <c r="AX29" s="51">
        <v>33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75</v>
      </c>
      <c r="B30" s="49" t="s">
        <v>119</v>
      </c>
      <c r="C30" s="50" t="s">
        <v>120</v>
      </c>
      <c r="D30" s="51">
        <f t="shared" si="0"/>
        <v>2869</v>
      </c>
      <c r="E30" s="51">
        <f t="shared" si="1"/>
        <v>867</v>
      </c>
      <c r="F30" s="51">
        <f t="shared" si="2"/>
        <v>177</v>
      </c>
      <c r="G30" s="51">
        <f t="shared" si="3"/>
        <v>235</v>
      </c>
      <c r="H30" s="51">
        <f t="shared" si="4"/>
        <v>60</v>
      </c>
      <c r="I30" s="51">
        <f t="shared" si="5"/>
        <v>17</v>
      </c>
      <c r="J30" s="51">
        <f t="shared" si="6"/>
        <v>0</v>
      </c>
      <c r="K30" s="51">
        <f t="shared" si="7"/>
        <v>1513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2869</v>
      </c>
      <c r="U30" s="51">
        <f t="shared" si="10"/>
        <v>867</v>
      </c>
      <c r="V30" s="51">
        <f t="shared" si="11"/>
        <v>177</v>
      </c>
      <c r="W30" s="51">
        <f t="shared" si="12"/>
        <v>235</v>
      </c>
      <c r="X30" s="51">
        <f t="shared" si="13"/>
        <v>60</v>
      </c>
      <c r="Y30" s="51">
        <f t="shared" si="14"/>
        <v>17</v>
      </c>
      <c r="Z30" s="51">
        <f t="shared" si="15"/>
        <v>0</v>
      </c>
      <c r="AA30" s="51">
        <f t="shared" si="16"/>
        <v>1513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1356</v>
      </c>
      <c r="AS30" s="51">
        <v>867</v>
      </c>
      <c r="AT30" s="51">
        <v>177</v>
      </c>
      <c r="AU30" s="51">
        <v>235</v>
      </c>
      <c r="AV30" s="51">
        <v>60</v>
      </c>
      <c r="AW30" s="51">
        <v>17</v>
      </c>
      <c r="AX30" s="51">
        <v>0</v>
      </c>
      <c r="AY30" s="51">
        <v>0</v>
      </c>
      <c r="AZ30" s="51">
        <f t="shared" si="20"/>
        <v>1513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1513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75</v>
      </c>
      <c r="B31" s="49" t="s">
        <v>121</v>
      </c>
      <c r="C31" s="50" t="s">
        <v>122</v>
      </c>
      <c r="D31" s="51">
        <f t="shared" si="0"/>
        <v>934</v>
      </c>
      <c r="E31" s="51">
        <f t="shared" si="1"/>
        <v>246</v>
      </c>
      <c r="F31" s="51">
        <f t="shared" si="2"/>
        <v>67</v>
      </c>
      <c r="G31" s="51">
        <f t="shared" si="3"/>
        <v>60</v>
      </c>
      <c r="H31" s="51">
        <f t="shared" si="4"/>
        <v>11</v>
      </c>
      <c r="I31" s="51">
        <f t="shared" si="5"/>
        <v>2</v>
      </c>
      <c r="J31" s="51">
        <f t="shared" si="6"/>
        <v>0</v>
      </c>
      <c r="K31" s="51">
        <f t="shared" si="7"/>
        <v>548</v>
      </c>
      <c r="L31" s="51">
        <f t="shared" si="8"/>
        <v>246</v>
      </c>
      <c r="M31" s="51">
        <v>246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688</v>
      </c>
      <c r="U31" s="51">
        <f t="shared" si="10"/>
        <v>0</v>
      </c>
      <c r="V31" s="51">
        <f t="shared" si="11"/>
        <v>67</v>
      </c>
      <c r="W31" s="51">
        <f t="shared" si="12"/>
        <v>60</v>
      </c>
      <c r="X31" s="51">
        <f t="shared" si="13"/>
        <v>11</v>
      </c>
      <c r="Y31" s="51">
        <f t="shared" si="14"/>
        <v>2</v>
      </c>
      <c r="Z31" s="51">
        <f t="shared" si="15"/>
        <v>0</v>
      </c>
      <c r="AA31" s="51">
        <f t="shared" si="16"/>
        <v>548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140</v>
      </c>
      <c r="AS31" s="51">
        <v>0</v>
      </c>
      <c r="AT31" s="51">
        <v>67</v>
      </c>
      <c r="AU31" s="51">
        <v>60</v>
      </c>
      <c r="AV31" s="51">
        <v>11</v>
      </c>
      <c r="AW31" s="51">
        <v>2</v>
      </c>
      <c r="AX31" s="51">
        <v>0</v>
      </c>
      <c r="AY31" s="51">
        <v>0</v>
      </c>
      <c r="AZ31" s="51">
        <f t="shared" si="20"/>
        <v>548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548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75</v>
      </c>
      <c r="B32" s="49" t="s">
        <v>123</v>
      </c>
      <c r="C32" s="50" t="s">
        <v>124</v>
      </c>
      <c r="D32" s="51">
        <f t="shared" si="0"/>
        <v>501</v>
      </c>
      <c r="E32" s="51">
        <f t="shared" si="1"/>
        <v>6</v>
      </c>
      <c r="F32" s="51">
        <f t="shared" si="2"/>
        <v>227</v>
      </c>
      <c r="G32" s="51">
        <f t="shared" si="3"/>
        <v>268</v>
      </c>
      <c r="H32" s="51">
        <f t="shared" si="4"/>
        <v>0</v>
      </c>
      <c r="I32" s="51">
        <f t="shared" si="5"/>
        <v>0</v>
      </c>
      <c r="J32" s="51">
        <f t="shared" si="6"/>
        <v>0</v>
      </c>
      <c r="K32" s="51">
        <f t="shared" si="7"/>
        <v>0</v>
      </c>
      <c r="L32" s="51">
        <f t="shared" si="8"/>
        <v>495</v>
      </c>
      <c r="M32" s="51">
        <v>3</v>
      </c>
      <c r="N32" s="51">
        <v>224</v>
      </c>
      <c r="O32" s="51">
        <v>268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6</v>
      </c>
      <c r="BQ32" s="51">
        <v>3</v>
      </c>
      <c r="BR32" s="51">
        <v>3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75</v>
      </c>
      <c r="B33" s="49" t="s">
        <v>125</v>
      </c>
      <c r="C33" s="50" t="s">
        <v>126</v>
      </c>
      <c r="D33" s="51">
        <f t="shared" si="0"/>
        <v>578</v>
      </c>
      <c r="E33" s="51">
        <f t="shared" si="1"/>
        <v>223</v>
      </c>
      <c r="F33" s="51">
        <f t="shared" si="2"/>
        <v>210</v>
      </c>
      <c r="G33" s="51">
        <f t="shared" si="3"/>
        <v>145</v>
      </c>
      <c r="H33" s="51">
        <f t="shared" si="4"/>
        <v>0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355</v>
      </c>
      <c r="U33" s="51">
        <f t="shared" si="10"/>
        <v>0</v>
      </c>
      <c r="V33" s="51">
        <f t="shared" si="11"/>
        <v>210</v>
      </c>
      <c r="W33" s="51">
        <f t="shared" si="12"/>
        <v>145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355</v>
      </c>
      <c r="AS33" s="51">
        <v>0</v>
      </c>
      <c r="AT33" s="51">
        <v>210</v>
      </c>
      <c r="AU33" s="51">
        <v>145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223</v>
      </c>
      <c r="BQ33" s="51">
        <v>223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75</v>
      </c>
      <c r="B34" s="49" t="s">
        <v>127</v>
      </c>
      <c r="C34" s="50" t="s">
        <v>128</v>
      </c>
      <c r="D34" s="51">
        <f t="shared" si="0"/>
        <v>17</v>
      </c>
      <c r="E34" s="51">
        <f t="shared" si="1"/>
        <v>0</v>
      </c>
      <c r="F34" s="51">
        <f t="shared" si="2"/>
        <v>0</v>
      </c>
      <c r="G34" s="51">
        <f t="shared" si="3"/>
        <v>0</v>
      </c>
      <c r="H34" s="51">
        <f t="shared" si="4"/>
        <v>0</v>
      </c>
      <c r="I34" s="51">
        <f t="shared" si="5"/>
        <v>0</v>
      </c>
      <c r="J34" s="51">
        <f t="shared" si="6"/>
        <v>0</v>
      </c>
      <c r="K34" s="51">
        <f t="shared" si="7"/>
        <v>17</v>
      </c>
      <c r="L34" s="51">
        <f t="shared" si="8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17</v>
      </c>
      <c r="U34" s="51">
        <f t="shared" si="10"/>
        <v>0</v>
      </c>
      <c r="V34" s="51">
        <f t="shared" si="11"/>
        <v>0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17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17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17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75</v>
      </c>
      <c r="B35" s="49" t="s">
        <v>129</v>
      </c>
      <c r="C35" s="50" t="s">
        <v>130</v>
      </c>
      <c r="D35" s="51">
        <f t="shared" si="0"/>
        <v>69</v>
      </c>
      <c r="E35" s="51">
        <f t="shared" si="1"/>
        <v>21</v>
      </c>
      <c r="F35" s="51">
        <f t="shared" si="2"/>
        <v>32</v>
      </c>
      <c r="G35" s="51">
        <f t="shared" si="3"/>
        <v>16</v>
      </c>
      <c r="H35" s="51">
        <f t="shared" si="4"/>
        <v>0</v>
      </c>
      <c r="I35" s="51">
        <f t="shared" si="5"/>
        <v>0</v>
      </c>
      <c r="J35" s="51">
        <f t="shared" si="6"/>
        <v>0</v>
      </c>
      <c r="K35" s="51">
        <f t="shared" si="7"/>
        <v>0</v>
      </c>
      <c r="L35" s="51">
        <f t="shared" si="8"/>
        <v>48</v>
      </c>
      <c r="M35" s="51">
        <v>0</v>
      </c>
      <c r="N35" s="51">
        <v>32</v>
      </c>
      <c r="O35" s="51">
        <v>16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0</v>
      </c>
      <c r="U35" s="51">
        <f t="shared" si="10"/>
        <v>0</v>
      </c>
      <c r="V35" s="51">
        <f t="shared" si="11"/>
        <v>0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21</v>
      </c>
      <c r="BQ35" s="51">
        <v>21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75</v>
      </c>
      <c r="B36" s="49" t="s">
        <v>131</v>
      </c>
      <c r="C36" s="50" t="s">
        <v>132</v>
      </c>
      <c r="D36" s="51">
        <f t="shared" si="0"/>
        <v>293</v>
      </c>
      <c r="E36" s="51">
        <f t="shared" si="1"/>
        <v>29</v>
      </c>
      <c r="F36" s="51">
        <f t="shared" si="2"/>
        <v>139</v>
      </c>
      <c r="G36" s="51">
        <f t="shared" si="3"/>
        <v>125</v>
      </c>
      <c r="H36" s="51">
        <f t="shared" si="4"/>
        <v>0</v>
      </c>
      <c r="I36" s="51">
        <f t="shared" si="5"/>
        <v>0</v>
      </c>
      <c r="J36" s="51">
        <f t="shared" si="6"/>
        <v>0</v>
      </c>
      <c r="K36" s="51">
        <f t="shared" si="7"/>
        <v>0</v>
      </c>
      <c r="L36" s="51">
        <f t="shared" si="8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262</v>
      </c>
      <c r="U36" s="51">
        <f t="shared" si="10"/>
        <v>0</v>
      </c>
      <c r="V36" s="51">
        <f t="shared" si="11"/>
        <v>137</v>
      </c>
      <c r="W36" s="51">
        <f t="shared" si="12"/>
        <v>125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262</v>
      </c>
      <c r="AS36" s="51">
        <v>0</v>
      </c>
      <c r="AT36" s="51">
        <v>137</v>
      </c>
      <c r="AU36" s="51">
        <v>125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31</v>
      </c>
      <c r="BQ36" s="51">
        <v>29</v>
      </c>
      <c r="BR36" s="51">
        <v>2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75</v>
      </c>
      <c r="B37" s="49" t="s">
        <v>133</v>
      </c>
      <c r="C37" s="50" t="s">
        <v>134</v>
      </c>
      <c r="D37" s="51">
        <f t="shared" si="0"/>
        <v>403</v>
      </c>
      <c r="E37" s="51">
        <f t="shared" si="1"/>
        <v>222</v>
      </c>
      <c r="F37" s="51">
        <f t="shared" si="2"/>
        <v>89</v>
      </c>
      <c r="G37" s="51">
        <f t="shared" si="3"/>
        <v>92</v>
      </c>
      <c r="H37" s="51">
        <f t="shared" si="4"/>
        <v>0</v>
      </c>
      <c r="I37" s="51">
        <f t="shared" si="5"/>
        <v>0</v>
      </c>
      <c r="J37" s="51">
        <f t="shared" si="6"/>
        <v>0</v>
      </c>
      <c r="K37" s="51">
        <f t="shared" si="7"/>
        <v>0</v>
      </c>
      <c r="L37" s="51">
        <f t="shared" si="8"/>
        <v>403</v>
      </c>
      <c r="M37" s="51">
        <v>222</v>
      </c>
      <c r="N37" s="51">
        <v>89</v>
      </c>
      <c r="O37" s="51">
        <v>92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0</v>
      </c>
      <c r="U37" s="51">
        <f t="shared" si="10"/>
        <v>0</v>
      </c>
      <c r="V37" s="51">
        <f t="shared" si="11"/>
        <v>0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75</v>
      </c>
      <c r="B38" s="49" t="s">
        <v>135</v>
      </c>
      <c r="C38" s="50" t="s">
        <v>136</v>
      </c>
      <c r="D38" s="51">
        <f t="shared" si="0"/>
        <v>1198</v>
      </c>
      <c r="E38" s="51">
        <f t="shared" si="1"/>
        <v>818</v>
      </c>
      <c r="F38" s="51">
        <f t="shared" si="2"/>
        <v>168</v>
      </c>
      <c r="G38" s="51">
        <f t="shared" si="3"/>
        <v>208</v>
      </c>
      <c r="H38" s="51">
        <f t="shared" si="4"/>
        <v>0</v>
      </c>
      <c r="I38" s="51">
        <f t="shared" si="5"/>
        <v>0</v>
      </c>
      <c r="J38" s="51">
        <f t="shared" si="6"/>
        <v>4</v>
      </c>
      <c r="K38" s="51">
        <f t="shared" si="7"/>
        <v>0</v>
      </c>
      <c r="L38" s="51">
        <f t="shared" si="8"/>
        <v>599</v>
      </c>
      <c r="M38" s="51">
        <v>409</v>
      </c>
      <c r="N38" s="51">
        <v>84</v>
      </c>
      <c r="O38" s="51">
        <v>104</v>
      </c>
      <c r="P38" s="51">
        <v>0</v>
      </c>
      <c r="Q38" s="51">
        <v>0</v>
      </c>
      <c r="R38" s="51">
        <v>2</v>
      </c>
      <c r="S38" s="51">
        <v>0</v>
      </c>
      <c r="T38" s="51">
        <f t="shared" si="9"/>
        <v>599</v>
      </c>
      <c r="U38" s="51">
        <f t="shared" si="10"/>
        <v>409</v>
      </c>
      <c r="V38" s="51">
        <f t="shared" si="11"/>
        <v>84</v>
      </c>
      <c r="W38" s="51">
        <f t="shared" si="12"/>
        <v>104</v>
      </c>
      <c r="X38" s="51">
        <f t="shared" si="13"/>
        <v>0</v>
      </c>
      <c r="Y38" s="51">
        <f t="shared" si="14"/>
        <v>0</v>
      </c>
      <c r="Z38" s="51">
        <f t="shared" si="15"/>
        <v>2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599</v>
      </c>
      <c r="AS38" s="51">
        <v>409</v>
      </c>
      <c r="AT38" s="51">
        <v>84</v>
      </c>
      <c r="AU38" s="51">
        <v>104</v>
      </c>
      <c r="AV38" s="51">
        <v>0</v>
      </c>
      <c r="AW38" s="51">
        <v>0</v>
      </c>
      <c r="AX38" s="51">
        <v>2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75</v>
      </c>
      <c r="B39" s="49" t="s">
        <v>137</v>
      </c>
      <c r="C39" s="50" t="s">
        <v>30</v>
      </c>
      <c r="D39" s="51">
        <f t="shared" si="0"/>
        <v>82</v>
      </c>
      <c r="E39" s="51">
        <f t="shared" si="1"/>
        <v>30</v>
      </c>
      <c r="F39" s="51">
        <f t="shared" si="2"/>
        <v>37</v>
      </c>
      <c r="G39" s="51">
        <f t="shared" si="3"/>
        <v>9</v>
      </c>
      <c r="H39" s="51">
        <f t="shared" si="4"/>
        <v>5</v>
      </c>
      <c r="I39" s="51">
        <f t="shared" si="5"/>
        <v>0</v>
      </c>
      <c r="J39" s="51">
        <f t="shared" si="6"/>
        <v>1</v>
      </c>
      <c r="K39" s="51">
        <f t="shared" si="7"/>
        <v>0</v>
      </c>
      <c r="L39" s="51">
        <f t="shared" si="8"/>
        <v>41</v>
      </c>
      <c r="M39" s="51">
        <v>0</v>
      </c>
      <c r="N39" s="51">
        <v>26</v>
      </c>
      <c r="O39" s="51">
        <v>9</v>
      </c>
      <c r="P39" s="51">
        <v>5</v>
      </c>
      <c r="Q39" s="51">
        <v>0</v>
      </c>
      <c r="R39" s="51">
        <v>1</v>
      </c>
      <c r="S39" s="51">
        <v>0</v>
      </c>
      <c r="T39" s="51">
        <f t="shared" si="9"/>
        <v>11</v>
      </c>
      <c r="U39" s="51">
        <f t="shared" si="10"/>
        <v>0</v>
      </c>
      <c r="V39" s="51">
        <f t="shared" si="11"/>
        <v>11</v>
      </c>
      <c r="W39" s="51">
        <f t="shared" si="12"/>
        <v>0</v>
      </c>
      <c r="X39" s="51">
        <f t="shared" si="13"/>
        <v>0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11</v>
      </c>
      <c r="AK39" s="51">
        <v>0</v>
      </c>
      <c r="AL39" s="51">
        <v>11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30</v>
      </c>
      <c r="BQ39" s="51">
        <v>30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75</v>
      </c>
      <c r="B40" s="49" t="s">
        <v>138</v>
      </c>
      <c r="C40" s="50" t="s">
        <v>158</v>
      </c>
      <c r="D40" s="51">
        <f t="shared" si="0"/>
        <v>233</v>
      </c>
      <c r="E40" s="51">
        <f t="shared" si="1"/>
        <v>54</v>
      </c>
      <c r="F40" s="51">
        <f t="shared" si="2"/>
        <v>11</v>
      </c>
      <c r="G40" s="51">
        <f t="shared" si="3"/>
        <v>14</v>
      </c>
      <c r="H40" s="51">
        <f t="shared" si="4"/>
        <v>3</v>
      </c>
      <c r="I40" s="51">
        <f t="shared" si="5"/>
        <v>0</v>
      </c>
      <c r="J40" s="51">
        <f t="shared" si="6"/>
        <v>0</v>
      </c>
      <c r="K40" s="51">
        <f t="shared" si="7"/>
        <v>151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233</v>
      </c>
      <c r="U40" s="51">
        <f t="shared" si="10"/>
        <v>54</v>
      </c>
      <c r="V40" s="51">
        <f t="shared" si="11"/>
        <v>11</v>
      </c>
      <c r="W40" s="51">
        <f t="shared" si="12"/>
        <v>14</v>
      </c>
      <c r="X40" s="51">
        <f t="shared" si="13"/>
        <v>3</v>
      </c>
      <c r="Y40" s="51">
        <f t="shared" si="14"/>
        <v>0</v>
      </c>
      <c r="Z40" s="51">
        <f t="shared" si="15"/>
        <v>0</v>
      </c>
      <c r="AA40" s="51">
        <f t="shared" si="16"/>
        <v>151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233</v>
      </c>
      <c r="AS40" s="51">
        <v>54</v>
      </c>
      <c r="AT40" s="51">
        <v>11</v>
      </c>
      <c r="AU40" s="51">
        <v>14</v>
      </c>
      <c r="AV40" s="51">
        <v>3</v>
      </c>
      <c r="AW40" s="51">
        <v>0</v>
      </c>
      <c r="AX40" s="51">
        <v>0</v>
      </c>
      <c r="AY40" s="51">
        <v>151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75</v>
      </c>
      <c r="B41" s="49" t="s">
        <v>139</v>
      </c>
      <c r="C41" s="50" t="s">
        <v>32</v>
      </c>
      <c r="D41" s="51">
        <f t="shared" si="0"/>
        <v>87</v>
      </c>
      <c r="E41" s="51">
        <f t="shared" si="1"/>
        <v>60</v>
      </c>
      <c r="F41" s="51">
        <f t="shared" si="2"/>
        <v>14</v>
      </c>
      <c r="G41" s="51">
        <f t="shared" si="3"/>
        <v>13</v>
      </c>
      <c r="H41" s="51">
        <f t="shared" si="4"/>
        <v>0</v>
      </c>
      <c r="I41" s="51">
        <f t="shared" si="5"/>
        <v>0</v>
      </c>
      <c r="J41" s="51">
        <f t="shared" si="6"/>
        <v>0</v>
      </c>
      <c r="K41" s="51">
        <f t="shared" si="7"/>
        <v>0</v>
      </c>
      <c r="L41" s="51">
        <f t="shared" si="8"/>
        <v>87</v>
      </c>
      <c r="M41" s="51">
        <v>60</v>
      </c>
      <c r="N41" s="51">
        <v>14</v>
      </c>
      <c r="O41" s="51">
        <v>13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0</v>
      </c>
      <c r="U41" s="51">
        <f t="shared" si="10"/>
        <v>0</v>
      </c>
      <c r="V41" s="51">
        <f t="shared" si="11"/>
        <v>0</v>
      </c>
      <c r="W41" s="51">
        <f t="shared" si="12"/>
        <v>0</v>
      </c>
      <c r="X41" s="51">
        <f t="shared" si="13"/>
        <v>0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75</v>
      </c>
      <c r="B42" s="49" t="s">
        <v>140</v>
      </c>
      <c r="C42" s="50" t="s">
        <v>141</v>
      </c>
      <c r="D42" s="51">
        <f t="shared" si="0"/>
        <v>138</v>
      </c>
      <c r="E42" s="51">
        <f t="shared" si="1"/>
        <v>44</v>
      </c>
      <c r="F42" s="51">
        <f t="shared" si="2"/>
        <v>13</v>
      </c>
      <c r="G42" s="51">
        <f t="shared" si="3"/>
        <v>17</v>
      </c>
      <c r="H42" s="51">
        <f t="shared" si="4"/>
        <v>0</v>
      </c>
      <c r="I42" s="51">
        <f t="shared" si="5"/>
        <v>0</v>
      </c>
      <c r="J42" s="51">
        <f t="shared" si="6"/>
        <v>0</v>
      </c>
      <c r="K42" s="51">
        <f t="shared" si="7"/>
        <v>64</v>
      </c>
      <c r="L42" s="51">
        <f t="shared" si="8"/>
        <v>74</v>
      </c>
      <c r="M42" s="51">
        <v>44</v>
      </c>
      <c r="N42" s="51">
        <v>13</v>
      </c>
      <c r="O42" s="51">
        <v>17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64</v>
      </c>
      <c r="U42" s="51">
        <f t="shared" si="10"/>
        <v>0</v>
      </c>
      <c r="V42" s="51">
        <f t="shared" si="11"/>
        <v>0</v>
      </c>
      <c r="W42" s="51">
        <f t="shared" si="12"/>
        <v>0</v>
      </c>
      <c r="X42" s="51">
        <f t="shared" si="13"/>
        <v>0</v>
      </c>
      <c r="Y42" s="51">
        <f t="shared" si="14"/>
        <v>0</v>
      </c>
      <c r="Z42" s="51">
        <f t="shared" si="15"/>
        <v>0</v>
      </c>
      <c r="AA42" s="51">
        <f t="shared" si="16"/>
        <v>64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26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26</v>
      </c>
      <c r="AZ42" s="51">
        <f t="shared" si="20"/>
        <v>38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38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75</v>
      </c>
      <c r="B43" s="49" t="s">
        <v>142</v>
      </c>
      <c r="C43" s="50" t="s">
        <v>23</v>
      </c>
      <c r="D43" s="51">
        <f t="shared" si="0"/>
        <v>166</v>
      </c>
      <c r="E43" s="51">
        <f t="shared" si="1"/>
        <v>95</v>
      </c>
      <c r="F43" s="51">
        <f t="shared" si="2"/>
        <v>44</v>
      </c>
      <c r="G43" s="51">
        <f t="shared" si="3"/>
        <v>24</v>
      </c>
      <c r="H43" s="51">
        <f t="shared" si="4"/>
        <v>0</v>
      </c>
      <c r="I43" s="51">
        <f t="shared" si="5"/>
        <v>0</v>
      </c>
      <c r="J43" s="51">
        <f t="shared" si="6"/>
        <v>3</v>
      </c>
      <c r="K43" s="51">
        <f t="shared" si="7"/>
        <v>0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166</v>
      </c>
      <c r="U43" s="51">
        <f t="shared" si="10"/>
        <v>95</v>
      </c>
      <c r="V43" s="51">
        <f t="shared" si="11"/>
        <v>44</v>
      </c>
      <c r="W43" s="51">
        <f t="shared" si="12"/>
        <v>24</v>
      </c>
      <c r="X43" s="51">
        <f t="shared" si="13"/>
        <v>0</v>
      </c>
      <c r="Y43" s="51">
        <f t="shared" si="14"/>
        <v>0</v>
      </c>
      <c r="Z43" s="51">
        <f t="shared" si="15"/>
        <v>3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17</v>
      </c>
      <c r="AK43" s="51">
        <v>0</v>
      </c>
      <c r="AL43" s="51">
        <v>17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149</v>
      </c>
      <c r="AS43" s="51">
        <v>95</v>
      </c>
      <c r="AT43" s="51">
        <v>27</v>
      </c>
      <c r="AU43" s="51">
        <v>24</v>
      </c>
      <c r="AV43" s="51">
        <v>0</v>
      </c>
      <c r="AW43" s="51">
        <v>0</v>
      </c>
      <c r="AX43" s="51">
        <v>3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75</v>
      </c>
      <c r="B44" s="49" t="s">
        <v>143</v>
      </c>
      <c r="C44" s="50" t="s">
        <v>144</v>
      </c>
      <c r="D44" s="51">
        <f t="shared" si="0"/>
        <v>155</v>
      </c>
      <c r="E44" s="51">
        <f t="shared" si="1"/>
        <v>95</v>
      </c>
      <c r="F44" s="51">
        <f t="shared" si="2"/>
        <v>37</v>
      </c>
      <c r="G44" s="51">
        <f t="shared" si="3"/>
        <v>20</v>
      </c>
      <c r="H44" s="51">
        <f t="shared" si="4"/>
        <v>0</v>
      </c>
      <c r="I44" s="51">
        <f t="shared" si="5"/>
        <v>0</v>
      </c>
      <c r="J44" s="51">
        <f t="shared" si="6"/>
        <v>3</v>
      </c>
      <c r="K44" s="51">
        <f t="shared" si="7"/>
        <v>0</v>
      </c>
      <c r="L44" s="51">
        <f t="shared" si="8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9"/>
        <v>155</v>
      </c>
      <c r="U44" s="51">
        <f t="shared" si="10"/>
        <v>95</v>
      </c>
      <c r="V44" s="51">
        <f t="shared" si="11"/>
        <v>37</v>
      </c>
      <c r="W44" s="51">
        <f t="shared" si="12"/>
        <v>20</v>
      </c>
      <c r="X44" s="51">
        <f t="shared" si="13"/>
        <v>0</v>
      </c>
      <c r="Y44" s="51">
        <f t="shared" si="14"/>
        <v>0</v>
      </c>
      <c r="Z44" s="51">
        <f t="shared" si="15"/>
        <v>3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15</v>
      </c>
      <c r="AK44" s="51">
        <v>0</v>
      </c>
      <c r="AL44" s="51">
        <v>15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140</v>
      </c>
      <c r="AS44" s="51">
        <v>95</v>
      </c>
      <c r="AT44" s="51">
        <v>22</v>
      </c>
      <c r="AU44" s="51">
        <v>20</v>
      </c>
      <c r="AV44" s="51">
        <v>0</v>
      </c>
      <c r="AW44" s="51">
        <v>0</v>
      </c>
      <c r="AX44" s="51">
        <v>3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75</v>
      </c>
      <c r="B45" s="49" t="s">
        <v>145</v>
      </c>
      <c r="C45" s="50" t="s">
        <v>33</v>
      </c>
      <c r="D45" s="51">
        <f t="shared" si="0"/>
        <v>243</v>
      </c>
      <c r="E45" s="51">
        <f t="shared" si="1"/>
        <v>174</v>
      </c>
      <c r="F45" s="51">
        <f t="shared" si="2"/>
        <v>62</v>
      </c>
      <c r="G45" s="51">
        <f t="shared" si="3"/>
        <v>0</v>
      </c>
      <c r="H45" s="51">
        <f t="shared" si="4"/>
        <v>0</v>
      </c>
      <c r="I45" s="51">
        <f t="shared" si="5"/>
        <v>0</v>
      </c>
      <c r="J45" s="51">
        <f t="shared" si="6"/>
        <v>7</v>
      </c>
      <c r="K45" s="51">
        <f t="shared" si="7"/>
        <v>0</v>
      </c>
      <c r="L45" s="51">
        <f t="shared" si="8"/>
        <v>156</v>
      </c>
      <c r="M45" s="51">
        <v>87</v>
      </c>
      <c r="N45" s="51">
        <v>62</v>
      </c>
      <c r="O45" s="51">
        <v>0</v>
      </c>
      <c r="P45" s="51">
        <v>0</v>
      </c>
      <c r="Q45" s="51">
        <v>0</v>
      </c>
      <c r="R45" s="51">
        <v>7</v>
      </c>
      <c r="S45" s="51">
        <v>0</v>
      </c>
      <c r="T45" s="51">
        <f t="shared" si="9"/>
        <v>87</v>
      </c>
      <c r="U45" s="51">
        <f t="shared" si="10"/>
        <v>87</v>
      </c>
      <c r="V45" s="51">
        <f t="shared" si="11"/>
        <v>0</v>
      </c>
      <c r="W45" s="51">
        <f t="shared" si="12"/>
        <v>0</v>
      </c>
      <c r="X45" s="51">
        <f t="shared" si="13"/>
        <v>0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87</v>
      </c>
      <c r="AS45" s="51">
        <v>87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75</v>
      </c>
      <c r="B46" s="49" t="s">
        <v>146</v>
      </c>
      <c r="C46" s="50" t="s">
        <v>147</v>
      </c>
      <c r="D46" s="51">
        <f t="shared" si="0"/>
        <v>146</v>
      </c>
      <c r="E46" s="51">
        <f aca="true" t="shared" si="23" ref="E46:K50">M46+U46+BQ46</f>
        <v>43</v>
      </c>
      <c r="F46" s="51">
        <f t="shared" si="23"/>
        <v>100</v>
      </c>
      <c r="G46" s="51">
        <f t="shared" si="23"/>
        <v>0</v>
      </c>
      <c r="H46" s="51">
        <f t="shared" si="23"/>
        <v>3</v>
      </c>
      <c r="I46" s="51">
        <f t="shared" si="23"/>
        <v>0</v>
      </c>
      <c r="J46" s="51">
        <f t="shared" si="23"/>
        <v>0</v>
      </c>
      <c r="K46" s="51">
        <f t="shared" si="23"/>
        <v>0</v>
      </c>
      <c r="L46" s="51">
        <f>SUM(M46:S46)</f>
        <v>101</v>
      </c>
      <c r="M46" s="51">
        <v>43</v>
      </c>
      <c r="N46" s="51">
        <v>55</v>
      </c>
      <c r="O46" s="51">
        <v>0</v>
      </c>
      <c r="P46" s="51">
        <v>3</v>
      </c>
      <c r="Q46" s="51">
        <v>0</v>
      </c>
      <c r="R46" s="51">
        <v>0</v>
      </c>
      <c r="S46" s="51">
        <v>0</v>
      </c>
      <c r="T46" s="51">
        <f>SUM(U46:AA46)</f>
        <v>45</v>
      </c>
      <c r="U46" s="51">
        <f aca="true" t="shared" si="24" ref="U46:AA50">AC46+AK46+AS46+BA46+BI46</f>
        <v>0</v>
      </c>
      <c r="V46" s="51">
        <f t="shared" si="24"/>
        <v>45</v>
      </c>
      <c r="W46" s="51">
        <f t="shared" si="24"/>
        <v>0</v>
      </c>
      <c r="X46" s="51">
        <f t="shared" si="24"/>
        <v>0</v>
      </c>
      <c r="Y46" s="51">
        <f t="shared" si="24"/>
        <v>0</v>
      </c>
      <c r="Z46" s="51">
        <f t="shared" si="24"/>
        <v>0</v>
      </c>
      <c r="AA46" s="51">
        <f t="shared" si="24"/>
        <v>0</v>
      </c>
      <c r="AB46" s="51">
        <f>SUM(AC46:AI46)</f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>SUM(AK46:AQ46)</f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>SUM(AS46:AY46)</f>
        <v>45</v>
      </c>
      <c r="AS46" s="51">
        <v>0</v>
      </c>
      <c r="AT46" s="51">
        <v>45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>SUM(BA46:BG46)</f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>SUM(BI46:BO46)</f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>SUM(BQ46:BW46)</f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75</v>
      </c>
      <c r="B47" s="49" t="s">
        <v>148</v>
      </c>
      <c r="C47" s="50" t="s">
        <v>149</v>
      </c>
      <c r="D47" s="51">
        <f t="shared" si="0"/>
        <v>89</v>
      </c>
      <c r="E47" s="51">
        <f t="shared" si="23"/>
        <v>17</v>
      </c>
      <c r="F47" s="51">
        <f t="shared" si="23"/>
        <v>47</v>
      </c>
      <c r="G47" s="51">
        <f t="shared" si="23"/>
        <v>25</v>
      </c>
      <c r="H47" s="51">
        <f t="shared" si="23"/>
        <v>0</v>
      </c>
      <c r="I47" s="51">
        <f t="shared" si="23"/>
        <v>0</v>
      </c>
      <c r="J47" s="51">
        <f t="shared" si="23"/>
        <v>0</v>
      </c>
      <c r="K47" s="51">
        <f t="shared" si="23"/>
        <v>0</v>
      </c>
      <c r="L47" s="51">
        <f>SUM(M47:S47)</f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>SUM(U47:AA47)</f>
        <v>89</v>
      </c>
      <c r="U47" s="51">
        <f t="shared" si="24"/>
        <v>17</v>
      </c>
      <c r="V47" s="51">
        <f t="shared" si="24"/>
        <v>47</v>
      </c>
      <c r="W47" s="51">
        <f t="shared" si="24"/>
        <v>25</v>
      </c>
      <c r="X47" s="51">
        <f t="shared" si="24"/>
        <v>0</v>
      </c>
      <c r="Y47" s="51">
        <f t="shared" si="24"/>
        <v>0</v>
      </c>
      <c r="Z47" s="51">
        <f t="shared" si="24"/>
        <v>0</v>
      </c>
      <c r="AA47" s="51">
        <f t="shared" si="24"/>
        <v>0</v>
      </c>
      <c r="AB47" s="51">
        <f>SUM(AC47:AI47)</f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>SUM(AK47:AQ47)</f>
        <v>32</v>
      </c>
      <c r="AK47" s="51">
        <v>0</v>
      </c>
      <c r="AL47" s="51">
        <v>32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>SUM(AS47:AY47)</f>
        <v>57</v>
      </c>
      <c r="AS47" s="51">
        <v>17</v>
      </c>
      <c r="AT47" s="51">
        <v>15</v>
      </c>
      <c r="AU47" s="51">
        <v>25</v>
      </c>
      <c r="AV47" s="51">
        <v>0</v>
      </c>
      <c r="AW47" s="51">
        <v>0</v>
      </c>
      <c r="AX47" s="51">
        <v>0</v>
      </c>
      <c r="AY47" s="51">
        <v>0</v>
      </c>
      <c r="AZ47" s="51">
        <f>SUM(BA47:BG47)</f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>SUM(BI47:BO47)</f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>SUM(BQ47:BW47)</f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75</v>
      </c>
      <c r="B48" s="49" t="s">
        <v>150</v>
      </c>
      <c r="C48" s="50" t="s">
        <v>151</v>
      </c>
      <c r="D48" s="51">
        <f t="shared" si="0"/>
        <v>648</v>
      </c>
      <c r="E48" s="51">
        <f t="shared" si="23"/>
        <v>469</v>
      </c>
      <c r="F48" s="51">
        <f t="shared" si="23"/>
        <v>179</v>
      </c>
      <c r="G48" s="51">
        <f t="shared" si="23"/>
        <v>0</v>
      </c>
      <c r="H48" s="51">
        <f t="shared" si="23"/>
        <v>0</v>
      </c>
      <c r="I48" s="51">
        <f t="shared" si="23"/>
        <v>0</v>
      </c>
      <c r="J48" s="51">
        <f t="shared" si="23"/>
        <v>0</v>
      </c>
      <c r="K48" s="51">
        <f t="shared" si="23"/>
        <v>0</v>
      </c>
      <c r="L48" s="51">
        <f>SUM(M48:S48)</f>
        <v>469</v>
      </c>
      <c r="M48" s="51">
        <v>469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>SUM(U48:AA48)</f>
        <v>179</v>
      </c>
      <c r="U48" s="51">
        <f t="shared" si="24"/>
        <v>0</v>
      </c>
      <c r="V48" s="51">
        <f t="shared" si="24"/>
        <v>179</v>
      </c>
      <c r="W48" s="51">
        <f t="shared" si="24"/>
        <v>0</v>
      </c>
      <c r="X48" s="51">
        <f t="shared" si="24"/>
        <v>0</v>
      </c>
      <c r="Y48" s="51">
        <f t="shared" si="24"/>
        <v>0</v>
      </c>
      <c r="Z48" s="51">
        <f t="shared" si="24"/>
        <v>0</v>
      </c>
      <c r="AA48" s="51">
        <f t="shared" si="24"/>
        <v>0</v>
      </c>
      <c r="AB48" s="51">
        <f>SUM(AC48:AI48)</f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>SUM(AK48:AQ48)</f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>SUM(AS48:AY48)</f>
        <v>179</v>
      </c>
      <c r="AS48" s="51">
        <v>0</v>
      </c>
      <c r="AT48" s="51">
        <v>179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>SUM(BA48:BG48)</f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>SUM(BI48:BO48)</f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>SUM(BQ48:BW48)</f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75</v>
      </c>
      <c r="B49" s="49" t="s">
        <v>152</v>
      </c>
      <c r="C49" s="50" t="s">
        <v>153</v>
      </c>
      <c r="D49" s="51">
        <f t="shared" si="0"/>
        <v>111</v>
      </c>
      <c r="E49" s="51">
        <f t="shared" si="23"/>
        <v>64</v>
      </c>
      <c r="F49" s="51">
        <f t="shared" si="23"/>
        <v>47</v>
      </c>
      <c r="G49" s="51">
        <f t="shared" si="23"/>
        <v>0</v>
      </c>
      <c r="H49" s="51">
        <f t="shared" si="23"/>
        <v>0</v>
      </c>
      <c r="I49" s="51">
        <f t="shared" si="23"/>
        <v>0</v>
      </c>
      <c r="J49" s="51">
        <f t="shared" si="23"/>
        <v>0</v>
      </c>
      <c r="K49" s="51">
        <f t="shared" si="23"/>
        <v>0</v>
      </c>
      <c r="L49" s="51">
        <f>SUM(M49:S49)</f>
        <v>64</v>
      </c>
      <c r="M49" s="51">
        <v>64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>SUM(U49:AA49)</f>
        <v>47</v>
      </c>
      <c r="U49" s="51">
        <f t="shared" si="24"/>
        <v>0</v>
      </c>
      <c r="V49" s="51">
        <f t="shared" si="24"/>
        <v>47</v>
      </c>
      <c r="W49" s="51">
        <f t="shared" si="24"/>
        <v>0</v>
      </c>
      <c r="X49" s="51">
        <f t="shared" si="24"/>
        <v>0</v>
      </c>
      <c r="Y49" s="51">
        <f t="shared" si="24"/>
        <v>0</v>
      </c>
      <c r="Z49" s="51">
        <f t="shared" si="24"/>
        <v>0</v>
      </c>
      <c r="AA49" s="51">
        <f t="shared" si="24"/>
        <v>0</v>
      </c>
      <c r="AB49" s="51">
        <f>SUM(AC49:AI49)</f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>SUM(AK49:AQ49)</f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>SUM(AS49:AY49)</f>
        <v>47</v>
      </c>
      <c r="AS49" s="51">
        <v>0</v>
      </c>
      <c r="AT49" s="51">
        <v>47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>SUM(BA49:BG49)</f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>SUM(BI49:BO49)</f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>SUM(BQ49:BW49)</f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75</v>
      </c>
      <c r="B50" s="49" t="s">
        <v>154</v>
      </c>
      <c r="C50" s="50" t="s">
        <v>155</v>
      </c>
      <c r="D50" s="51">
        <f t="shared" si="0"/>
        <v>98</v>
      </c>
      <c r="E50" s="51">
        <f t="shared" si="23"/>
        <v>58</v>
      </c>
      <c r="F50" s="51">
        <f t="shared" si="23"/>
        <v>40</v>
      </c>
      <c r="G50" s="51">
        <f t="shared" si="23"/>
        <v>0</v>
      </c>
      <c r="H50" s="51">
        <f t="shared" si="23"/>
        <v>0</v>
      </c>
      <c r="I50" s="51">
        <f t="shared" si="23"/>
        <v>0</v>
      </c>
      <c r="J50" s="51">
        <f t="shared" si="23"/>
        <v>0</v>
      </c>
      <c r="K50" s="51">
        <f t="shared" si="23"/>
        <v>0</v>
      </c>
      <c r="L50" s="51">
        <f>SUM(M50:S50)</f>
        <v>58</v>
      </c>
      <c r="M50" s="51">
        <v>58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>SUM(U50:AA50)</f>
        <v>40</v>
      </c>
      <c r="U50" s="51">
        <f t="shared" si="24"/>
        <v>0</v>
      </c>
      <c r="V50" s="51">
        <f t="shared" si="24"/>
        <v>40</v>
      </c>
      <c r="W50" s="51">
        <f t="shared" si="24"/>
        <v>0</v>
      </c>
      <c r="X50" s="51">
        <f t="shared" si="24"/>
        <v>0</v>
      </c>
      <c r="Y50" s="51">
        <f t="shared" si="24"/>
        <v>0</v>
      </c>
      <c r="Z50" s="51">
        <f t="shared" si="24"/>
        <v>0</v>
      </c>
      <c r="AA50" s="51">
        <f t="shared" si="24"/>
        <v>0</v>
      </c>
      <c r="AB50" s="51">
        <f>SUM(AC50:AI50)</f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>SUM(AK50:AQ50)</f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>SUM(AS50:AY50)</f>
        <v>40</v>
      </c>
      <c r="AS50" s="51">
        <v>0</v>
      </c>
      <c r="AT50" s="51">
        <v>40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>SUM(BA50:BG50)</f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>SUM(BI50:BO50)</f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>SUM(BQ50:BW50)</f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79" t="s">
        <v>183</v>
      </c>
      <c r="B51" s="80"/>
      <c r="C51" s="81"/>
      <c r="D51" s="51">
        <f>SUM(D7:D50)</f>
        <v>68570</v>
      </c>
      <c r="E51" s="51">
        <f aca="true" t="shared" si="25" ref="E51:BP51">SUM(E7:E50)</f>
        <v>37977</v>
      </c>
      <c r="F51" s="51">
        <f t="shared" si="25"/>
        <v>13586</v>
      </c>
      <c r="G51" s="51">
        <f t="shared" si="25"/>
        <v>9070</v>
      </c>
      <c r="H51" s="51">
        <f t="shared" si="25"/>
        <v>1272</v>
      </c>
      <c r="I51" s="51">
        <f t="shared" si="25"/>
        <v>531</v>
      </c>
      <c r="J51" s="51">
        <f t="shared" si="25"/>
        <v>1914</v>
      </c>
      <c r="K51" s="51">
        <f t="shared" si="25"/>
        <v>4220</v>
      </c>
      <c r="L51" s="51">
        <f t="shared" si="25"/>
        <v>20379</v>
      </c>
      <c r="M51" s="51">
        <f t="shared" si="25"/>
        <v>13837</v>
      </c>
      <c r="N51" s="51">
        <f t="shared" si="25"/>
        <v>2700</v>
      </c>
      <c r="O51" s="51">
        <f t="shared" si="25"/>
        <v>2971</v>
      </c>
      <c r="P51" s="51">
        <f t="shared" si="25"/>
        <v>107</v>
      </c>
      <c r="Q51" s="51">
        <f t="shared" si="25"/>
        <v>9</v>
      </c>
      <c r="R51" s="51">
        <f t="shared" si="25"/>
        <v>553</v>
      </c>
      <c r="S51" s="51">
        <f t="shared" si="25"/>
        <v>202</v>
      </c>
      <c r="T51" s="51">
        <f t="shared" si="25"/>
        <v>40331</v>
      </c>
      <c r="U51" s="51">
        <f t="shared" si="25"/>
        <v>18723</v>
      </c>
      <c r="V51" s="51">
        <f t="shared" si="25"/>
        <v>10157</v>
      </c>
      <c r="W51" s="51">
        <f t="shared" si="25"/>
        <v>4462</v>
      </c>
      <c r="X51" s="51">
        <f t="shared" si="25"/>
        <v>1165</v>
      </c>
      <c r="Y51" s="51">
        <f t="shared" si="25"/>
        <v>522</v>
      </c>
      <c r="Z51" s="51">
        <f t="shared" si="25"/>
        <v>1298</v>
      </c>
      <c r="AA51" s="51">
        <f t="shared" si="25"/>
        <v>4004</v>
      </c>
      <c r="AB51" s="51">
        <f t="shared" si="25"/>
        <v>367</v>
      </c>
      <c r="AC51" s="51">
        <f t="shared" si="25"/>
        <v>348</v>
      </c>
      <c r="AD51" s="51">
        <f t="shared" si="25"/>
        <v>19</v>
      </c>
      <c r="AE51" s="51">
        <f t="shared" si="25"/>
        <v>0</v>
      </c>
      <c r="AF51" s="51">
        <f t="shared" si="25"/>
        <v>0</v>
      </c>
      <c r="AG51" s="51">
        <f t="shared" si="25"/>
        <v>0</v>
      </c>
      <c r="AH51" s="51">
        <f t="shared" si="25"/>
        <v>0</v>
      </c>
      <c r="AI51" s="51">
        <f t="shared" si="25"/>
        <v>0</v>
      </c>
      <c r="AJ51" s="51">
        <f t="shared" si="25"/>
        <v>3076</v>
      </c>
      <c r="AK51" s="51">
        <f t="shared" si="25"/>
        <v>0</v>
      </c>
      <c r="AL51" s="51">
        <f t="shared" si="25"/>
        <v>2838</v>
      </c>
      <c r="AM51" s="51">
        <f t="shared" si="25"/>
        <v>238</v>
      </c>
      <c r="AN51" s="51">
        <f t="shared" si="25"/>
        <v>0</v>
      </c>
      <c r="AO51" s="51">
        <f t="shared" si="25"/>
        <v>0</v>
      </c>
      <c r="AP51" s="51">
        <f t="shared" si="25"/>
        <v>0</v>
      </c>
      <c r="AQ51" s="51">
        <f t="shared" si="25"/>
        <v>0</v>
      </c>
      <c r="AR51" s="51">
        <f t="shared" si="25"/>
        <v>34166</v>
      </c>
      <c r="AS51" s="51">
        <f t="shared" si="25"/>
        <v>18375</v>
      </c>
      <c r="AT51" s="51">
        <f t="shared" si="25"/>
        <v>7300</v>
      </c>
      <c r="AU51" s="51">
        <f t="shared" si="25"/>
        <v>4224</v>
      </c>
      <c r="AV51" s="51">
        <f t="shared" si="25"/>
        <v>1165</v>
      </c>
      <c r="AW51" s="51">
        <f t="shared" si="25"/>
        <v>522</v>
      </c>
      <c r="AX51" s="51">
        <f t="shared" si="25"/>
        <v>1298</v>
      </c>
      <c r="AY51" s="51">
        <f t="shared" si="25"/>
        <v>1282</v>
      </c>
      <c r="AZ51" s="51">
        <f t="shared" si="25"/>
        <v>2722</v>
      </c>
      <c r="BA51" s="51">
        <f t="shared" si="25"/>
        <v>0</v>
      </c>
      <c r="BB51" s="51">
        <f t="shared" si="25"/>
        <v>0</v>
      </c>
      <c r="BC51" s="51">
        <f t="shared" si="25"/>
        <v>0</v>
      </c>
      <c r="BD51" s="51">
        <f t="shared" si="25"/>
        <v>0</v>
      </c>
      <c r="BE51" s="51">
        <f t="shared" si="25"/>
        <v>0</v>
      </c>
      <c r="BF51" s="51">
        <f t="shared" si="25"/>
        <v>0</v>
      </c>
      <c r="BG51" s="51">
        <f t="shared" si="25"/>
        <v>2722</v>
      </c>
      <c r="BH51" s="51">
        <f t="shared" si="25"/>
        <v>0</v>
      </c>
      <c r="BI51" s="51">
        <f t="shared" si="25"/>
        <v>0</v>
      </c>
      <c r="BJ51" s="51">
        <f t="shared" si="25"/>
        <v>0</v>
      </c>
      <c r="BK51" s="51">
        <f t="shared" si="25"/>
        <v>0</v>
      </c>
      <c r="BL51" s="51">
        <f t="shared" si="25"/>
        <v>0</v>
      </c>
      <c r="BM51" s="51">
        <f t="shared" si="25"/>
        <v>0</v>
      </c>
      <c r="BN51" s="51">
        <f t="shared" si="25"/>
        <v>0</v>
      </c>
      <c r="BO51" s="51">
        <f t="shared" si="25"/>
        <v>0</v>
      </c>
      <c r="BP51" s="51">
        <f t="shared" si="25"/>
        <v>7860</v>
      </c>
      <c r="BQ51" s="51">
        <f aca="true" t="shared" si="26" ref="BQ51:BW51">SUM(BQ7:BQ50)</f>
        <v>5417</v>
      </c>
      <c r="BR51" s="51">
        <f t="shared" si="26"/>
        <v>729</v>
      </c>
      <c r="BS51" s="51">
        <f t="shared" si="26"/>
        <v>1637</v>
      </c>
      <c r="BT51" s="51">
        <f t="shared" si="26"/>
        <v>0</v>
      </c>
      <c r="BU51" s="51">
        <f t="shared" si="26"/>
        <v>0</v>
      </c>
      <c r="BV51" s="51">
        <f t="shared" si="26"/>
        <v>63</v>
      </c>
      <c r="BW51" s="51">
        <f t="shared" si="26"/>
        <v>14</v>
      </c>
    </row>
  </sheetData>
  <mergeCells count="85">
    <mergeCell ref="A51:C5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2004-03-03T00:19:13Z</dcterms:modified>
  <cp:category/>
  <cp:version/>
  <cp:contentType/>
  <cp:contentStatus/>
</cp:coreProperties>
</file>