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'ごみ処理概要'!$A$2:$AQ$104</definedName>
    <definedName name="_xlnm.Print_Area" localSheetId="2">'ごみ処理量内訳'!$A$2:$AJ$104</definedName>
    <definedName name="_xlnm.Print_Area" localSheetId="1">'ごみ搬入量内訳'!$A$2:$AH$104</definedName>
    <definedName name="_xlnm.Print_Area" localSheetId="3">'資源化量内訳'!$A$2:$BW$104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<sst xmlns="http://schemas.openxmlformats.org/spreadsheetml/2006/main" count="1667" uniqueCount="299">
  <si>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</si>
  <si>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</si>
  <si>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</si>
  <si>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</si>
  <si>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</si>
  <si>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</si>
  <si>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</si>
  <si>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</si>
  <si>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</si>
  <si>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</si>
  <si>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</si>
  <si>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</si>
  <si>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</si>
  <si>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</si>
  <si>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</si>
  <si>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</si>
  <si>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</si>
  <si>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</si>
  <si>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</si>
  <si>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</si>
  <si>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</si>
  <si>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</si>
  <si>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</si>
  <si>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</si>
  <si>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</si>
  <si>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</si>
  <si>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</si>
  <si>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</si>
  <si>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</si>
  <si>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川崎町</t>
  </si>
  <si>
    <t>大和町</t>
  </si>
  <si>
    <t>新宮町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</si>
  <si>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</si>
  <si>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</si>
  <si>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</si>
  <si>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</si>
  <si>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</si>
  <si>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</si>
  <si>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</si>
  <si>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</si>
  <si>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</si>
  <si>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</si>
  <si>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</si>
  <si>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</si>
  <si>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</si>
  <si>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</si>
  <si>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</si>
  <si>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</si>
  <si>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</si>
  <si>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</si>
  <si>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</si>
  <si>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</si>
  <si>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</si>
  <si>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</si>
  <si>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</si>
  <si>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</si>
  <si>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</si>
  <si>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</si>
  <si>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</si>
  <si>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</si>
  <si>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</si>
  <si>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</si>
  <si>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</si>
  <si>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</si>
  <si>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</si>
  <si>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</si>
  <si>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</si>
  <si>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</si>
  <si>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</si>
  <si>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</si>
  <si>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</si>
  <si>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</si>
  <si>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筑後市</t>
  </si>
  <si>
    <t>筑紫野市</t>
  </si>
  <si>
    <t>那珂川町</t>
  </si>
  <si>
    <t>筑穂町</t>
  </si>
  <si>
    <t>布類</t>
  </si>
  <si>
    <t>40365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</si>
  <si>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</si>
  <si>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</si>
  <si>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</si>
  <si>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</si>
  <si>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</si>
  <si>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</si>
  <si>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</si>
  <si>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</si>
  <si>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</si>
  <si>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</si>
  <si>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</si>
  <si>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</si>
  <si>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40403</t>
  </si>
  <si>
    <t>宮田町</t>
  </si>
  <si>
    <t>40404</t>
  </si>
  <si>
    <t>若宮町</t>
  </si>
  <si>
    <t>40421</t>
  </si>
  <si>
    <t>桂川町</t>
  </si>
  <si>
    <t>40422</t>
  </si>
  <si>
    <t>稲築町</t>
  </si>
  <si>
    <t>40423</t>
  </si>
  <si>
    <t>碓井町</t>
  </si>
  <si>
    <t>40424</t>
  </si>
  <si>
    <t>嘉穂町</t>
  </si>
  <si>
    <t>40425</t>
  </si>
  <si>
    <t>40426</t>
  </si>
  <si>
    <t>穂波町</t>
  </si>
  <si>
    <t>40427</t>
  </si>
  <si>
    <t>庄内町</t>
  </si>
  <si>
    <t>40428</t>
  </si>
  <si>
    <t>頴田町</t>
  </si>
  <si>
    <t>40441</t>
  </si>
  <si>
    <t>杷木町</t>
  </si>
  <si>
    <t>40442</t>
  </si>
  <si>
    <t>朝倉町</t>
  </si>
  <si>
    <t>40443</t>
  </si>
  <si>
    <t>三輪町</t>
  </si>
  <si>
    <t>40444</t>
  </si>
  <si>
    <t>40445</t>
  </si>
  <si>
    <t>小石原村</t>
  </si>
  <si>
    <t>40446</t>
  </si>
  <si>
    <t>宝珠山村</t>
  </si>
  <si>
    <t>40462</t>
  </si>
  <si>
    <t>二丈町</t>
  </si>
  <si>
    <t>40463</t>
  </si>
  <si>
    <t>40481</t>
  </si>
  <si>
    <t>40482</t>
  </si>
  <si>
    <t>田主丸町</t>
  </si>
  <si>
    <t>40483</t>
  </si>
  <si>
    <t>浮羽町</t>
  </si>
  <si>
    <t>40501</t>
  </si>
  <si>
    <t>北野町</t>
  </si>
  <si>
    <t>40503</t>
  </si>
  <si>
    <t>大刀洗町</t>
  </si>
  <si>
    <t>40521</t>
  </si>
  <si>
    <t>城島町</t>
  </si>
  <si>
    <t>40522</t>
  </si>
  <si>
    <t>大木町</t>
  </si>
  <si>
    <t>40523</t>
  </si>
  <si>
    <t>三潴町</t>
  </si>
  <si>
    <t>40541</t>
  </si>
  <si>
    <t>黒木町</t>
  </si>
  <si>
    <t>40542</t>
  </si>
  <si>
    <t>上陽町</t>
  </si>
  <si>
    <t>40543</t>
  </si>
  <si>
    <t>立花町</t>
  </si>
  <si>
    <t>40544</t>
  </si>
  <si>
    <t>40545</t>
  </si>
  <si>
    <t>矢部村</t>
  </si>
  <si>
    <t>40546</t>
  </si>
  <si>
    <t>星野村</t>
  </si>
  <si>
    <t>40561</t>
  </si>
  <si>
    <t>瀬高町</t>
  </si>
  <si>
    <t>40562</t>
  </si>
  <si>
    <t>40563</t>
  </si>
  <si>
    <t>三橋町</t>
  </si>
  <si>
    <t>40564</t>
  </si>
  <si>
    <t>40581</t>
  </si>
  <si>
    <t>高田町</t>
  </si>
  <si>
    <t>40601</t>
  </si>
  <si>
    <t>香春町</t>
  </si>
  <si>
    <t>40602</t>
  </si>
  <si>
    <t>添田町</t>
  </si>
  <si>
    <t>40603</t>
  </si>
  <si>
    <t>金田町</t>
  </si>
  <si>
    <t>40604</t>
  </si>
  <si>
    <t>糸田町</t>
  </si>
  <si>
    <t>40605</t>
  </si>
  <si>
    <t>40606</t>
  </si>
  <si>
    <t>赤池町</t>
  </si>
  <si>
    <t>40607</t>
  </si>
  <si>
    <t>方城町</t>
  </si>
  <si>
    <t>40608</t>
  </si>
  <si>
    <t>大任町</t>
  </si>
  <si>
    <t>40609</t>
  </si>
  <si>
    <t>赤村</t>
  </si>
  <si>
    <t>40621</t>
  </si>
  <si>
    <t>苅田町</t>
  </si>
  <si>
    <t>40622</t>
  </si>
  <si>
    <t>犀川町</t>
  </si>
  <si>
    <t>40623</t>
  </si>
  <si>
    <t>40624</t>
  </si>
  <si>
    <t>豊津町</t>
  </si>
  <si>
    <t>40641</t>
  </si>
  <si>
    <t>椎田町</t>
  </si>
  <si>
    <t>40642</t>
  </si>
  <si>
    <t>吉富町</t>
  </si>
  <si>
    <t>40643</t>
  </si>
  <si>
    <t>築城町</t>
  </si>
  <si>
    <t>40644</t>
  </si>
  <si>
    <t>新吉富村</t>
  </si>
  <si>
    <t>40645</t>
  </si>
  <si>
    <t>大平村</t>
  </si>
  <si>
    <t>ﾍﾟｯﾄﾎﾞﾄﾙ</t>
  </si>
  <si>
    <t>ﾌﾟﾗｽﾁｯｸ類</t>
  </si>
  <si>
    <t>志摩町</t>
  </si>
  <si>
    <t>広川町</t>
  </si>
  <si>
    <t>-</t>
  </si>
  <si>
    <t>勝山町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</si>
  <si>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</si>
  <si>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</si>
  <si>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</si>
  <si>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</si>
  <si>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</si>
  <si>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</si>
  <si>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</si>
  <si>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</si>
  <si>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</si>
  <si>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</si>
  <si>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</si>
  <si>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</si>
  <si>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</si>
  <si>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</si>
  <si>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</si>
  <si>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</si>
  <si>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山川町</t>
  </si>
  <si>
    <t>高速堆肥化
施設</t>
  </si>
  <si>
    <t>ごみ燃料化
施設</t>
  </si>
  <si>
    <t>その他の
施設</t>
  </si>
  <si>
    <t>（ｔ）</t>
  </si>
  <si>
    <t>（％）</t>
  </si>
  <si>
    <t>吉井町</t>
  </si>
  <si>
    <t>夜須町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</si>
  <si>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</si>
  <si>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</si>
  <si>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</si>
  <si>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</si>
  <si>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</si>
  <si>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</si>
  <si>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</si>
  <si>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</si>
  <si>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</si>
  <si>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</si>
  <si>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</si>
  <si>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</si>
  <si>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</si>
  <si>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</si>
  <si>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</si>
  <si>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</si>
  <si>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</si>
  <si>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40208</t>
  </si>
  <si>
    <t>山田市</t>
  </si>
  <si>
    <t>40209</t>
  </si>
  <si>
    <t>甘木市</t>
  </si>
  <si>
    <t>40210</t>
  </si>
  <si>
    <t>八女市</t>
  </si>
  <si>
    <t>40211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</si>
  <si>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</si>
  <si>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</si>
  <si>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</si>
  <si>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</si>
  <si>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</si>
  <si>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</si>
  <si>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</si>
  <si>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</si>
  <si>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</si>
  <si>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</si>
  <si>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</si>
  <si>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</si>
  <si>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</si>
  <si>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</si>
  <si>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</si>
  <si>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</si>
  <si>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</si>
  <si>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</si>
  <si>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</si>
  <si>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40222</t>
  </si>
  <si>
    <t>前原市</t>
  </si>
  <si>
    <t>40223</t>
  </si>
  <si>
    <t>古賀市</t>
  </si>
  <si>
    <t>40305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</si>
  <si>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</si>
  <si>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</si>
  <si>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</si>
  <si>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</si>
  <si>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</si>
  <si>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</si>
  <si>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</si>
  <si>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</si>
  <si>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</si>
  <si>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40348</t>
  </si>
  <si>
    <t>久山町</t>
  </si>
  <si>
    <t>40349</t>
  </si>
  <si>
    <t>粕屋町</t>
  </si>
  <si>
    <t>40362</t>
  </si>
  <si>
    <t>福間町</t>
  </si>
  <si>
    <t>40363</t>
  </si>
  <si>
    <t>津屋崎町</t>
  </si>
  <si>
    <t>40364</t>
  </si>
  <si>
    <t>玄海町</t>
  </si>
  <si>
    <t>福岡県合計</t>
  </si>
  <si>
    <t>大島村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</si>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</sst>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10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37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59</v>
      </c>
      <c r="B2" s="62" t="s">
        <v>60</v>
      </c>
      <c r="C2" s="67" t="s">
        <v>61</v>
      </c>
      <c r="D2" s="59" t="s">
        <v>197</v>
      </c>
      <c r="E2" s="60"/>
      <c r="F2" s="59" t="s">
        <v>198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199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200</v>
      </c>
      <c r="AF2" s="59" t="s">
        <v>201</v>
      </c>
      <c r="AG2" s="77"/>
      <c r="AH2" s="77"/>
      <c r="AI2" s="77"/>
      <c r="AJ2" s="77"/>
      <c r="AK2" s="77"/>
      <c r="AL2" s="78"/>
      <c r="AM2" s="71" t="s">
        <v>202</v>
      </c>
      <c r="AN2" s="59" t="s">
        <v>203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204</v>
      </c>
      <c r="F3" s="67" t="s">
        <v>205</v>
      </c>
      <c r="G3" s="67" t="s">
        <v>206</v>
      </c>
      <c r="H3" s="67" t="s">
        <v>207</v>
      </c>
      <c r="I3" s="14" t="s">
        <v>15</v>
      </c>
      <c r="J3" s="71" t="s">
        <v>208</v>
      </c>
      <c r="K3" s="71" t="s">
        <v>209</v>
      </c>
      <c r="L3" s="71" t="s">
        <v>210</v>
      </c>
      <c r="M3" s="70"/>
      <c r="N3" s="67" t="s">
        <v>211</v>
      </c>
      <c r="O3" s="67" t="s">
        <v>47</v>
      </c>
      <c r="P3" s="82" t="s">
        <v>16</v>
      </c>
      <c r="Q3" s="83"/>
      <c r="R3" s="83"/>
      <c r="S3" s="83"/>
      <c r="T3" s="83"/>
      <c r="U3" s="84"/>
      <c r="V3" s="16" t="s">
        <v>291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62</v>
      </c>
      <c r="AG3" s="67" t="s">
        <v>23</v>
      </c>
      <c r="AH3" s="67" t="s">
        <v>63</v>
      </c>
      <c r="AI3" s="67" t="s">
        <v>64</v>
      </c>
      <c r="AJ3" s="67" t="s">
        <v>65</v>
      </c>
      <c r="AK3" s="67" t="s">
        <v>66</v>
      </c>
      <c r="AL3" s="14" t="s">
        <v>17</v>
      </c>
      <c r="AM3" s="76"/>
      <c r="AN3" s="67" t="s">
        <v>67</v>
      </c>
      <c r="AO3" s="67" t="s">
        <v>68</v>
      </c>
      <c r="AP3" s="67" t="s">
        <v>69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70</v>
      </c>
      <c r="R4" s="8" t="s">
        <v>71</v>
      </c>
      <c r="S4" s="8" t="s">
        <v>214</v>
      </c>
      <c r="T4" s="8" t="s">
        <v>215</v>
      </c>
      <c r="U4" s="8" t="s">
        <v>216</v>
      </c>
      <c r="V4" s="14" t="s">
        <v>15</v>
      </c>
      <c r="W4" s="8" t="s">
        <v>18</v>
      </c>
      <c r="X4" s="8" t="s">
        <v>42</v>
      </c>
      <c r="Y4" s="8" t="s">
        <v>19</v>
      </c>
      <c r="Z4" s="20" t="s">
        <v>49</v>
      </c>
      <c r="AA4" s="8" t="s">
        <v>20</v>
      </c>
      <c r="AB4" s="20" t="s">
        <v>76</v>
      </c>
      <c r="AC4" s="8" t="s">
        <v>43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217</v>
      </c>
      <c r="G6" s="24" t="s">
        <v>217</v>
      </c>
      <c r="H6" s="24" t="s">
        <v>217</v>
      </c>
      <c r="I6" s="24" t="s">
        <v>217</v>
      </c>
      <c r="J6" s="25" t="s">
        <v>22</v>
      </c>
      <c r="K6" s="25" t="s">
        <v>22</v>
      </c>
      <c r="L6" s="25" t="s">
        <v>22</v>
      </c>
      <c r="M6" s="24" t="s">
        <v>217</v>
      </c>
      <c r="N6" s="24" t="s">
        <v>217</v>
      </c>
      <c r="O6" s="24" t="s">
        <v>217</v>
      </c>
      <c r="P6" s="24" t="s">
        <v>217</v>
      </c>
      <c r="Q6" s="24" t="s">
        <v>217</v>
      </c>
      <c r="R6" s="24" t="s">
        <v>217</v>
      </c>
      <c r="S6" s="24" t="s">
        <v>217</v>
      </c>
      <c r="T6" s="24" t="s">
        <v>217</v>
      </c>
      <c r="U6" s="24" t="s">
        <v>217</v>
      </c>
      <c r="V6" s="24" t="s">
        <v>217</v>
      </c>
      <c r="W6" s="24" t="s">
        <v>217</v>
      </c>
      <c r="X6" s="24" t="s">
        <v>217</v>
      </c>
      <c r="Y6" s="24" t="s">
        <v>217</v>
      </c>
      <c r="Z6" s="24" t="s">
        <v>217</v>
      </c>
      <c r="AA6" s="24" t="s">
        <v>217</v>
      </c>
      <c r="AB6" s="24" t="s">
        <v>217</v>
      </c>
      <c r="AC6" s="24" t="s">
        <v>217</v>
      </c>
      <c r="AD6" s="24" t="s">
        <v>217</v>
      </c>
      <c r="AE6" s="24" t="s">
        <v>218</v>
      </c>
      <c r="AF6" s="24" t="s">
        <v>217</v>
      </c>
      <c r="AG6" s="24" t="s">
        <v>217</v>
      </c>
      <c r="AH6" s="24" t="s">
        <v>217</v>
      </c>
      <c r="AI6" s="24" t="s">
        <v>217</v>
      </c>
      <c r="AJ6" s="24" t="s">
        <v>217</v>
      </c>
      <c r="AK6" s="24" t="s">
        <v>217</v>
      </c>
      <c r="AL6" s="24" t="s">
        <v>217</v>
      </c>
      <c r="AM6" s="24" t="s">
        <v>218</v>
      </c>
      <c r="AN6" s="24" t="s">
        <v>217</v>
      </c>
      <c r="AO6" s="24" t="s">
        <v>217</v>
      </c>
      <c r="AP6" s="24" t="s">
        <v>217</v>
      </c>
      <c r="AQ6" s="24" t="s">
        <v>217</v>
      </c>
    </row>
    <row r="7" spans="1:43" ht="13.5">
      <c r="A7" s="26" t="s">
        <v>221</v>
      </c>
      <c r="B7" s="49" t="s">
        <v>222</v>
      </c>
      <c r="C7" s="50" t="s">
        <v>223</v>
      </c>
      <c r="D7" s="51">
        <v>1004840</v>
      </c>
      <c r="E7" s="51">
        <v>1004840</v>
      </c>
      <c r="F7" s="51">
        <f>'ごみ搬入量内訳'!H7</f>
        <v>434795</v>
      </c>
      <c r="G7" s="51">
        <f>'ごみ搬入量内訳'!AG7</f>
        <v>85212</v>
      </c>
      <c r="H7" s="51">
        <f>'ごみ搬入量内訳'!AH7</f>
        <v>0</v>
      </c>
      <c r="I7" s="51">
        <f aca="true" t="shared" si="0" ref="I7:I43">SUM(F7:H7)</f>
        <v>520007</v>
      </c>
      <c r="J7" s="51">
        <f aca="true" t="shared" si="1" ref="J7:J43">I7/D7/365*1000000</f>
        <v>1417.8144901962173</v>
      </c>
      <c r="K7" s="51">
        <f>('ごみ搬入量内訳'!E7+'ごみ搬入量内訳'!AH7)/'ごみ処理概要'!D7/365*1000000</f>
        <v>917.8016755069846</v>
      </c>
      <c r="L7" s="51">
        <f>'ごみ搬入量内訳'!F7/'ごみ処理概要'!D7/365*1000000</f>
        <v>500.0128146892328</v>
      </c>
      <c r="M7" s="51">
        <f>'資源化量内訳'!BP7</f>
        <v>18592</v>
      </c>
      <c r="N7" s="51">
        <f>'ごみ処理量内訳'!E7</f>
        <v>476242</v>
      </c>
      <c r="O7" s="51">
        <f>'ごみ処理量内訳'!L7</f>
        <v>8418</v>
      </c>
      <c r="P7" s="51">
        <f aca="true" t="shared" si="2" ref="P7:P43">SUM(Q7:U7)</f>
        <v>35347</v>
      </c>
      <c r="Q7" s="51">
        <f>'ごみ処理量内訳'!G7</f>
        <v>18103</v>
      </c>
      <c r="R7" s="51">
        <f>'ごみ処理量内訳'!H7</f>
        <v>17244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43">SUM(W7:AC7)</f>
        <v>0</v>
      </c>
      <c r="W7" s="51">
        <f>'資源化量内訳'!M7</f>
        <v>0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43">N7+O7+P7+V7</f>
        <v>520007</v>
      </c>
      <c r="AE7" s="52">
        <f aca="true" t="shared" si="5" ref="AE7:AE43">(N7+P7+V7)/AD7*100</f>
        <v>98.38117563802025</v>
      </c>
      <c r="AF7" s="51">
        <f>'資源化量内訳'!AB7</f>
        <v>0</v>
      </c>
      <c r="AG7" s="51">
        <f>'資源化量内訳'!AJ7</f>
        <v>2504</v>
      </c>
      <c r="AH7" s="51">
        <f>'資源化量内訳'!AR7</f>
        <v>9445</v>
      </c>
      <c r="AI7" s="51">
        <f>'資源化量内訳'!AZ7</f>
        <v>0</v>
      </c>
      <c r="AJ7" s="51">
        <f>'資源化量内訳'!BH7</f>
        <v>0</v>
      </c>
      <c r="AK7" s="51" t="s">
        <v>195</v>
      </c>
      <c r="AL7" s="51">
        <f aca="true" t="shared" si="6" ref="AL7:AL43">SUM(AF7:AJ7)</f>
        <v>11949</v>
      </c>
      <c r="AM7" s="52">
        <f aca="true" t="shared" si="7" ref="AM7:AM43">(V7+AL7+M7)/(M7+AD7)*100</f>
        <v>5.67045241450504</v>
      </c>
      <c r="AN7" s="51">
        <f>'ごみ処理量内訳'!AC7</f>
        <v>8418</v>
      </c>
      <c r="AO7" s="51">
        <f>'ごみ処理量内訳'!AD7</f>
        <v>96901</v>
      </c>
      <c r="AP7" s="51">
        <f>'ごみ処理量内訳'!AE7</f>
        <v>4121</v>
      </c>
      <c r="AQ7" s="51">
        <f aca="true" t="shared" si="8" ref="AQ7:AQ43">SUM(AN7:AP7)</f>
        <v>109440</v>
      </c>
    </row>
    <row r="8" spans="1:43" ht="13.5">
      <c r="A8" s="26" t="s">
        <v>221</v>
      </c>
      <c r="B8" s="49" t="s">
        <v>224</v>
      </c>
      <c r="C8" s="50" t="s">
        <v>225</v>
      </c>
      <c r="D8" s="51">
        <v>1303253</v>
      </c>
      <c r="E8" s="51">
        <v>1303253</v>
      </c>
      <c r="F8" s="51">
        <f>'ごみ搬入量内訳'!H8</f>
        <v>546518</v>
      </c>
      <c r="G8" s="51">
        <f>'ごみ搬入量内訳'!AG8</f>
        <v>146940</v>
      </c>
      <c r="H8" s="51">
        <f>'ごみ搬入量内訳'!AH8</f>
        <v>0</v>
      </c>
      <c r="I8" s="51">
        <f t="shared" si="0"/>
        <v>693458</v>
      </c>
      <c r="J8" s="51">
        <f t="shared" si="1"/>
        <v>1457.802077959421</v>
      </c>
      <c r="K8" s="51">
        <f>('ごみ搬入量内訳'!E8+'ごみ搬入量内訳'!AH8)/'ごみ処理概要'!D8/365*1000000</f>
        <v>686.4677049586006</v>
      </c>
      <c r="L8" s="51">
        <f>'ごみ搬入量内訳'!F8/'ごみ処理概要'!D8/365*1000000</f>
        <v>771.3343730008206</v>
      </c>
      <c r="M8" s="51">
        <f>'資源化量内訳'!BP8</f>
        <v>32527</v>
      </c>
      <c r="N8" s="51">
        <f>'ごみ処理量内訳'!E8</f>
        <v>620567</v>
      </c>
      <c r="O8" s="51">
        <f>'ごみ処理量内訳'!L8</f>
        <v>17140</v>
      </c>
      <c r="P8" s="51">
        <f t="shared" si="2"/>
        <v>54688</v>
      </c>
      <c r="Q8" s="51">
        <f>'ごみ処理量内訳'!G8</f>
        <v>38391</v>
      </c>
      <c r="R8" s="51">
        <f>'ごみ処理量内訳'!H8</f>
        <v>11461</v>
      </c>
      <c r="S8" s="51">
        <f>'ごみ処理量内訳'!I8</f>
        <v>4836</v>
      </c>
      <c r="T8" s="51">
        <f>'ごみ処理量内訳'!J8</f>
        <v>0</v>
      </c>
      <c r="U8" s="51">
        <f>'ごみ処理量内訳'!K8</f>
        <v>0</v>
      </c>
      <c r="V8" s="51">
        <f t="shared" si="3"/>
        <v>1063</v>
      </c>
      <c r="W8" s="51">
        <f>'資源化量内訳'!M8</f>
        <v>1048</v>
      </c>
      <c r="X8" s="51">
        <f>'資源化量内訳'!N8</f>
        <v>0</v>
      </c>
      <c r="Y8" s="51">
        <f>'資源化量内訳'!O8</f>
        <v>0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15</v>
      </c>
      <c r="AD8" s="51">
        <f t="shared" si="4"/>
        <v>693458</v>
      </c>
      <c r="AE8" s="52">
        <f t="shared" si="5"/>
        <v>97.52832904083593</v>
      </c>
      <c r="AF8" s="51">
        <f>'資源化量内訳'!AB8</f>
        <v>0</v>
      </c>
      <c r="AG8" s="51">
        <f>'資源化量内訳'!AJ8</f>
        <v>15326</v>
      </c>
      <c r="AH8" s="51">
        <f>'資源化量内訳'!AR8</f>
        <v>8558</v>
      </c>
      <c r="AI8" s="51">
        <f>'資源化量内訳'!AZ8</f>
        <v>4836</v>
      </c>
      <c r="AJ8" s="51">
        <f>'資源化量内訳'!BH8</f>
        <v>0</v>
      </c>
      <c r="AK8" s="51" t="s">
        <v>195</v>
      </c>
      <c r="AL8" s="51">
        <f t="shared" si="6"/>
        <v>28720</v>
      </c>
      <c r="AM8" s="52">
        <f t="shared" si="7"/>
        <v>8.582821959131387</v>
      </c>
      <c r="AN8" s="51">
        <f>'ごみ処理量内訳'!AC8</f>
        <v>17140</v>
      </c>
      <c r="AO8" s="51">
        <f>'ごみ処理量内訳'!AD8</f>
        <v>90886</v>
      </c>
      <c r="AP8" s="51">
        <f>'ごみ処理量内訳'!AE8</f>
        <v>21070</v>
      </c>
      <c r="AQ8" s="51">
        <f t="shared" si="8"/>
        <v>129096</v>
      </c>
    </row>
    <row r="9" spans="1:43" ht="13.5">
      <c r="A9" s="26" t="s">
        <v>221</v>
      </c>
      <c r="B9" s="49" t="s">
        <v>226</v>
      </c>
      <c r="C9" s="50" t="s">
        <v>227</v>
      </c>
      <c r="D9" s="51">
        <v>140372</v>
      </c>
      <c r="E9" s="51">
        <v>140372</v>
      </c>
      <c r="F9" s="51">
        <f>'ごみ搬入量内訳'!H9</f>
        <v>55168</v>
      </c>
      <c r="G9" s="51">
        <f>'ごみ搬入量内訳'!AG9</f>
        <v>6158</v>
      </c>
      <c r="H9" s="51">
        <f>'ごみ搬入量内訳'!AH9</f>
        <v>0</v>
      </c>
      <c r="I9" s="51">
        <f t="shared" si="0"/>
        <v>61326</v>
      </c>
      <c r="J9" s="51">
        <f t="shared" si="1"/>
        <v>1196.9369842715384</v>
      </c>
      <c r="K9" s="51">
        <f>('ごみ搬入量内訳'!E9+'ごみ搬入量内訳'!AH9)/'ごみ処理概要'!D9/365*1000000</f>
        <v>870.8172296781663</v>
      </c>
      <c r="L9" s="51">
        <f>'ごみ搬入量内訳'!F9/'ごみ処理概要'!D9/365*1000000</f>
        <v>326.119754593372</v>
      </c>
      <c r="M9" s="51">
        <f>'資源化量内訳'!BP9</f>
        <v>0</v>
      </c>
      <c r="N9" s="51">
        <f>'ごみ処理量内訳'!E9</f>
        <v>51290</v>
      </c>
      <c r="O9" s="51">
        <f>'ごみ処理量内訳'!L9</f>
        <v>3144</v>
      </c>
      <c r="P9" s="51">
        <f t="shared" si="2"/>
        <v>580</v>
      </c>
      <c r="Q9" s="51">
        <f>'ごみ処理量内訳'!G9</f>
        <v>0</v>
      </c>
      <c r="R9" s="51">
        <f>'ごみ処理量内訳'!H9</f>
        <v>580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6312</v>
      </c>
      <c r="W9" s="51">
        <f>'資源化量内訳'!M9</f>
        <v>4699</v>
      </c>
      <c r="X9" s="51">
        <f>'資源化量内訳'!N9</f>
        <v>0</v>
      </c>
      <c r="Y9" s="51">
        <f>'資源化量内訳'!O9</f>
        <v>1113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500</v>
      </c>
      <c r="AD9" s="51">
        <f t="shared" si="4"/>
        <v>61326</v>
      </c>
      <c r="AE9" s="52">
        <f t="shared" si="5"/>
        <v>94.87330006848646</v>
      </c>
      <c r="AF9" s="51">
        <f>'資源化量内訳'!AB9</f>
        <v>0</v>
      </c>
      <c r="AG9" s="51">
        <f>'資源化量内訳'!AJ9</f>
        <v>0</v>
      </c>
      <c r="AH9" s="51">
        <f>'資源化量内訳'!AR9</f>
        <v>580</v>
      </c>
      <c r="AI9" s="51">
        <f>'資源化量内訳'!AZ9</f>
        <v>0</v>
      </c>
      <c r="AJ9" s="51">
        <f>'資源化量内訳'!BH9</f>
        <v>0</v>
      </c>
      <c r="AK9" s="51" t="s">
        <v>195</v>
      </c>
      <c r="AL9" s="51">
        <f t="shared" si="6"/>
        <v>580</v>
      </c>
      <c r="AM9" s="52">
        <f t="shared" si="7"/>
        <v>11.238300231549424</v>
      </c>
      <c r="AN9" s="51">
        <f>'ごみ処理量内訳'!AC9</f>
        <v>3144</v>
      </c>
      <c r="AO9" s="51">
        <f>'ごみ処理量内訳'!AD9</f>
        <v>7465</v>
      </c>
      <c r="AP9" s="51">
        <f>'ごみ処理量内訳'!AE9</f>
        <v>0</v>
      </c>
      <c r="AQ9" s="51">
        <f t="shared" si="8"/>
        <v>10609</v>
      </c>
    </row>
    <row r="10" spans="1:43" ht="13.5">
      <c r="A10" s="26" t="s">
        <v>221</v>
      </c>
      <c r="B10" s="49" t="s">
        <v>228</v>
      </c>
      <c r="C10" s="50" t="s">
        <v>229</v>
      </c>
      <c r="D10" s="51">
        <v>235197</v>
      </c>
      <c r="E10" s="51">
        <v>235197</v>
      </c>
      <c r="F10" s="51">
        <f>'ごみ搬入量内訳'!H10</f>
        <v>86480</v>
      </c>
      <c r="G10" s="51">
        <f>'ごみ搬入量内訳'!AG10</f>
        <v>8950</v>
      </c>
      <c r="H10" s="51">
        <f>'ごみ搬入量内訳'!AH10</f>
        <v>0</v>
      </c>
      <c r="I10" s="51">
        <f t="shared" si="0"/>
        <v>95430</v>
      </c>
      <c r="J10" s="51">
        <f t="shared" si="1"/>
        <v>1111.6300581832274</v>
      </c>
      <c r="K10" s="51">
        <f>('ごみ搬入量内訳'!E10+'ごみ搬入量内訳'!AH10)/'ごみ処理概要'!D10/365*1000000</f>
        <v>727.6441707479145</v>
      </c>
      <c r="L10" s="51">
        <f>'ごみ搬入量内訳'!F10/'ごみ処理概要'!D10/365*1000000</f>
        <v>383.98588743531286</v>
      </c>
      <c r="M10" s="51">
        <f>'資源化量内訳'!BP10</f>
        <v>3361</v>
      </c>
      <c r="N10" s="51">
        <f>'ごみ処理量内訳'!E10</f>
        <v>71828</v>
      </c>
      <c r="O10" s="51">
        <f>'ごみ処理量内訳'!L10</f>
        <v>0</v>
      </c>
      <c r="P10" s="51">
        <f t="shared" si="2"/>
        <v>10439</v>
      </c>
      <c r="Q10" s="51">
        <f>'ごみ処理量内訳'!G10</f>
        <v>6479</v>
      </c>
      <c r="R10" s="51">
        <f>'ごみ処理量内訳'!H10</f>
        <v>1802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2158</v>
      </c>
      <c r="V10" s="51">
        <f t="shared" si="3"/>
        <v>13163</v>
      </c>
      <c r="W10" s="51">
        <f>'資源化量内訳'!M10</f>
        <v>9182</v>
      </c>
      <c r="X10" s="51">
        <f>'資源化量内訳'!N10</f>
        <v>1289</v>
      </c>
      <c r="Y10" s="51">
        <f>'資源化量内訳'!O10</f>
        <v>2287</v>
      </c>
      <c r="Z10" s="51">
        <f>'資源化量内訳'!P10</f>
        <v>0</v>
      </c>
      <c r="AA10" s="51">
        <f>'資源化量内訳'!Q10</f>
        <v>3</v>
      </c>
      <c r="AB10" s="51">
        <f>'資源化量内訳'!R10</f>
        <v>0</v>
      </c>
      <c r="AC10" s="51">
        <f>'資源化量内訳'!S10</f>
        <v>402</v>
      </c>
      <c r="AD10" s="51">
        <f t="shared" si="4"/>
        <v>95430</v>
      </c>
      <c r="AE10" s="52">
        <f t="shared" si="5"/>
        <v>100</v>
      </c>
      <c r="AF10" s="51">
        <f>'資源化量内訳'!AB10</f>
        <v>0</v>
      </c>
      <c r="AG10" s="51">
        <f>'資源化量内訳'!AJ10</f>
        <v>0</v>
      </c>
      <c r="AH10" s="51">
        <f>'資源化量内訳'!AR10</f>
        <v>1342</v>
      </c>
      <c r="AI10" s="51">
        <f>'資源化量内訳'!AZ10</f>
        <v>0</v>
      </c>
      <c r="AJ10" s="51">
        <f>'資源化量内訳'!BH10</f>
        <v>0</v>
      </c>
      <c r="AK10" s="51" t="s">
        <v>195</v>
      </c>
      <c r="AL10" s="51">
        <f t="shared" si="6"/>
        <v>1342</v>
      </c>
      <c r="AM10" s="52">
        <f t="shared" si="7"/>
        <v>18.084643337955885</v>
      </c>
      <c r="AN10" s="51">
        <f>'ごみ処理量内訳'!AC10</f>
        <v>0</v>
      </c>
      <c r="AO10" s="51">
        <f>'ごみ処理量内訳'!AD10</f>
        <v>9592</v>
      </c>
      <c r="AP10" s="51">
        <f>'ごみ処理量内訳'!AE10</f>
        <v>1903</v>
      </c>
      <c r="AQ10" s="51">
        <f t="shared" si="8"/>
        <v>11495</v>
      </c>
    </row>
    <row r="11" spans="1:43" ht="13.5">
      <c r="A11" s="26" t="s">
        <v>221</v>
      </c>
      <c r="B11" s="49" t="s">
        <v>230</v>
      </c>
      <c r="C11" s="50" t="s">
        <v>231</v>
      </c>
      <c r="D11" s="51">
        <v>61035</v>
      </c>
      <c r="E11" s="51">
        <v>60109</v>
      </c>
      <c r="F11" s="51">
        <f>'ごみ搬入量内訳'!H11</f>
        <v>16083</v>
      </c>
      <c r="G11" s="51">
        <f>'ごみ搬入量内訳'!AG11</f>
        <v>4715</v>
      </c>
      <c r="H11" s="51">
        <f>'ごみ搬入量内訳'!AH11</f>
        <v>248</v>
      </c>
      <c r="I11" s="51">
        <f t="shared" si="0"/>
        <v>21046</v>
      </c>
      <c r="J11" s="51">
        <f t="shared" si="1"/>
        <v>944.7083472204921</v>
      </c>
      <c r="K11" s="51">
        <f>('ごみ搬入量内訳'!E11+'ごみ搬入量内訳'!AH11)/'ごみ処理概要'!D11/365*1000000</f>
        <v>667.0773899098989</v>
      </c>
      <c r="L11" s="51">
        <f>'ごみ搬入量内訳'!F11/'ごみ処理概要'!D11/365*1000000</f>
        <v>277.63095731059315</v>
      </c>
      <c r="M11" s="51">
        <f>'資源化量内訳'!BP11</f>
        <v>1585</v>
      </c>
      <c r="N11" s="51">
        <f>'ごみ処理量内訳'!E11</f>
        <v>18937</v>
      </c>
      <c r="O11" s="51">
        <f>'ごみ処理量内訳'!L11</f>
        <v>1541</v>
      </c>
      <c r="P11" s="51">
        <f t="shared" si="2"/>
        <v>201</v>
      </c>
      <c r="Q11" s="51">
        <f>'ごみ処理量内訳'!G11</f>
        <v>153</v>
      </c>
      <c r="R11" s="51">
        <f>'ごみ処理量内訳'!H11</f>
        <v>48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119</v>
      </c>
      <c r="W11" s="51">
        <f>'資源化量内訳'!M11</f>
        <v>20</v>
      </c>
      <c r="X11" s="51">
        <f>'資源化量内訳'!N11</f>
        <v>14</v>
      </c>
      <c r="Y11" s="51">
        <f>'資源化量内訳'!O11</f>
        <v>85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20798</v>
      </c>
      <c r="AE11" s="52">
        <f t="shared" si="5"/>
        <v>92.59063371478027</v>
      </c>
      <c r="AF11" s="51">
        <f>'資源化量内訳'!AB11</f>
        <v>0</v>
      </c>
      <c r="AG11" s="51">
        <f>'資源化量内訳'!AJ11</f>
        <v>56</v>
      </c>
      <c r="AH11" s="51">
        <f>'資源化量内訳'!AR11</f>
        <v>36</v>
      </c>
      <c r="AI11" s="51">
        <f>'資源化量内訳'!AZ11</f>
        <v>0</v>
      </c>
      <c r="AJ11" s="51">
        <f>'資源化量内訳'!BH11</f>
        <v>0</v>
      </c>
      <c r="AK11" s="51" t="s">
        <v>195</v>
      </c>
      <c r="AL11" s="51">
        <f t="shared" si="6"/>
        <v>92</v>
      </c>
      <c r="AM11" s="52">
        <f t="shared" si="7"/>
        <v>8.02394674529777</v>
      </c>
      <c r="AN11" s="51">
        <f>'ごみ処理量内訳'!AC11</f>
        <v>1541</v>
      </c>
      <c r="AO11" s="51">
        <f>'ごみ処理量内訳'!AD11</f>
        <v>3543</v>
      </c>
      <c r="AP11" s="51">
        <f>'ごみ処理量内訳'!AE11</f>
        <v>0</v>
      </c>
      <c r="AQ11" s="51">
        <f t="shared" si="8"/>
        <v>5084</v>
      </c>
    </row>
    <row r="12" spans="1:43" ht="13.5">
      <c r="A12" s="26" t="s">
        <v>221</v>
      </c>
      <c r="B12" s="49" t="s">
        <v>232</v>
      </c>
      <c r="C12" s="50" t="s">
        <v>233</v>
      </c>
      <c r="D12" s="51">
        <v>81239</v>
      </c>
      <c r="E12" s="51">
        <v>81239</v>
      </c>
      <c r="F12" s="51">
        <f>'ごみ搬入量内訳'!H12</f>
        <v>26031</v>
      </c>
      <c r="G12" s="51">
        <f>'ごみ搬入量内訳'!AG12</f>
        <v>3570</v>
      </c>
      <c r="H12" s="51">
        <f>'ごみ搬入量内訳'!AH12</f>
        <v>0</v>
      </c>
      <c r="I12" s="51">
        <f t="shared" si="0"/>
        <v>29601</v>
      </c>
      <c r="J12" s="51">
        <f t="shared" si="1"/>
        <v>998.2721369906855</v>
      </c>
      <c r="K12" s="51">
        <f>('ごみ搬入量内訳'!E12+'ごみ搬入量内訳'!AH12)/'ごみ処理概要'!D12/365*1000000</f>
        <v>792.8238798862885</v>
      </c>
      <c r="L12" s="51">
        <f>'ごみ搬入量内訳'!F12/'ごみ処理概要'!D12/365*1000000</f>
        <v>205.44825710439702</v>
      </c>
      <c r="M12" s="51">
        <f>'資源化量内訳'!BP12</f>
        <v>2991</v>
      </c>
      <c r="N12" s="51">
        <f>'ごみ処理量内訳'!E12</f>
        <v>26234</v>
      </c>
      <c r="O12" s="51">
        <f>'ごみ処理量内訳'!L12</f>
        <v>0</v>
      </c>
      <c r="P12" s="51">
        <f t="shared" si="2"/>
        <v>2533</v>
      </c>
      <c r="Q12" s="51">
        <f>'ごみ処理量内訳'!G12</f>
        <v>1129</v>
      </c>
      <c r="R12" s="51">
        <f>'ごみ処理量内訳'!H12</f>
        <v>1404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834</v>
      </c>
      <c r="W12" s="51">
        <f>'資源化量内訳'!M12</f>
        <v>803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31</v>
      </c>
      <c r="AD12" s="51">
        <f t="shared" si="4"/>
        <v>29601</v>
      </c>
      <c r="AE12" s="52">
        <f t="shared" si="5"/>
        <v>100</v>
      </c>
      <c r="AF12" s="51">
        <f>'資源化量内訳'!AB12</f>
        <v>3351</v>
      </c>
      <c r="AG12" s="51">
        <f>'資源化量内訳'!AJ12</f>
        <v>249</v>
      </c>
      <c r="AH12" s="51">
        <f>'資源化量内訳'!AR12</f>
        <v>901</v>
      </c>
      <c r="AI12" s="51">
        <f>'資源化量内訳'!AZ12</f>
        <v>0</v>
      </c>
      <c r="AJ12" s="51">
        <f>'資源化量内訳'!BH12</f>
        <v>0</v>
      </c>
      <c r="AK12" s="51" t="s">
        <v>195</v>
      </c>
      <c r="AL12" s="51">
        <f t="shared" si="6"/>
        <v>4501</v>
      </c>
      <c r="AM12" s="52">
        <f t="shared" si="7"/>
        <v>25.546146293568974</v>
      </c>
      <c r="AN12" s="51">
        <f>'ごみ処理量内訳'!AC12</f>
        <v>0</v>
      </c>
      <c r="AO12" s="51">
        <f>'ごみ処理量内訳'!AD12</f>
        <v>1425</v>
      </c>
      <c r="AP12" s="51">
        <f>'ごみ処理量内訳'!AE12</f>
        <v>0</v>
      </c>
      <c r="AQ12" s="51">
        <f t="shared" si="8"/>
        <v>1425</v>
      </c>
    </row>
    <row r="13" spans="1:43" ht="13.5">
      <c r="A13" s="26" t="s">
        <v>221</v>
      </c>
      <c r="B13" s="49" t="s">
        <v>234</v>
      </c>
      <c r="C13" s="50" t="s">
        <v>235</v>
      </c>
      <c r="D13" s="51">
        <v>54330</v>
      </c>
      <c r="E13" s="51">
        <v>54330</v>
      </c>
      <c r="F13" s="51">
        <f>'ごみ搬入量内訳'!H13</f>
        <v>18092</v>
      </c>
      <c r="G13" s="51">
        <f>'ごみ搬入量内訳'!AG13</f>
        <v>5735</v>
      </c>
      <c r="H13" s="51">
        <f>'ごみ搬入量内訳'!AH13</f>
        <v>0</v>
      </c>
      <c r="I13" s="51">
        <f t="shared" si="0"/>
        <v>23827</v>
      </c>
      <c r="J13" s="51">
        <f t="shared" si="1"/>
        <v>1201.5360216233116</v>
      </c>
      <c r="K13" s="51">
        <f>('ごみ搬入量内訳'!E13+'ごみ搬入量内訳'!AH13)/'ごみ処理概要'!D13/365*1000000</f>
        <v>822.1195182156735</v>
      </c>
      <c r="L13" s="51">
        <f>'ごみ搬入量内訳'!F13/'ごみ処理概要'!D13/365*1000000</f>
        <v>379.4165034076383</v>
      </c>
      <c r="M13" s="51">
        <f>'資源化量内訳'!BP13</f>
        <v>947</v>
      </c>
      <c r="N13" s="51">
        <f>'ごみ処理量内訳'!E13</f>
        <v>21229</v>
      </c>
      <c r="O13" s="51">
        <f>'ごみ処理量内訳'!L13</f>
        <v>43</v>
      </c>
      <c r="P13" s="51">
        <f t="shared" si="2"/>
        <v>2555</v>
      </c>
      <c r="Q13" s="51">
        <f>'ごみ処理量内訳'!G13</f>
        <v>199</v>
      </c>
      <c r="R13" s="51">
        <f>'ごみ処理量内訳'!H13</f>
        <v>2356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0</v>
      </c>
      <c r="W13" s="51">
        <f>'資源化量内訳'!M13</f>
        <v>0</v>
      </c>
      <c r="X13" s="51">
        <f>'資源化量内訳'!N13</f>
        <v>0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0</v>
      </c>
      <c r="AD13" s="51">
        <f t="shared" si="4"/>
        <v>23827</v>
      </c>
      <c r="AE13" s="52">
        <f t="shared" si="5"/>
        <v>99.81953246317204</v>
      </c>
      <c r="AF13" s="51">
        <f>'資源化量内訳'!AB13</f>
        <v>0</v>
      </c>
      <c r="AG13" s="51">
        <f>'資源化量内訳'!AJ13</f>
        <v>0</v>
      </c>
      <c r="AH13" s="51">
        <f>'資源化量内訳'!AR13</f>
        <v>1192</v>
      </c>
      <c r="AI13" s="51">
        <f>'資源化量内訳'!AZ13</f>
        <v>0</v>
      </c>
      <c r="AJ13" s="51">
        <f>'資源化量内訳'!BH13</f>
        <v>0</v>
      </c>
      <c r="AK13" s="51" t="s">
        <v>195</v>
      </c>
      <c r="AL13" s="51">
        <f t="shared" si="6"/>
        <v>1192</v>
      </c>
      <c r="AM13" s="52">
        <f t="shared" si="7"/>
        <v>8.63405182852991</v>
      </c>
      <c r="AN13" s="51">
        <f>'ごみ処理量内訳'!AC13</f>
        <v>43</v>
      </c>
      <c r="AO13" s="51">
        <f>'ごみ処理量内訳'!AD13</f>
        <v>2762</v>
      </c>
      <c r="AP13" s="51">
        <f>'ごみ処理量内訳'!AE13</f>
        <v>951</v>
      </c>
      <c r="AQ13" s="51">
        <f t="shared" si="8"/>
        <v>3756</v>
      </c>
    </row>
    <row r="14" spans="1:43" ht="13.5">
      <c r="A14" s="26" t="s">
        <v>221</v>
      </c>
      <c r="B14" s="49" t="s">
        <v>236</v>
      </c>
      <c r="C14" s="50" t="s">
        <v>237</v>
      </c>
      <c r="D14" s="51">
        <v>42370</v>
      </c>
      <c r="E14" s="51">
        <v>42370</v>
      </c>
      <c r="F14" s="51">
        <f>'ごみ搬入量内訳'!H14</f>
        <v>11111</v>
      </c>
      <c r="G14" s="51">
        <f>'ごみ搬入量内訳'!AG14</f>
        <v>3388</v>
      </c>
      <c r="H14" s="51">
        <f>'ごみ搬入量内訳'!AH14</f>
        <v>0</v>
      </c>
      <c r="I14" s="51">
        <f t="shared" si="0"/>
        <v>14499</v>
      </c>
      <c r="J14" s="51">
        <f t="shared" si="1"/>
        <v>937.5333413083049</v>
      </c>
      <c r="K14" s="51">
        <f>('ごみ搬入量内訳'!E14+'ごみ搬入量内訳'!AH14)/'ごみ処理概要'!D14/365*1000000</f>
        <v>675.7171816450642</v>
      </c>
      <c r="L14" s="51">
        <f>'ごみ搬入量内訳'!F14/'ごみ処理概要'!D14/365*1000000</f>
        <v>261.8161596632406</v>
      </c>
      <c r="M14" s="51">
        <f>'資源化量内訳'!BP14</f>
        <v>224</v>
      </c>
      <c r="N14" s="51">
        <f>'ごみ処理量内訳'!E14</f>
        <v>9660</v>
      </c>
      <c r="O14" s="51">
        <f>'ごみ処理量内訳'!L14</f>
        <v>2842</v>
      </c>
      <c r="P14" s="51">
        <f t="shared" si="2"/>
        <v>1997</v>
      </c>
      <c r="Q14" s="51">
        <f>'ごみ処理量内訳'!G14</f>
        <v>0</v>
      </c>
      <c r="R14" s="51">
        <f>'ごみ処理量内訳'!H14</f>
        <v>1997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0</v>
      </c>
      <c r="W14" s="51">
        <f>'資源化量内訳'!M14</f>
        <v>0</v>
      </c>
      <c r="X14" s="51">
        <f>'資源化量内訳'!N14</f>
        <v>0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14499</v>
      </c>
      <c r="AE14" s="52">
        <f t="shared" si="5"/>
        <v>80.39864818263328</v>
      </c>
      <c r="AF14" s="51">
        <f>'資源化量内訳'!AB14</f>
        <v>0</v>
      </c>
      <c r="AG14" s="51">
        <f>'資源化量内訳'!AJ14</f>
        <v>0</v>
      </c>
      <c r="AH14" s="51">
        <f>'資源化量内訳'!AR14</f>
        <v>1675</v>
      </c>
      <c r="AI14" s="51">
        <f>'資源化量内訳'!AZ14</f>
        <v>0</v>
      </c>
      <c r="AJ14" s="51">
        <f>'資源化量内訳'!BH14</f>
        <v>0</v>
      </c>
      <c r="AK14" s="51" t="s">
        <v>195</v>
      </c>
      <c r="AL14" s="51">
        <f t="shared" si="6"/>
        <v>1675</v>
      </c>
      <c r="AM14" s="52">
        <f t="shared" si="7"/>
        <v>12.898186510901311</v>
      </c>
      <c r="AN14" s="51">
        <f>'ごみ処理量内訳'!AC14</f>
        <v>2842</v>
      </c>
      <c r="AO14" s="51">
        <f>'ごみ処理量内訳'!AD14</f>
        <v>1118</v>
      </c>
      <c r="AP14" s="51">
        <f>'ごみ処理量内訳'!AE14</f>
        <v>316</v>
      </c>
      <c r="AQ14" s="51">
        <f t="shared" si="8"/>
        <v>4276</v>
      </c>
    </row>
    <row r="15" spans="1:43" ht="13.5">
      <c r="A15" s="26" t="s">
        <v>221</v>
      </c>
      <c r="B15" s="49" t="s">
        <v>238</v>
      </c>
      <c r="C15" s="50" t="s">
        <v>239</v>
      </c>
      <c r="D15" s="51">
        <v>12005</v>
      </c>
      <c r="E15" s="51">
        <v>12005</v>
      </c>
      <c r="F15" s="51">
        <f>'ごみ搬入量内訳'!H15</f>
        <v>4000</v>
      </c>
      <c r="G15" s="51">
        <f>'ごみ搬入量内訳'!AG15</f>
        <v>221</v>
      </c>
      <c r="H15" s="51">
        <f>'ごみ搬入量内訳'!AH15</f>
        <v>0</v>
      </c>
      <c r="I15" s="51">
        <f t="shared" si="0"/>
        <v>4221</v>
      </c>
      <c r="J15" s="51">
        <f t="shared" si="1"/>
        <v>963.2972562802029</v>
      </c>
      <c r="K15" s="51">
        <f>('ごみ搬入量内訳'!E15+'ごみ搬入量内訳'!AH15)/'ごみ処理概要'!D15/365*1000000</f>
        <v>912.8616501115401</v>
      </c>
      <c r="L15" s="51">
        <f>'ごみ搬入量内訳'!F15/'ごみ処理概要'!D15/365*1000000</f>
        <v>50.435606168662595</v>
      </c>
      <c r="M15" s="51">
        <f>'資源化量内訳'!BP15</f>
        <v>124</v>
      </c>
      <c r="N15" s="51">
        <f>'ごみ処理量内訳'!E15</f>
        <v>3728</v>
      </c>
      <c r="O15" s="51">
        <f>'ごみ処理量内訳'!L15</f>
        <v>322</v>
      </c>
      <c r="P15" s="51">
        <f t="shared" si="2"/>
        <v>0</v>
      </c>
      <c r="Q15" s="51">
        <f>'ごみ処理量内訳'!G15</f>
        <v>0</v>
      </c>
      <c r="R15" s="51">
        <f>'ごみ処理量内訳'!H15</f>
        <v>0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171</v>
      </c>
      <c r="W15" s="51">
        <f>'資源化量内訳'!M15</f>
        <v>0</v>
      </c>
      <c r="X15" s="51">
        <f>'資源化量内訳'!N15</f>
        <v>89</v>
      </c>
      <c r="Y15" s="51">
        <f>'資源化量内訳'!O15</f>
        <v>60</v>
      </c>
      <c r="Z15" s="51">
        <f>'資源化量内訳'!P15</f>
        <v>22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4221</v>
      </c>
      <c r="AE15" s="52">
        <f t="shared" si="5"/>
        <v>92.37147595356551</v>
      </c>
      <c r="AF15" s="51">
        <f>'資源化量内訳'!AB15</f>
        <v>0</v>
      </c>
      <c r="AG15" s="51">
        <f>'資源化量内訳'!AJ15</f>
        <v>0</v>
      </c>
      <c r="AH15" s="51">
        <f>'資源化量内訳'!AR15</f>
        <v>0</v>
      </c>
      <c r="AI15" s="51">
        <f>'資源化量内訳'!AZ15</f>
        <v>0</v>
      </c>
      <c r="AJ15" s="51">
        <f>'資源化量内訳'!BH15</f>
        <v>0</v>
      </c>
      <c r="AK15" s="51" t="s">
        <v>195</v>
      </c>
      <c r="AL15" s="51">
        <f t="shared" si="6"/>
        <v>0</v>
      </c>
      <c r="AM15" s="52">
        <f t="shared" si="7"/>
        <v>6.789413118527042</v>
      </c>
      <c r="AN15" s="51">
        <f>'ごみ処理量内訳'!AC15</f>
        <v>322</v>
      </c>
      <c r="AO15" s="51">
        <f>'ごみ処理量内訳'!AD15</f>
        <v>545</v>
      </c>
      <c r="AP15" s="51">
        <f>'ごみ処理量内訳'!AE15</f>
        <v>0</v>
      </c>
      <c r="AQ15" s="51">
        <f t="shared" si="8"/>
        <v>867</v>
      </c>
    </row>
    <row r="16" spans="1:43" ht="13.5">
      <c r="A16" s="26" t="s">
        <v>221</v>
      </c>
      <c r="B16" s="49" t="s">
        <v>240</v>
      </c>
      <c r="C16" s="50" t="s">
        <v>241</v>
      </c>
      <c r="D16" s="51">
        <v>43356</v>
      </c>
      <c r="E16" s="51">
        <v>43336</v>
      </c>
      <c r="F16" s="51">
        <f>'ごみ搬入量内訳'!H16</f>
        <v>12349</v>
      </c>
      <c r="G16" s="51">
        <f>'ごみ搬入量内訳'!AG16</f>
        <v>2106</v>
      </c>
      <c r="H16" s="51">
        <f>'ごみ搬入量内訳'!AH16</f>
        <v>5</v>
      </c>
      <c r="I16" s="51">
        <f t="shared" si="0"/>
        <v>14460</v>
      </c>
      <c r="J16" s="51">
        <f t="shared" si="1"/>
        <v>913.7475402750342</v>
      </c>
      <c r="K16" s="51">
        <f>('ごみ搬入量内訳'!E16+'ごみ搬入量内訳'!AH16)/'ごみ処理概要'!D16/365*1000000</f>
        <v>576.4318853657581</v>
      </c>
      <c r="L16" s="51">
        <f>'ごみ搬入量内訳'!F16/'ごみ処理概要'!D16/365*1000000</f>
        <v>337.3156549092761</v>
      </c>
      <c r="M16" s="51">
        <f>'資源化量内訳'!BP16</f>
        <v>1472</v>
      </c>
      <c r="N16" s="51">
        <f>'ごみ処理量内訳'!E16</f>
        <v>13529</v>
      </c>
      <c r="O16" s="51">
        <f>'ごみ処理量内訳'!L16</f>
        <v>0</v>
      </c>
      <c r="P16" s="51">
        <f t="shared" si="2"/>
        <v>704</v>
      </c>
      <c r="Q16" s="51">
        <f>'ごみ処理量内訳'!G16</f>
        <v>0</v>
      </c>
      <c r="R16" s="51">
        <f>'ごみ処理量内訳'!H16</f>
        <v>704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222</v>
      </c>
      <c r="W16" s="51">
        <f>'資源化量内訳'!M16</f>
        <v>222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14455</v>
      </c>
      <c r="AE16" s="52">
        <f t="shared" si="5"/>
        <v>100</v>
      </c>
      <c r="AF16" s="51">
        <f>'資源化量内訳'!AB16</f>
        <v>380</v>
      </c>
      <c r="AG16" s="51">
        <f>'資源化量内訳'!AJ16</f>
        <v>0</v>
      </c>
      <c r="AH16" s="51">
        <f>'資源化量内訳'!AR16</f>
        <v>545</v>
      </c>
      <c r="AI16" s="51">
        <f>'資源化量内訳'!AZ16</f>
        <v>0</v>
      </c>
      <c r="AJ16" s="51">
        <f>'資源化量内訳'!BH16</f>
        <v>0</v>
      </c>
      <c r="AK16" s="51" t="s">
        <v>195</v>
      </c>
      <c r="AL16" s="51">
        <f t="shared" si="6"/>
        <v>925</v>
      </c>
      <c r="AM16" s="52">
        <f t="shared" si="7"/>
        <v>16.443774722169902</v>
      </c>
      <c r="AN16" s="51">
        <f>'ごみ処理量内訳'!AC16</f>
        <v>0</v>
      </c>
      <c r="AO16" s="51">
        <f>'ごみ処理量内訳'!AD16</f>
        <v>961</v>
      </c>
      <c r="AP16" s="51">
        <f>'ごみ処理量内訳'!AE16</f>
        <v>159</v>
      </c>
      <c r="AQ16" s="51">
        <f t="shared" si="8"/>
        <v>1120</v>
      </c>
    </row>
    <row r="17" spans="1:43" ht="13.5">
      <c r="A17" s="26" t="s">
        <v>221</v>
      </c>
      <c r="B17" s="49" t="s">
        <v>242</v>
      </c>
      <c r="C17" s="50" t="s">
        <v>243</v>
      </c>
      <c r="D17" s="51">
        <v>39819</v>
      </c>
      <c r="E17" s="51">
        <v>39819</v>
      </c>
      <c r="F17" s="51">
        <f>'ごみ搬入量内訳'!H17</f>
        <v>13780</v>
      </c>
      <c r="G17" s="51">
        <f>'ごみ搬入量内訳'!AG17</f>
        <v>975</v>
      </c>
      <c r="H17" s="51">
        <f>'ごみ搬入量内訳'!AH17</f>
        <v>0</v>
      </c>
      <c r="I17" s="51">
        <f t="shared" si="0"/>
        <v>14755</v>
      </c>
      <c r="J17" s="51">
        <f t="shared" si="1"/>
        <v>1015.2102648044042</v>
      </c>
      <c r="K17" s="51">
        <f>('ごみ搬入量内訳'!E17+'ごみ搬入量内訳'!AH17)/'ごみ処理概要'!D17/365*1000000</f>
        <v>634.7214295371488</v>
      </c>
      <c r="L17" s="51">
        <f>'ごみ搬入量内訳'!F17/'ごみ処理概要'!D17/365*1000000</f>
        <v>380.4888352672556</v>
      </c>
      <c r="M17" s="51">
        <f>'資源化量内訳'!BP17</f>
        <v>2114</v>
      </c>
      <c r="N17" s="51">
        <f>'ごみ処理量内訳'!E17</f>
        <v>13454</v>
      </c>
      <c r="O17" s="51">
        <f>'ごみ処理量内訳'!L17</f>
        <v>0</v>
      </c>
      <c r="P17" s="51">
        <f t="shared" si="2"/>
        <v>1186</v>
      </c>
      <c r="Q17" s="51">
        <f>'ごみ処理量内訳'!G17</f>
        <v>669</v>
      </c>
      <c r="R17" s="51">
        <f>'ごみ処理量内訳'!H17</f>
        <v>517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115</v>
      </c>
      <c r="W17" s="51">
        <f>'資源化量内訳'!M17</f>
        <v>109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6</v>
      </c>
      <c r="AD17" s="51">
        <f t="shared" si="4"/>
        <v>14755</v>
      </c>
      <c r="AE17" s="52">
        <f t="shared" si="5"/>
        <v>100</v>
      </c>
      <c r="AF17" s="51">
        <f>'資源化量内訳'!AB17</f>
        <v>1343</v>
      </c>
      <c r="AG17" s="51">
        <f>'資源化量内訳'!AJ17</f>
        <v>291</v>
      </c>
      <c r="AH17" s="51">
        <f>'資源化量内訳'!AR17</f>
        <v>512</v>
      </c>
      <c r="AI17" s="51">
        <f>'資源化量内訳'!AZ17</f>
        <v>0</v>
      </c>
      <c r="AJ17" s="51">
        <f>'資源化量内訳'!BH17</f>
        <v>0</v>
      </c>
      <c r="AK17" s="51" t="s">
        <v>195</v>
      </c>
      <c r="AL17" s="51">
        <f t="shared" si="6"/>
        <v>2146</v>
      </c>
      <c r="AM17" s="52">
        <f t="shared" si="7"/>
        <v>25.93514731163673</v>
      </c>
      <c r="AN17" s="51">
        <f>'ごみ処理量内訳'!AC17</f>
        <v>0</v>
      </c>
      <c r="AO17" s="51">
        <f>'ごみ処理量内訳'!AD17</f>
        <v>541</v>
      </c>
      <c r="AP17" s="51">
        <f>'ごみ処理量内訳'!AE17</f>
        <v>0</v>
      </c>
      <c r="AQ17" s="51">
        <f t="shared" si="8"/>
        <v>541</v>
      </c>
    </row>
    <row r="18" spans="1:43" ht="13.5">
      <c r="A18" s="26" t="s">
        <v>221</v>
      </c>
      <c r="B18" s="49" t="s">
        <v>244</v>
      </c>
      <c r="C18" s="50" t="s">
        <v>72</v>
      </c>
      <c r="D18" s="51">
        <v>47462</v>
      </c>
      <c r="E18" s="51">
        <v>47462</v>
      </c>
      <c r="F18" s="51">
        <f>'ごみ搬入量内訳'!H18</f>
        <v>16301</v>
      </c>
      <c r="G18" s="51">
        <f>'ごみ搬入量内訳'!AG18</f>
        <v>919</v>
      </c>
      <c r="H18" s="51">
        <f>'ごみ搬入量内訳'!AH18</f>
        <v>0</v>
      </c>
      <c r="I18" s="51">
        <f t="shared" si="0"/>
        <v>17220</v>
      </c>
      <c r="J18" s="51">
        <f t="shared" si="1"/>
        <v>994.0179973827657</v>
      </c>
      <c r="K18" s="51">
        <f>('ごみ搬入量内訳'!E18+'ごみ搬入量内訳'!AH18)/'ごみ処理概要'!D18/365*1000000</f>
        <v>652.865479117252</v>
      </c>
      <c r="L18" s="51">
        <f>'ごみ搬入量内訳'!F18/'ごみ処理概要'!D18/365*1000000</f>
        <v>341.1525182655136</v>
      </c>
      <c r="M18" s="51">
        <f>'資源化量内訳'!BP18</f>
        <v>1013</v>
      </c>
      <c r="N18" s="51">
        <f>'ごみ処理量内訳'!E18</f>
        <v>15515</v>
      </c>
      <c r="O18" s="51">
        <f>'ごみ処理量内訳'!L18</f>
        <v>0</v>
      </c>
      <c r="P18" s="51">
        <f t="shared" si="2"/>
        <v>1705</v>
      </c>
      <c r="Q18" s="51">
        <f>'ごみ処理量内訳'!G18</f>
        <v>619</v>
      </c>
      <c r="R18" s="51">
        <f>'ごみ処理量内訳'!H18</f>
        <v>1086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0</v>
      </c>
      <c r="W18" s="51">
        <f>'資源化量内訳'!M18</f>
        <v>0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17220</v>
      </c>
      <c r="AE18" s="52">
        <f t="shared" si="5"/>
        <v>100</v>
      </c>
      <c r="AF18" s="51">
        <f>'資源化量内訳'!AB18</f>
        <v>1535</v>
      </c>
      <c r="AG18" s="51">
        <f>'資源化量内訳'!AJ18</f>
        <v>269</v>
      </c>
      <c r="AH18" s="51">
        <f>'資源化量内訳'!AR18</f>
        <v>1075</v>
      </c>
      <c r="AI18" s="51">
        <f>'資源化量内訳'!AZ18</f>
        <v>0</v>
      </c>
      <c r="AJ18" s="51">
        <f>'資源化量内訳'!BH18</f>
        <v>0</v>
      </c>
      <c r="AK18" s="51" t="s">
        <v>195</v>
      </c>
      <c r="AL18" s="51">
        <f t="shared" si="6"/>
        <v>2879</v>
      </c>
      <c r="AM18" s="52">
        <f t="shared" si="7"/>
        <v>21.34591125980365</v>
      </c>
      <c r="AN18" s="51">
        <f>'ごみ処理量内訳'!AC18</f>
        <v>0</v>
      </c>
      <c r="AO18" s="51">
        <f>'ごみ処理量内訳'!AD18</f>
        <v>619</v>
      </c>
      <c r="AP18" s="51">
        <f>'ごみ処理量内訳'!AE18</f>
        <v>0</v>
      </c>
      <c r="AQ18" s="51">
        <f t="shared" si="8"/>
        <v>619</v>
      </c>
    </row>
    <row r="19" spans="1:43" ht="13.5">
      <c r="A19" s="26" t="s">
        <v>221</v>
      </c>
      <c r="B19" s="49" t="s">
        <v>245</v>
      </c>
      <c r="C19" s="50" t="s">
        <v>246</v>
      </c>
      <c r="D19" s="51">
        <v>42105</v>
      </c>
      <c r="E19" s="51">
        <v>42105</v>
      </c>
      <c r="F19" s="51">
        <f>'ごみ搬入量内訳'!H19</f>
        <v>11686</v>
      </c>
      <c r="G19" s="51">
        <f>'ごみ搬入量内訳'!AG19</f>
        <v>1789</v>
      </c>
      <c r="H19" s="51">
        <f>'ごみ搬入量内訳'!AH19</f>
        <v>0</v>
      </c>
      <c r="I19" s="51">
        <f t="shared" si="0"/>
        <v>13475</v>
      </c>
      <c r="J19" s="51">
        <f t="shared" si="1"/>
        <v>876.8034252268872</v>
      </c>
      <c r="K19" s="51">
        <f>('ごみ搬入量内訳'!E19+'ごみ搬入量内訳'!AH19)/'ごみ処理概要'!D19/365*1000000</f>
        <v>622.4490957863007</v>
      </c>
      <c r="L19" s="51">
        <f>'ごみ搬入量内訳'!F19/'ごみ処理概要'!D19/365*1000000</f>
        <v>254.35432944058638</v>
      </c>
      <c r="M19" s="51">
        <f>'資源化量内訳'!BP19</f>
        <v>0</v>
      </c>
      <c r="N19" s="51">
        <f>'ごみ処理量内訳'!E19</f>
        <v>11553</v>
      </c>
      <c r="O19" s="51">
        <f>'ごみ処理量内訳'!L19</f>
        <v>0</v>
      </c>
      <c r="P19" s="51">
        <f t="shared" si="2"/>
        <v>1335</v>
      </c>
      <c r="Q19" s="51">
        <f>'ごみ処理量内訳'!G19</f>
        <v>551</v>
      </c>
      <c r="R19" s="51">
        <f>'ごみ処理量内訳'!H19</f>
        <v>784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587</v>
      </c>
      <c r="W19" s="51">
        <f>'資源化量内訳'!M19</f>
        <v>318</v>
      </c>
      <c r="X19" s="51">
        <f>'資源化量内訳'!N19</f>
        <v>234</v>
      </c>
      <c r="Y19" s="51">
        <f>'資源化量内訳'!O19</f>
        <v>35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13475</v>
      </c>
      <c r="AE19" s="52">
        <f t="shared" si="5"/>
        <v>100</v>
      </c>
      <c r="AF19" s="51">
        <f>'資源化量内訳'!AB19</f>
        <v>53</v>
      </c>
      <c r="AG19" s="51">
        <f>'資源化量内訳'!AJ19</f>
        <v>239</v>
      </c>
      <c r="AH19" s="51">
        <f>'資源化量内訳'!AR19</f>
        <v>776</v>
      </c>
      <c r="AI19" s="51">
        <f>'資源化量内訳'!AZ19</f>
        <v>0</v>
      </c>
      <c r="AJ19" s="51">
        <f>'資源化量内訳'!BH19</f>
        <v>0</v>
      </c>
      <c r="AK19" s="51" t="s">
        <v>195</v>
      </c>
      <c r="AL19" s="51">
        <f t="shared" si="6"/>
        <v>1068</v>
      </c>
      <c r="AM19" s="52">
        <f t="shared" si="7"/>
        <v>12.282003710575138</v>
      </c>
      <c r="AN19" s="51">
        <f>'ごみ処理量内訳'!AC19</f>
        <v>0</v>
      </c>
      <c r="AO19" s="51">
        <f>'ごみ処理量内訳'!AD19</f>
        <v>1025</v>
      </c>
      <c r="AP19" s="51">
        <f>'ごみ処理量内訳'!AE19</f>
        <v>0</v>
      </c>
      <c r="AQ19" s="51">
        <f t="shared" si="8"/>
        <v>1025</v>
      </c>
    </row>
    <row r="20" spans="1:43" ht="13.5">
      <c r="A20" s="26" t="s">
        <v>221</v>
      </c>
      <c r="B20" s="49" t="s">
        <v>247</v>
      </c>
      <c r="C20" s="50" t="s">
        <v>248</v>
      </c>
      <c r="D20" s="51">
        <v>71306</v>
      </c>
      <c r="E20" s="51">
        <v>71306</v>
      </c>
      <c r="F20" s="51">
        <f>'ごみ搬入量内訳'!H20</f>
        <v>23438</v>
      </c>
      <c r="G20" s="51">
        <f>'ごみ搬入量内訳'!AG20</f>
        <v>4507</v>
      </c>
      <c r="H20" s="51">
        <f>'ごみ搬入量内訳'!AH20</f>
        <v>0</v>
      </c>
      <c r="I20" s="51">
        <f t="shared" si="0"/>
        <v>27945</v>
      </c>
      <c r="J20" s="51">
        <f t="shared" si="1"/>
        <v>1073.7054923234573</v>
      </c>
      <c r="K20" s="51">
        <f>('ごみ搬入量内訳'!E20+'ごみ搬入量内訳'!AH20)/'ごみ処理概要'!D20/365*1000000</f>
        <v>922.5529638997507</v>
      </c>
      <c r="L20" s="51">
        <f>'ごみ搬入量内訳'!F20/'ごみ処理概要'!D20/365*1000000</f>
        <v>151.1525284237066</v>
      </c>
      <c r="M20" s="51">
        <f>'資源化量内訳'!BP20</f>
        <v>1441</v>
      </c>
      <c r="N20" s="51">
        <f>'ごみ処理量内訳'!E20</f>
        <v>24011</v>
      </c>
      <c r="O20" s="51">
        <f>'ごみ処理量内訳'!L20</f>
        <v>0</v>
      </c>
      <c r="P20" s="51">
        <f t="shared" si="2"/>
        <v>2487</v>
      </c>
      <c r="Q20" s="51">
        <f>'ごみ処理量内訳'!G20</f>
        <v>0</v>
      </c>
      <c r="R20" s="51">
        <f>'ごみ処理量内訳'!H20</f>
        <v>2487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1447</v>
      </c>
      <c r="W20" s="51">
        <f>'資源化量内訳'!M20</f>
        <v>1447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27945</v>
      </c>
      <c r="AE20" s="52">
        <f t="shared" si="5"/>
        <v>100</v>
      </c>
      <c r="AF20" s="51">
        <f>'資源化量内訳'!AB20</f>
        <v>0</v>
      </c>
      <c r="AG20" s="51">
        <f>'資源化量内訳'!AJ20</f>
        <v>0</v>
      </c>
      <c r="AH20" s="51">
        <f>'資源化量内訳'!AR20</f>
        <v>2272</v>
      </c>
      <c r="AI20" s="51">
        <f>'資源化量内訳'!AZ20</f>
        <v>0</v>
      </c>
      <c r="AJ20" s="51">
        <f>'資源化量内訳'!BH20</f>
        <v>0</v>
      </c>
      <c r="AK20" s="51" t="s">
        <v>195</v>
      </c>
      <c r="AL20" s="51">
        <f t="shared" si="6"/>
        <v>2272</v>
      </c>
      <c r="AM20" s="52">
        <f t="shared" si="7"/>
        <v>17.559382018648336</v>
      </c>
      <c r="AN20" s="51">
        <f>'ごみ処理量内訳'!AC20</f>
        <v>0</v>
      </c>
      <c r="AO20" s="51">
        <f>'ごみ処理量内訳'!AD20</f>
        <v>3180</v>
      </c>
      <c r="AP20" s="51">
        <f>'ごみ処理量内訳'!AE20</f>
        <v>215</v>
      </c>
      <c r="AQ20" s="51">
        <f t="shared" si="8"/>
        <v>3395</v>
      </c>
    </row>
    <row r="21" spans="1:43" ht="13.5">
      <c r="A21" s="26" t="s">
        <v>221</v>
      </c>
      <c r="B21" s="49" t="s">
        <v>249</v>
      </c>
      <c r="C21" s="50" t="s">
        <v>250</v>
      </c>
      <c r="D21" s="51">
        <v>29722</v>
      </c>
      <c r="E21" s="51">
        <v>28614</v>
      </c>
      <c r="F21" s="51">
        <f>'ごみ搬入量内訳'!H21</f>
        <v>10721</v>
      </c>
      <c r="G21" s="51">
        <f>'ごみ搬入量内訳'!AG21</f>
        <v>0</v>
      </c>
      <c r="H21" s="51">
        <f>'ごみ搬入量内訳'!AH21</f>
        <v>84</v>
      </c>
      <c r="I21" s="51">
        <f t="shared" si="0"/>
        <v>10805</v>
      </c>
      <c r="J21" s="51">
        <f t="shared" si="1"/>
        <v>995.9874748007335</v>
      </c>
      <c r="K21" s="51">
        <f>('ごみ搬入量内訳'!E21+'ごみ搬入量内訳'!AH21)/'ごみ処理概要'!D21/365*1000000</f>
        <v>675.5754005381375</v>
      </c>
      <c r="L21" s="51">
        <f>'ごみ搬入量内訳'!F21/'ごみ処理概要'!D21/365*1000000</f>
        <v>320.4120742625959</v>
      </c>
      <c r="M21" s="51">
        <f>'資源化量内訳'!BP21</f>
        <v>0</v>
      </c>
      <c r="N21" s="51">
        <f>'ごみ処理量内訳'!E21</f>
        <v>9107</v>
      </c>
      <c r="O21" s="51">
        <f>'ごみ処理量内訳'!L21</f>
        <v>60</v>
      </c>
      <c r="P21" s="51">
        <f t="shared" si="2"/>
        <v>1054</v>
      </c>
      <c r="Q21" s="51">
        <f>'ごみ処理量内訳'!G21</f>
        <v>438</v>
      </c>
      <c r="R21" s="51">
        <f>'ごみ処理量内訳'!H21</f>
        <v>616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500</v>
      </c>
      <c r="W21" s="51">
        <f>'資源化量内訳'!M21</f>
        <v>454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46</v>
      </c>
      <c r="AD21" s="51">
        <f t="shared" si="4"/>
        <v>10721</v>
      </c>
      <c r="AE21" s="52">
        <f t="shared" si="5"/>
        <v>99.44035071355285</v>
      </c>
      <c r="AF21" s="51">
        <f>'資源化量内訳'!AB21</f>
        <v>0</v>
      </c>
      <c r="AG21" s="51">
        <f>'資源化量内訳'!AJ21</f>
        <v>362</v>
      </c>
      <c r="AH21" s="51">
        <f>'資源化量内訳'!AR21</f>
        <v>458</v>
      </c>
      <c r="AI21" s="51">
        <f>'資源化量内訳'!AZ21</f>
        <v>0</v>
      </c>
      <c r="AJ21" s="51">
        <f>'資源化量内訳'!BH21</f>
        <v>0</v>
      </c>
      <c r="AK21" s="51" t="s">
        <v>195</v>
      </c>
      <c r="AL21" s="51">
        <f t="shared" si="6"/>
        <v>820</v>
      </c>
      <c r="AM21" s="52">
        <f t="shared" si="7"/>
        <v>12.312284301837515</v>
      </c>
      <c r="AN21" s="51">
        <f>'ごみ処理量内訳'!AC21</f>
        <v>60</v>
      </c>
      <c r="AO21" s="51">
        <f>'ごみ処理量内訳'!AD21</f>
        <v>1026</v>
      </c>
      <c r="AP21" s="51">
        <f>'ごみ処理量内訳'!AE21</f>
        <v>135</v>
      </c>
      <c r="AQ21" s="51">
        <f t="shared" si="8"/>
        <v>1221</v>
      </c>
    </row>
    <row r="22" spans="1:43" ht="13.5">
      <c r="A22" s="26" t="s">
        <v>221</v>
      </c>
      <c r="B22" s="49" t="s">
        <v>251</v>
      </c>
      <c r="C22" s="50" t="s">
        <v>252</v>
      </c>
      <c r="D22" s="51">
        <v>49065</v>
      </c>
      <c r="E22" s="51">
        <v>49065</v>
      </c>
      <c r="F22" s="51">
        <f>'ごみ搬入量内訳'!H22</f>
        <v>15014</v>
      </c>
      <c r="G22" s="51">
        <f>'ごみ搬入量内訳'!AG22</f>
        <v>905</v>
      </c>
      <c r="H22" s="51">
        <f>'ごみ搬入量内訳'!AH22</f>
        <v>0</v>
      </c>
      <c r="I22" s="51">
        <f t="shared" si="0"/>
        <v>15919</v>
      </c>
      <c r="J22" s="51">
        <f t="shared" si="1"/>
        <v>888.8963340494646</v>
      </c>
      <c r="K22" s="51">
        <f>('ごみ搬入量内訳'!E22+'ごみ搬入量内訳'!AH22)/'ごみ処理概要'!D22/365*1000000</f>
        <v>681.3997088011571</v>
      </c>
      <c r="L22" s="51">
        <f>'ごみ搬入量内訳'!F22/'ごみ処理概要'!D22/365*1000000</f>
        <v>207.49662524830774</v>
      </c>
      <c r="M22" s="51">
        <f>'資源化量内訳'!BP22</f>
        <v>2030</v>
      </c>
      <c r="N22" s="51">
        <f>'ごみ処理量内訳'!E22</f>
        <v>14389</v>
      </c>
      <c r="O22" s="51">
        <f>'ごみ処理量内訳'!L22</f>
        <v>0</v>
      </c>
      <c r="P22" s="51">
        <f t="shared" si="2"/>
        <v>1530</v>
      </c>
      <c r="Q22" s="51">
        <f>'ごみ処理量内訳'!G22</f>
        <v>1133</v>
      </c>
      <c r="R22" s="51">
        <f>'ごみ処理量内訳'!H22</f>
        <v>397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0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15919</v>
      </c>
      <c r="AE22" s="52">
        <f t="shared" si="5"/>
        <v>100</v>
      </c>
      <c r="AF22" s="51">
        <f>'資源化量内訳'!AB22</f>
        <v>0</v>
      </c>
      <c r="AG22" s="51">
        <f>'資源化量内訳'!AJ22</f>
        <v>245</v>
      </c>
      <c r="AH22" s="51">
        <f>'資源化量内訳'!AR22</f>
        <v>397</v>
      </c>
      <c r="AI22" s="51">
        <f>'資源化量内訳'!AZ22</f>
        <v>0</v>
      </c>
      <c r="AJ22" s="51">
        <f>'資源化量内訳'!BH22</f>
        <v>0</v>
      </c>
      <c r="AK22" s="51" t="s">
        <v>195</v>
      </c>
      <c r="AL22" s="51">
        <f t="shared" si="6"/>
        <v>642</v>
      </c>
      <c r="AM22" s="52">
        <f t="shared" si="7"/>
        <v>14.886623210206698</v>
      </c>
      <c r="AN22" s="51">
        <f>'ごみ処理量内訳'!AC22</f>
        <v>0</v>
      </c>
      <c r="AO22" s="51">
        <f>'ごみ処理量内訳'!AD22</f>
        <v>2328</v>
      </c>
      <c r="AP22" s="51">
        <f>'ごみ処理量内訳'!AE22</f>
        <v>446</v>
      </c>
      <c r="AQ22" s="51">
        <f t="shared" si="8"/>
        <v>2774</v>
      </c>
    </row>
    <row r="23" spans="1:43" ht="13.5">
      <c r="A23" s="26" t="s">
        <v>221</v>
      </c>
      <c r="B23" s="49" t="s">
        <v>253</v>
      </c>
      <c r="C23" s="50" t="s">
        <v>254</v>
      </c>
      <c r="D23" s="51">
        <v>55708</v>
      </c>
      <c r="E23" s="51">
        <v>55708</v>
      </c>
      <c r="F23" s="51">
        <f>'ごみ搬入量内訳'!H23</f>
        <v>17188</v>
      </c>
      <c r="G23" s="51">
        <f>'ごみ搬入量内訳'!AG23</f>
        <v>753</v>
      </c>
      <c r="H23" s="51">
        <f>'ごみ搬入量内訳'!AH23</f>
        <v>0</v>
      </c>
      <c r="I23" s="51">
        <f t="shared" si="0"/>
        <v>17941</v>
      </c>
      <c r="J23" s="51">
        <f t="shared" si="1"/>
        <v>882.3405014995018</v>
      </c>
      <c r="K23" s="51">
        <f>('ごみ搬入量内訳'!E23+'ごみ搬入量内訳'!AH23)/'ごみ処理概要'!D23/365*1000000</f>
        <v>740.1607796425786</v>
      </c>
      <c r="L23" s="51">
        <f>'ごみ搬入量内訳'!F23/'ごみ処理概要'!D23/365*1000000</f>
        <v>142.17972185692324</v>
      </c>
      <c r="M23" s="51">
        <f>'資源化量内訳'!BP23</f>
        <v>11</v>
      </c>
      <c r="N23" s="51">
        <f>'ごみ処理量内訳'!E23</f>
        <v>12441</v>
      </c>
      <c r="O23" s="51">
        <f>'ごみ処理量内訳'!L23</f>
        <v>0</v>
      </c>
      <c r="P23" s="51">
        <f t="shared" si="2"/>
        <v>1587</v>
      </c>
      <c r="Q23" s="51">
        <f>'ごみ処理量内訳'!G23</f>
        <v>609</v>
      </c>
      <c r="R23" s="51">
        <f>'ごみ処理量内訳'!H23</f>
        <v>978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3913</v>
      </c>
      <c r="W23" s="51">
        <f>'資源化量内訳'!M23</f>
        <v>3324</v>
      </c>
      <c r="X23" s="51">
        <f>'資源化量内訳'!N23</f>
        <v>153</v>
      </c>
      <c r="Y23" s="51">
        <f>'資源化量内訳'!O23</f>
        <v>0</v>
      </c>
      <c r="Z23" s="51">
        <f>'資源化量内訳'!P23</f>
        <v>72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364</v>
      </c>
      <c r="AD23" s="51">
        <f t="shared" si="4"/>
        <v>17941</v>
      </c>
      <c r="AE23" s="52">
        <f t="shared" si="5"/>
        <v>100</v>
      </c>
      <c r="AF23" s="51">
        <f>'資源化量内訳'!AB23</f>
        <v>6</v>
      </c>
      <c r="AG23" s="51">
        <f>'資源化量内訳'!AJ23</f>
        <v>186</v>
      </c>
      <c r="AH23" s="51">
        <f>'資源化量内訳'!AR23</f>
        <v>920</v>
      </c>
      <c r="AI23" s="51">
        <f>'資源化量内訳'!AZ23</f>
        <v>0</v>
      </c>
      <c r="AJ23" s="51">
        <f>'資源化量内訳'!BH23</f>
        <v>0</v>
      </c>
      <c r="AK23" s="51" t="s">
        <v>195</v>
      </c>
      <c r="AL23" s="51">
        <f t="shared" si="6"/>
        <v>1112</v>
      </c>
      <c r="AM23" s="52">
        <f t="shared" si="7"/>
        <v>28.052584670231727</v>
      </c>
      <c r="AN23" s="51">
        <f>'ごみ処理量内訳'!AC23</f>
        <v>0</v>
      </c>
      <c r="AO23" s="51">
        <f>'ごみ処理量内訳'!AD23</f>
        <v>1590</v>
      </c>
      <c r="AP23" s="51">
        <f>'ごみ処理量内訳'!AE23</f>
        <v>0</v>
      </c>
      <c r="AQ23" s="51">
        <f t="shared" si="8"/>
        <v>1590</v>
      </c>
    </row>
    <row r="24" spans="1:43" ht="13.5">
      <c r="A24" s="26" t="s">
        <v>221</v>
      </c>
      <c r="B24" s="49" t="s">
        <v>255</v>
      </c>
      <c r="C24" s="50" t="s">
        <v>73</v>
      </c>
      <c r="D24" s="51">
        <v>93293</v>
      </c>
      <c r="E24" s="51">
        <v>93293</v>
      </c>
      <c r="F24" s="51">
        <f>'ごみ搬入量内訳'!H24</f>
        <v>26998</v>
      </c>
      <c r="G24" s="51">
        <f>'ごみ搬入量内訳'!AG24</f>
        <v>4504</v>
      </c>
      <c r="H24" s="51">
        <f>'ごみ搬入量内訳'!AH24</f>
        <v>0</v>
      </c>
      <c r="I24" s="51">
        <f t="shared" si="0"/>
        <v>31502</v>
      </c>
      <c r="J24" s="51">
        <f t="shared" si="1"/>
        <v>925.1160249436559</v>
      </c>
      <c r="K24" s="51">
        <f>('ごみ搬入量内訳'!E24+'ごみ搬入量内訳'!AH24)/'ごみ処理概要'!D24/365*1000000</f>
        <v>740.1045667141774</v>
      </c>
      <c r="L24" s="51">
        <f>'ごみ搬入量内訳'!F24/'ごみ処理概要'!D24/365*1000000</f>
        <v>185.0114582294785</v>
      </c>
      <c r="M24" s="51">
        <f>'資源化量内訳'!BP24</f>
        <v>3532</v>
      </c>
      <c r="N24" s="51">
        <f>'ごみ処理量内訳'!E24</f>
        <v>27397</v>
      </c>
      <c r="O24" s="51">
        <f>'ごみ処理量内訳'!L24</f>
        <v>0</v>
      </c>
      <c r="P24" s="51">
        <f t="shared" si="2"/>
        <v>4105</v>
      </c>
      <c r="Q24" s="51">
        <f>'ごみ処理量内訳'!G24</f>
        <v>1977</v>
      </c>
      <c r="R24" s="51">
        <f>'ごみ処理量内訳'!H24</f>
        <v>2128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0</v>
      </c>
      <c r="W24" s="51">
        <f>'資源化量内訳'!M24</f>
        <v>0</v>
      </c>
      <c r="X24" s="51">
        <f>'資源化量内訳'!N24</f>
        <v>0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4"/>
        <v>31502</v>
      </c>
      <c r="AE24" s="52">
        <f t="shared" si="5"/>
        <v>100</v>
      </c>
      <c r="AF24" s="51">
        <f>'資源化量内訳'!AB24</f>
        <v>68</v>
      </c>
      <c r="AG24" s="51">
        <f>'資源化量内訳'!AJ24</f>
        <v>1067</v>
      </c>
      <c r="AH24" s="51">
        <f>'資源化量内訳'!AR24</f>
        <v>2040</v>
      </c>
      <c r="AI24" s="51">
        <f>'資源化量内訳'!AZ24</f>
        <v>0</v>
      </c>
      <c r="AJ24" s="51">
        <f>'資源化量内訳'!BH24</f>
        <v>0</v>
      </c>
      <c r="AK24" s="51" t="s">
        <v>195</v>
      </c>
      <c r="AL24" s="51">
        <f t="shared" si="6"/>
        <v>3175</v>
      </c>
      <c r="AM24" s="52">
        <f t="shared" si="7"/>
        <v>19.14425986184849</v>
      </c>
      <c r="AN24" s="51">
        <f>'ごみ処理量内訳'!AC24</f>
        <v>0</v>
      </c>
      <c r="AO24" s="51">
        <f>'ごみ処理量内訳'!AD24</f>
        <v>4043</v>
      </c>
      <c r="AP24" s="51">
        <f>'ごみ処理量内訳'!AE24</f>
        <v>0</v>
      </c>
      <c r="AQ24" s="51">
        <f t="shared" si="8"/>
        <v>4043</v>
      </c>
    </row>
    <row r="25" spans="1:43" ht="13.5">
      <c r="A25" s="26" t="s">
        <v>221</v>
      </c>
      <c r="B25" s="49" t="s">
        <v>256</v>
      </c>
      <c r="C25" s="50" t="s">
        <v>257</v>
      </c>
      <c r="D25" s="51">
        <v>106116</v>
      </c>
      <c r="E25" s="51">
        <v>106116</v>
      </c>
      <c r="F25" s="51">
        <f>'ごみ搬入量内訳'!H25</f>
        <v>31730</v>
      </c>
      <c r="G25" s="51">
        <f>'ごみ搬入量内訳'!AG25</f>
        <v>3194</v>
      </c>
      <c r="H25" s="51">
        <f>'ごみ搬入量内訳'!AH25</f>
        <v>0</v>
      </c>
      <c r="I25" s="51">
        <f t="shared" si="0"/>
        <v>34924</v>
      </c>
      <c r="J25" s="51">
        <f t="shared" si="1"/>
        <v>901.6754474426281</v>
      </c>
      <c r="K25" s="51">
        <f>('ごみ搬入量内訳'!E25+'ごみ搬入量内訳'!AH25)/'ごみ処理概要'!D25/365*1000000</f>
        <v>694.2777017861558</v>
      </c>
      <c r="L25" s="51">
        <f>'ごみ搬入量内訳'!F25/'ごみ処理概要'!D25/365*1000000</f>
        <v>207.3977456564721</v>
      </c>
      <c r="M25" s="51">
        <f>'資源化量内訳'!BP25</f>
        <v>4046</v>
      </c>
      <c r="N25" s="51">
        <f>'ごみ処理量内訳'!E25</f>
        <v>32487</v>
      </c>
      <c r="O25" s="51">
        <f>'ごみ処理量内訳'!L25</f>
        <v>0</v>
      </c>
      <c r="P25" s="51">
        <f t="shared" si="2"/>
        <v>2409</v>
      </c>
      <c r="Q25" s="51">
        <f>'ごみ処理量内訳'!G25</f>
        <v>1120</v>
      </c>
      <c r="R25" s="51">
        <f>'ごみ処理量内訳'!H25</f>
        <v>1289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28</v>
      </c>
      <c r="W25" s="51">
        <f>'資源化量内訳'!M25</f>
        <v>0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28</v>
      </c>
      <c r="AD25" s="51">
        <f t="shared" si="4"/>
        <v>34924</v>
      </c>
      <c r="AE25" s="52">
        <f t="shared" si="5"/>
        <v>100</v>
      </c>
      <c r="AF25" s="51">
        <f>'資源化量内訳'!AB25</f>
        <v>0</v>
      </c>
      <c r="AG25" s="51">
        <f>'資源化量内訳'!AJ25</f>
        <v>633</v>
      </c>
      <c r="AH25" s="51">
        <f>'資源化量内訳'!AR25</f>
        <v>1289</v>
      </c>
      <c r="AI25" s="51">
        <f>'資源化量内訳'!AZ25</f>
        <v>0</v>
      </c>
      <c r="AJ25" s="51">
        <f>'資源化量内訳'!BH25</f>
        <v>0</v>
      </c>
      <c r="AK25" s="51" t="s">
        <v>195</v>
      </c>
      <c r="AL25" s="51">
        <f t="shared" si="6"/>
        <v>1922</v>
      </c>
      <c r="AM25" s="52">
        <f t="shared" si="7"/>
        <v>15.386194508596358</v>
      </c>
      <c r="AN25" s="51">
        <f>'ごみ処理量内訳'!AC25</f>
        <v>0</v>
      </c>
      <c r="AO25" s="51">
        <f>'ごみ処理量内訳'!AD25</f>
        <v>4507</v>
      </c>
      <c r="AP25" s="51">
        <f>'ごみ処理量内訳'!AE25</f>
        <v>487</v>
      </c>
      <c r="AQ25" s="51">
        <f t="shared" si="8"/>
        <v>4994</v>
      </c>
    </row>
    <row r="26" spans="1:43" ht="13.5">
      <c r="A26" s="26" t="s">
        <v>221</v>
      </c>
      <c r="B26" s="49" t="s">
        <v>258</v>
      </c>
      <c r="C26" s="50" t="s">
        <v>259</v>
      </c>
      <c r="D26" s="51">
        <v>90276</v>
      </c>
      <c r="E26" s="51">
        <v>90276</v>
      </c>
      <c r="F26" s="51">
        <f>'ごみ搬入量内訳'!H26</f>
        <v>26198</v>
      </c>
      <c r="G26" s="51">
        <f>'ごみ搬入量内訳'!AG26</f>
        <v>2991</v>
      </c>
      <c r="H26" s="51">
        <f>'ごみ搬入量内訳'!AH26</f>
        <v>0</v>
      </c>
      <c r="I26" s="51">
        <f t="shared" si="0"/>
        <v>29189</v>
      </c>
      <c r="J26" s="51">
        <f t="shared" si="1"/>
        <v>885.8374652587469</v>
      </c>
      <c r="K26" s="51">
        <f>('ごみ搬入量内訳'!E26+'ごみ搬入量内訳'!AH26)/'ごみ処理概要'!D26/365*1000000</f>
        <v>638.6806487502253</v>
      </c>
      <c r="L26" s="51">
        <f>'ごみ搬入量内訳'!F26/'ごみ処理概要'!D26/365*1000000</f>
        <v>247.1568165085215</v>
      </c>
      <c r="M26" s="51">
        <f>'資源化量内訳'!BP26</f>
        <v>5149</v>
      </c>
      <c r="N26" s="51">
        <f>'ごみ処理量内訳'!E26</f>
        <v>25238</v>
      </c>
      <c r="O26" s="51">
        <f>'ごみ処理量内訳'!L26</f>
        <v>0</v>
      </c>
      <c r="P26" s="51">
        <f t="shared" si="2"/>
        <v>3921</v>
      </c>
      <c r="Q26" s="51">
        <f>'ごみ処理量内訳'!G26</f>
        <v>2808</v>
      </c>
      <c r="R26" s="51">
        <f>'ごみ処理量内訳'!H26</f>
        <v>1113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30</v>
      </c>
      <c r="W26" s="51">
        <f>'資源化量内訳'!M26</f>
        <v>0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30</v>
      </c>
      <c r="AD26" s="51">
        <f t="shared" si="4"/>
        <v>29189</v>
      </c>
      <c r="AE26" s="52">
        <f t="shared" si="5"/>
        <v>100</v>
      </c>
      <c r="AF26" s="51">
        <f>'資源化量内訳'!AB26</f>
        <v>0</v>
      </c>
      <c r="AG26" s="51">
        <f>'資源化量内訳'!AJ26</f>
        <v>531</v>
      </c>
      <c r="AH26" s="51">
        <f>'資源化量内訳'!AR26</f>
        <v>1113</v>
      </c>
      <c r="AI26" s="51">
        <f>'資源化量内訳'!AZ26</f>
        <v>0</v>
      </c>
      <c r="AJ26" s="51">
        <f>'資源化量内訳'!BH26</f>
        <v>0</v>
      </c>
      <c r="AK26" s="51" t="s">
        <v>195</v>
      </c>
      <c r="AL26" s="51">
        <f t="shared" si="6"/>
        <v>1644</v>
      </c>
      <c r="AM26" s="52">
        <f t="shared" si="7"/>
        <v>19.870114741685597</v>
      </c>
      <c r="AN26" s="51">
        <f>'ごみ処理量内訳'!AC26</f>
        <v>0</v>
      </c>
      <c r="AO26" s="51">
        <f>'ごみ処理量内訳'!AD26</f>
        <v>4249</v>
      </c>
      <c r="AP26" s="51">
        <f>'ごみ処理量内訳'!AE26</f>
        <v>409</v>
      </c>
      <c r="AQ26" s="51">
        <f t="shared" si="8"/>
        <v>4658</v>
      </c>
    </row>
    <row r="27" spans="1:43" ht="13.5">
      <c r="A27" s="26" t="s">
        <v>221</v>
      </c>
      <c r="B27" s="49" t="s">
        <v>260</v>
      </c>
      <c r="C27" s="50" t="s">
        <v>261</v>
      </c>
      <c r="D27" s="51">
        <v>81932</v>
      </c>
      <c r="E27" s="51">
        <v>81932</v>
      </c>
      <c r="F27" s="51">
        <f>'ごみ搬入量内訳'!H27</f>
        <v>28675</v>
      </c>
      <c r="G27" s="51">
        <f>'ごみ搬入量内訳'!AG27</f>
        <v>1148</v>
      </c>
      <c r="H27" s="51">
        <f>'ごみ搬入量内訳'!AH27</f>
        <v>0</v>
      </c>
      <c r="I27" s="51">
        <f t="shared" si="0"/>
        <v>29823</v>
      </c>
      <c r="J27" s="51">
        <f t="shared" si="1"/>
        <v>997.2519810949141</v>
      </c>
      <c r="K27" s="51">
        <f>('ごみ搬入量内訳'!E27+'ごみ搬入量内訳'!AH27)/'ごみ処理概要'!D27/365*1000000</f>
        <v>718.638041971324</v>
      </c>
      <c r="L27" s="51">
        <f>'ごみ搬入量内訳'!F27/'ごみ処理概要'!D27/365*1000000</f>
        <v>278.61393912358994</v>
      </c>
      <c r="M27" s="51">
        <f>'資源化量内訳'!BP27</f>
        <v>3202</v>
      </c>
      <c r="N27" s="51">
        <f>'ごみ処理量内訳'!E27</f>
        <v>25268</v>
      </c>
      <c r="O27" s="51">
        <f>'ごみ処理量内訳'!L27</f>
        <v>958</v>
      </c>
      <c r="P27" s="51">
        <f t="shared" si="2"/>
        <v>1875</v>
      </c>
      <c r="Q27" s="51">
        <f>'ごみ処理量内訳'!G27</f>
        <v>426</v>
      </c>
      <c r="R27" s="51">
        <f>'ごみ処理量内訳'!H27</f>
        <v>1404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45</v>
      </c>
      <c r="V27" s="51">
        <f t="shared" si="3"/>
        <v>1722</v>
      </c>
      <c r="W27" s="51">
        <f>'資源化量内訳'!M27</f>
        <v>881</v>
      </c>
      <c r="X27" s="51">
        <f>'資源化量内訳'!N27</f>
        <v>167</v>
      </c>
      <c r="Y27" s="51">
        <f>'資源化量内訳'!O27</f>
        <v>477</v>
      </c>
      <c r="Z27" s="51">
        <f>'資源化量内訳'!P27</f>
        <v>112</v>
      </c>
      <c r="AA27" s="51">
        <f>'資源化量内訳'!Q27</f>
        <v>18</v>
      </c>
      <c r="AB27" s="51">
        <f>'資源化量内訳'!R27</f>
        <v>0</v>
      </c>
      <c r="AC27" s="51">
        <f>'資源化量内訳'!S27</f>
        <v>67</v>
      </c>
      <c r="AD27" s="51">
        <f t="shared" si="4"/>
        <v>29823</v>
      </c>
      <c r="AE27" s="52">
        <f t="shared" si="5"/>
        <v>96.78771418033062</v>
      </c>
      <c r="AF27" s="51">
        <f>'資源化量内訳'!AB27</f>
        <v>0</v>
      </c>
      <c r="AG27" s="51">
        <f>'資源化量内訳'!AJ27</f>
        <v>0</v>
      </c>
      <c r="AH27" s="51">
        <f>'資源化量内訳'!AR27</f>
        <v>1212</v>
      </c>
      <c r="AI27" s="51">
        <f>'資源化量内訳'!AZ27</f>
        <v>0</v>
      </c>
      <c r="AJ27" s="51">
        <f>'資源化量内訳'!BH27</f>
        <v>0</v>
      </c>
      <c r="AK27" s="51" t="s">
        <v>195</v>
      </c>
      <c r="AL27" s="51">
        <f t="shared" si="6"/>
        <v>1212</v>
      </c>
      <c r="AM27" s="52">
        <f t="shared" si="7"/>
        <v>18.579863739591218</v>
      </c>
      <c r="AN27" s="51">
        <f>'ごみ処理量内訳'!AC27</f>
        <v>958</v>
      </c>
      <c r="AO27" s="51">
        <f>'ごみ処理量内訳'!AD27</f>
        <v>3861</v>
      </c>
      <c r="AP27" s="51">
        <f>'ごみ処理量内訳'!AE27</f>
        <v>107</v>
      </c>
      <c r="AQ27" s="51">
        <f t="shared" si="8"/>
        <v>4926</v>
      </c>
    </row>
    <row r="28" spans="1:43" ht="13.5">
      <c r="A28" s="26" t="s">
        <v>221</v>
      </c>
      <c r="B28" s="49" t="s">
        <v>262</v>
      </c>
      <c r="C28" s="50" t="s">
        <v>263</v>
      </c>
      <c r="D28" s="51">
        <v>65315</v>
      </c>
      <c r="E28" s="51">
        <v>65315</v>
      </c>
      <c r="F28" s="51">
        <f>'ごみ搬入量内訳'!H28</f>
        <v>20261</v>
      </c>
      <c r="G28" s="51">
        <f>'ごみ搬入量内訳'!AG28</f>
        <v>1452</v>
      </c>
      <c r="H28" s="51">
        <f>'ごみ搬入量内訳'!AH28</f>
        <v>0</v>
      </c>
      <c r="I28" s="51">
        <f t="shared" si="0"/>
        <v>21713</v>
      </c>
      <c r="J28" s="51">
        <f t="shared" si="1"/>
        <v>910.781156439971</v>
      </c>
      <c r="K28" s="51">
        <f>('ごみ搬入量内訳'!E28+'ごみ搬入量内訳'!AH28)/'ごみ処理概要'!D28/365*1000000</f>
        <v>728.608146610892</v>
      </c>
      <c r="L28" s="51">
        <f>'ごみ搬入量内訳'!F28/'ごみ処理概要'!D28/365*1000000</f>
        <v>182.17300982907912</v>
      </c>
      <c r="M28" s="51">
        <f>'資源化量内訳'!BP28</f>
        <v>3385</v>
      </c>
      <c r="N28" s="51">
        <f>'ごみ処理量内訳'!E28</f>
        <v>18294</v>
      </c>
      <c r="O28" s="51">
        <f>'ごみ処理量内訳'!L28</f>
        <v>0</v>
      </c>
      <c r="P28" s="51">
        <f t="shared" si="2"/>
        <v>3419</v>
      </c>
      <c r="Q28" s="51">
        <f>'ごみ処理量内訳'!G28</f>
        <v>1213</v>
      </c>
      <c r="R28" s="51">
        <f>'ごみ処理量内訳'!H28</f>
        <v>2206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0</v>
      </c>
      <c r="W28" s="51">
        <f>'資源化量内訳'!M28</f>
        <v>0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21713</v>
      </c>
      <c r="AE28" s="52">
        <f t="shared" si="5"/>
        <v>100</v>
      </c>
      <c r="AF28" s="51">
        <f>'資源化量内訳'!AB28</f>
        <v>0</v>
      </c>
      <c r="AG28" s="51">
        <f>'資源化量内訳'!AJ28</f>
        <v>0</v>
      </c>
      <c r="AH28" s="51">
        <f>'資源化量内訳'!AR28</f>
        <v>1566</v>
      </c>
      <c r="AI28" s="51">
        <f>'資源化量内訳'!AZ28</f>
        <v>0</v>
      </c>
      <c r="AJ28" s="51">
        <f>'資源化量内訳'!BH28</f>
        <v>0</v>
      </c>
      <c r="AK28" s="51" t="s">
        <v>195</v>
      </c>
      <c r="AL28" s="51">
        <f t="shared" si="6"/>
        <v>1566</v>
      </c>
      <c r="AM28" s="52">
        <f t="shared" si="7"/>
        <v>19.726671447924137</v>
      </c>
      <c r="AN28" s="51">
        <f>'ごみ処理量内訳'!AC28</f>
        <v>0</v>
      </c>
      <c r="AO28" s="51">
        <f>'ごみ処理量内訳'!AD28</f>
        <v>3058</v>
      </c>
      <c r="AP28" s="51">
        <f>'ごみ処理量内訳'!AE28</f>
        <v>640</v>
      </c>
      <c r="AQ28" s="51">
        <f t="shared" si="8"/>
        <v>3698</v>
      </c>
    </row>
    <row r="29" spans="1:43" ht="13.5">
      <c r="A29" s="26" t="s">
        <v>221</v>
      </c>
      <c r="B29" s="49" t="s">
        <v>264</v>
      </c>
      <c r="C29" s="50" t="s">
        <v>265</v>
      </c>
      <c r="D29" s="51">
        <v>65975</v>
      </c>
      <c r="E29" s="51">
        <v>65975</v>
      </c>
      <c r="F29" s="51">
        <f>'ごみ搬入量内訳'!H29</f>
        <v>18446</v>
      </c>
      <c r="G29" s="51">
        <f>'ごみ搬入量内訳'!AG29</f>
        <v>1422</v>
      </c>
      <c r="H29" s="51">
        <f>'ごみ搬入量内訳'!AH29</f>
        <v>0</v>
      </c>
      <c r="I29" s="51">
        <f t="shared" si="0"/>
        <v>19868</v>
      </c>
      <c r="J29" s="51">
        <f t="shared" si="1"/>
        <v>825.0530763520844</v>
      </c>
      <c r="K29" s="51">
        <f>('ごみ搬入量内訳'!E29+'ごみ搬入量内訳'!AH29)/'ごみ処理概要'!D29/365*1000000</f>
        <v>579.0071996968549</v>
      </c>
      <c r="L29" s="51">
        <f>'ごみ搬入量内訳'!F29/'ごみ処理概要'!D29/365*1000000</f>
        <v>246.04587665522956</v>
      </c>
      <c r="M29" s="51">
        <f>'資源化量内訳'!BP29</f>
        <v>2147</v>
      </c>
      <c r="N29" s="51">
        <f>'ごみ処理量内訳'!E29</f>
        <v>17738</v>
      </c>
      <c r="O29" s="51">
        <f>'ごみ処理量内訳'!L29</f>
        <v>0</v>
      </c>
      <c r="P29" s="51">
        <f t="shared" si="2"/>
        <v>2130</v>
      </c>
      <c r="Q29" s="51">
        <f>'ごみ処理量内訳'!G29</f>
        <v>0</v>
      </c>
      <c r="R29" s="51">
        <f>'ごみ処理量内訳'!H29</f>
        <v>2130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0</v>
      </c>
      <c r="W29" s="51">
        <f>'資源化量内訳'!M29</f>
        <v>0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4"/>
        <v>19868</v>
      </c>
      <c r="AE29" s="52">
        <f t="shared" si="5"/>
        <v>100</v>
      </c>
      <c r="AF29" s="51">
        <f>'資源化量内訳'!AB29</f>
        <v>2560</v>
      </c>
      <c r="AG29" s="51">
        <f>'資源化量内訳'!AJ29</f>
        <v>0</v>
      </c>
      <c r="AH29" s="51">
        <f>'資源化量内訳'!AR29</f>
        <v>731</v>
      </c>
      <c r="AI29" s="51">
        <f>'資源化量内訳'!AZ29</f>
        <v>0</v>
      </c>
      <c r="AJ29" s="51">
        <f>'資源化量内訳'!BH29</f>
        <v>0</v>
      </c>
      <c r="AK29" s="51" t="s">
        <v>195</v>
      </c>
      <c r="AL29" s="51">
        <f t="shared" si="6"/>
        <v>3291</v>
      </c>
      <c r="AM29" s="52">
        <f t="shared" si="7"/>
        <v>24.70133999545764</v>
      </c>
      <c r="AN29" s="51">
        <f>'ごみ処理量内訳'!AC29</f>
        <v>0</v>
      </c>
      <c r="AO29" s="51">
        <f>'ごみ処理量内訳'!AD29</f>
        <v>1086</v>
      </c>
      <c r="AP29" s="51">
        <f>'ごみ処理量内訳'!AE29</f>
        <v>0</v>
      </c>
      <c r="AQ29" s="51">
        <f t="shared" si="8"/>
        <v>1086</v>
      </c>
    </row>
    <row r="30" spans="1:43" ht="13.5">
      <c r="A30" s="26" t="s">
        <v>221</v>
      </c>
      <c r="B30" s="49" t="s">
        <v>266</v>
      </c>
      <c r="C30" s="50" t="s">
        <v>267</v>
      </c>
      <c r="D30" s="51">
        <v>56120</v>
      </c>
      <c r="E30" s="51">
        <v>55060</v>
      </c>
      <c r="F30" s="51">
        <f>'ごみ搬入量内訳'!H30</f>
        <v>18906</v>
      </c>
      <c r="G30" s="51">
        <f>'ごみ搬入量内訳'!AG30</f>
        <v>660</v>
      </c>
      <c r="H30" s="51">
        <f>'ごみ搬入量内訳'!AH30</f>
        <v>231</v>
      </c>
      <c r="I30" s="51">
        <f t="shared" si="0"/>
        <v>19797</v>
      </c>
      <c r="J30" s="51">
        <f t="shared" si="1"/>
        <v>966.4710649391227</v>
      </c>
      <c r="K30" s="51">
        <f>('ごみ搬入量内訳'!E30+'ごみ搬入量内訳'!AH30)/'ごみ処理概要'!D30/365*1000000</f>
        <v>696.1598922075005</v>
      </c>
      <c r="L30" s="51">
        <f>'ごみ搬入量内訳'!F30/'ごみ処理概要'!D30/365*1000000</f>
        <v>270.31117273162204</v>
      </c>
      <c r="M30" s="51">
        <f>'資源化量内訳'!BP30</f>
        <v>2179</v>
      </c>
      <c r="N30" s="51">
        <f>'ごみ処理量内訳'!E30</f>
        <v>17467</v>
      </c>
      <c r="O30" s="51">
        <f>'ごみ処理量内訳'!L30</f>
        <v>450</v>
      </c>
      <c r="P30" s="51">
        <f t="shared" si="2"/>
        <v>1233</v>
      </c>
      <c r="Q30" s="51">
        <f>'ごみ処理量内訳'!G30</f>
        <v>290</v>
      </c>
      <c r="R30" s="51">
        <f>'ごみ処理量内訳'!H30</f>
        <v>943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416</v>
      </c>
      <c r="W30" s="51">
        <f>'資源化量内訳'!M30</f>
        <v>12</v>
      </c>
      <c r="X30" s="51">
        <f>'資源化量内訳'!N30</f>
        <v>43</v>
      </c>
      <c r="Y30" s="51">
        <f>'資源化量内訳'!O30</f>
        <v>314</v>
      </c>
      <c r="Z30" s="51">
        <f>'資源化量内訳'!P30</f>
        <v>31</v>
      </c>
      <c r="AA30" s="51">
        <f>'資源化量内訳'!Q30</f>
        <v>16</v>
      </c>
      <c r="AB30" s="51">
        <f>'資源化量内訳'!R30</f>
        <v>0</v>
      </c>
      <c r="AC30" s="51">
        <f>'資源化量内訳'!S30</f>
        <v>0</v>
      </c>
      <c r="AD30" s="51">
        <f t="shared" si="4"/>
        <v>19566</v>
      </c>
      <c r="AE30" s="52">
        <f t="shared" si="5"/>
        <v>97.70009199632015</v>
      </c>
      <c r="AF30" s="51">
        <f>'資源化量内訳'!AB30</f>
        <v>0</v>
      </c>
      <c r="AG30" s="51">
        <f>'資源化量内訳'!AJ30</f>
        <v>0</v>
      </c>
      <c r="AH30" s="51">
        <f>'資源化量内訳'!AR30</f>
        <v>814</v>
      </c>
      <c r="AI30" s="51">
        <f>'資源化量内訳'!AZ30</f>
        <v>0</v>
      </c>
      <c r="AJ30" s="51">
        <f>'資源化量内訳'!BH30</f>
        <v>0</v>
      </c>
      <c r="AK30" s="51" t="s">
        <v>195</v>
      </c>
      <c r="AL30" s="51">
        <f t="shared" si="6"/>
        <v>814</v>
      </c>
      <c r="AM30" s="52">
        <f t="shared" si="7"/>
        <v>15.677167164865486</v>
      </c>
      <c r="AN30" s="51">
        <f>'ごみ処理量内訳'!AC30</f>
        <v>450</v>
      </c>
      <c r="AO30" s="51">
        <f>'ごみ処理量内訳'!AD30</f>
        <v>2625</v>
      </c>
      <c r="AP30" s="51">
        <f>'ごみ処理量内訳'!AE30</f>
        <v>42</v>
      </c>
      <c r="AQ30" s="51">
        <f t="shared" si="8"/>
        <v>3117</v>
      </c>
    </row>
    <row r="31" spans="1:43" ht="13.5">
      <c r="A31" s="26" t="s">
        <v>221</v>
      </c>
      <c r="B31" s="49" t="s">
        <v>268</v>
      </c>
      <c r="C31" s="50" t="s">
        <v>74</v>
      </c>
      <c r="D31" s="51">
        <v>46196</v>
      </c>
      <c r="E31" s="51">
        <v>46196</v>
      </c>
      <c r="F31" s="51">
        <f>'ごみ搬入量内訳'!H31</f>
        <v>15683</v>
      </c>
      <c r="G31" s="51">
        <f>'ごみ搬入量内訳'!AG31</f>
        <v>521</v>
      </c>
      <c r="H31" s="51">
        <f>'ごみ搬入量内訳'!AH31</f>
        <v>0</v>
      </c>
      <c r="I31" s="51">
        <f t="shared" si="0"/>
        <v>16204</v>
      </c>
      <c r="J31" s="51">
        <f t="shared" si="1"/>
        <v>961.0035619522298</v>
      </c>
      <c r="K31" s="51">
        <f>('ごみ搬入量内訳'!E31+'ごみ搬入量内訳'!AH31)/'ごみ処理概要'!D31/365*1000000</f>
        <v>579.9588886898824</v>
      </c>
      <c r="L31" s="51">
        <f>'ごみ搬入量内訳'!F31/'ごみ処理概要'!D31/365*1000000</f>
        <v>381.0446732623473</v>
      </c>
      <c r="M31" s="51">
        <f>'資源化量内訳'!BP31</f>
        <v>1345</v>
      </c>
      <c r="N31" s="51">
        <f>'ごみ処理量内訳'!E31</f>
        <v>14844</v>
      </c>
      <c r="O31" s="51">
        <f>'ごみ処理量内訳'!L31</f>
        <v>0</v>
      </c>
      <c r="P31" s="51">
        <f t="shared" si="2"/>
        <v>1302</v>
      </c>
      <c r="Q31" s="51">
        <f>'ごみ処理量内訳'!G31</f>
        <v>0</v>
      </c>
      <c r="R31" s="51">
        <f>'ごみ処理量内訳'!H31</f>
        <v>1302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58</v>
      </c>
      <c r="W31" s="51">
        <f>'資源化量内訳'!M31</f>
        <v>0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58</v>
      </c>
      <c r="AD31" s="51">
        <f t="shared" si="4"/>
        <v>16204</v>
      </c>
      <c r="AE31" s="52">
        <f t="shared" si="5"/>
        <v>100</v>
      </c>
      <c r="AF31" s="51">
        <f>'資源化量内訳'!AB31</f>
        <v>0</v>
      </c>
      <c r="AG31" s="51">
        <f>'資源化量内訳'!AJ31</f>
        <v>0</v>
      </c>
      <c r="AH31" s="51">
        <f>'資源化量内訳'!AR31</f>
        <v>681</v>
      </c>
      <c r="AI31" s="51">
        <f>'資源化量内訳'!AZ31</f>
        <v>0</v>
      </c>
      <c r="AJ31" s="51">
        <f>'資源化量内訳'!BH31</f>
        <v>0</v>
      </c>
      <c r="AK31" s="51" t="s">
        <v>195</v>
      </c>
      <c r="AL31" s="51">
        <f t="shared" si="6"/>
        <v>681</v>
      </c>
      <c r="AM31" s="52">
        <f t="shared" si="7"/>
        <v>11.875320531084393</v>
      </c>
      <c r="AN31" s="51">
        <f>'ごみ処理量内訳'!AC31</f>
        <v>0</v>
      </c>
      <c r="AO31" s="51">
        <f>'ごみ処理量内訳'!AD31</f>
        <v>2111</v>
      </c>
      <c r="AP31" s="51">
        <f>'ごみ処理量内訳'!AE31</f>
        <v>414</v>
      </c>
      <c r="AQ31" s="51">
        <f t="shared" si="8"/>
        <v>2525</v>
      </c>
    </row>
    <row r="32" spans="1:43" ht="13.5">
      <c r="A32" s="26" t="s">
        <v>221</v>
      </c>
      <c r="B32" s="49" t="s">
        <v>269</v>
      </c>
      <c r="C32" s="50" t="s">
        <v>270</v>
      </c>
      <c r="D32" s="51">
        <v>37197</v>
      </c>
      <c r="E32" s="51">
        <v>37197</v>
      </c>
      <c r="F32" s="51">
        <f>'ごみ搬入量内訳'!H32</f>
        <v>10183</v>
      </c>
      <c r="G32" s="51">
        <f>'ごみ搬入量内訳'!AG32</f>
        <v>1078</v>
      </c>
      <c r="H32" s="51">
        <f>'ごみ搬入量内訳'!AH32</f>
        <v>0</v>
      </c>
      <c r="I32" s="51">
        <f t="shared" si="0"/>
        <v>11261</v>
      </c>
      <c r="J32" s="51">
        <f t="shared" si="1"/>
        <v>829.4232006484541</v>
      </c>
      <c r="K32" s="51">
        <f>('ごみ搬入量内訳'!E32+'ごみ搬入量内訳'!AH32)/'ごみ処理概要'!D32/365*1000000</f>
        <v>773.5930979851447</v>
      </c>
      <c r="L32" s="51">
        <f>'ごみ搬入量内訳'!F32/'ごみ処理概要'!D32/365*1000000</f>
        <v>55.830102663309496</v>
      </c>
      <c r="M32" s="51">
        <f>'資源化量内訳'!BP32</f>
        <v>0</v>
      </c>
      <c r="N32" s="51">
        <f>'ごみ処理量内訳'!E32</f>
        <v>7260</v>
      </c>
      <c r="O32" s="51">
        <f>'ごみ処理量内訳'!L32</f>
        <v>1055</v>
      </c>
      <c r="P32" s="51">
        <f t="shared" si="2"/>
        <v>2946</v>
      </c>
      <c r="Q32" s="51">
        <f>'ごみ処理量内訳'!G32</f>
        <v>161</v>
      </c>
      <c r="R32" s="51">
        <f>'ごみ処理量内訳'!H32</f>
        <v>2785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0</v>
      </c>
      <c r="W32" s="51">
        <f>'資源化量内訳'!M32</f>
        <v>0</v>
      </c>
      <c r="X32" s="51">
        <f>'資源化量内訳'!N32</f>
        <v>0</v>
      </c>
      <c r="Y32" s="51">
        <f>'資源化量内訳'!O32</f>
        <v>0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0</v>
      </c>
      <c r="AD32" s="51">
        <f t="shared" si="4"/>
        <v>11261</v>
      </c>
      <c r="AE32" s="52">
        <f t="shared" si="5"/>
        <v>90.63138264807745</v>
      </c>
      <c r="AF32" s="51">
        <f>'資源化量内訳'!AB32</f>
        <v>55</v>
      </c>
      <c r="AG32" s="51">
        <f>'資源化量内訳'!AJ32</f>
        <v>2</v>
      </c>
      <c r="AH32" s="51">
        <f>'資源化量内訳'!AR32</f>
        <v>2281</v>
      </c>
      <c r="AI32" s="51">
        <f>'資源化量内訳'!AZ32</f>
        <v>0</v>
      </c>
      <c r="AJ32" s="51">
        <f>'資源化量内訳'!BH32</f>
        <v>0</v>
      </c>
      <c r="AK32" s="51" t="s">
        <v>195</v>
      </c>
      <c r="AL32" s="51">
        <f t="shared" si="6"/>
        <v>2338</v>
      </c>
      <c r="AM32" s="52">
        <f t="shared" si="7"/>
        <v>20.761921676582897</v>
      </c>
      <c r="AN32" s="51">
        <f>'ごみ処理量内訳'!AC32</f>
        <v>1055</v>
      </c>
      <c r="AO32" s="51">
        <f>'ごみ処理量内訳'!AD32</f>
        <v>780</v>
      </c>
      <c r="AP32" s="51">
        <f>'ごみ処理量内訳'!AE32</f>
        <v>355</v>
      </c>
      <c r="AQ32" s="51">
        <f t="shared" si="8"/>
        <v>2190</v>
      </c>
    </row>
    <row r="33" spans="1:43" ht="13.5">
      <c r="A33" s="26" t="s">
        <v>221</v>
      </c>
      <c r="B33" s="49" t="s">
        <v>271</v>
      </c>
      <c r="C33" s="50" t="s">
        <v>272</v>
      </c>
      <c r="D33" s="51">
        <v>29782</v>
      </c>
      <c r="E33" s="51">
        <v>29782</v>
      </c>
      <c r="F33" s="51">
        <f>'ごみ搬入量内訳'!H33</f>
        <v>8452</v>
      </c>
      <c r="G33" s="51">
        <f>'ごみ搬入量内訳'!AG33</f>
        <v>302</v>
      </c>
      <c r="H33" s="51">
        <f>'ごみ搬入量内訳'!AH33</f>
        <v>0</v>
      </c>
      <c r="I33" s="51">
        <f t="shared" si="0"/>
        <v>8754</v>
      </c>
      <c r="J33" s="51">
        <f t="shared" si="1"/>
        <v>805.3039300193276</v>
      </c>
      <c r="K33" s="51">
        <f>('ごみ搬入量内訳'!E33+'ごみ搬入量内訳'!AH33)/'ごみ処理概要'!D33/365*1000000</f>
        <v>692.5209030369543</v>
      </c>
      <c r="L33" s="51">
        <f>'ごみ搬入量内訳'!F33/'ごみ処理概要'!D33/365*1000000</f>
        <v>112.78302698237329</v>
      </c>
      <c r="M33" s="51">
        <f>'資源化量内訳'!BP33</f>
        <v>712</v>
      </c>
      <c r="N33" s="51">
        <f>'ごみ処理量内訳'!E33</f>
        <v>7519</v>
      </c>
      <c r="O33" s="51">
        <f>'ごみ処理量内訳'!L33</f>
        <v>0</v>
      </c>
      <c r="P33" s="51">
        <f t="shared" si="2"/>
        <v>1235</v>
      </c>
      <c r="Q33" s="51">
        <f>'ごみ処理量内訳'!G33</f>
        <v>0</v>
      </c>
      <c r="R33" s="51">
        <f>'ごみ処理量内訳'!H33</f>
        <v>1235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3"/>
        <v>0</v>
      </c>
      <c r="W33" s="51">
        <f>'資源化量内訳'!M33</f>
        <v>0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4"/>
        <v>8754</v>
      </c>
      <c r="AE33" s="52">
        <f t="shared" si="5"/>
        <v>100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613</v>
      </c>
      <c r="AI33" s="51">
        <f>'資源化量内訳'!AZ33</f>
        <v>0</v>
      </c>
      <c r="AJ33" s="51">
        <f>'資源化量内訳'!BH33</f>
        <v>0</v>
      </c>
      <c r="AK33" s="51" t="s">
        <v>195</v>
      </c>
      <c r="AL33" s="51">
        <f t="shared" si="6"/>
        <v>613</v>
      </c>
      <c r="AM33" s="52">
        <f t="shared" si="7"/>
        <v>13.997464610183815</v>
      </c>
      <c r="AN33" s="51">
        <f>'ごみ処理量内訳'!AC33</f>
        <v>0</v>
      </c>
      <c r="AO33" s="51">
        <f>'ごみ処理量内訳'!AD33</f>
        <v>1239</v>
      </c>
      <c r="AP33" s="51">
        <f>'ごみ処理量内訳'!AE33</f>
        <v>0</v>
      </c>
      <c r="AQ33" s="51">
        <f t="shared" si="8"/>
        <v>1239</v>
      </c>
    </row>
    <row r="34" spans="1:43" ht="13.5">
      <c r="A34" s="26" t="s">
        <v>221</v>
      </c>
      <c r="B34" s="49" t="s">
        <v>273</v>
      </c>
      <c r="C34" s="50" t="s">
        <v>274</v>
      </c>
      <c r="D34" s="51">
        <v>38274</v>
      </c>
      <c r="E34" s="51">
        <v>38274</v>
      </c>
      <c r="F34" s="51">
        <f>'ごみ搬入量内訳'!H34</f>
        <v>8774</v>
      </c>
      <c r="G34" s="51">
        <f>'ごみ搬入量内訳'!AG34</f>
        <v>0</v>
      </c>
      <c r="H34" s="51">
        <f>'ごみ搬入量内訳'!AH34</f>
        <v>0</v>
      </c>
      <c r="I34" s="51">
        <f t="shared" si="0"/>
        <v>8774</v>
      </c>
      <c r="J34" s="51">
        <f t="shared" si="1"/>
        <v>628.0596792700935</v>
      </c>
      <c r="K34" s="51">
        <f>('ごみ搬入量内訳'!E34+'ごみ搬入量内訳'!AH34)/'ごみ処理概要'!D34/365*1000000</f>
        <v>565.2823441071266</v>
      </c>
      <c r="L34" s="51">
        <f>'ごみ搬入量内訳'!F34/'ごみ処理概要'!D34/365*1000000</f>
        <v>62.777335162966956</v>
      </c>
      <c r="M34" s="51">
        <f>'資源化量内訳'!BP34</f>
        <v>2392</v>
      </c>
      <c r="N34" s="51">
        <f>'ごみ処理量内訳'!E34</f>
        <v>7176</v>
      </c>
      <c r="O34" s="51">
        <f>'ごみ処理量内訳'!L34</f>
        <v>0</v>
      </c>
      <c r="P34" s="51">
        <f t="shared" si="2"/>
        <v>1598</v>
      </c>
      <c r="Q34" s="51">
        <f>'ごみ処理量内訳'!G34</f>
        <v>0</v>
      </c>
      <c r="R34" s="51">
        <f>'ごみ処理量内訳'!H34</f>
        <v>1598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3"/>
        <v>0</v>
      </c>
      <c r="W34" s="51">
        <f>'資源化量内訳'!M34</f>
        <v>0</v>
      </c>
      <c r="X34" s="51">
        <f>'資源化量内訳'!N34</f>
        <v>0</v>
      </c>
      <c r="Y34" s="51">
        <f>'資源化量内訳'!O34</f>
        <v>0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0</v>
      </c>
      <c r="AD34" s="51">
        <f t="shared" si="4"/>
        <v>8774</v>
      </c>
      <c r="AE34" s="52">
        <f t="shared" si="5"/>
        <v>100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612</v>
      </c>
      <c r="AI34" s="51">
        <f>'資源化量内訳'!AZ34</f>
        <v>0</v>
      </c>
      <c r="AJ34" s="51">
        <f>'資源化量内訳'!BH34</f>
        <v>0</v>
      </c>
      <c r="AK34" s="51" t="s">
        <v>195</v>
      </c>
      <c r="AL34" s="51">
        <f t="shared" si="6"/>
        <v>612</v>
      </c>
      <c r="AM34" s="52">
        <f t="shared" si="7"/>
        <v>26.90309869245925</v>
      </c>
      <c r="AN34" s="51">
        <f>'ごみ処理量内訳'!AC34</f>
        <v>0</v>
      </c>
      <c r="AO34" s="51">
        <f>'ごみ処理量内訳'!AD34</f>
        <v>1038</v>
      </c>
      <c r="AP34" s="51">
        <f>'ごみ処理量内訳'!AE34</f>
        <v>122</v>
      </c>
      <c r="AQ34" s="51">
        <f t="shared" si="8"/>
        <v>1160</v>
      </c>
    </row>
    <row r="35" spans="1:43" ht="13.5">
      <c r="A35" s="26" t="s">
        <v>221</v>
      </c>
      <c r="B35" s="49" t="s">
        <v>275</v>
      </c>
      <c r="C35" s="50" t="s">
        <v>276</v>
      </c>
      <c r="D35" s="51">
        <v>25391</v>
      </c>
      <c r="E35" s="51">
        <v>25391</v>
      </c>
      <c r="F35" s="51">
        <f>'ごみ搬入量内訳'!H35</f>
        <v>7031</v>
      </c>
      <c r="G35" s="51">
        <f>'ごみ搬入量内訳'!AG35</f>
        <v>365</v>
      </c>
      <c r="H35" s="51">
        <f>'ごみ搬入量内訳'!AH35</f>
        <v>0</v>
      </c>
      <c r="I35" s="51">
        <f t="shared" si="0"/>
        <v>7396</v>
      </c>
      <c r="J35" s="51">
        <f t="shared" si="1"/>
        <v>798.039214628417</v>
      </c>
      <c r="K35" s="51">
        <f>('ごみ搬入量内訳'!E35+'ごみ搬入量内訳'!AH35)/'ごみ処理概要'!D35/365*1000000</f>
        <v>794.1547619882572</v>
      </c>
      <c r="L35" s="51">
        <f>'ごみ搬入量内訳'!F35/'ごみ処理概要'!D35/365*1000000</f>
        <v>3.8844526401599526</v>
      </c>
      <c r="M35" s="51">
        <f>'資源化量内訳'!BP35</f>
        <v>546</v>
      </c>
      <c r="N35" s="51">
        <f>'ごみ処理量内訳'!E35</f>
        <v>6150</v>
      </c>
      <c r="O35" s="51">
        <f>'ごみ処理量内訳'!L35</f>
        <v>0</v>
      </c>
      <c r="P35" s="51">
        <f t="shared" si="2"/>
        <v>1237</v>
      </c>
      <c r="Q35" s="51">
        <f>'ごみ処理量内訳'!G35</f>
        <v>0</v>
      </c>
      <c r="R35" s="51">
        <f>'ごみ処理量内訳'!H35</f>
        <v>1237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3"/>
        <v>9</v>
      </c>
      <c r="W35" s="51">
        <f>'資源化量内訳'!M35</f>
        <v>9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4"/>
        <v>7396</v>
      </c>
      <c r="AE35" s="52">
        <f t="shared" si="5"/>
        <v>100</v>
      </c>
      <c r="AF35" s="51">
        <f>'資源化量内訳'!AB35</f>
        <v>0</v>
      </c>
      <c r="AG35" s="51">
        <f>'資源化量内訳'!AJ35</f>
        <v>0</v>
      </c>
      <c r="AH35" s="51">
        <f>'資源化量内訳'!AR35</f>
        <v>596</v>
      </c>
      <c r="AI35" s="51">
        <f>'資源化量内訳'!AZ35</f>
        <v>0</v>
      </c>
      <c r="AJ35" s="51">
        <f>'資源化量内訳'!BH35</f>
        <v>0</v>
      </c>
      <c r="AK35" s="51" t="s">
        <v>195</v>
      </c>
      <c r="AL35" s="51">
        <f t="shared" si="6"/>
        <v>596</v>
      </c>
      <c r="AM35" s="52">
        <f t="shared" si="7"/>
        <v>14.492571140770586</v>
      </c>
      <c r="AN35" s="51">
        <f>'ごみ処理量内訳'!AC35</f>
        <v>0</v>
      </c>
      <c r="AO35" s="51">
        <f>'ごみ処理量内訳'!AD35</f>
        <v>992</v>
      </c>
      <c r="AP35" s="51">
        <f>'ごみ処理量内訳'!AE35</f>
        <v>175</v>
      </c>
      <c r="AQ35" s="51">
        <f t="shared" si="8"/>
        <v>1167</v>
      </c>
    </row>
    <row r="36" spans="1:43" ht="13.5">
      <c r="A36" s="26" t="s">
        <v>221</v>
      </c>
      <c r="B36" s="49" t="s">
        <v>277</v>
      </c>
      <c r="C36" s="50" t="s">
        <v>31</v>
      </c>
      <c r="D36" s="51">
        <v>22479</v>
      </c>
      <c r="E36" s="51">
        <v>22479</v>
      </c>
      <c r="F36" s="51">
        <f>'ごみ搬入量内訳'!H36</f>
        <v>7877</v>
      </c>
      <c r="G36" s="51">
        <f>'ごみ搬入量内訳'!AG36</f>
        <v>93</v>
      </c>
      <c r="H36" s="51">
        <f>'ごみ搬入量内訳'!AH36</f>
        <v>0</v>
      </c>
      <c r="I36" s="51">
        <f t="shared" si="0"/>
        <v>7970</v>
      </c>
      <c r="J36" s="51">
        <f t="shared" si="1"/>
        <v>971.3784616022137</v>
      </c>
      <c r="K36" s="51">
        <f>('ごみ搬入量内訳'!E36+'ごみ搬入量内訳'!AH36)/'ごみ処理概要'!D36/365*1000000</f>
        <v>534.3190935588589</v>
      </c>
      <c r="L36" s="51">
        <f>'ごみ搬入量内訳'!F36/'ごみ処理概要'!D36/365*1000000</f>
        <v>437.05936804335494</v>
      </c>
      <c r="M36" s="51">
        <f>'資源化量内訳'!BP36</f>
        <v>733</v>
      </c>
      <c r="N36" s="51">
        <f>'ごみ処理量内訳'!E36</f>
        <v>7238</v>
      </c>
      <c r="O36" s="51">
        <f>'ごみ処理量内訳'!L36</f>
        <v>27</v>
      </c>
      <c r="P36" s="51">
        <f t="shared" si="2"/>
        <v>488</v>
      </c>
      <c r="Q36" s="51">
        <f>'ごみ処理量内訳'!G36</f>
        <v>0</v>
      </c>
      <c r="R36" s="51">
        <f>'ごみ処理量内訳'!H36</f>
        <v>488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3"/>
        <v>217</v>
      </c>
      <c r="W36" s="51">
        <f>'資源化量内訳'!M36</f>
        <v>5</v>
      </c>
      <c r="X36" s="51">
        <f>'資源化量内訳'!N36</f>
        <v>40</v>
      </c>
      <c r="Y36" s="51">
        <f>'資源化量内訳'!O36</f>
        <v>152</v>
      </c>
      <c r="Z36" s="51">
        <f>'資源化量内訳'!P36</f>
        <v>15</v>
      </c>
      <c r="AA36" s="51">
        <f>'資源化量内訳'!Q36</f>
        <v>5</v>
      </c>
      <c r="AB36" s="51">
        <f>'資源化量内訳'!R36</f>
        <v>0</v>
      </c>
      <c r="AC36" s="51">
        <f>'資源化量内訳'!S36</f>
        <v>0</v>
      </c>
      <c r="AD36" s="51">
        <f t="shared" si="4"/>
        <v>7970</v>
      </c>
      <c r="AE36" s="52">
        <f t="shared" si="5"/>
        <v>99.6612296110414</v>
      </c>
      <c r="AF36" s="51">
        <f>'資源化量内訳'!AB36</f>
        <v>0</v>
      </c>
      <c r="AG36" s="51">
        <f>'資源化量内訳'!AJ36</f>
        <v>0</v>
      </c>
      <c r="AH36" s="51">
        <f>'資源化量内訳'!AR36</f>
        <v>351</v>
      </c>
      <c r="AI36" s="51">
        <f>'資源化量内訳'!AZ36</f>
        <v>0</v>
      </c>
      <c r="AJ36" s="51">
        <f>'資源化量内訳'!BH36</f>
        <v>0</v>
      </c>
      <c r="AK36" s="51" t="s">
        <v>195</v>
      </c>
      <c r="AL36" s="51">
        <f t="shared" si="6"/>
        <v>351</v>
      </c>
      <c r="AM36" s="52">
        <f t="shared" si="7"/>
        <v>14.94886820636562</v>
      </c>
      <c r="AN36" s="51">
        <f>'ごみ処理量内訳'!AC36</f>
        <v>27</v>
      </c>
      <c r="AO36" s="51">
        <f>'ごみ処理量内訳'!AD36</f>
        <v>1074</v>
      </c>
      <c r="AP36" s="51">
        <f>'ごみ処理量内訳'!AE36</f>
        <v>18</v>
      </c>
      <c r="AQ36" s="51">
        <f t="shared" si="8"/>
        <v>1119</v>
      </c>
    </row>
    <row r="37" spans="1:43" ht="13.5">
      <c r="A37" s="26" t="s">
        <v>221</v>
      </c>
      <c r="B37" s="49" t="s">
        <v>278</v>
      </c>
      <c r="C37" s="50" t="s">
        <v>279</v>
      </c>
      <c r="D37" s="51">
        <v>7802</v>
      </c>
      <c r="E37" s="51">
        <v>7732</v>
      </c>
      <c r="F37" s="51">
        <f>'ごみ搬入量内訳'!H37</f>
        <v>3771</v>
      </c>
      <c r="G37" s="51">
        <f>'ごみ搬入量内訳'!AG37</f>
        <v>0</v>
      </c>
      <c r="H37" s="51">
        <f>'ごみ搬入量内訳'!AH37</f>
        <v>16</v>
      </c>
      <c r="I37" s="51">
        <f t="shared" si="0"/>
        <v>3787</v>
      </c>
      <c r="J37" s="51">
        <f t="shared" si="1"/>
        <v>1329.8311286533485</v>
      </c>
      <c r="K37" s="51">
        <f>('ごみ搬入量内訳'!E37+'ごみ搬入量内訳'!AH37)/'ごみ処理概要'!D37/365*1000000</f>
        <v>552.3697822476147</v>
      </c>
      <c r="L37" s="51">
        <f>'ごみ搬入量内訳'!F37/'ごみ処理概要'!D37/365*1000000</f>
        <v>777.4613464057336</v>
      </c>
      <c r="M37" s="51">
        <f>'資源化量内訳'!BP37</f>
        <v>230</v>
      </c>
      <c r="N37" s="51">
        <f>'ごみ処理量内訳'!E37</f>
        <v>3404</v>
      </c>
      <c r="O37" s="51">
        <f>'ごみ処理量内訳'!L37</f>
        <v>292</v>
      </c>
      <c r="P37" s="51">
        <f t="shared" si="2"/>
        <v>35</v>
      </c>
      <c r="Q37" s="51">
        <f>'ごみ処理量内訳'!G37</f>
        <v>35</v>
      </c>
      <c r="R37" s="51">
        <f>'ごみ処理量内訳'!H37</f>
        <v>0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3"/>
        <v>40</v>
      </c>
      <c r="W37" s="51">
        <f>'資源化量内訳'!M37</f>
        <v>0</v>
      </c>
      <c r="X37" s="51">
        <f>'資源化量内訳'!N37</f>
        <v>0</v>
      </c>
      <c r="Y37" s="51">
        <f>'資源化量内訳'!O37</f>
        <v>36</v>
      </c>
      <c r="Z37" s="51">
        <f>'資源化量内訳'!P37</f>
        <v>4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4"/>
        <v>3771</v>
      </c>
      <c r="AE37" s="52">
        <f t="shared" si="5"/>
        <v>92.2566958366481</v>
      </c>
      <c r="AF37" s="51">
        <f>'資源化量内訳'!AB37</f>
        <v>0</v>
      </c>
      <c r="AG37" s="51">
        <f>'資源化量内訳'!AJ37</f>
        <v>31</v>
      </c>
      <c r="AH37" s="51">
        <f>'資源化量内訳'!AR37</f>
        <v>0</v>
      </c>
      <c r="AI37" s="51">
        <f>'資源化量内訳'!AZ37</f>
        <v>0</v>
      </c>
      <c r="AJ37" s="51">
        <f>'資源化量内訳'!BH37</f>
        <v>0</v>
      </c>
      <c r="AK37" s="51" t="s">
        <v>195</v>
      </c>
      <c r="AL37" s="51">
        <f t="shared" si="6"/>
        <v>31</v>
      </c>
      <c r="AM37" s="52">
        <f t="shared" si="7"/>
        <v>7.5231192201949515</v>
      </c>
      <c r="AN37" s="51">
        <f>'ごみ処理量内訳'!AC37</f>
        <v>292</v>
      </c>
      <c r="AO37" s="51">
        <f>'ごみ処理量内訳'!AD37</f>
        <v>517</v>
      </c>
      <c r="AP37" s="51">
        <f>'ごみ処理量内訳'!AE37</f>
        <v>3</v>
      </c>
      <c r="AQ37" s="51">
        <f t="shared" si="8"/>
        <v>812</v>
      </c>
    </row>
    <row r="38" spans="1:43" ht="13.5">
      <c r="A38" s="26" t="s">
        <v>221</v>
      </c>
      <c r="B38" s="49" t="s">
        <v>280</v>
      </c>
      <c r="C38" s="50" t="s">
        <v>281</v>
      </c>
      <c r="D38" s="51">
        <v>35456</v>
      </c>
      <c r="E38" s="51">
        <v>35456</v>
      </c>
      <c r="F38" s="51">
        <f>'ごみ搬入量内訳'!H38</f>
        <v>11916</v>
      </c>
      <c r="G38" s="51">
        <f>'ごみ搬入量内訳'!AG38</f>
        <v>670</v>
      </c>
      <c r="H38" s="51">
        <f>'ごみ搬入量内訳'!AH38</f>
        <v>0</v>
      </c>
      <c r="I38" s="51">
        <f t="shared" si="0"/>
        <v>12586</v>
      </c>
      <c r="J38" s="51">
        <f t="shared" si="1"/>
        <v>972.5347411107265</v>
      </c>
      <c r="K38" s="51">
        <f>('ごみ搬入量内訳'!E38+'ごみ搬入量内訳'!AH38)/'ごみ処理概要'!D38/365*1000000</f>
        <v>943.3262449928293</v>
      </c>
      <c r="L38" s="51">
        <f>'ごみ搬入量内訳'!F38/'ごみ処理概要'!D38/365*1000000</f>
        <v>29.208496117897237</v>
      </c>
      <c r="M38" s="51">
        <f>'資源化量内訳'!BP38</f>
        <v>534</v>
      </c>
      <c r="N38" s="51">
        <f>'ごみ処理量内訳'!E38</f>
        <v>10800</v>
      </c>
      <c r="O38" s="51">
        <f>'ごみ処理量内訳'!L38</f>
        <v>0</v>
      </c>
      <c r="P38" s="51">
        <f t="shared" si="2"/>
        <v>1786</v>
      </c>
      <c r="Q38" s="51">
        <f>'ごみ処理量内訳'!G38</f>
        <v>0</v>
      </c>
      <c r="R38" s="51">
        <f>'ごみ処理量内訳'!H38</f>
        <v>1786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3"/>
        <v>0</v>
      </c>
      <c r="W38" s="51">
        <f>'資源化量内訳'!M38</f>
        <v>0</v>
      </c>
      <c r="X38" s="51">
        <f>'資源化量内訳'!N38</f>
        <v>0</v>
      </c>
      <c r="Y38" s="51">
        <f>'資源化量内訳'!O38</f>
        <v>0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4"/>
        <v>12586</v>
      </c>
      <c r="AE38" s="52">
        <f t="shared" si="5"/>
        <v>100</v>
      </c>
      <c r="AF38" s="51">
        <f>'資源化量内訳'!AB38</f>
        <v>0</v>
      </c>
      <c r="AG38" s="51">
        <f>'資源化量内訳'!AJ38</f>
        <v>0</v>
      </c>
      <c r="AH38" s="51">
        <f>'資源化量内訳'!AR38</f>
        <v>737</v>
      </c>
      <c r="AI38" s="51">
        <f>'資源化量内訳'!AZ38</f>
        <v>0</v>
      </c>
      <c r="AJ38" s="51">
        <f>'資源化量内訳'!BH38</f>
        <v>0</v>
      </c>
      <c r="AK38" s="51" t="s">
        <v>195</v>
      </c>
      <c r="AL38" s="51">
        <f t="shared" si="6"/>
        <v>737</v>
      </c>
      <c r="AM38" s="52">
        <f t="shared" si="7"/>
        <v>9.6875</v>
      </c>
      <c r="AN38" s="51">
        <f>'ごみ処理量内訳'!AC38</f>
        <v>0</v>
      </c>
      <c r="AO38" s="51">
        <f>'ごみ処理量内訳'!AD38</f>
        <v>1514</v>
      </c>
      <c r="AP38" s="51">
        <f>'ごみ処理量内訳'!AE38</f>
        <v>535</v>
      </c>
      <c r="AQ38" s="51">
        <f t="shared" si="8"/>
        <v>2049</v>
      </c>
    </row>
    <row r="39" spans="1:43" ht="13.5">
      <c r="A39" s="26" t="s">
        <v>221</v>
      </c>
      <c r="B39" s="49" t="s">
        <v>282</v>
      </c>
      <c r="C39" s="50" t="s">
        <v>283</v>
      </c>
      <c r="D39" s="51">
        <v>41938</v>
      </c>
      <c r="E39" s="51">
        <v>41938</v>
      </c>
      <c r="F39" s="51">
        <f>'ごみ搬入量内訳'!H39</f>
        <v>12026</v>
      </c>
      <c r="G39" s="51">
        <f>'ごみ搬入量内訳'!AG39</f>
        <v>101</v>
      </c>
      <c r="H39" s="51">
        <f>'ごみ搬入量内訳'!AH39</f>
        <v>0</v>
      </c>
      <c r="I39" s="51">
        <f t="shared" si="0"/>
        <v>12127</v>
      </c>
      <c r="J39" s="51">
        <f t="shared" si="1"/>
        <v>792.2327610817536</v>
      </c>
      <c r="K39" s="51">
        <f>('ごみ搬入量内訳'!E39+'ごみ搬入量内訳'!AH39)/'ごみ処理概要'!D39/365*1000000</f>
        <v>653.6067266943962</v>
      </c>
      <c r="L39" s="51">
        <f>'ごみ搬入量内訳'!F39/'ごみ処理概要'!D39/365*1000000</f>
        <v>138.6260343873572</v>
      </c>
      <c r="M39" s="51">
        <f>'資源化量内訳'!BP39</f>
        <v>0</v>
      </c>
      <c r="N39" s="51">
        <f>'ごみ処理量内訳'!E39</f>
        <v>11281</v>
      </c>
      <c r="O39" s="51">
        <f>'ごみ処理量内訳'!L39</f>
        <v>0</v>
      </c>
      <c r="P39" s="51">
        <f t="shared" si="2"/>
        <v>846</v>
      </c>
      <c r="Q39" s="51">
        <f>'ごみ処理量内訳'!G39</f>
        <v>190</v>
      </c>
      <c r="R39" s="51">
        <f>'ごみ処理量内訳'!H39</f>
        <v>656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3"/>
        <v>0</v>
      </c>
      <c r="W39" s="51">
        <f>'資源化量内訳'!M39</f>
        <v>0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4"/>
        <v>12127</v>
      </c>
      <c r="AE39" s="52">
        <f t="shared" si="5"/>
        <v>100</v>
      </c>
      <c r="AF39" s="51">
        <f>'資源化量内訳'!AB39</f>
        <v>0</v>
      </c>
      <c r="AG39" s="51">
        <f>'資源化量内訳'!AJ39</f>
        <v>0</v>
      </c>
      <c r="AH39" s="51">
        <f>'資源化量内訳'!AR39</f>
        <v>566</v>
      </c>
      <c r="AI39" s="51">
        <f>'資源化量内訳'!AZ39</f>
        <v>0</v>
      </c>
      <c r="AJ39" s="51">
        <f>'資源化量内訳'!BH39</f>
        <v>0</v>
      </c>
      <c r="AK39" s="51" t="s">
        <v>195</v>
      </c>
      <c r="AL39" s="51">
        <f t="shared" si="6"/>
        <v>566</v>
      </c>
      <c r="AM39" s="52">
        <f t="shared" si="7"/>
        <v>4.667271377917045</v>
      </c>
      <c r="AN39" s="51">
        <f>'ごみ処理量内訳'!AC39</f>
        <v>0</v>
      </c>
      <c r="AO39" s="51">
        <f>'ごみ処理量内訳'!AD39</f>
        <v>1724</v>
      </c>
      <c r="AP39" s="51">
        <f>'ごみ処理量内訳'!AE39</f>
        <v>29</v>
      </c>
      <c r="AQ39" s="51">
        <f t="shared" si="8"/>
        <v>1753</v>
      </c>
    </row>
    <row r="40" spans="1:43" ht="13.5">
      <c r="A40" s="26" t="s">
        <v>221</v>
      </c>
      <c r="B40" s="49" t="s">
        <v>284</v>
      </c>
      <c r="C40" s="50" t="s">
        <v>285</v>
      </c>
      <c r="D40" s="51">
        <v>14232</v>
      </c>
      <c r="E40" s="51">
        <v>13237</v>
      </c>
      <c r="F40" s="51">
        <f>'ごみ搬入量内訳'!H40</f>
        <v>4262</v>
      </c>
      <c r="G40" s="51">
        <f>'ごみ搬入量内訳'!AG40</f>
        <v>107</v>
      </c>
      <c r="H40" s="51">
        <f>'ごみ搬入量内訳'!AH40</f>
        <v>230</v>
      </c>
      <c r="I40" s="51">
        <f t="shared" si="0"/>
        <v>4599</v>
      </c>
      <c r="J40" s="51">
        <f t="shared" si="1"/>
        <v>885.3288364249579</v>
      </c>
      <c r="K40" s="51">
        <f>('ごみ搬入量内訳'!E40+'ごみ搬入量内訳'!AH40)/'ごみ処理概要'!D40/365*1000000</f>
        <v>632.9552542216268</v>
      </c>
      <c r="L40" s="51">
        <f>'ごみ搬入量内訳'!F40/'ごみ処理概要'!D40/365*1000000</f>
        <v>252.37358220333107</v>
      </c>
      <c r="M40" s="51">
        <f>'資源化量内訳'!BP40</f>
        <v>416</v>
      </c>
      <c r="N40" s="51">
        <f>'ごみ処理量内訳'!E40</f>
        <v>3938</v>
      </c>
      <c r="O40" s="51">
        <f>'ごみ処理量内訳'!L40</f>
        <v>0</v>
      </c>
      <c r="P40" s="51">
        <f t="shared" si="2"/>
        <v>243</v>
      </c>
      <c r="Q40" s="51">
        <f>'ごみ処理量内訳'!G40</f>
        <v>66</v>
      </c>
      <c r="R40" s="51">
        <f>'ごみ処理量内訳'!H40</f>
        <v>177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3"/>
        <v>188</v>
      </c>
      <c r="W40" s="51">
        <f>'資源化量内訳'!M40</f>
        <v>2</v>
      </c>
      <c r="X40" s="51">
        <f>'資源化量内訳'!N40</f>
        <v>43</v>
      </c>
      <c r="Y40" s="51">
        <f>'資源化量内訳'!O40</f>
        <v>108</v>
      </c>
      <c r="Z40" s="51">
        <f>'資源化量内訳'!P40</f>
        <v>10</v>
      </c>
      <c r="AA40" s="51">
        <f>'資源化量内訳'!Q40</f>
        <v>3</v>
      </c>
      <c r="AB40" s="51">
        <f>'資源化量内訳'!R40</f>
        <v>0</v>
      </c>
      <c r="AC40" s="51">
        <f>'資源化量内訳'!S40</f>
        <v>22</v>
      </c>
      <c r="AD40" s="51">
        <f t="shared" si="4"/>
        <v>4369</v>
      </c>
      <c r="AE40" s="52">
        <f t="shared" si="5"/>
        <v>100</v>
      </c>
      <c r="AF40" s="51">
        <f>'資源化量内訳'!AB40</f>
        <v>0</v>
      </c>
      <c r="AG40" s="51">
        <f>'資源化量内訳'!AJ40</f>
        <v>0</v>
      </c>
      <c r="AH40" s="51">
        <f>'資源化量内訳'!AR40</f>
        <v>153</v>
      </c>
      <c r="AI40" s="51">
        <f>'資源化量内訳'!AZ40</f>
        <v>0</v>
      </c>
      <c r="AJ40" s="51">
        <f>'資源化量内訳'!BH40</f>
        <v>0</v>
      </c>
      <c r="AK40" s="51" t="s">
        <v>195</v>
      </c>
      <c r="AL40" s="51">
        <f t="shared" si="6"/>
        <v>153</v>
      </c>
      <c r="AM40" s="52">
        <f t="shared" si="7"/>
        <v>15.820271682340648</v>
      </c>
      <c r="AN40" s="51">
        <f>'ごみ処理量内訳'!AC40</f>
        <v>0</v>
      </c>
      <c r="AO40" s="51">
        <f>'ごみ処理量内訳'!AD40</f>
        <v>601</v>
      </c>
      <c r="AP40" s="51">
        <f>'ごみ処理量内訳'!AE40</f>
        <v>8</v>
      </c>
      <c r="AQ40" s="51">
        <f t="shared" si="8"/>
        <v>609</v>
      </c>
    </row>
    <row r="41" spans="1:43" ht="13.5">
      <c r="A41" s="26" t="s">
        <v>221</v>
      </c>
      <c r="B41" s="49" t="s">
        <v>286</v>
      </c>
      <c r="C41" s="50" t="s">
        <v>287</v>
      </c>
      <c r="D41" s="51">
        <v>9961</v>
      </c>
      <c r="E41" s="51">
        <v>8965</v>
      </c>
      <c r="F41" s="51">
        <f>'ごみ搬入量内訳'!H41</f>
        <v>3078</v>
      </c>
      <c r="G41" s="51">
        <f>'ごみ搬入量内訳'!AG41</f>
        <v>183</v>
      </c>
      <c r="H41" s="51">
        <f>'ごみ搬入量内訳'!AH41</f>
        <v>342</v>
      </c>
      <c r="I41" s="51">
        <f t="shared" si="0"/>
        <v>3603</v>
      </c>
      <c r="J41" s="51">
        <f t="shared" si="1"/>
        <v>990.9881414227816</v>
      </c>
      <c r="K41" s="51">
        <f>('ごみ搬入量内訳'!E41+'ごみ搬入量内訳'!AH41)/'ごみ処理概要'!D41/365*1000000</f>
        <v>605.3746598033702</v>
      </c>
      <c r="L41" s="51">
        <f>'ごみ搬入量内訳'!F41/'ごみ処理概要'!D41/365*1000000</f>
        <v>385.6134816194116</v>
      </c>
      <c r="M41" s="51">
        <f>'資源化量内訳'!BP41</f>
        <v>194</v>
      </c>
      <c r="N41" s="51">
        <f>'ごみ処理量内訳'!E41</f>
        <v>2462</v>
      </c>
      <c r="O41" s="51">
        <f>'ごみ処理量内訳'!L41</f>
        <v>129</v>
      </c>
      <c r="P41" s="51">
        <f t="shared" si="2"/>
        <v>405</v>
      </c>
      <c r="Q41" s="51">
        <f>'ごみ処理量内訳'!G41</f>
        <v>41</v>
      </c>
      <c r="R41" s="51">
        <f>'ごみ処理量内訳'!H41</f>
        <v>350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14</v>
      </c>
      <c r="V41" s="51">
        <f t="shared" si="3"/>
        <v>265</v>
      </c>
      <c r="W41" s="51">
        <f>'資源化量内訳'!M41</f>
        <v>166</v>
      </c>
      <c r="X41" s="51">
        <f>'資源化量内訳'!N41</f>
        <v>16</v>
      </c>
      <c r="Y41" s="51">
        <f>'資源化量内訳'!O41</f>
        <v>69</v>
      </c>
      <c r="Z41" s="51">
        <f>'資源化量内訳'!P41</f>
        <v>7</v>
      </c>
      <c r="AA41" s="51">
        <f>'資源化量内訳'!Q41</f>
        <v>2</v>
      </c>
      <c r="AB41" s="51">
        <f>'資源化量内訳'!R41</f>
        <v>0</v>
      </c>
      <c r="AC41" s="51">
        <f>'資源化量内訳'!S41</f>
        <v>5</v>
      </c>
      <c r="AD41" s="51">
        <f t="shared" si="4"/>
        <v>3261</v>
      </c>
      <c r="AE41" s="52">
        <f t="shared" si="5"/>
        <v>96.04415823367066</v>
      </c>
      <c r="AF41" s="51">
        <f>'資源化量内訳'!AB41</f>
        <v>0</v>
      </c>
      <c r="AG41" s="51">
        <f>'資源化量内訳'!AJ41</f>
        <v>0</v>
      </c>
      <c r="AH41" s="51">
        <f>'資源化量内訳'!AR41</f>
        <v>350</v>
      </c>
      <c r="AI41" s="51">
        <f>'資源化量内訳'!AZ41</f>
        <v>0</v>
      </c>
      <c r="AJ41" s="51">
        <f>'資源化量内訳'!BH41</f>
        <v>0</v>
      </c>
      <c r="AK41" s="51" t="s">
        <v>195</v>
      </c>
      <c r="AL41" s="51">
        <f t="shared" si="6"/>
        <v>350</v>
      </c>
      <c r="AM41" s="52">
        <f t="shared" si="7"/>
        <v>23.41534008683068</v>
      </c>
      <c r="AN41" s="51">
        <f>'ごみ処理量内訳'!AC41</f>
        <v>129</v>
      </c>
      <c r="AO41" s="51">
        <f>'ごみ処理量内訳'!AD41</f>
        <v>368</v>
      </c>
      <c r="AP41" s="51">
        <f>'ごみ処理量内訳'!AE41</f>
        <v>14</v>
      </c>
      <c r="AQ41" s="51">
        <f t="shared" si="8"/>
        <v>511</v>
      </c>
    </row>
    <row r="42" spans="1:43" ht="13.5">
      <c r="A42" s="26" t="s">
        <v>221</v>
      </c>
      <c r="B42" s="49" t="s">
        <v>77</v>
      </c>
      <c r="C42" s="50" t="s">
        <v>289</v>
      </c>
      <c r="D42" s="51">
        <v>953</v>
      </c>
      <c r="E42" s="51">
        <v>953</v>
      </c>
      <c r="F42" s="51">
        <f>'ごみ搬入量内訳'!H42</f>
        <v>351</v>
      </c>
      <c r="G42" s="51">
        <f>'ごみ搬入量内訳'!AG42</f>
        <v>2</v>
      </c>
      <c r="H42" s="51">
        <f>'ごみ搬入量内訳'!AH42</f>
        <v>0</v>
      </c>
      <c r="I42" s="51">
        <f t="shared" si="0"/>
        <v>353</v>
      </c>
      <c r="J42" s="51">
        <f t="shared" si="1"/>
        <v>1014.8198191723326</v>
      </c>
      <c r="K42" s="51">
        <f>('ごみ搬入量内訳'!E42+'ごみ搬入量内訳'!AH42)/'ごみ処理概要'!D42/365*1000000</f>
        <v>675.5882648880967</v>
      </c>
      <c r="L42" s="51">
        <f>'ごみ搬入量内訳'!F42/'ごみ処理概要'!D42/365*1000000</f>
        <v>339.23155428423576</v>
      </c>
      <c r="M42" s="51">
        <f>'資源化量内訳'!BP42</f>
        <v>0</v>
      </c>
      <c r="N42" s="51">
        <f>'ごみ処理量内訳'!E42</f>
        <v>321</v>
      </c>
      <c r="O42" s="51">
        <f>'ごみ処理量内訳'!L42</f>
        <v>0</v>
      </c>
      <c r="P42" s="51">
        <f t="shared" si="2"/>
        <v>11</v>
      </c>
      <c r="Q42" s="51">
        <f>'ごみ処理量内訳'!G42</f>
        <v>0</v>
      </c>
      <c r="R42" s="51">
        <f>'ごみ処理量内訳'!H42</f>
        <v>0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11</v>
      </c>
      <c r="V42" s="51">
        <f t="shared" si="3"/>
        <v>21</v>
      </c>
      <c r="W42" s="51">
        <f>'資源化量内訳'!M42</f>
        <v>0</v>
      </c>
      <c r="X42" s="51">
        <f>'資源化量内訳'!N42</f>
        <v>9</v>
      </c>
      <c r="Y42" s="51">
        <f>'資源化量内訳'!O42</f>
        <v>12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4"/>
        <v>353</v>
      </c>
      <c r="AE42" s="52">
        <f t="shared" si="5"/>
        <v>100</v>
      </c>
      <c r="AF42" s="51">
        <f>'資源化量内訳'!AB42</f>
        <v>0</v>
      </c>
      <c r="AG42" s="51">
        <f>'資源化量内訳'!AJ42</f>
        <v>0</v>
      </c>
      <c r="AH42" s="51">
        <f>'資源化量内訳'!AR42</f>
        <v>0</v>
      </c>
      <c r="AI42" s="51">
        <f>'資源化量内訳'!AZ42</f>
        <v>0</v>
      </c>
      <c r="AJ42" s="51">
        <f>'資源化量内訳'!BH42</f>
        <v>0</v>
      </c>
      <c r="AK42" s="51" t="s">
        <v>195</v>
      </c>
      <c r="AL42" s="51">
        <f t="shared" si="6"/>
        <v>0</v>
      </c>
      <c r="AM42" s="52">
        <f t="shared" si="7"/>
        <v>5.94900849858357</v>
      </c>
      <c r="AN42" s="51">
        <f>'ごみ処理量内訳'!AC42</f>
        <v>0</v>
      </c>
      <c r="AO42" s="51">
        <f>'ごみ処理量内訳'!AD42</f>
        <v>32</v>
      </c>
      <c r="AP42" s="51">
        <f>'ごみ処理量内訳'!AE42</f>
        <v>11</v>
      </c>
      <c r="AQ42" s="51">
        <f t="shared" si="8"/>
        <v>43</v>
      </c>
    </row>
    <row r="43" spans="1:43" ht="13.5">
      <c r="A43" s="26" t="s">
        <v>221</v>
      </c>
      <c r="B43" s="49" t="s">
        <v>78</v>
      </c>
      <c r="C43" s="50" t="s">
        <v>79</v>
      </c>
      <c r="D43" s="51">
        <v>16403</v>
      </c>
      <c r="E43" s="51">
        <v>16403</v>
      </c>
      <c r="F43" s="51">
        <f>'ごみ搬入量内訳'!H43</f>
        <v>4803</v>
      </c>
      <c r="G43" s="51">
        <f>'ごみ搬入量内訳'!AG43</f>
        <v>425</v>
      </c>
      <c r="H43" s="51">
        <f>'ごみ搬入量内訳'!AH43</f>
        <v>0</v>
      </c>
      <c r="I43" s="51">
        <f t="shared" si="0"/>
        <v>5228</v>
      </c>
      <c r="J43" s="51">
        <f t="shared" si="1"/>
        <v>873.2114656607253</v>
      </c>
      <c r="K43" s="51">
        <f>('ごみ搬入量内訳'!E43+'ごみ搬入量内訳'!AH43)/'ごみ処理概要'!D43/365*1000000</f>
        <v>638.5400599121945</v>
      </c>
      <c r="L43" s="51">
        <f>'ごみ搬入量内訳'!F43/'ごみ処理概要'!D43/365*1000000</f>
        <v>234.67140574853082</v>
      </c>
      <c r="M43" s="51">
        <f>'資源化量内訳'!BP43</f>
        <v>623</v>
      </c>
      <c r="N43" s="51">
        <f>'ごみ処理量内訳'!E43</f>
        <v>4526</v>
      </c>
      <c r="O43" s="51">
        <f>'ごみ処理量内訳'!L43</f>
        <v>0</v>
      </c>
      <c r="P43" s="51">
        <f t="shared" si="2"/>
        <v>702</v>
      </c>
      <c r="Q43" s="51">
        <f>'ごみ処理量内訳'!G43</f>
        <v>560</v>
      </c>
      <c r="R43" s="51">
        <f>'ごみ処理量内訳'!H43</f>
        <v>142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3"/>
        <v>0</v>
      </c>
      <c r="W43" s="51">
        <f>'資源化量内訳'!M43</f>
        <v>0</v>
      </c>
      <c r="X43" s="51">
        <f>'資源化量内訳'!N43</f>
        <v>0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0</v>
      </c>
      <c r="AD43" s="51">
        <f t="shared" si="4"/>
        <v>5228</v>
      </c>
      <c r="AE43" s="52">
        <f t="shared" si="5"/>
        <v>100</v>
      </c>
      <c r="AF43" s="51">
        <f>'資源化量内訳'!AB43</f>
        <v>0</v>
      </c>
      <c r="AG43" s="51">
        <f>'資源化量内訳'!AJ43</f>
        <v>123</v>
      </c>
      <c r="AH43" s="51">
        <f>'資源化量内訳'!AR43</f>
        <v>142</v>
      </c>
      <c r="AI43" s="51">
        <f>'資源化量内訳'!AZ43</f>
        <v>0</v>
      </c>
      <c r="AJ43" s="51">
        <f>'資源化量内訳'!BH43</f>
        <v>0</v>
      </c>
      <c r="AK43" s="51" t="s">
        <v>195</v>
      </c>
      <c r="AL43" s="51">
        <f t="shared" si="6"/>
        <v>265</v>
      </c>
      <c r="AM43" s="52">
        <f t="shared" si="7"/>
        <v>15.17689283883097</v>
      </c>
      <c r="AN43" s="51">
        <f>'ごみ処理量内訳'!AC43</f>
        <v>0</v>
      </c>
      <c r="AO43" s="51">
        <f>'ごみ処理量内訳'!AD43</f>
        <v>744</v>
      </c>
      <c r="AP43" s="51">
        <f>'ごみ処理量内訳'!AE43</f>
        <v>220</v>
      </c>
      <c r="AQ43" s="51">
        <f t="shared" si="8"/>
        <v>964</v>
      </c>
    </row>
    <row r="44" spans="1:43" ht="13.5">
      <c r="A44" s="26" t="s">
        <v>221</v>
      </c>
      <c r="B44" s="49" t="s">
        <v>80</v>
      </c>
      <c r="C44" s="50" t="s">
        <v>81</v>
      </c>
      <c r="D44" s="51">
        <v>31682</v>
      </c>
      <c r="E44" s="51">
        <v>31682</v>
      </c>
      <c r="F44" s="51">
        <f>'ごみ搬入量内訳'!H44</f>
        <v>9413</v>
      </c>
      <c r="G44" s="51">
        <f>'ごみ搬入量内訳'!AG44</f>
        <v>603</v>
      </c>
      <c r="H44" s="51">
        <f>'ごみ搬入量内訳'!AH44</f>
        <v>0</v>
      </c>
      <c r="I44" s="51">
        <f aca="true" t="shared" si="9" ref="I44:I103">SUM(F44:H44)</f>
        <v>10016</v>
      </c>
      <c r="J44" s="51">
        <f aca="true" t="shared" si="10" ref="J44:J103">I44/D44/365*1000000</f>
        <v>866.1415280099413</v>
      </c>
      <c r="K44" s="51">
        <f>('ごみ搬入量内訳'!E44+'ごみ搬入量内訳'!AH44)/'ごみ処理概要'!D44/365*1000000</f>
        <v>659.9832409916006</v>
      </c>
      <c r="L44" s="51">
        <f>'ごみ搬入量内訳'!F44/'ごみ処理概要'!D44/365*1000000</f>
        <v>206.15828701834064</v>
      </c>
      <c r="M44" s="51">
        <f>'資源化量内訳'!BP44</f>
        <v>858</v>
      </c>
      <c r="N44" s="51">
        <f>'ごみ処理量内訳'!E44</f>
        <v>8950</v>
      </c>
      <c r="O44" s="51">
        <f>'ごみ処理量内訳'!L44</f>
        <v>0</v>
      </c>
      <c r="P44" s="51">
        <f aca="true" t="shared" si="11" ref="P44:P103">SUM(Q44:U44)</f>
        <v>1066</v>
      </c>
      <c r="Q44" s="51">
        <f>'ごみ処理量内訳'!G44</f>
        <v>797</v>
      </c>
      <c r="R44" s="51">
        <f>'ごみ処理量内訳'!H44</f>
        <v>269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aca="true" t="shared" si="12" ref="V44:V103">SUM(W44:AC44)</f>
        <v>0</v>
      </c>
      <c r="W44" s="51">
        <f>'資源化量内訳'!M44</f>
        <v>0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aca="true" t="shared" si="13" ref="AD44:AD103">N44+O44+P44+V44</f>
        <v>10016</v>
      </c>
      <c r="AE44" s="52">
        <f aca="true" t="shared" si="14" ref="AE44:AE104">(N44+P44+V44)/AD44*100</f>
        <v>100</v>
      </c>
      <c r="AF44" s="51">
        <f>'資源化量内訳'!AB44</f>
        <v>0</v>
      </c>
      <c r="AG44" s="51">
        <f>'資源化量内訳'!AJ44</f>
        <v>174</v>
      </c>
      <c r="AH44" s="51">
        <f>'資源化量内訳'!AR44</f>
        <v>269</v>
      </c>
      <c r="AI44" s="51">
        <f>'資源化量内訳'!AZ44</f>
        <v>0</v>
      </c>
      <c r="AJ44" s="51">
        <f>'資源化量内訳'!BH44</f>
        <v>0</v>
      </c>
      <c r="AK44" s="51" t="s">
        <v>195</v>
      </c>
      <c r="AL44" s="51">
        <f aca="true" t="shared" si="15" ref="AL44:AL103">SUM(AF44:AJ44)</f>
        <v>443</v>
      </c>
      <c r="AM44" s="52">
        <f aca="true" t="shared" si="16" ref="AM44:AM103">(V44+AL44+M44)/(M44+AD44)*100</f>
        <v>11.964318558028324</v>
      </c>
      <c r="AN44" s="51">
        <f>'ごみ処理量内訳'!AC44</f>
        <v>0</v>
      </c>
      <c r="AO44" s="51">
        <f>'ごみ処理量内訳'!AD44</f>
        <v>1454</v>
      </c>
      <c r="AP44" s="51">
        <f>'ごみ処理量内訳'!AE44</f>
        <v>312</v>
      </c>
      <c r="AQ44" s="51">
        <f aca="true" t="shared" si="17" ref="AQ44:AQ103">SUM(AN44:AP44)</f>
        <v>1766</v>
      </c>
    </row>
    <row r="45" spans="1:43" ht="13.5">
      <c r="A45" s="26" t="s">
        <v>221</v>
      </c>
      <c r="B45" s="49" t="s">
        <v>82</v>
      </c>
      <c r="C45" s="50" t="s">
        <v>83</v>
      </c>
      <c r="D45" s="51">
        <v>30954</v>
      </c>
      <c r="E45" s="51">
        <v>30954</v>
      </c>
      <c r="F45" s="51">
        <f>'ごみ搬入量内訳'!H45</f>
        <v>8375</v>
      </c>
      <c r="G45" s="51">
        <f>'ごみ搬入量内訳'!AG45</f>
        <v>898</v>
      </c>
      <c r="H45" s="51">
        <f>'ごみ搬入量内訳'!AH45</f>
        <v>0</v>
      </c>
      <c r="I45" s="51">
        <f t="shared" si="9"/>
        <v>9273</v>
      </c>
      <c r="J45" s="51">
        <f t="shared" si="10"/>
        <v>820.7494815550427</v>
      </c>
      <c r="K45" s="51">
        <f>('ごみ搬入量内訳'!E45+'ごみ搬入量内訳'!AH45)/'ごみ処理概要'!D45/365*1000000</f>
        <v>604.963087073085</v>
      </c>
      <c r="L45" s="51">
        <f>'ごみ搬入量内訳'!F45/'ごみ処理概要'!D45/365*1000000</f>
        <v>215.78639448195776</v>
      </c>
      <c r="M45" s="51">
        <f>'資源化量内訳'!BP45</f>
        <v>1188</v>
      </c>
      <c r="N45" s="51">
        <f>'ごみ処理量内訳'!E45</f>
        <v>7932</v>
      </c>
      <c r="O45" s="51">
        <f>'ごみ処理量内訳'!L45</f>
        <v>0</v>
      </c>
      <c r="P45" s="51">
        <f t="shared" si="11"/>
        <v>1341</v>
      </c>
      <c r="Q45" s="51">
        <f>'ごみ処理量内訳'!G45</f>
        <v>1072</v>
      </c>
      <c r="R45" s="51">
        <f>'ごみ処理量内訳'!H45</f>
        <v>269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12"/>
        <v>0</v>
      </c>
      <c r="W45" s="51">
        <f>'資源化量内訳'!M45</f>
        <v>0</v>
      </c>
      <c r="X45" s="51">
        <f>'資源化量内訳'!N45</f>
        <v>0</v>
      </c>
      <c r="Y45" s="51">
        <f>'資源化量内訳'!O45</f>
        <v>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0</v>
      </c>
      <c r="AD45" s="51">
        <f t="shared" si="13"/>
        <v>9273</v>
      </c>
      <c r="AE45" s="52">
        <f t="shared" si="14"/>
        <v>100</v>
      </c>
      <c r="AF45" s="51">
        <f>'資源化量内訳'!AB45</f>
        <v>0</v>
      </c>
      <c r="AG45" s="51">
        <f>'資源化量内訳'!AJ45</f>
        <v>233</v>
      </c>
      <c r="AH45" s="51">
        <f>'資源化量内訳'!AR45</f>
        <v>269</v>
      </c>
      <c r="AI45" s="51">
        <f>'資源化量内訳'!AZ45</f>
        <v>0</v>
      </c>
      <c r="AJ45" s="51">
        <f>'資源化量内訳'!BH45</f>
        <v>0</v>
      </c>
      <c r="AK45" s="51" t="s">
        <v>195</v>
      </c>
      <c r="AL45" s="51">
        <f t="shared" si="15"/>
        <v>502</v>
      </c>
      <c r="AM45" s="52">
        <f t="shared" si="16"/>
        <v>16.155243284580827</v>
      </c>
      <c r="AN45" s="51">
        <f>'ごみ処理量内訳'!AC45</f>
        <v>0</v>
      </c>
      <c r="AO45" s="51">
        <f>'ごみ処理量内訳'!AD45</f>
        <v>1311</v>
      </c>
      <c r="AP45" s="51">
        <f>'ごみ処理量内訳'!AE45</f>
        <v>421</v>
      </c>
      <c r="AQ45" s="51">
        <f t="shared" si="17"/>
        <v>1732</v>
      </c>
    </row>
    <row r="46" spans="1:43" ht="13.5">
      <c r="A46" s="26" t="s">
        <v>221</v>
      </c>
      <c r="B46" s="49" t="s">
        <v>84</v>
      </c>
      <c r="C46" s="50" t="s">
        <v>85</v>
      </c>
      <c r="D46" s="51">
        <v>19576</v>
      </c>
      <c r="E46" s="51">
        <v>19576</v>
      </c>
      <c r="F46" s="51">
        <f>'ごみ搬入量内訳'!H46</f>
        <v>5912</v>
      </c>
      <c r="G46" s="51">
        <f>'ごみ搬入量内訳'!AG46</f>
        <v>514</v>
      </c>
      <c r="H46" s="51">
        <f>'ごみ搬入量内訳'!AH46</f>
        <v>0</v>
      </c>
      <c r="I46" s="51">
        <f t="shared" si="9"/>
        <v>6426</v>
      </c>
      <c r="J46" s="51">
        <f t="shared" si="10"/>
        <v>899.339980182611</v>
      </c>
      <c r="K46" s="51">
        <f>('ごみ搬入量内訳'!E46+'ごみ搬入量内訳'!AH46)/'ごみ処理概要'!D46/365*1000000</f>
        <v>676.9541680895254</v>
      </c>
      <c r="L46" s="51">
        <f>'ごみ搬入量内訳'!F46/'ごみ処理概要'!D46/365*1000000</f>
        <v>222.38581209308575</v>
      </c>
      <c r="M46" s="51">
        <f>'資源化量内訳'!BP46</f>
        <v>817</v>
      </c>
      <c r="N46" s="51">
        <f>'ごみ処理量内訳'!E46</f>
        <v>5561</v>
      </c>
      <c r="O46" s="51">
        <f>'ごみ処理量内訳'!L46</f>
        <v>0</v>
      </c>
      <c r="P46" s="51">
        <f t="shared" si="11"/>
        <v>865</v>
      </c>
      <c r="Q46" s="51">
        <f>'ごみ処理量内訳'!G46</f>
        <v>678</v>
      </c>
      <c r="R46" s="51">
        <f>'ごみ処理量内訳'!H46</f>
        <v>187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12"/>
        <v>0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13"/>
        <v>6426</v>
      </c>
      <c r="AE46" s="52">
        <f t="shared" si="14"/>
        <v>100</v>
      </c>
      <c r="AF46" s="51">
        <f>'資源化量内訳'!AB46</f>
        <v>0</v>
      </c>
      <c r="AG46" s="51">
        <f>'資源化量内訳'!AJ46</f>
        <v>147</v>
      </c>
      <c r="AH46" s="51">
        <f>'資源化量内訳'!AR46</f>
        <v>187</v>
      </c>
      <c r="AI46" s="51">
        <f>'資源化量内訳'!AZ46</f>
        <v>0</v>
      </c>
      <c r="AJ46" s="51">
        <f>'資源化量内訳'!BH46</f>
        <v>0</v>
      </c>
      <c r="AK46" s="51" t="s">
        <v>195</v>
      </c>
      <c r="AL46" s="51">
        <f t="shared" si="15"/>
        <v>334</v>
      </c>
      <c r="AM46" s="52">
        <f t="shared" si="16"/>
        <v>15.891205301670578</v>
      </c>
      <c r="AN46" s="51">
        <f>'ごみ処理量内訳'!AC46</f>
        <v>0</v>
      </c>
      <c r="AO46" s="51">
        <f>'ごみ処理量内訳'!AD46</f>
        <v>914</v>
      </c>
      <c r="AP46" s="51">
        <f>'ごみ処理量内訳'!AE46</f>
        <v>268</v>
      </c>
      <c r="AQ46" s="51">
        <f t="shared" si="17"/>
        <v>1182</v>
      </c>
    </row>
    <row r="47" spans="1:43" ht="13.5">
      <c r="A47" s="26" t="s">
        <v>221</v>
      </c>
      <c r="B47" s="49" t="s">
        <v>86</v>
      </c>
      <c r="C47" s="50" t="s">
        <v>87</v>
      </c>
      <c r="D47" s="51">
        <v>9976</v>
      </c>
      <c r="E47" s="51">
        <v>9976</v>
      </c>
      <c r="F47" s="51">
        <f>'ごみ搬入量内訳'!H47</f>
        <v>2726</v>
      </c>
      <c r="G47" s="51">
        <f>'ごみ搬入量内訳'!AG47</f>
        <v>0</v>
      </c>
      <c r="H47" s="51">
        <f>'ごみ搬入量内訳'!AH47</f>
        <v>0</v>
      </c>
      <c r="I47" s="51">
        <f t="shared" si="9"/>
        <v>2726</v>
      </c>
      <c r="J47" s="51">
        <f t="shared" si="10"/>
        <v>748.6460656259954</v>
      </c>
      <c r="K47" s="51">
        <f>('ごみ搬入量内訳'!E47+'ごみ搬入量内訳'!AH47)/'ごみ処理概要'!D47/365*1000000</f>
        <v>673.6716063758499</v>
      </c>
      <c r="L47" s="51">
        <f>'ごみ搬入量内訳'!F47/'ごみ処理概要'!D47/365*1000000</f>
        <v>74.97445925014556</v>
      </c>
      <c r="M47" s="51">
        <f>'資源化量内訳'!BP47</f>
        <v>204</v>
      </c>
      <c r="N47" s="51">
        <f>'ごみ処理量内訳'!E47</f>
        <v>2370</v>
      </c>
      <c r="O47" s="51">
        <f>'ごみ処理量内訳'!L47</f>
        <v>0</v>
      </c>
      <c r="P47" s="51">
        <f t="shared" si="11"/>
        <v>356</v>
      </c>
      <c r="Q47" s="51">
        <f>'ごみ処理量内訳'!G47</f>
        <v>151</v>
      </c>
      <c r="R47" s="51">
        <f>'ごみ処理量内訳'!H47</f>
        <v>205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12"/>
        <v>0</v>
      </c>
      <c r="W47" s="51">
        <f>'資源化量内訳'!M47</f>
        <v>0</v>
      </c>
      <c r="X47" s="51">
        <f>'資源化量内訳'!N47</f>
        <v>0</v>
      </c>
      <c r="Y47" s="51">
        <f>'資源化量内訳'!O47</f>
        <v>0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13"/>
        <v>2726</v>
      </c>
      <c r="AE47" s="52">
        <f t="shared" si="14"/>
        <v>100</v>
      </c>
      <c r="AF47" s="51">
        <f>'資源化量内訳'!AB47</f>
        <v>0</v>
      </c>
      <c r="AG47" s="51">
        <f>'資源化量内訳'!AJ47</f>
        <v>124</v>
      </c>
      <c r="AH47" s="51">
        <f>'資源化量内訳'!AR47</f>
        <v>118</v>
      </c>
      <c r="AI47" s="51">
        <f>'資源化量内訳'!AZ47</f>
        <v>0</v>
      </c>
      <c r="AJ47" s="51">
        <f>'資源化量内訳'!BH47</f>
        <v>0</v>
      </c>
      <c r="AK47" s="51" t="s">
        <v>195</v>
      </c>
      <c r="AL47" s="51">
        <f t="shared" si="15"/>
        <v>242</v>
      </c>
      <c r="AM47" s="52">
        <f t="shared" si="16"/>
        <v>15.22184300341297</v>
      </c>
      <c r="AN47" s="51">
        <f>'ごみ処理量内訳'!AC47</f>
        <v>0</v>
      </c>
      <c r="AO47" s="51">
        <f>'ごみ処理量内訳'!AD47</f>
        <v>388</v>
      </c>
      <c r="AP47" s="51">
        <f>'ごみ処理量内訳'!AE47</f>
        <v>67</v>
      </c>
      <c r="AQ47" s="51">
        <f t="shared" si="17"/>
        <v>455</v>
      </c>
    </row>
    <row r="48" spans="1:43" ht="13.5">
      <c r="A48" s="26" t="s">
        <v>221</v>
      </c>
      <c r="B48" s="49" t="s">
        <v>88</v>
      </c>
      <c r="C48" s="50" t="s">
        <v>89</v>
      </c>
      <c r="D48" s="51">
        <v>19587</v>
      </c>
      <c r="E48" s="51">
        <v>19587</v>
      </c>
      <c r="F48" s="51">
        <f>'ごみ搬入量内訳'!H48</f>
        <v>5554</v>
      </c>
      <c r="G48" s="51">
        <f>'ごみ搬入量内訳'!AG48</f>
        <v>0</v>
      </c>
      <c r="H48" s="51">
        <f>'ごみ搬入量内訳'!AH48</f>
        <v>0</v>
      </c>
      <c r="I48" s="51">
        <f t="shared" si="9"/>
        <v>5554</v>
      </c>
      <c r="J48" s="51">
        <f t="shared" si="10"/>
        <v>776.8641627694075</v>
      </c>
      <c r="K48" s="51">
        <f>('ごみ搬入量内訳'!E48+'ごみ搬入量内訳'!AH48)/'ごみ処理概要'!D48/365*1000000</f>
        <v>699.2336963781541</v>
      </c>
      <c r="L48" s="51">
        <f>'ごみ搬入量内訳'!F48/'ごみ処理概要'!D48/365*1000000</f>
        <v>77.63046639125335</v>
      </c>
      <c r="M48" s="51">
        <f>'資源化量内訳'!BP48</f>
        <v>666</v>
      </c>
      <c r="N48" s="51">
        <f>'ごみ処理量内訳'!E48</f>
        <v>4873</v>
      </c>
      <c r="O48" s="51">
        <f>'ごみ処理量内訳'!L48</f>
        <v>0</v>
      </c>
      <c r="P48" s="51">
        <f t="shared" si="11"/>
        <v>681</v>
      </c>
      <c r="Q48" s="51">
        <f>'ごみ処理量内訳'!G48</f>
        <v>319</v>
      </c>
      <c r="R48" s="51">
        <f>'ごみ処理量内訳'!H48</f>
        <v>362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12"/>
        <v>0</v>
      </c>
      <c r="W48" s="51">
        <f>'資源化量内訳'!M48</f>
        <v>0</v>
      </c>
      <c r="X48" s="51">
        <f>'資源化量内訳'!N48</f>
        <v>0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13"/>
        <v>5554</v>
      </c>
      <c r="AE48" s="52">
        <f t="shared" si="14"/>
        <v>100</v>
      </c>
      <c r="AF48" s="51">
        <f>'資源化量内訳'!AB48</f>
        <v>0</v>
      </c>
      <c r="AG48" s="51">
        <f>'資源化量内訳'!AJ48</f>
        <v>236</v>
      </c>
      <c r="AH48" s="51">
        <f>'資源化量内訳'!AR48</f>
        <v>225</v>
      </c>
      <c r="AI48" s="51">
        <f>'資源化量内訳'!AZ48</f>
        <v>0</v>
      </c>
      <c r="AJ48" s="51">
        <f>'資源化量内訳'!BH48</f>
        <v>0</v>
      </c>
      <c r="AK48" s="51" t="s">
        <v>195</v>
      </c>
      <c r="AL48" s="51">
        <f t="shared" si="15"/>
        <v>461</v>
      </c>
      <c r="AM48" s="52">
        <f t="shared" si="16"/>
        <v>18.118971061093248</v>
      </c>
      <c r="AN48" s="51">
        <f>'ごみ処理量内訳'!AC48</f>
        <v>0</v>
      </c>
      <c r="AO48" s="51">
        <f>'ごみ処理量内訳'!AD48</f>
        <v>796</v>
      </c>
      <c r="AP48" s="51">
        <f>'ごみ処理量内訳'!AE48</f>
        <v>129</v>
      </c>
      <c r="AQ48" s="51">
        <f t="shared" si="17"/>
        <v>925</v>
      </c>
    </row>
    <row r="49" spans="1:43" ht="13.5">
      <c r="A49" s="26" t="s">
        <v>221</v>
      </c>
      <c r="B49" s="49" t="s">
        <v>90</v>
      </c>
      <c r="C49" s="50" t="s">
        <v>91</v>
      </c>
      <c r="D49" s="51">
        <v>21491</v>
      </c>
      <c r="E49" s="51">
        <v>21491</v>
      </c>
      <c r="F49" s="51">
        <f>'ごみ搬入量内訳'!H49</f>
        <v>6892</v>
      </c>
      <c r="G49" s="51">
        <f>'ごみ搬入量内訳'!AG49</f>
        <v>0</v>
      </c>
      <c r="H49" s="51">
        <f>'ごみ搬入量内訳'!AH49</f>
        <v>0</v>
      </c>
      <c r="I49" s="51">
        <f t="shared" si="9"/>
        <v>6892</v>
      </c>
      <c r="J49" s="51">
        <f t="shared" si="10"/>
        <v>878.6092681039468</v>
      </c>
      <c r="K49" s="51">
        <f>('ごみ搬入量内訳'!E49+'ごみ搬入量内訳'!AH49)/'ごみ処理概要'!D49/365*1000000</f>
        <v>790.6463553077012</v>
      </c>
      <c r="L49" s="51">
        <f>'ごみ搬入量内訳'!F49/'ごみ処理概要'!D49/365*1000000</f>
        <v>87.96291279624539</v>
      </c>
      <c r="M49" s="51">
        <f>'資源化量内訳'!BP49</f>
        <v>388</v>
      </c>
      <c r="N49" s="51">
        <f>'ごみ処理量内訳'!E49</f>
        <v>5995</v>
      </c>
      <c r="O49" s="51">
        <f>'ごみ処理量内訳'!L49</f>
        <v>0</v>
      </c>
      <c r="P49" s="51">
        <f t="shared" si="11"/>
        <v>897</v>
      </c>
      <c r="Q49" s="51">
        <f>'ごみ処理量内訳'!G49</f>
        <v>408</v>
      </c>
      <c r="R49" s="51">
        <f>'ごみ処理量内訳'!H49</f>
        <v>489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12"/>
        <v>0</v>
      </c>
      <c r="W49" s="51">
        <f>'資源化量内訳'!M49</f>
        <v>0</v>
      </c>
      <c r="X49" s="51">
        <f>'資源化量内訳'!N49</f>
        <v>0</v>
      </c>
      <c r="Y49" s="51">
        <f>'資源化量内訳'!O49</f>
        <v>0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13"/>
        <v>6892</v>
      </c>
      <c r="AE49" s="52">
        <f t="shared" si="14"/>
        <v>100</v>
      </c>
      <c r="AF49" s="51">
        <f>'資源化量内訳'!AB49</f>
        <v>0</v>
      </c>
      <c r="AG49" s="51">
        <f>'資源化量内訳'!AJ49</f>
        <v>311</v>
      </c>
      <c r="AH49" s="51">
        <f>'資源化量内訳'!AR49</f>
        <v>297</v>
      </c>
      <c r="AI49" s="51">
        <f>'資源化量内訳'!AZ49</f>
        <v>0</v>
      </c>
      <c r="AJ49" s="51">
        <f>'資源化量内訳'!BH49</f>
        <v>0</v>
      </c>
      <c r="AK49" s="51" t="s">
        <v>195</v>
      </c>
      <c r="AL49" s="51">
        <f t="shared" si="15"/>
        <v>608</v>
      </c>
      <c r="AM49" s="52">
        <f t="shared" si="16"/>
        <v>13.681318681318682</v>
      </c>
      <c r="AN49" s="51">
        <f>'ごみ処理量内訳'!AC49</f>
        <v>0</v>
      </c>
      <c r="AO49" s="51">
        <f>'ごみ処理量内訳'!AD49</f>
        <v>980</v>
      </c>
      <c r="AP49" s="51">
        <f>'ごみ処理量内訳'!AE49</f>
        <v>169</v>
      </c>
      <c r="AQ49" s="51">
        <f t="shared" si="17"/>
        <v>1149</v>
      </c>
    </row>
    <row r="50" spans="1:43" ht="13.5">
      <c r="A50" s="26" t="s">
        <v>221</v>
      </c>
      <c r="B50" s="49" t="s">
        <v>92</v>
      </c>
      <c r="C50" s="50" t="s">
        <v>93</v>
      </c>
      <c r="D50" s="51">
        <v>10469</v>
      </c>
      <c r="E50" s="51">
        <v>10469</v>
      </c>
      <c r="F50" s="51">
        <f>'ごみ搬入量内訳'!H50</f>
        <v>2772</v>
      </c>
      <c r="G50" s="51">
        <f>'ごみ搬入量内訳'!AG50</f>
        <v>0</v>
      </c>
      <c r="H50" s="51">
        <f>'ごみ搬入量内訳'!AH50</f>
        <v>0</v>
      </c>
      <c r="I50" s="51">
        <f t="shared" si="9"/>
        <v>2772</v>
      </c>
      <c r="J50" s="51">
        <f t="shared" si="10"/>
        <v>725.4294152206711</v>
      </c>
      <c r="K50" s="51">
        <f>('ごみ搬入量内訳'!E50+'ごみ搬入量内訳'!AH50)/'ごみ処理概要'!D50/365*1000000</f>
        <v>652.9388134832519</v>
      </c>
      <c r="L50" s="51">
        <f>'ごみ搬入量内訳'!F50/'ごみ処理概要'!D50/365*1000000</f>
        <v>72.49060173741915</v>
      </c>
      <c r="M50" s="51">
        <f>'資源化量内訳'!BP50</f>
        <v>124</v>
      </c>
      <c r="N50" s="51">
        <f>'ごみ処理量内訳'!E50</f>
        <v>2341</v>
      </c>
      <c r="O50" s="51">
        <f>'ごみ処理量内訳'!L50</f>
        <v>0</v>
      </c>
      <c r="P50" s="51">
        <f t="shared" si="11"/>
        <v>431</v>
      </c>
      <c r="Q50" s="51">
        <f>'ごみ処理量内訳'!G50</f>
        <v>183</v>
      </c>
      <c r="R50" s="51">
        <f>'ごみ処理量内訳'!H50</f>
        <v>248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12"/>
        <v>0</v>
      </c>
      <c r="W50" s="51">
        <f>'資源化量内訳'!M50</f>
        <v>0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0</v>
      </c>
      <c r="AD50" s="51">
        <f t="shared" si="13"/>
        <v>2772</v>
      </c>
      <c r="AE50" s="52">
        <f t="shared" si="14"/>
        <v>100</v>
      </c>
      <c r="AF50" s="51">
        <f>'資源化量内訳'!AB50</f>
        <v>0</v>
      </c>
      <c r="AG50" s="51">
        <f>'資源化量内訳'!AJ50</f>
        <v>150</v>
      </c>
      <c r="AH50" s="51">
        <f>'資源化量内訳'!AR50</f>
        <v>142</v>
      </c>
      <c r="AI50" s="51">
        <f>'資源化量内訳'!AZ50</f>
        <v>0</v>
      </c>
      <c r="AJ50" s="51">
        <f>'資源化量内訳'!BH50</f>
        <v>0</v>
      </c>
      <c r="AK50" s="51" t="s">
        <v>195</v>
      </c>
      <c r="AL50" s="51">
        <f t="shared" si="15"/>
        <v>292</v>
      </c>
      <c r="AM50" s="52">
        <f t="shared" si="16"/>
        <v>14.3646408839779</v>
      </c>
      <c r="AN50" s="51">
        <f>'ごみ処理量内訳'!AC50</f>
        <v>0</v>
      </c>
      <c r="AO50" s="51">
        <f>'ごみ処理量内訳'!AD50</f>
        <v>384</v>
      </c>
      <c r="AP50" s="51">
        <f>'ごみ処理量内訳'!AE50</f>
        <v>81</v>
      </c>
      <c r="AQ50" s="51">
        <f t="shared" si="17"/>
        <v>465</v>
      </c>
    </row>
    <row r="51" spans="1:43" ht="13.5">
      <c r="A51" s="26" t="s">
        <v>221</v>
      </c>
      <c r="B51" s="49" t="s">
        <v>94</v>
      </c>
      <c r="C51" s="50" t="s">
        <v>95</v>
      </c>
      <c r="D51" s="51">
        <v>15111</v>
      </c>
      <c r="E51" s="51">
        <v>15111</v>
      </c>
      <c r="F51" s="51">
        <f>'ごみ搬入量内訳'!H51</f>
        <v>4814</v>
      </c>
      <c r="G51" s="51">
        <f>'ごみ搬入量内訳'!AG51</f>
        <v>731</v>
      </c>
      <c r="H51" s="51">
        <f>'ごみ搬入量内訳'!AH51</f>
        <v>0</v>
      </c>
      <c r="I51" s="51">
        <f t="shared" si="9"/>
        <v>5545</v>
      </c>
      <c r="J51" s="51">
        <f t="shared" si="10"/>
        <v>1005.3458289933034</v>
      </c>
      <c r="K51" s="51">
        <f>('ごみ搬入量内訳'!E51+'ごみ搬入量内訳'!AH51)/'ごみ処理概要'!D51/365*1000000</f>
        <v>749.1594166637204</v>
      </c>
      <c r="L51" s="51">
        <f>'ごみ搬入量内訳'!F51/'ごみ処理概要'!D51/365*1000000</f>
        <v>256.186412329583</v>
      </c>
      <c r="M51" s="51">
        <f>'資源化量内訳'!BP51</f>
        <v>353</v>
      </c>
      <c r="N51" s="51">
        <f>'ごみ処理量内訳'!E51</f>
        <v>4977</v>
      </c>
      <c r="O51" s="51">
        <f>'ごみ処理量内訳'!L51</f>
        <v>0</v>
      </c>
      <c r="P51" s="51">
        <f t="shared" si="11"/>
        <v>332</v>
      </c>
      <c r="Q51" s="51">
        <f>'ごみ処理量内訳'!G51</f>
        <v>332</v>
      </c>
      <c r="R51" s="51">
        <f>'ごみ処理量内訳'!H51</f>
        <v>0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12"/>
        <v>236</v>
      </c>
      <c r="W51" s="51">
        <f>'資源化量内訳'!M51</f>
        <v>0</v>
      </c>
      <c r="X51" s="51">
        <f>'資源化量内訳'!N51</f>
        <v>88</v>
      </c>
      <c r="Y51" s="51">
        <f>'資源化量内訳'!O51</f>
        <v>148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0</v>
      </c>
      <c r="AD51" s="51">
        <f t="shared" si="13"/>
        <v>5545</v>
      </c>
      <c r="AE51" s="52">
        <f t="shared" si="14"/>
        <v>100</v>
      </c>
      <c r="AF51" s="51">
        <f>'資源化量内訳'!AB51</f>
        <v>13</v>
      </c>
      <c r="AG51" s="51">
        <f>'資源化量内訳'!AJ51</f>
        <v>66</v>
      </c>
      <c r="AH51" s="51">
        <f>'資源化量内訳'!AR51</f>
        <v>0</v>
      </c>
      <c r="AI51" s="51">
        <f>'資源化量内訳'!AZ51</f>
        <v>0</v>
      </c>
      <c r="AJ51" s="51">
        <f>'資源化量内訳'!BH51</f>
        <v>0</v>
      </c>
      <c r="AK51" s="51" t="s">
        <v>195</v>
      </c>
      <c r="AL51" s="51">
        <f t="shared" si="15"/>
        <v>79</v>
      </c>
      <c r="AM51" s="52">
        <f t="shared" si="16"/>
        <v>11.325873177348255</v>
      </c>
      <c r="AN51" s="51">
        <f>'ごみ処理量内訳'!AC51</f>
        <v>0</v>
      </c>
      <c r="AO51" s="51">
        <f>'ごみ処理量内訳'!AD51</f>
        <v>519</v>
      </c>
      <c r="AP51" s="51">
        <f>'ごみ処理量内訳'!AE51</f>
        <v>57</v>
      </c>
      <c r="AQ51" s="51">
        <f t="shared" si="17"/>
        <v>576</v>
      </c>
    </row>
    <row r="52" spans="1:43" ht="13.5">
      <c r="A52" s="26" t="s">
        <v>221</v>
      </c>
      <c r="B52" s="49" t="s">
        <v>96</v>
      </c>
      <c r="C52" s="50" t="s">
        <v>97</v>
      </c>
      <c r="D52" s="51">
        <v>20095</v>
      </c>
      <c r="E52" s="51">
        <v>20095</v>
      </c>
      <c r="F52" s="51">
        <f>'ごみ搬入量内訳'!H52</f>
        <v>9791</v>
      </c>
      <c r="G52" s="51">
        <f>'ごみ搬入量内訳'!AG52</f>
        <v>1149</v>
      </c>
      <c r="H52" s="51">
        <f>'ごみ搬入量内訳'!AH52</f>
        <v>0</v>
      </c>
      <c r="I52" s="51">
        <f t="shared" si="9"/>
        <v>10940</v>
      </c>
      <c r="J52" s="51">
        <f t="shared" si="10"/>
        <v>1491.5452968263762</v>
      </c>
      <c r="K52" s="51">
        <f>('ごみ搬入量内訳'!E52+'ごみ搬入量内訳'!AH52)/'ごみ処理概要'!D52/365*1000000</f>
        <v>1093.299975799882</v>
      </c>
      <c r="L52" s="51">
        <f>'ごみ搬入量内訳'!F52/'ごみ処理概要'!D52/365*1000000</f>
        <v>398.24532102649397</v>
      </c>
      <c r="M52" s="51">
        <f>'資源化量内訳'!BP52</f>
        <v>178</v>
      </c>
      <c r="N52" s="51">
        <f>'ごみ処理量内訳'!E52</f>
        <v>10007</v>
      </c>
      <c r="O52" s="51">
        <f>'ごみ処理量内訳'!L52</f>
        <v>52</v>
      </c>
      <c r="P52" s="51">
        <f t="shared" si="11"/>
        <v>881</v>
      </c>
      <c r="Q52" s="51">
        <f>'ごみ処理量内訳'!G52</f>
        <v>881</v>
      </c>
      <c r="R52" s="51">
        <f>'ごみ処理量内訳'!H52</f>
        <v>0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12"/>
        <v>0</v>
      </c>
      <c r="W52" s="51">
        <f>'資源化量内訳'!M52</f>
        <v>0</v>
      </c>
      <c r="X52" s="51">
        <f>'資源化量内訳'!N52</f>
        <v>0</v>
      </c>
      <c r="Y52" s="51">
        <f>'資源化量内訳'!O52</f>
        <v>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0</v>
      </c>
      <c r="AD52" s="51">
        <f t="shared" si="13"/>
        <v>10940</v>
      </c>
      <c r="AE52" s="52">
        <f t="shared" si="14"/>
        <v>99.52468007312613</v>
      </c>
      <c r="AF52" s="51">
        <f>'資源化量内訳'!AB52</f>
        <v>0</v>
      </c>
      <c r="AG52" s="51">
        <f>'資源化量内訳'!AJ52</f>
        <v>490</v>
      </c>
      <c r="AH52" s="51">
        <f>'資源化量内訳'!AR52</f>
        <v>0</v>
      </c>
      <c r="AI52" s="51">
        <f>'資源化量内訳'!AZ52</f>
        <v>0</v>
      </c>
      <c r="AJ52" s="51">
        <f>'資源化量内訳'!BH52</f>
        <v>0</v>
      </c>
      <c r="AK52" s="51" t="s">
        <v>195</v>
      </c>
      <c r="AL52" s="51">
        <f t="shared" si="15"/>
        <v>490</v>
      </c>
      <c r="AM52" s="52">
        <f t="shared" si="16"/>
        <v>6.00827486958086</v>
      </c>
      <c r="AN52" s="51">
        <f>'ごみ処理量内訳'!AC52</f>
        <v>52</v>
      </c>
      <c r="AO52" s="51">
        <f>'ごみ処理量内訳'!AD52</f>
        <v>1394</v>
      </c>
      <c r="AP52" s="51">
        <f>'ごみ処理量内訳'!AE52</f>
        <v>236</v>
      </c>
      <c r="AQ52" s="51">
        <f t="shared" si="17"/>
        <v>1682</v>
      </c>
    </row>
    <row r="53" spans="1:43" ht="13.5">
      <c r="A53" s="26" t="s">
        <v>221</v>
      </c>
      <c r="B53" s="49" t="s">
        <v>98</v>
      </c>
      <c r="C53" s="50" t="s">
        <v>99</v>
      </c>
      <c r="D53" s="51">
        <v>6713</v>
      </c>
      <c r="E53" s="51">
        <v>6713</v>
      </c>
      <c r="F53" s="51">
        <f>'ごみ搬入量内訳'!H53</f>
        <v>1866</v>
      </c>
      <c r="G53" s="51">
        <f>'ごみ搬入量内訳'!AG53</f>
        <v>170</v>
      </c>
      <c r="H53" s="51">
        <f>'ごみ搬入量内訳'!AH53</f>
        <v>0</v>
      </c>
      <c r="I53" s="51">
        <f t="shared" si="9"/>
        <v>2036</v>
      </c>
      <c r="J53" s="51">
        <f t="shared" si="10"/>
        <v>830.9373144318221</v>
      </c>
      <c r="K53" s="51">
        <f>('ごみ搬入量内訳'!E53+'ごみ搬入量内訳'!AH53)/'ごみ処理概要'!D53/365*1000000</f>
        <v>761.5564974114834</v>
      </c>
      <c r="L53" s="51">
        <f>'ごみ搬入量内訳'!F53/'ごみ処理概要'!D53/365*1000000</f>
        <v>69.38081702033878</v>
      </c>
      <c r="M53" s="51">
        <f>'資源化量内訳'!BP53</f>
        <v>23</v>
      </c>
      <c r="N53" s="51">
        <f>'ごみ処理量内訳'!E53</f>
        <v>1788</v>
      </c>
      <c r="O53" s="51">
        <f>'ごみ処理量内訳'!L53</f>
        <v>177</v>
      </c>
      <c r="P53" s="51">
        <f t="shared" si="11"/>
        <v>0</v>
      </c>
      <c r="Q53" s="51">
        <f>'ごみ処理量内訳'!G53</f>
        <v>0</v>
      </c>
      <c r="R53" s="51">
        <f>'ごみ処理量内訳'!H53</f>
        <v>0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12"/>
        <v>71</v>
      </c>
      <c r="W53" s="51">
        <f>'資源化量内訳'!M53</f>
        <v>0</v>
      </c>
      <c r="X53" s="51">
        <f>'資源化量内訳'!N53</f>
        <v>18</v>
      </c>
      <c r="Y53" s="51">
        <f>'資源化量内訳'!O53</f>
        <v>32</v>
      </c>
      <c r="Z53" s="51">
        <f>'資源化量内訳'!P53</f>
        <v>5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16</v>
      </c>
      <c r="AD53" s="51">
        <f t="shared" si="13"/>
        <v>2036</v>
      </c>
      <c r="AE53" s="52">
        <f t="shared" si="14"/>
        <v>91.30648330058939</v>
      </c>
      <c r="AF53" s="51">
        <f>'資源化量内訳'!AB53</f>
        <v>0</v>
      </c>
      <c r="AG53" s="51">
        <f>'資源化量内訳'!AJ53</f>
        <v>0</v>
      </c>
      <c r="AH53" s="51">
        <f>'資源化量内訳'!AR53</f>
        <v>0</v>
      </c>
      <c r="AI53" s="51">
        <f>'資源化量内訳'!AZ53</f>
        <v>0</v>
      </c>
      <c r="AJ53" s="51">
        <f>'資源化量内訳'!BH53</f>
        <v>0</v>
      </c>
      <c r="AK53" s="51" t="s">
        <v>195</v>
      </c>
      <c r="AL53" s="51">
        <f t="shared" si="15"/>
        <v>0</v>
      </c>
      <c r="AM53" s="52">
        <f t="shared" si="16"/>
        <v>4.565322972316658</v>
      </c>
      <c r="AN53" s="51">
        <f>'ごみ処理量内訳'!AC53</f>
        <v>177</v>
      </c>
      <c r="AO53" s="51">
        <f>'ごみ処理量内訳'!AD53</f>
        <v>261</v>
      </c>
      <c r="AP53" s="51">
        <f>'ごみ処理量内訳'!AE53</f>
        <v>0</v>
      </c>
      <c r="AQ53" s="51">
        <f t="shared" si="17"/>
        <v>438</v>
      </c>
    </row>
    <row r="54" spans="1:43" ht="13.5">
      <c r="A54" s="26" t="s">
        <v>221</v>
      </c>
      <c r="B54" s="49" t="s">
        <v>100</v>
      </c>
      <c r="C54" s="50" t="s">
        <v>101</v>
      </c>
      <c r="D54" s="51">
        <v>10483</v>
      </c>
      <c r="E54" s="51">
        <v>9494</v>
      </c>
      <c r="F54" s="51">
        <f>'ごみ搬入量内訳'!H54</f>
        <v>2477</v>
      </c>
      <c r="G54" s="51">
        <f>'ごみ搬入量内訳'!AG54</f>
        <v>242</v>
      </c>
      <c r="H54" s="51">
        <f>'ごみ搬入量内訳'!AH54</f>
        <v>258</v>
      </c>
      <c r="I54" s="51">
        <f t="shared" si="9"/>
        <v>2977</v>
      </c>
      <c r="J54" s="51">
        <f t="shared" si="10"/>
        <v>778.0372396796379</v>
      </c>
      <c r="K54" s="51">
        <f>('ごみ搬入量内訳'!E54+'ごみ搬入量内訳'!AH54)/'ごみ処理概要'!D54/365*1000000</f>
        <v>714.7906787113906</v>
      </c>
      <c r="L54" s="51">
        <f>'ごみ搬入量内訳'!F54/'ごみ処理概要'!D54/365*1000000</f>
        <v>63.24656096824736</v>
      </c>
      <c r="M54" s="51">
        <f>'資源化量内訳'!BP54</f>
        <v>64</v>
      </c>
      <c r="N54" s="51">
        <f>'ごみ処理量内訳'!E54</f>
        <v>2368</v>
      </c>
      <c r="O54" s="51">
        <f>'ごみ処理量内訳'!L54</f>
        <v>207</v>
      </c>
      <c r="P54" s="51">
        <f t="shared" si="11"/>
        <v>0</v>
      </c>
      <c r="Q54" s="51">
        <f>'ごみ処理量内訳'!G54</f>
        <v>0</v>
      </c>
      <c r="R54" s="51">
        <f>'ごみ処理量内訳'!H54</f>
        <v>0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12"/>
        <v>144</v>
      </c>
      <c r="W54" s="51">
        <f>'資源化量内訳'!M54</f>
        <v>0</v>
      </c>
      <c r="X54" s="51">
        <f>'資源化量内訳'!N54</f>
        <v>67</v>
      </c>
      <c r="Y54" s="51">
        <f>'資源化量内訳'!O54</f>
        <v>64</v>
      </c>
      <c r="Z54" s="51">
        <f>'資源化量内訳'!P54</f>
        <v>13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0</v>
      </c>
      <c r="AD54" s="51">
        <f t="shared" si="13"/>
        <v>2719</v>
      </c>
      <c r="AE54" s="52">
        <f t="shared" si="14"/>
        <v>92.38690695108495</v>
      </c>
      <c r="AF54" s="51">
        <f>'資源化量内訳'!AB54</f>
        <v>0</v>
      </c>
      <c r="AG54" s="51">
        <f>'資源化量内訳'!AJ54</f>
        <v>0</v>
      </c>
      <c r="AH54" s="51">
        <f>'資源化量内訳'!AR54</f>
        <v>0</v>
      </c>
      <c r="AI54" s="51">
        <f>'資源化量内訳'!AZ54</f>
        <v>0</v>
      </c>
      <c r="AJ54" s="51">
        <f>'資源化量内訳'!BH54</f>
        <v>0</v>
      </c>
      <c r="AK54" s="51" t="s">
        <v>195</v>
      </c>
      <c r="AL54" s="51">
        <f t="shared" si="15"/>
        <v>0</v>
      </c>
      <c r="AM54" s="52">
        <f t="shared" si="16"/>
        <v>7.4739489759252615</v>
      </c>
      <c r="AN54" s="51">
        <f>'ごみ処理量内訳'!AC54</f>
        <v>207</v>
      </c>
      <c r="AO54" s="51">
        <f>'ごみ処理量内訳'!AD54</f>
        <v>346</v>
      </c>
      <c r="AP54" s="51">
        <f>'ごみ処理量内訳'!AE54</f>
        <v>0</v>
      </c>
      <c r="AQ54" s="51">
        <f t="shared" si="17"/>
        <v>553</v>
      </c>
    </row>
    <row r="55" spans="1:43" ht="13.5">
      <c r="A55" s="26" t="s">
        <v>221</v>
      </c>
      <c r="B55" s="49" t="s">
        <v>102</v>
      </c>
      <c r="C55" s="50" t="s">
        <v>75</v>
      </c>
      <c r="D55" s="51">
        <v>11662</v>
      </c>
      <c r="E55" s="51">
        <v>11662</v>
      </c>
      <c r="F55" s="51">
        <f>'ごみ搬入量内訳'!H55</f>
        <v>2805</v>
      </c>
      <c r="G55" s="51">
        <f>'ごみ搬入量内訳'!AG55</f>
        <v>404</v>
      </c>
      <c r="H55" s="51">
        <f>'ごみ搬入量内訳'!AH55</f>
        <v>0</v>
      </c>
      <c r="I55" s="51">
        <f t="shared" si="9"/>
        <v>3209</v>
      </c>
      <c r="J55" s="51">
        <f t="shared" si="10"/>
        <v>753.8827664138062</v>
      </c>
      <c r="K55" s="51">
        <f>('ごみ搬入量内訳'!E55+'ごみ搬入量内訳'!AH55)/'ごみ処理概要'!D55/365*1000000</f>
        <v>622.0883656789526</v>
      </c>
      <c r="L55" s="51">
        <f>'ごみ搬入量内訳'!F55/'ごみ処理概要'!D55/365*1000000</f>
        <v>131.79440073485364</v>
      </c>
      <c r="M55" s="51">
        <f>'資源化量内訳'!BP55</f>
        <v>284</v>
      </c>
      <c r="N55" s="51">
        <f>'ごみ処理量内訳'!E55</f>
        <v>2860</v>
      </c>
      <c r="O55" s="51">
        <f>'ごみ処理量内訳'!L55</f>
        <v>0</v>
      </c>
      <c r="P55" s="51">
        <f t="shared" si="11"/>
        <v>190</v>
      </c>
      <c r="Q55" s="51">
        <f>'ごみ処理量内訳'!G55</f>
        <v>190</v>
      </c>
      <c r="R55" s="51">
        <f>'ごみ処理量内訳'!H55</f>
        <v>0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12"/>
        <v>159</v>
      </c>
      <c r="W55" s="51">
        <f>'資源化量内訳'!M55</f>
        <v>0</v>
      </c>
      <c r="X55" s="51">
        <f>'資源化量内訳'!N55</f>
        <v>64</v>
      </c>
      <c r="Y55" s="51">
        <f>'資源化量内訳'!O55</f>
        <v>95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13"/>
        <v>3209</v>
      </c>
      <c r="AE55" s="52">
        <f t="shared" si="14"/>
        <v>100</v>
      </c>
      <c r="AF55" s="51">
        <f>'資源化量内訳'!AB55</f>
        <v>8</v>
      </c>
      <c r="AG55" s="51">
        <f>'資源化量内訳'!AJ55</f>
        <v>38</v>
      </c>
      <c r="AH55" s="51">
        <f>'資源化量内訳'!AR55</f>
        <v>0</v>
      </c>
      <c r="AI55" s="51">
        <f>'資源化量内訳'!AZ55</f>
        <v>0</v>
      </c>
      <c r="AJ55" s="51">
        <f>'資源化量内訳'!BH55</f>
        <v>0</v>
      </c>
      <c r="AK55" s="51" t="s">
        <v>195</v>
      </c>
      <c r="AL55" s="51">
        <f t="shared" si="15"/>
        <v>46</v>
      </c>
      <c r="AM55" s="52">
        <f t="shared" si="16"/>
        <v>13.999427426281134</v>
      </c>
      <c r="AN55" s="51">
        <f>'ごみ処理量内訳'!AC55</f>
        <v>0</v>
      </c>
      <c r="AO55" s="51">
        <f>'ごみ処理量内訳'!AD55</f>
        <v>292</v>
      </c>
      <c r="AP55" s="51">
        <f>'ごみ処理量内訳'!AE55</f>
        <v>35</v>
      </c>
      <c r="AQ55" s="51">
        <f t="shared" si="17"/>
        <v>327</v>
      </c>
    </row>
    <row r="56" spans="1:43" ht="13.5">
      <c r="A56" s="26" t="s">
        <v>221</v>
      </c>
      <c r="B56" s="49" t="s">
        <v>103</v>
      </c>
      <c r="C56" s="50" t="s">
        <v>104</v>
      </c>
      <c r="D56" s="51">
        <v>26867</v>
      </c>
      <c r="E56" s="51">
        <v>26867</v>
      </c>
      <c r="F56" s="51">
        <f>'ごみ搬入量内訳'!H56</f>
        <v>10780</v>
      </c>
      <c r="G56" s="51">
        <f>'ごみ搬入量内訳'!AG56</f>
        <v>1189</v>
      </c>
      <c r="H56" s="51">
        <f>'ごみ搬入量内訳'!AH56</f>
        <v>0</v>
      </c>
      <c r="I56" s="51">
        <f t="shared" si="9"/>
        <v>11969</v>
      </c>
      <c r="J56" s="51">
        <f t="shared" si="10"/>
        <v>1220.5226047537055</v>
      </c>
      <c r="K56" s="51">
        <f>('ごみ搬入量内訳'!E56+'ごみ搬入量内訳'!AH56)/'ごみ処理概要'!D56/365*1000000</f>
        <v>712.5918591376802</v>
      </c>
      <c r="L56" s="51">
        <f>'ごみ搬入量内訳'!F56/'ごみ処理概要'!D56/365*1000000</f>
        <v>507.9307456160254</v>
      </c>
      <c r="M56" s="51">
        <f>'資源化量内訳'!BP56</f>
        <v>733</v>
      </c>
      <c r="N56" s="51">
        <f>'ごみ処理量内訳'!E56</f>
        <v>10720</v>
      </c>
      <c r="O56" s="51">
        <f>'ごみ処理量内訳'!L56</f>
        <v>0</v>
      </c>
      <c r="P56" s="51">
        <f t="shared" si="11"/>
        <v>715</v>
      </c>
      <c r="Q56" s="51">
        <f>'ごみ処理量内訳'!G56</f>
        <v>715</v>
      </c>
      <c r="R56" s="51">
        <f>'ごみ処理量内訳'!H56</f>
        <v>0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0</v>
      </c>
      <c r="V56" s="51">
        <f t="shared" si="12"/>
        <v>534</v>
      </c>
      <c r="W56" s="51">
        <f>'資源化量内訳'!M56</f>
        <v>0</v>
      </c>
      <c r="X56" s="51">
        <f>'資源化量内訳'!N56</f>
        <v>259</v>
      </c>
      <c r="Y56" s="51">
        <f>'資源化量内訳'!O56</f>
        <v>275</v>
      </c>
      <c r="Z56" s="51">
        <f>'資源化量内訳'!P56</f>
        <v>0</v>
      </c>
      <c r="AA56" s="51">
        <f>'資源化量内訳'!Q56</f>
        <v>0</v>
      </c>
      <c r="AB56" s="51">
        <f>'資源化量内訳'!R56</f>
        <v>0</v>
      </c>
      <c r="AC56" s="51">
        <f>'資源化量内訳'!S56</f>
        <v>0</v>
      </c>
      <c r="AD56" s="51">
        <f t="shared" si="13"/>
        <v>11969</v>
      </c>
      <c r="AE56" s="52">
        <f t="shared" si="14"/>
        <v>100</v>
      </c>
      <c r="AF56" s="51">
        <f>'資源化量内訳'!AB56</f>
        <v>29</v>
      </c>
      <c r="AG56" s="51">
        <f>'資源化量内訳'!AJ56</f>
        <v>145</v>
      </c>
      <c r="AH56" s="51">
        <f>'資源化量内訳'!AR56</f>
        <v>0</v>
      </c>
      <c r="AI56" s="51">
        <f>'資源化量内訳'!AZ56</f>
        <v>0</v>
      </c>
      <c r="AJ56" s="51">
        <f>'資源化量内訳'!BH56</f>
        <v>0</v>
      </c>
      <c r="AK56" s="51" t="s">
        <v>195</v>
      </c>
      <c r="AL56" s="51">
        <f t="shared" si="15"/>
        <v>174</v>
      </c>
      <c r="AM56" s="52">
        <f t="shared" si="16"/>
        <v>11.344670130688081</v>
      </c>
      <c r="AN56" s="51">
        <f>'ごみ処理量内訳'!AC56</f>
        <v>0</v>
      </c>
      <c r="AO56" s="51">
        <f>'ごみ処理量内訳'!AD56</f>
        <v>1114</v>
      </c>
      <c r="AP56" s="51">
        <f>'ごみ処理量内訳'!AE56</f>
        <v>113</v>
      </c>
      <c r="AQ56" s="51">
        <f t="shared" si="17"/>
        <v>1227</v>
      </c>
    </row>
    <row r="57" spans="1:43" ht="13.5">
      <c r="A57" s="26" t="s">
        <v>221</v>
      </c>
      <c r="B57" s="49" t="s">
        <v>105</v>
      </c>
      <c r="C57" s="50" t="s">
        <v>106</v>
      </c>
      <c r="D57" s="51">
        <v>10751</v>
      </c>
      <c r="E57" s="51">
        <v>10751</v>
      </c>
      <c r="F57" s="51">
        <f>'ごみ搬入量内訳'!H57</f>
        <v>3894</v>
      </c>
      <c r="G57" s="51">
        <f>'ごみ搬入量内訳'!AG57</f>
        <v>651</v>
      </c>
      <c r="H57" s="51">
        <f>'ごみ搬入量内訳'!AH57</f>
        <v>0</v>
      </c>
      <c r="I57" s="51">
        <f t="shared" si="9"/>
        <v>4545</v>
      </c>
      <c r="J57" s="51">
        <f t="shared" si="10"/>
        <v>1158.222936891503</v>
      </c>
      <c r="K57" s="51">
        <f>('ごみ搬入量内訳'!E57+'ごみ搬入量内訳'!AH57)/'ごみ処理概要'!D57/365*1000000</f>
        <v>992.3256581420268</v>
      </c>
      <c r="L57" s="51">
        <f>'ごみ搬入量内訳'!F57/'ごみ処理概要'!D57/365*1000000</f>
        <v>165.89727874947602</v>
      </c>
      <c r="M57" s="51">
        <f>'資源化量内訳'!BP57</f>
        <v>87</v>
      </c>
      <c r="N57" s="51">
        <f>'ごみ処理量内訳'!E57</f>
        <v>3848</v>
      </c>
      <c r="O57" s="51">
        <f>'ごみ処理量内訳'!L57</f>
        <v>304</v>
      </c>
      <c r="P57" s="51">
        <f t="shared" si="11"/>
        <v>393</v>
      </c>
      <c r="Q57" s="51">
        <f>'ごみ処理量内訳'!G57</f>
        <v>393</v>
      </c>
      <c r="R57" s="51">
        <f>'ごみ処理量内訳'!H57</f>
        <v>0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0</v>
      </c>
      <c r="V57" s="51">
        <f t="shared" si="12"/>
        <v>0</v>
      </c>
      <c r="W57" s="51">
        <f>'資源化量内訳'!M57</f>
        <v>0</v>
      </c>
      <c r="X57" s="51">
        <f>'資源化量内訳'!N57</f>
        <v>0</v>
      </c>
      <c r="Y57" s="51">
        <f>'資源化量内訳'!O57</f>
        <v>0</v>
      </c>
      <c r="Z57" s="51">
        <f>'資源化量内訳'!P57</f>
        <v>0</v>
      </c>
      <c r="AA57" s="51">
        <f>'資源化量内訳'!Q57</f>
        <v>0</v>
      </c>
      <c r="AB57" s="51">
        <f>'資源化量内訳'!R57</f>
        <v>0</v>
      </c>
      <c r="AC57" s="51">
        <f>'資源化量内訳'!S57</f>
        <v>0</v>
      </c>
      <c r="AD57" s="51">
        <f t="shared" si="13"/>
        <v>4545</v>
      </c>
      <c r="AE57" s="52">
        <f t="shared" si="14"/>
        <v>93.31133113311331</v>
      </c>
      <c r="AF57" s="51">
        <f>'資源化量内訳'!AB57</f>
        <v>0</v>
      </c>
      <c r="AG57" s="51">
        <f>'資源化量内訳'!AJ57</f>
        <v>219</v>
      </c>
      <c r="AH57" s="51">
        <f>'資源化量内訳'!AR57</f>
        <v>0</v>
      </c>
      <c r="AI57" s="51">
        <f>'資源化量内訳'!AZ57</f>
        <v>0</v>
      </c>
      <c r="AJ57" s="51">
        <f>'資源化量内訳'!BH57</f>
        <v>0</v>
      </c>
      <c r="AK57" s="51" t="s">
        <v>195</v>
      </c>
      <c r="AL57" s="51">
        <f t="shared" si="15"/>
        <v>219</v>
      </c>
      <c r="AM57" s="52">
        <f t="shared" si="16"/>
        <v>6.60621761658031</v>
      </c>
      <c r="AN57" s="51">
        <f>'ごみ処理量内訳'!AC57</f>
        <v>304</v>
      </c>
      <c r="AO57" s="51">
        <f>'ごみ処理量内訳'!AD57</f>
        <v>546</v>
      </c>
      <c r="AP57" s="51">
        <f>'ごみ処理量内訳'!AE57</f>
        <v>105</v>
      </c>
      <c r="AQ57" s="51">
        <f t="shared" si="17"/>
        <v>955</v>
      </c>
    </row>
    <row r="58" spans="1:43" ht="13.5">
      <c r="A58" s="26" t="s">
        <v>221</v>
      </c>
      <c r="B58" s="49" t="s">
        <v>107</v>
      </c>
      <c r="C58" s="50" t="s">
        <v>108</v>
      </c>
      <c r="D58" s="51">
        <v>7148</v>
      </c>
      <c r="E58" s="51">
        <v>7148</v>
      </c>
      <c r="F58" s="51">
        <f>'ごみ搬入量内訳'!H58</f>
        <v>2486</v>
      </c>
      <c r="G58" s="51">
        <f>'ごみ搬入量内訳'!AG58</f>
        <v>75</v>
      </c>
      <c r="H58" s="51">
        <f>'ごみ搬入量内訳'!AH58</f>
        <v>0</v>
      </c>
      <c r="I58" s="51">
        <f t="shared" si="9"/>
        <v>2561</v>
      </c>
      <c r="J58" s="51">
        <f t="shared" si="10"/>
        <v>981.5946217353643</v>
      </c>
      <c r="K58" s="51">
        <f>('ごみ搬入量内訳'!E58+'ごみ搬入量内訳'!AH58)/'ごみ処理概要'!D58/365*1000000</f>
        <v>952.848195874313</v>
      </c>
      <c r="L58" s="51">
        <f>'ごみ搬入量内訳'!F58/'ごみ処理概要'!D58/365*1000000</f>
        <v>28.74642586105128</v>
      </c>
      <c r="M58" s="51">
        <f>'資源化量内訳'!BP58</f>
        <v>85</v>
      </c>
      <c r="N58" s="51">
        <f>'ごみ処理量内訳'!E58</f>
        <v>2320</v>
      </c>
      <c r="O58" s="51">
        <f>'ごみ処理量内訳'!L58</f>
        <v>16</v>
      </c>
      <c r="P58" s="51">
        <f t="shared" si="11"/>
        <v>225</v>
      </c>
      <c r="Q58" s="51">
        <f>'ごみ処理量内訳'!G58</f>
        <v>225</v>
      </c>
      <c r="R58" s="51">
        <f>'ごみ処理量内訳'!H58</f>
        <v>0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0</v>
      </c>
      <c r="V58" s="51">
        <f t="shared" si="12"/>
        <v>0</v>
      </c>
      <c r="W58" s="51">
        <f>'資源化量内訳'!M58</f>
        <v>0</v>
      </c>
      <c r="X58" s="51">
        <f>'資源化量内訳'!N58</f>
        <v>0</v>
      </c>
      <c r="Y58" s="51">
        <f>'資源化量内訳'!O58</f>
        <v>0</v>
      </c>
      <c r="Z58" s="51">
        <f>'資源化量内訳'!P58</f>
        <v>0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0</v>
      </c>
      <c r="AD58" s="51">
        <f t="shared" si="13"/>
        <v>2561</v>
      </c>
      <c r="AE58" s="52">
        <f t="shared" si="14"/>
        <v>99.3752440452948</v>
      </c>
      <c r="AF58" s="51">
        <f>'資源化量内訳'!AB58</f>
        <v>0</v>
      </c>
      <c r="AG58" s="51">
        <f>'資源化量内訳'!AJ58</f>
        <v>125</v>
      </c>
      <c r="AH58" s="51">
        <f>'資源化量内訳'!AR58</f>
        <v>0</v>
      </c>
      <c r="AI58" s="51">
        <f>'資源化量内訳'!AZ58</f>
        <v>0</v>
      </c>
      <c r="AJ58" s="51">
        <f>'資源化量内訳'!BH58</f>
        <v>0</v>
      </c>
      <c r="AK58" s="51" t="s">
        <v>195</v>
      </c>
      <c r="AL58" s="51">
        <f t="shared" si="15"/>
        <v>125</v>
      </c>
      <c r="AM58" s="52">
        <f t="shared" si="16"/>
        <v>7.936507936507936</v>
      </c>
      <c r="AN58" s="51">
        <f>'ごみ処理量内訳'!AC58</f>
        <v>16</v>
      </c>
      <c r="AO58" s="51">
        <f>'ごみ処理量内訳'!AD58</f>
        <v>354</v>
      </c>
      <c r="AP58" s="51">
        <f>'ごみ処理量内訳'!AE58</f>
        <v>60</v>
      </c>
      <c r="AQ58" s="51">
        <f t="shared" si="17"/>
        <v>430</v>
      </c>
    </row>
    <row r="59" spans="1:43" ht="13.5">
      <c r="A59" s="26" t="s">
        <v>221</v>
      </c>
      <c r="B59" s="49" t="s">
        <v>109</v>
      </c>
      <c r="C59" s="50" t="s">
        <v>110</v>
      </c>
      <c r="D59" s="51">
        <v>9012</v>
      </c>
      <c r="E59" s="51">
        <v>8997</v>
      </c>
      <c r="F59" s="51">
        <f>'ごみ搬入量内訳'!H59</f>
        <v>2260</v>
      </c>
      <c r="G59" s="51">
        <f>'ごみ搬入量内訳'!AG59</f>
        <v>0</v>
      </c>
      <c r="H59" s="51">
        <f>'ごみ搬入量内訳'!AH59</f>
        <v>3</v>
      </c>
      <c r="I59" s="51">
        <f t="shared" si="9"/>
        <v>2263</v>
      </c>
      <c r="J59" s="51">
        <f t="shared" si="10"/>
        <v>687.9715934309809</v>
      </c>
      <c r="K59" s="51">
        <f>('ごみ搬入量内訳'!E59+'ごみ搬入量内訳'!AH59)/'ごみ処理概要'!D59/365*1000000</f>
        <v>491.5820002553673</v>
      </c>
      <c r="L59" s="51">
        <f>'ごみ搬入量内訳'!F59/'ごみ処理概要'!D59/365*1000000</f>
        <v>196.38959317561364</v>
      </c>
      <c r="M59" s="51">
        <f>'資源化量内訳'!BP59</f>
        <v>311</v>
      </c>
      <c r="N59" s="51">
        <f>'ごみ処理量内訳'!E59</f>
        <v>2028</v>
      </c>
      <c r="O59" s="51">
        <f>'ごみ処理量内訳'!L59</f>
        <v>0</v>
      </c>
      <c r="P59" s="51">
        <f t="shared" si="11"/>
        <v>209</v>
      </c>
      <c r="Q59" s="51">
        <f>'ごみ処理量内訳'!G59</f>
        <v>33</v>
      </c>
      <c r="R59" s="51">
        <f>'ごみ処理量内訳'!H59</f>
        <v>122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54</v>
      </c>
      <c r="V59" s="51">
        <f t="shared" si="12"/>
        <v>23</v>
      </c>
      <c r="W59" s="51">
        <f>'資源化量内訳'!M59</f>
        <v>23</v>
      </c>
      <c r="X59" s="51">
        <f>'資源化量内訳'!N59</f>
        <v>0</v>
      </c>
      <c r="Y59" s="51">
        <f>'資源化量内訳'!O59</f>
        <v>0</v>
      </c>
      <c r="Z59" s="51">
        <f>'資源化量内訳'!P59</f>
        <v>0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0</v>
      </c>
      <c r="AD59" s="51">
        <f t="shared" si="13"/>
        <v>2260</v>
      </c>
      <c r="AE59" s="52">
        <f t="shared" si="14"/>
        <v>100</v>
      </c>
      <c r="AF59" s="51">
        <f>'資源化量内訳'!AB59</f>
        <v>0</v>
      </c>
      <c r="AG59" s="51">
        <f>'資源化量内訳'!AJ59</f>
        <v>12</v>
      </c>
      <c r="AH59" s="51">
        <f>'資源化量内訳'!AR59</f>
        <v>74</v>
      </c>
      <c r="AI59" s="51">
        <f>'資源化量内訳'!AZ59</f>
        <v>0</v>
      </c>
      <c r="AJ59" s="51">
        <f>'資源化量内訳'!BH59</f>
        <v>0</v>
      </c>
      <c r="AK59" s="51" t="s">
        <v>195</v>
      </c>
      <c r="AL59" s="51">
        <f t="shared" si="15"/>
        <v>86</v>
      </c>
      <c r="AM59" s="52">
        <f t="shared" si="16"/>
        <v>16.33605600933489</v>
      </c>
      <c r="AN59" s="51">
        <f>'ごみ処理量内訳'!AC59</f>
        <v>0</v>
      </c>
      <c r="AO59" s="51">
        <f>'ごみ処理量内訳'!AD59</f>
        <v>182</v>
      </c>
      <c r="AP59" s="51">
        <f>'ごみ処理量内訳'!AE59</f>
        <v>123</v>
      </c>
      <c r="AQ59" s="51">
        <f t="shared" si="17"/>
        <v>305</v>
      </c>
    </row>
    <row r="60" spans="1:43" ht="13.5">
      <c r="A60" s="26" t="s">
        <v>221</v>
      </c>
      <c r="B60" s="49" t="s">
        <v>111</v>
      </c>
      <c r="C60" s="50" t="s">
        <v>112</v>
      </c>
      <c r="D60" s="51">
        <v>10532</v>
      </c>
      <c r="E60" s="51">
        <v>10532</v>
      </c>
      <c r="F60" s="51">
        <f>'ごみ搬入量内訳'!H60</f>
        <v>1424</v>
      </c>
      <c r="G60" s="51">
        <f>'ごみ搬入量内訳'!AG60</f>
        <v>0</v>
      </c>
      <c r="H60" s="51">
        <f>'ごみ搬入量内訳'!AH60</f>
        <v>0</v>
      </c>
      <c r="I60" s="51">
        <f t="shared" si="9"/>
        <v>1424</v>
      </c>
      <c r="J60" s="51">
        <f t="shared" si="10"/>
        <v>370.4301047297473</v>
      </c>
      <c r="K60" s="51">
        <f>('ごみ搬入量内訳'!E60+'ごみ搬入量内訳'!AH60)/'ごみ処理概要'!D60/365*1000000</f>
        <v>351.96062619336243</v>
      </c>
      <c r="L60" s="51">
        <f>'ごみ搬入量内訳'!F60/'ごみ処理概要'!D60/365*1000000</f>
        <v>18.46947853638487</v>
      </c>
      <c r="M60" s="51">
        <f>'資源化量内訳'!BP60</f>
        <v>350</v>
      </c>
      <c r="N60" s="51">
        <f>'ごみ処理量内訳'!E60</f>
        <v>573</v>
      </c>
      <c r="O60" s="51">
        <f>'ごみ処理量内訳'!L60</f>
        <v>5</v>
      </c>
      <c r="P60" s="51">
        <f t="shared" si="11"/>
        <v>846</v>
      </c>
      <c r="Q60" s="51">
        <f>'ごみ処理量内訳'!G60</f>
        <v>31</v>
      </c>
      <c r="R60" s="51">
        <f>'ごみ処理量内訳'!H60</f>
        <v>160</v>
      </c>
      <c r="S60" s="51">
        <f>'ごみ処理量内訳'!I60</f>
        <v>655</v>
      </c>
      <c r="T60" s="51">
        <f>'ごみ処理量内訳'!J60</f>
        <v>0</v>
      </c>
      <c r="U60" s="51">
        <f>'ごみ処理量内訳'!K60</f>
        <v>0</v>
      </c>
      <c r="V60" s="51">
        <f t="shared" si="12"/>
        <v>0</v>
      </c>
      <c r="W60" s="51">
        <f>'資源化量内訳'!M60</f>
        <v>0</v>
      </c>
      <c r="X60" s="51">
        <f>'資源化量内訳'!N60</f>
        <v>0</v>
      </c>
      <c r="Y60" s="51">
        <f>'資源化量内訳'!O60</f>
        <v>0</v>
      </c>
      <c r="Z60" s="51">
        <f>'資源化量内訳'!P60</f>
        <v>0</v>
      </c>
      <c r="AA60" s="51">
        <f>'資源化量内訳'!Q60</f>
        <v>0</v>
      </c>
      <c r="AB60" s="51">
        <f>'資源化量内訳'!R60</f>
        <v>0</v>
      </c>
      <c r="AC60" s="51">
        <f>'資源化量内訳'!S60</f>
        <v>0</v>
      </c>
      <c r="AD60" s="51">
        <f t="shared" si="13"/>
        <v>1424</v>
      </c>
      <c r="AE60" s="52">
        <f t="shared" si="14"/>
        <v>99.64887640449437</v>
      </c>
      <c r="AF60" s="51">
        <f>'資源化量内訳'!AB60</f>
        <v>0</v>
      </c>
      <c r="AG60" s="51">
        <f>'資源化量内訳'!AJ60</f>
        <v>9</v>
      </c>
      <c r="AH60" s="51">
        <f>'資源化量内訳'!AR60</f>
        <v>114</v>
      </c>
      <c r="AI60" s="51">
        <f>'資源化量内訳'!AZ60</f>
        <v>88</v>
      </c>
      <c r="AJ60" s="51">
        <f>'資源化量内訳'!BH60</f>
        <v>0</v>
      </c>
      <c r="AK60" s="51" t="s">
        <v>195</v>
      </c>
      <c r="AL60" s="51">
        <f t="shared" si="15"/>
        <v>211</v>
      </c>
      <c r="AM60" s="52">
        <f t="shared" si="16"/>
        <v>31.623449830890642</v>
      </c>
      <c r="AN60" s="51">
        <f>'ごみ処理量内訳'!AC60</f>
        <v>5</v>
      </c>
      <c r="AO60" s="51">
        <f>'ごみ処理量内訳'!AD60</f>
        <v>75</v>
      </c>
      <c r="AP60" s="51">
        <f>'ごみ処理量内訳'!AE60</f>
        <v>68</v>
      </c>
      <c r="AQ60" s="51">
        <f t="shared" si="17"/>
        <v>148</v>
      </c>
    </row>
    <row r="61" spans="1:43" ht="13.5">
      <c r="A61" s="26" t="s">
        <v>221</v>
      </c>
      <c r="B61" s="49" t="s">
        <v>113</v>
      </c>
      <c r="C61" s="50" t="s">
        <v>114</v>
      </c>
      <c r="D61" s="51">
        <v>12436</v>
      </c>
      <c r="E61" s="51">
        <v>11192</v>
      </c>
      <c r="F61" s="51">
        <f>'ごみ搬入量内訳'!H61</f>
        <v>3655</v>
      </c>
      <c r="G61" s="51">
        <f>'ごみ搬入量内訳'!AG61</f>
        <v>0</v>
      </c>
      <c r="H61" s="51">
        <f>'ごみ搬入量内訳'!AH61</f>
        <v>303</v>
      </c>
      <c r="I61" s="51">
        <f t="shared" si="9"/>
        <v>3958</v>
      </c>
      <c r="J61" s="51">
        <f t="shared" si="10"/>
        <v>871.9713425891249</v>
      </c>
      <c r="K61" s="51">
        <f>('ごみ搬入量内訳'!E61+'ごみ搬入量内訳'!AH61)/'ごみ処理概要'!D61/365*1000000</f>
        <v>735.1612860585926</v>
      </c>
      <c r="L61" s="51">
        <f>'ごみ搬入量内訳'!F61/'ごみ処理概要'!D61/365*1000000</f>
        <v>136.81005653053222</v>
      </c>
      <c r="M61" s="51">
        <f>'資源化量内訳'!BP61</f>
        <v>175</v>
      </c>
      <c r="N61" s="51">
        <f>'ごみ処理量内訳'!E61</f>
        <v>2723</v>
      </c>
      <c r="O61" s="51">
        <f>'ごみ処理量内訳'!L61</f>
        <v>0</v>
      </c>
      <c r="P61" s="51">
        <f t="shared" si="11"/>
        <v>838</v>
      </c>
      <c r="Q61" s="51">
        <f>'ごみ処理量内訳'!G61</f>
        <v>0</v>
      </c>
      <c r="R61" s="51">
        <f>'ごみ処理量内訳'!H61</f>
        <v>838</v>
      </c>
      <c r="S61" s="51">
        <f>'ごみ処理量内訳'!I61</f>
        <v>0</v>
      </c>
      <c r="T61" s="51">
        <f>'ごみ処理量内訳'!J61</f>
        <v>0</v>
      </c>
      <c r="U61" s="51">
        <f>'ごみ処理量内訳'!K61</f>
        <v>0</v>
      </c>
      <c r="V61" s="51">
        <f t="shared" si="12"/>
        <v>94</v>
      </c>
      <c r="W61" s="51">
        <f>'資源化量内訳'!M61</f>
        <v>87</v>
      </c>
      <c r="X61" s="51">
        <f>'資源化量内訳'!N61</f>
        <v>0</v>
      </c>
      <c r="Y61" s="51">
        <f>'資源化量内訳'!O61</f>
        <v>0</v>
      </c>
      <c r="Z61" s="51">
        <f>'資源化量内訳'!P61</f>
        <v>0</v>
      </c>
      <c r="AA61" s="51">
        <f>'資源化量内訳'!Q61</f>
        <v>0</v>
      </c>
      <c r="AB61" s="51">
        <f>'資源化量内訳'!R61</f>
        <v>0</v>
      </c>
      <c r="AC61" s="51">
        <f>'資源化量内訳'!S61</f>
        <v>7</v>
      </c>
      <c r="AD61" s="51">
        <f t="shared" si="13"/>
        <v>3655</v>
      </c>
      <c r="AE61" s="52">
        <f t="shared" si="14"/>
        <v>100</v>
      </c>
      <c r="AF61" s="51">
        <f>'資源化量内訳'!AB61</f>
        <v>0</v>
      </c>
      <c r="AG61" s="51">
        <f>'資源化量内訳'!AJ61</f>
        <v>0</v>
      </c>
      <c r="AH61" s="51">
        <f>'資源化量内訳'!AR61</f>
        <v>669</v>
      </c>
      <c r="AI61" s="51">
        <f>'資源化量内訳'!AZ61</f>
        <v>0</v>
      </c>
      <c r="AJ61" s="51">
        <f>'資源化量内訳'!BH61</f>
        <v>0</v>
      </c>
      <c r="AK61" s="51" t="s">
        <v>195</v>
      </c>
      <c r="AL61" s="51">
        <f t="shared" si="15"/>
        <v>669</v>
      </c>
      <c r="AM61" s="52">
        <f t="shared" si="16"/>
        <v>24.490861618798956</v>
      </c>
      <c r="AN61" s="51">
        <f>'ごみ処理量内訳'!AC61</f>
        <v>0</v>
      </c>
      <c r="AO61" s="51">
        <f>'ごみ処理量内訳'!AD61</f>
        <v>285</v>
      </c>
      <c r="AP61" s="51">
        <f>'ごみ処理量内訳'!AE61</f>
        <v>38</v>
      </c>
      <c r="AQ61" s="51">
        <f t="shared" si="17"/>
        <v>323</v>
      </c>
    </row>
    <row r="62" spans="1:43" ht="13.5">
      <c r="A62" s="26" t="s">
        <v>221</v>
      </c>
      <c r="B62" s="49" t="s">
        <v>115</v>
      </c>
      <c r="C62" s="50" t="s">
        <v>220</v>
      </c>
      <c r="D62" s="51">
        <v>16647</v>
      </c>
      <c r="E62" s="51">
        <v>16046</v>
      </c>
      <c r="F62" s="51">
        <f>'ごみ搬入量内訳'!H62</f>
        <v>3459</v>
      </c>
      <c r="G62" s="51">
        <f>'ごみ搬入量内訳'!AG62</f>
        <v>89</v>
      </c>
      <c r="H62" s="51">
        <f>'ごみ搬入量内訳'!AH62</f>
        <v>109</v>
      </c>
      <c r="I62" s="51">
        <f t="shared" si="9"/>
        <v>3657</v>
      </c>
      <c r="J62" s="51">
        <f t="shared" si="10"/>
        <v>601.8608807708165</v>
      </c>
      <c r="K62" s="51">
        <f>('ごみ搬入量内訳'!E62+'ごみ搬入量内訳'!AH62)/'ごみ処理概要'!D62/365*1000000</f>
        <v>490.4417349458662</v>
      </c>
      <c r="L62" s="51">
        <f>'ごみ搬入量内訳'!F62/'ごみ処理概要'!D62/365*1000000</f>
        <v>111.41914582495016</v>
      </c>
      <c r="M62" s="51">
        <f>'資源化量内訳'!BP62</f>
        <v>467</v>
      </c>
      <c r="N62" s="51">
        <f>'ごみ処理量内訳'!E62</f>
        <v>3032</v>
      </c>
      <c r="O62" s="51">
        <f>'ごみ処理量内訳'!L62</f>
        <v>0</v>
      </c>
      <c r="P62" s="51">
        <f t="shared" si="11"/>
        <v>514</v>
      </c>
      <c r="Q62" s="51">
        <f>'ごみ処理量内訳'!G62</f>
        <v>128</v>
      </c>
      <c r="R62" s="51">
        <f>'ごみ処理量内訳'!H62</f>
        <v>386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0</v>
      </c>
      <c r="V62" s="51">
        <f t="shared" si="12"/>
        <v>2</v>
      </c>
      <c r="W62" s="51">
        <f>'資源化量内訳'!M62</f>
        <v>0</v>
      </c>
      <c r="X62" s="51">
        <f>'資源化量内訳'!N62</f>
        <v>0</v>
      </c>
      <c r="Y62" s="51">
        <f>'資源化量内訳'!O62</f>
        <v>0</v>
      </c>
      <c r="Z62" s="51">
        <f>'資源化量内訳'!P62</f>
        <v>0</v>
      </c>
      <c r="AA62" s="51">
        <f>'資源化量内訳'!Q62</f>
        <v>0</v>
      </c>
      <c r="AB62" s="51">
        <f>'資源化量内訳'!R62</f>
        <v>0</v>
      </c>
      <c r="AC62" s="51">
        <f>'資源化量内訳'!S62</f>
        <v>2</v>
      </c>
      <c r="AD62" s="51">
        <f t="shared" si="13"/>
        <v>3548</v>
      </c>
      <c r="AE62" s="52">
        <f t="shared" si="14"/>
        <v>100</v>
      </c>
      <c r="AF62" s="51">
        <f>'資源化量内訳'!AB62</f>
        <v>0</v>
      </c>
      <c r="AG62" s="51">
        <f>'資源化量内訳'!AJ62</f>
        <v>87</v>
      </c>
      <c r="AH62" s="51">
        <f>'資源化量内訳'!AR62</f>
        <v>288</v>
      </c>
      <c r="AI62" s="51">
        <f>'資源化量内訳'!AZ62</f>
        <v>0</v>
      </c>
      <c r="AJ62" s="51">
        <f>'資源化量内訳'!BH62</f>
        <v>0</v>
      </c>
      <c r="AK62" s="51" t="s">
        <v>195</v>
      </c>
      <c r="AL62" s="51">
        <f t="shared" si="15"/>
        <v>375</v>
      </c>
      <c r="AM62" s="52">
        <f t="shared" si="16"/>
        <v>21.021170610211705</v>
      </c>
      <c r="AN62" s="51">
        <f>'ごみ処理量内訳'!AC62</f>
        <v>0</v>
      </c>
      <c r="AO62" s="51">
        <f>'ごみ処理量内訳'!AD62</f>
        <v>374</v>
      </c>
      <c r="AP62" s="51">
        <f>'ごみ処理量内訳'!AE62</f>
        <v>76</v>
      </c>
      <c r="AQ62" s="51">
        <f t="shared" si="17"/>
        <v>450</v>
      </c>
    </row>
    <row r="63" spans="1:43" ht="13.5">
      <c r="A63" s="26" t="s">
        <v>221</v>
      </c>
      <c r="B63" s="49" t="s">
        <v>116</v>
      </c>
      <c r="C63" s="50" t="s">
        <v>117</v>
      </c>
      <c r="D63" s="51">
        <v>1241</v>
      </c>
      <c r="E63" s="51">
        <v>1241</v>
      </c>
      <c r="F63" s="51">
        <f>'ごみ搬入量内訳'!H63</f>
        <v>148</v>
      </c>
      <c r="G63" s="51">
        <f>'ごみ搬入量内訳'!AG63</f>
        <v>0</v>
      </c>
      <c r="H63" s="51">
        <f>'ごみ搬入量内訳'!AH63</f>
        <v>0</v>
      </c>
      <c r="I63" s="51">
        <f t="shared" si="9"/>
        <v>148</v>
      </c>
      <c r="J63" s="51">
        <f t="shared" si="10"/>
        <v>326.7360612850883</v>
      </c>
      <c r="K63" s="51">
        <f>('ごみ搬入量内訳'!E63+'ごみ搬入量内訳'!AH63)/'ごみ処理概要'!D63/365*1000000</f>
        <v>306.86697647721127</v>
      </c>
      <c r="L63" s="51">
        <f>'ごみ搬入量内訳'!F63/'ごみ処理概要'!D63/365*1000000</f>
        <v>19.869084807876987</v>
      </c>
      <c r="M63" s="51">
        <f>'資源化量内訳'!BP63</f>
        <v>27</v>
      </c>
      <c r="N63" s="51">
        <f>'ごみ処理量内訳'!E63</f>
        <v>114</v>
      </c>
      <c r="O63" s="51">
        <f>'ごみ処理量内訳'!L63</f>
        <v>0</v>
      </c>
      <c r="P63" s="51">
        <f t="shared" si="11"/>
        <v>34</v>
      </c>
      <c r="Q63" s="51">
        <f>'ごみ処理量内訳'!G63</f>
        <v>0</v>
      </c>
      <c r="R63" s="51">
        <f>'ごみ処理量内訳'!H63</f>
        <v>34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0</v>
      </c>
      <c r="V63" s="51">
        <f t="shared" si="12"/>
        <v>0</v>
      </c>
      <c r="W63" s="51">
        <f>'資源化量内訳'!M63</f>
        <v>0</v>
      </c>
      <c r="X63" s="51">
        <f>'資源化量内訳'!N63</f>
        <v>0</v>
      </c>
      <c r="Y63" s="51">
        <f>'資源化量内訳'!O63</f>
        <v>0</v>
      </c>
      <c r="Z63" s="51">
        <f>'資源化量内訳'!P63</f>
        <v>0</v>
      </c>
      <c r="AA63" s="51">
        <f>'資源化量内訳'!Q63</f>
        <v>0</v>
      </c>
      <c r="AB63" s="51">
        <f>'資源化量内訳'!R63</f>
        <v>0</v>
      </c>
      <c r="AC63" s="51">
        <f>'資源化量内訳'!S63</f>
        <v>0</v>
      </c>
      <c r="AD63" s="51">
        <f t="shared" si="13"/>
        <v>148</v>
      </c>
      <c r="AE63" s="52">
        <f t="shared" si="14"/>
        <v>100</v>
      </c>
      <c r="AF63" s="51">
        <f>'資源化量内訳'!AB63</f>
        <v>0</v>
      </c>
      <c r="AG63" s="51">
        <f>'資源化量内訳'!AJ63</f>
        <v>0</v>
      </c>
      <c r="AH63" s="51">
        <f>'資源化量内訳'!AR63</f>
        <v>14</v>
      </c>
      <c r="AI63" s="51">
        <f>'資源化量内訳'!AZ63</f>
        <v>0</v>
      </c>
      <c r="AJ63" s="51">
        <f>'資源化量内訳'!BH63</f>
        <v>0</v>
      </c>
      <c r="AK63" s="51" t="s">
        <v>195</v>
      </c>
      <c r="AL63" s="51">
        <f t="shared" si="15"/>
        <v>14</v>
      </c>
      <c r="AM63" s="52">
        <f t="shared" si="16"/>
        <v>23.42857142857143</v>
      </c>
      <c r="AN63" s="51">
        <f>'ごみ処理量内訳'!AC63</f>
        <v>0</v>
      </c>
      <c r="AO63" s="51">
        <f>'ごみ処理量内訳'!AD63</f>
        <v>10</v>
      </c>
      <c r="AP63" s="51">
        <f>'ごみ処理量内訳'!AE63</f>
        <v>20</v>
      </c>
      <c r="AQ63" s="51">
        <f t="shared" si="17"/>
        <v>30</v>
      </c>
    </row>
    <row r="64" spans="1:43" ht="13.5">
      <c r="A64" s="26" t="s">
        <v>221</v>
      </c>
      <c r="B64" s="49" t="s">
        <v>118</v>
      </c>
      <c r="C64" s="50" t="s">
        <v>119</v>
      </c>
      <c r="D64" s="51">
        <v>1791</v>
      </c>
      <c r="E64" s="51">
        <v>1791</v>
      </c>
      <c r="F64" s="51">
        <f>'ごみ搬入量内訳'!H64</f>
        <v>239</v>
      </c>
      <c r="G64" s="51">
        <f>'ごみ搬入量内訳'!AG64</f>
        <v>0</v>
      </c>
      <c r="H64" s="51">
        <f>'ごみ搬入量内訳'!AH64</f>
        <v>0</v>
      </c>
      <c r="I64" s="51">
        <f t="shared" si="9"/>
        <v>239</v>
      </c>
      <c r="J64" s="51">
        <f t="shared" si="10"/>
        <v>365.60274737462044</v>
      </c>
      <c r="K64" s="51">
        <f>('ごみ搬入量内訳'!E64+'ごみ搬入量内訳'!AH64)/'ごみ処理概要'!D64/365*1000000</f>
        <v>350.30556129200033</v>
      </c>
      <c r="L64" s="51">
        <f>'ごみ搬入量内訳'!F64/'ごみ処理概要'!D64/365*1000000</f>
        <v>15.297186082620103</v>
      </c>
      <c r="M64" s="51">
        <f>'資源化量内訳'!BP64</f>
        <v>60</v>
      </c>
      <c r="N64" s="51">
        <f>'ごみ処理量内訳'!E64</f>
        <v>199</v>
      </c>
      <c r="O64" s="51">
        <f>'ごみ処理量内訳'!L64</f>
        <v>0</v>
      </c>
      <c r="P64" s="51">
        <f t="shared" si="11"/>
        <v>40</v>
      </c>
      <c r="Q64" s="51">
        <f>'ごみ処理量内訳'!G64</f>
        <v>0</v>
      </c>
      <c r="R64" s="51">
        <f>'ごみ処理量内訳'!H64</f>
        <v>40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0</v>
      </c>
      <c r="V64" s="51">
        <f t="shared" si="12"/>
        <v>0</v>
      </c>
      <c r="W64" s="51">
        <f>'資源化量内訳'!M64</f>
        <v>0</v>
      </c>
      <c r="X64" s="51">
        <f>'資源化量内訳'!N64</f>
        <v>0</v>
      </c>
      <c r="Y64" s="51">
        <f>'資源化量内訳'!O64</f>
        <v>0</v>
      </c>
      <c r="Z64" s="51">
        <f>'資源化量内訳'!P64</f>
        <v>0</v>
      </c>
      <c r="AA64" s="51">
        <f>'資源化量内訳'!Q64</f>
        <v>0</v>
      </c>
      <c r="AB64" s="51">
        <f>'資源化量内訳'!R64</f>
        <v>0</v>
      </c>
      <c r="AC64" s="51">
        <f>'資源化量内訳'!S64</f>
        <v>0</v>
      </c>
      <c r="AD64" s="51">
        <f t="shared" si="13"/>
        <v>239</v>
      </c>
      <c r="AE64" s="52">
        <f t="shared" si="14"/>
        <v>100</v>
      </c>
      <c r="AF64" s="51">
        <f>'資源化量内訳'!AB64</f>
        <v>0</v>
      </c>
      <c r="AG64" s="51">
        <f>'資源化量内訳'!AJ64</f>
        <v>0</v>
      </c>
      <c r="AH64" s="51">
        <f>'資源化量内訳'!AR64</f>
        <v>17</v>
      </c>
      <c r="AI64" s="51">
        <f>'資源化量内訳'!AZ64</f>
        <v>0</v>
      </c>
      <c r="AJ64" s="51">
        <f>'資源化量内訳'!BH64</f>
        <v>0</v>
      </c>
      <c r="AK64" s="51" t="s">
        <v>195</v>
      </c>
      <c r="AL64" s="51">
        <f t="shared" si="15"/>
        <v>17</v>
      </c>
      <c r="AM64" s="52">
        <f t="shared" si="16"/>
        <v>25.75250836120401</v>
      </c>
      <c r="AN64" s="51">
        <f>'ごみ処理量内訳'!AC64</f>
        <v>0</v>
      </c>
      <c r="AO64" s="51">
        <f>'ごみ処理量内訳'!AD64</f>
        <v>18</v>
      </c>
      <c r="AP64" s="51">
        <f>'ごみ処理量内訳'!AE64</f>
        <v>23</v>
      </c>
      <c r="AQ64" s="51">
        <f t="shared" si="17"/>
        <v>41</v>
      </c>
    </row>
    <row r="65" spans="1:43" ht="13.5">
      <c r="A65" s="26" t="s">
        <v>221</v>
      </c>
      <c r="B65" s="49" t="s">
        <v>120</v>
      </c>
      <c r="C65" s="50" t="s">
        <v>121</v>
      </c>
      <c r="D65" s="51">
        <v>13862</v>
      </c>
      <c r="E65" s="51">
        <v>13862</v>
      </c>
      <c r="F65" s="51">
        <f>'ごみ搬入量内訳'!H65</f>
        <v>3618</v>
      </c>
      <c r="G65" s="51">
        <f>'ごみ搬入量内訳'!AG65</f>
        <v>171</v>
      </c>
      <c r="H65" s="51">
        <f>'ごみ搬入量内訳'!AH65</f>
        <v>0</v>
      </c>
      <c r="I65" s="51">
        <f t="shared" si="9"/>
        <v>3789</v>
      </c>
      <c r="J65" s="51">
        <f t="shared" si="10"/>
        <v>748.8689884438189</v>
      </c>
      <c r="K65" s="51">
        <f>('ごみ搬入量内訳'!E65+'ごみ搬入量内訳'!AH65)/'ごみ処理概要'!D65/365*1000000</f>
        <v>505.3729225259555</v>
      </c>
      <c r="L65" s="51">
        <f>'ごみ搬入量内訳'!F65/'ごみ処理概要'!D65/365*1000000</f>
        <v>243.49606591786358</v>
      </c>
      <c r="M65" s="51">
        <f>'資源化量内訳'!BP65</f>
        <v>491</v>
      </c>
      <c r="N65" s="51">
        <f>'ごみ処理量内訳'!E65</f>
        <v>3322</v>
      </c>
      <c r="O65" s="51">
        <f>'ごみ処理量内訳'!L65</f>
        <v>0</v>
      </c>
      <c r="P65" s="51">
        <f t="shared" si="11"/>
        <v>467</v>
      </c>
      <c r="Q65" s="51">
        <f>'ごみ処理量内訳'!G65</f>
        <v>0</v>
      </c>
      <c r="R65" s="51">
        <f>'ごみ処理量内訳'!H65</f>
        <v>467</v>
      </c>
      <c r="S65" s="51">
        <f>'ごみ処理量内訳'!I65</f>
        <v>0</v>
      </c>
      <c r="T65" s="51">
        <f>'ごみ処理量内訳'!J65</f>
        <v>0</v>
      </c>
      <c r="U65" s="51">
        <f>'ごみ処理量内訳'!K65</f>
        <v>0</v>
      </c>
      <c r="V65" s="51">
        <f t="shared" si="12"/>
        <v>0</v>
      </c>
      <c r="W65" s="51">
        <f>'資源化量内訳'!M65</f>
        <v>0</v>
      </c>
      <c r="X65" s="51">
        <f>'資源化量内訳'!N65</f>
        <v>0</v>
      </c>
      <c r="Y65" s="51">
        <f>'資源化量内訳'!O65</f>
        <v>0</v>
      </c>
      <c r="Z65" s="51">
        <f>'資源化量内訳'!P65</f>
        <v>0</v>
      </c>
      <c r="AA65" s="51">
        <f>'資源化量内訳'!Q65</f>
        <v>0</v>
      </c>
      <c r="AB65" s="51">
        <f>'資源化量内訳'!R65</f>
        <v>0</v>
      </c>
      <c r="AC65" s="51">
        <f>'資源化量内訳'!S65</f>
        <v>0</v>
      </c>
      <c r="AD65" s="51">
        <f t="shared" si="13"/>
        <v>3789</v>
      </c>
      <c r="AE65" s="52">
        <f t="shared" si="14"/>
        <v>100</v>
      </c>
      <c r="AF65" s="51">
        <f>'資源化量内訳'!AB65</f>
        <v>487</v>
      </c>
      <c r="AG65" s="51">
        <f>'資源化量内訳'!AJ65</f>
        <v>0</v>
      </c>
      <c r="AH65" s="51">
        <f>'資源化量内訳'!AR65</f>
        <v>153</v>
      </c>
      <c r="AI65" s="51">
        <f>'資源化量内訳'!AZ65</f>
        <v>0</v>
      </c>
      <c r="AJ65" s="51">
        <f>'資源化量内訳'!BH65</f>
        <v>0</v>
      </c>
      <c r="AK65" s="51" t="s">
        <v>195</v>
      </c>
      <c r="AL65" s="51">
        <f t="shared" si="15"/>
        <v>640</v>
      </c>
      <c r="AM65" s="52">
        <f t="shared" si="16"/>
        <v>26.425233644859812</v>
      </c>
      <c r="AN65" s="51">
        <f>'ごみ処理量内訳'!AC65</f>
        <v>0</v>
      </c>
      <c r="AO65" s="51">
        <f>'ごみ処理量内訳'!AD65</f>
        <v>207</v>
      </c>
      <c r="AP65" s="51">
        <f>'ごみ処理量内訳'!AE65</f>
        <v>0</v>
      </c>
      <c r="AQ65" s="51">
        <f t="shared" si="17"/>
        <v>207</v>
      </c>
    </row>
    <row r="66" spans="1:43" ht="13.5">
      <c r="A66" s="26" t="s">
        <v>221</v>
      </c>
      <c r="B66" s="49" t="s">
        <v>122</v>
      </c>
      <c r="C66" s="50" t="s">
        <v>193</v>
      </c>
      <c r="D66" s="51">
        <v>17728</v>
      </c>
      <c r="E66" s="51">
        <v>17728</v>
      </c>
      <c r="F66" s="51">
        <f>'ごみ搬入量内訳'!H66</f>
        <v>3959</v>
      </c>
      <c r="G66" s="51">
        <f>'ごみ搬入量内訳'!AG66</f>
        <v>354</v>
      </c>
      <c r="H66" s="51">
        <f>'ごみ搬入量内訳'!AH66</f>
        <v>0</v>
      </c>
      <c r="I66" s="51">
        <f t="shared" si="9"/>
        <v>4313</v>
      </c>
      <c r="J66" s="51">
        <f t="shared" si="10"/>
        <v>666.5409722565649</v>
      </c>
      <c r="K66" s="51">
        <f>('ごみ搬入量内訳'!E66+'ごみ搬入量内訳'!AH66)/'ごみ処理概要'!D66/365*1000000</f>
        <v>441.3728302260027</v>
      </c>
      <c r="L66" s="51">
        <f>'ごみ搬入量内訳'!F66/'ごみ処理概要'!D66/365*1000000</f>
        <v>225.16814203056228</v>
      </c>
      <c r="M66" s="51">
        <f>'資源化量内訳'!BP66</f>
        <v>495</v>
      </c>
      <c r="N66" s="51">
        <f>'ごみ処理量内訳'!E66</f>
        <v>3633</v>
      </c>
      <c r="O66" s="51">
        <f>'ごみ処理量内訳'!L66</f>
        <v>0</v>
      </c>
      <c r="P66" s="51">
        <f t="shared" si="11"/>
        <v>680</v>
      </c>
      <c r="Q66" s="51">
        <f>'ごみ処理量内訳'!G66</f>
        <v>0</v>
      </c>
      <c r="R66" s="51">
        <f>'ごみ処理量内訳'!H66</f>
        <v>680</v>
      </c>
      <c r="S66" s="51">
        <f>'ごみ処理量内訳'!I66</f>
        <v>0</v>
      </c>
      <c r="T66" s="51">
        <f>'ごみ処理量内訳'!J66</f>
        <v>0</v>
      </c>
      <c r="U66" s="51">
        <f>'ごみ処理量内訳'!K66</f>
        <v>0</v>
      </c>
      <c r="V66" s="51">
        <f t="shared" si="12"/>
        <v>0</v>
      </c>
      <c r="W66" s="51">
        <f>'資源化量内訳'!M66</f>
        <v>0</v>
      </c>
      <c r="X66" s="51">
        <f>'資源化量内訳'!N66</f>
        <v>0</v>
      </c>
      <c r="Y66" s="51">
        <f>'資源化量内訳'!O66</f>
        <v>0</v>
      </c>
      <c r="Z66" s="51">
        <f>'資源化量内訳'!P66</f>
        <v>0</v>
      </c>
      <c r="AA66" s="51">
        <f>'資源化量内訳'!Q66</f>
        <v>0</v>
      </c>
      <c r="AB66" s="51">
        <f>'資源化量内訳'!R66</f>
        <v>0</v>
      </c>
      <c r="AC66" s="51">
        <f>'資源化量内訳'!S66</f>
        <v>0</v>
      </c>
      <c r="AD66" s="51">
        <f t="shared" si="13"/>
        <v>4313</v>
      </c>
      <c r="AE66" s="52">
        <f t="shared" si="14"/>
        <v>100</v>
      </c>
      <c r="AF66" s="51">
        <f>'資源化量内訳'!AB66</f>
        <v>547</v>
      </c>
      <c r="AG66" s="51">
        <f>'資源化量内訳'!AJ66</f>
        <v>0</v>
      </c>
      <c r="AH66" s="51">
        <f>'資源化量内訳'!AR66</f>
        <v>220</v>
      </c>
      <c r="AI66" s="51">
        <f>'資源化量内訳'!AZ66</f>
        <v>0</v>
      </c>
      <c r="AJ66" s="51">
        <f>'資源化量内訳'!BH66</f>
        <v>0</v>
      </c>
      <c r="AK66" s="51" t="s">
        <v>195</v>
      </c>
      <c r="AL66" s="51">
        <f t="shared" si="15"/>
        <v>767</v>
      </c>
      <c r="AM66" s="52">
        <f t="shared" si="16"/>
        <v>26.247920133111478</v>
      </c>
      <c r="AN66" s="51">
        <f>'ごみ処理量内訳'!AC66</f>
        <v>0</v>
      </c>
      <c r="AO66" s="51">
        <f>'ごみ処理量内訳'!AD66</f>
        <v>232</v>
      </c>
      <c r="AP66" s="51">
        <f>'ごみ処理量内訳'!AE66</f>
        <v>0</v>
      </c>
      <c r="AQ66" s="51">
        <f t="shared" si="17"/>
        <v>232</v>
      </c>
    </row>
    <row r="67" spans="1:43" ht="13.5">
      <c r="A67" s="26" t="s">
        <v>221</v>
      </c>
      <c r="B67" s="49" t="s">
        <v>123</v>
      </c>
      <c r="C67" s="50" t="s">
        <v>219</v>
      </c>
      <c r="D67" s="51">
        <v>17666</v>
      </c>
      <c r="E67" s="51">
        <v>17666</v>
      </c>
      <c r="F67" s="51">
        <f>'ごみ搬入量内訳'!H67</f>
        <v>4318</v>
      </c>
      <c r="G67" s="51">
        <f>'ごみ搬入量内訳'!AG67</f>
        <v>1712</v>
      </c>
      <c r="H67" s="51">
        <f>'ごみ搬入量内訳'!AH67</f>
        <v>0</v>
      </c>
      <c r="I67" s="51">
        <f t="shared" si="9"/>
        <v>6030</v>
      </c>
      <c r="J67" s="51">
        <f t="shared" si="10"/>
        <v>935.1606444699128</v>
      </c>
      <c r="K67" s="51">
        <f>('ごみ搬入量内訳'!E67+'ごみ搬入量内訳'!AH67)/'ごみ処理概要'!D67/365*1000000</f>
        <v>655.6980439168808</v>
      </c>
      <c r="L67" s="51">
        <f>'ごみ搬入量内訳'!F67/'ごみ処理概要'!D67/365*1000000</f>
        <v>279.462600553032</v>
      </c>
      <c r="M67" s="51">
        <f>'資源化量内訳'!BP67</f>
        <v>0</v>
      </c>
      <c r="N67" s="51">
        <f>'ごみ処理量内訳'!E67</f>
        <v>4455</v>
      </c>
      <c r="O67" s="51">
        <f>'ごみ処理量内訳'!L67</f>
        <v>0</v>
      </c>
      <c r="P67" s="51">
        <f t="shared" si="11"/>
        <v>901</v>
      </c>
      <c r="Q67" s="51">
        <f>'ごみ処理量内訳'!G67</f>
        <v>0</v>
      </c>
      <c r="R67" s="51">
        <f>'ごみ処理量内訳'!H67</f>
        <v>901</v>
      </c>
      <c r="S67" s="51">
        <f>'ごみ処理量内訳'!I67</f>
        <v>0</v>
      </c>
      <c r="T67" s="51">
        <f>'ごみ処理量内訳'!J67</f>
        <v>0</v>
      </c>
      <c r="U67" s="51">
        <f>'ごみ処理量内訳'!K67</f>
        <v>0</v>
      </c>
      <c r="V67" s="51">
        <f t="shared" si="12"/>
        <v>674</v>
      </c>
      <c r="W67" s="51">
        <f>'資源化量内訳'!M67</f>
        <v>216</v>
      </c>
      <c r="X67" s="51">
        <f>'資源化量内訳'!N67</f>
        <v>61</v>
      </c>
      <c r="Y67" s="51">
        <f>'資源化量内訳'!O67</f>
        <v>154</v>
      </c>
      <c r="Z67" s="51">
        <f>'資源化量内訳'!P67</f>
        <v>10</v>
      </c>
      <c r="AA67" s="51">
        <f>'資源化量内訳'!Q67</f>
        <v>8</v>
      </c>
      <c r="AB67" s="51">
        <f>'資源化量内訳'!R67</f>
        <v>0</v>
      </c>
      <c r="AC67" s="51">
        <f>'資源化量内訳'!S67</f>
        <v>225</v>
      </c>
      <c r="AD67" s="51">
        <f t="shared" si="13"/>
        <v>6030</v>
      </c>
      <c r="AE67" s="52">
        <f t="shared" si="14"/>
        <v>100</v>
      </c>
      <c r="AF67" s="51">
        <f>'資源化量内訳'!AB67</f>
        <v>0</v>
      </c>
      <c r="AG67" s="51">
        <f>'資源化量内訳'!AJ67</f>
        <v>0</v>
      </c>
      <c r="AH67" s="51">
        <f>'資源化量内訳'!AR67</f>
        <v>177</v>
      </c>
      <c r="AI67" s="51">
        <f>'資源化量内訳'!AZ67</f>
        <v>0</v>
      </c>
      <c r="AJ67" s="51">
        <f>'資源化量内訳'!BH67</f>
        <v>0</v>
      </c>
      <c r="AK67" s="51" t="s">
        <v>195</v>
      </c>
      <c r="AL67" s="51">
        <f t="shared" si="15"/>
        <v>177</v>
      </c>
      <c r="AM67" s="52">
        <f t="shared" si="16"/>
        <v>14.112769485903815</v>
      </c>
      <c r="AN67" s="51">
        <f>'ごみ処理量内訳'!AC67</f>
        <v>0</v>
      </c>
      <c r="AO67" s="51">
        <f>'ごみ処理量内訳'!AD67</f>
        <v>821</v>
      </c>
      <c r="AP67" s="51">
        <f>'ごみ処理量内訳'!AE67</f>
        <v>49</v>
      </c>
      <c r="AQ67" s="51">
        <f t="shared" si="17"/>
        <v>870</v>
      </c>
    </row>
    <row r="68" spans="1:43" ht="13.5">
      <c r="A68" s="26" t="s">
        <v>221</v>
      </c>
      <c r="B68" s="49" t="s">
        <v>124</v>
      </c>
      <c r="C68" s="50" t="s">
        <v>125</v>
      </c>
      <c r="D68" s="51">
        <v>21570</v>
      </c>
      <c r="E68" s="51">
        <v>21570</v>
      </c>
      <c r="F68" s="51">
        <f>'ごみ搬入量内訳'!H68</f>
        <v>5528</v>
      </c>
      <c r="G68" s="51">
        <f>'ごみ搬入量内訳'!AG68</f>
        <v>2103</v>
      </c>
      <c r="H68" s="51">
        <f>'ごみ搬入量内訳'!AH68</f>
        <v>0</v>
      </c>
      <c r="I68" s="51">
        <f t="shared" si="9"/>
        <v>7631</v>
      </c>
      <c r="J68" s="51">
        <f t="shared" si="10"/>
        <v>969.255879233588</v>
      </c>
      <c r="K68" s="51">
        <f>('ごみ搬入量内訳'!E68+'ごみ搬入量内訳'!AH68)/'ごみ処理概要'!D68/365*1000000</f>
        <v>703.9203358291894</v>
      </c>
      <c r="L68" s="51">
        <f>'ごみ搬入量内訳'!F68/'ごみ処理概要'!D68/365*1000000</f>
        <v>265.3355434043986</v>
      </c>
      <c r="M68" s="51">
        <f>'資源化量内訳'!BP68</f>
        <v>11</v>
      </c>
      <c r="N68" s="51">
        <f>'ごみ処理量内訳'!E68</f>
        <v>4907</v>
      </c>
      <c r="O68" s="51">
        <f>'ごみ処理量内訳'!L68</f>
        <v>0</v>
      </c>
      <c r="P68" s="51">
        <f t="shared" si="11"/>
        <v>1469</v>
      </c>
      <c r="Q68" s="51">
        <f>'ごみ処理量内訳'!G68</f>
        <v>0</v>
      </c>
      <c r="R68" s="51">
        <f>'ごみ処理量内訳'!H68</f>
        <v>1469</v>
      </c>
      <c r="S68" s="51">
        <f>'ごみ処理量内訳'!I68</f>
        <v>0</v>
      </c>
      <c r="T68" s="51">
        <f>'ごみ処理量内訳'!J68</f>
        <v>0</v>
      </c>
      <c r="U68" s="51">
        <f>'ごみ処理量内訳'!K68</f>
        <v>0</v>
      </c>
      <c r="V68" s="51">
        <f t="shared" si="12"/>
        <v>1255</v>
      </c>
      <c r="W68" s="51">
        <f>'資源化量内訳'!M68</f>
        <v>720</v>
      </c>
      <c r="X68" s="51">
        <f>'資源化量内訳'!N68</f>
        <v>77</v>
      </c>
      <c r="Y68" s="51">
        <f>'資源化量内訳'!O68</f>
        <v>178</v>
      </c>
      <c r="Z68" s="51">
        <f>'資源化量内訳'!P68</f>
        <v>16</v>
      </c>
      <c r="AA68" s="51">
        <f>'資源化量内訳'!Q68</f>
        <v>21</v>
      </c>
      <c r="AB68" s="51">
        <f>'資源化量内訳'!R68</f>
        <v>0</v>
      </c>
      <c r="AC68" s="51">
        <f>'資源化量内訳'!S68</f>
        <v>243</v>
      </c>
      <c r="AD68" s="51">
        <f t="shared" si="13"/>
        <v>7631</v>
      </c>
      <c r="AE68" s="52">
        <f t="shared" si="14"/>
        <v>100</v>
      </c>
      <c r="AF68" s="51">
        <f>'資源化量内訳'!AB68</f>
        <v>0</v>
      </c>
      <c r="AG68" s="51">
        <f>'資源化量内訳'!AJ68</f>
        <v>0</v>
      </c>
      <c r="AH68" s="51">
        <f>'資源化量内訳'!AR68</f>
        <v>288</v>
      </c>
      <c r="AI68" s="51">
        <f>'資源化量内訳'!AZ68</f>
        <v>0</v>
      </c>
      <c r="AJ68" s="51">
        <f>'資源化量内訳'!BH68</f>
        <v>0</v>
      </c>
      <c r="AK68" s="51" t="s">
        <v>195</v>
      </c>
      <c r="AL68" s="51">
        <f t="shared" si="15"/>
        <v>288</v>
      </c>
      <c r="AM68" s="52">
        <f t="shared" si="16"/>
        <v>20.334990840094218</v>
      </c>
      <c r="AN68" s="51">
        <f>'ごみ処理量内訳'!AC68</f>
        <v>0</v>
      </c>
      <c r="AO68" s="51">
        <f>'ごみ処理量内訳'!AD68</f>
        <v>962</v>
      </c>
      <c r="AP68" s="51">
        <f>'ごみ処理量内訳'!AE68</f>
        <v>80</v>
      </c>
      <c r="AQ68" s="51">
        <f t="shared" si="17"/>
        <v>1042</v>
      </c>
    </row>
    <row r="69" spans="1:43" ht="13.5">
      <c r="A69" s="26" t="s">
        <v>221</v>
      </c>
      <c r="B69" s="49" t="s">
        <v>126</v>
      </c>
      <c r="C69" s="50" t="s">
        <v>127</v>
      </c>
      <c r="D69" s="51">
        <v>17304</v>
      </c>
      <c r="E69" s="51">
        <v>17304</v>
      </c>
      <c r="F69" s="51">
        <f>'ごみ搬入量内訳'!H69</f>
        <v>3864</v>
      </c>
      <c r="G69" s="51">
        <f>'ごみ搬入量内訳'!AG69</f>
        <v>1022</v>
      </c>
      <c r="H69" s="51">
        <f>'ごみ搬入量内訳'!AH69</f>
        <v>0</v>
      </c>
      <c r="I69" s="51">
        <f t="shared" si="9"/>
        <v>4886</v>
      </c>
      <c r="J69" s="51">
        <f t="shared" si="10"/>
        <v>773.595779580618</v>
      </c>
      <c r="K69" s="51">
        <f>('ごみ搬入量内訳'!E69+'ごみ搬入量内訳'!AH69)/'ごみ処理概要'!D69/365*1000000</f>
        <v>558.5849182072084</v>
      </c>
      <c r="L69" s="51">
        <f>'ごみ搬入量内訳'!F69/'ごみ処理概要'!D69/365*1000000</f>
        <v>215.01086137340957</v>
      </c>
      <c r="M69" s="51">
        <f>'資源化量内訳'!BP69</f>
        <v>0</v>
      </c>
      <c r="N69" s="51">
        <f>'ごみ処理量内訳'!E69</f>
        <v>3516</v>
      </c>
      <c r="O69" s="51">
        <f>'ごみ処理量内訳'!L69</f>
        <v>0</v>
      </c>
      <c r="P69" s="51">
        <f t="shared" si="11"/>
        <v>656</v>
      </c>
      <c r="Q69" s="51">
        <f>'ごみ処理量内訳'!G69</f>
        <v>0</v>
      </c>
      <c r="R69" s="51">
        <f>'ごみ処理量内訳'!H69</f>
        <v>656</v>
      </c>
      <c r="S69" s="51">
        <f>'ごみ処理量内訳'!I69</f>
        <v>0</v>
      </c>
      <c r="T69" s="51">
        <f>'ごみ処理量内訳'!J69</f>
        <v>0</v>
      </c>
      <c r="U69" s="51">
        <f>'ごみ処理量内訳'!K69</f>
        <v>0</v>
      </c>
      <c r="V69" s="51">
        <f t="shared" si="12"/>
        <v>714</v>
      </c>
      <c r="W69" s="51">
        <f>'資源化量内訳'!M69</f>
        <v>326</v>
      </c>
      <c r="X69" s="51">
        <f>'資源化量内訳'!N69</f>
        <v>62</v>
      </c>
      <c r="Y69" s="51">
        <f>'資源化量内訳'!O69</f>
        <v>126</v>
      </c>
      <c r="Z69" s="51">
        <f>'資源化量内訳'!P69</f>
        <v>12</v>
      </c>
      <c r="AA69" s="51">
        <f>'資源化量内訳'!Q69</f>
        <v>10</v>
      </c>
      <c r="AB69" s="51">
        <f>'資源化量内訳'!R69</f>
        <v>0</v>
      </c>
      <c r="AC69" s="51">
        <f>'資源化量内訳'!S69</f>
        <v>178</v>
      </c>
      <c r="AD69" s="51">
        <f t="shared" si="13"/>
        <v>4886</v>
      </c>
      <c r="AE69" s="52">
        <f t="shared" si="14"/>
        <v>100</v>
      </c>
      <c r="AF69" s="51">
        <f>'資源化量内訳'!AB69</f>
        <v>0</v>
      </c>
      <c r="AG69" s="51">
        <f>'資源化量内訳'!AJ69</f>
        <v>0</v>
      </c>
      <c r="AH69" s="51">
        <f>'資源化量内訳'!AR69</f>
        <v>129</v>
      </c>
      <c r="AI69" s="51">
        <f>'資源化量内訳'!AZ69</f>
        <v>0</v>
      </c>
      <c r="AJ69" s="51">
        <f>'資源化量内訳'!BH69</f>
        <v>0</v>
      </c>
      <c r="AK69" s="51" t="s">
        <v>195</v>
      </c>
      <c r="AL69" s="51">
        <f t="shared" si="15"/>
        <v>129</v>
      </c>
      <c r="AM69" s="52">
        <f t="shared" si="16"/>
        <v>17.253376995497337</v>
      </c>
      <c r="AN69" s="51">
        <f>'ごみ処理量内訳'!AC69</f>
        <v>0</v>
      </c>
      <c r="AO69" s="51">
        <f>'ごみ処理量内訳'!AD69</f>
        <v>642</v>
      </c>
      <c r="AP69" s="51">
        <f>'ごみ処理量内訳'!AE69</f>
        <v>36</v>
      </c>
      <c r="AQ69" s="51">
        <f t="shared" si="17"/>
        <v>678</v>
      </c>
    </row>
    <row r="70" spans="1:43" ht="13.5">
      <c r="A70" s="26" t="s">
        <v>221</v>
      </c>
      <c r="B70" s="49" t="s">
        <v>128</v>
      </c>
      <c r="C70" s="50" t="s">
        <v>129</v>
      </c>
      <c r="D70" s="51">
        <v>17805</v>
      </c>
      <c r="E70" s="51">
        <v>14244</v>
      </c>
      <c r="F70" s="51">
        <f>'ごみ搬入量内訳'!H70</f>
        <v>3497</v>
      </c>
      <c r="G70" s="51">
        <f>'ごみ搬入量内訳'!AG70</f>
        <v>0</v>
      </c>
      <c r="H70" s="51">
        <f>'ごみ搬入量内訳'!AH70</f>
        <v>874</v>
      </c>
      <c r="I70" s="51">
        <f t="shared" si="9"/>
        <v>4371</v>
      </c>
      <c r="J70" s="51">
        <f t="shared" si="10"/>
        <v>672.5831207949129</v>
      </c>
      <c r="K70" s="51">
        <f>('ごみ搬入量内訳'!E70+'ごみ搬入量内訳'!AH70)/'ごみ処理概要'!D70/365*1000000</f>
        <v>646.4245459756187</v>
      </c>
      <c r="L70" s="51">
        <f>'ごみ搬入量内訳'!F70/'ごみ処理概要'!D70/365*1000000</f>
        <v>26.158574819294262</v>
      </c>
      <c r="M70" s="51">
        <f>'資源化量内訳'!BP70</f>
        <v>637</v>
      </c>
      <c r="N70" s="51">
        <f>'ごみ処理量内訳'!E70</f>
        <v>2921</v>
      </c>
      <c r="O70" s="51">
        <f>'ごみ処理量内訳'!L70</f>
        <v>0</v>
      </c>
      <c r="P70" s="51">
        <f t="shared" si="11"/>
        <v>571</v>
      </c>
      <c r="Q70" s="51">
        <f>'ごみ処理量内訳'!G70</f>
        <v>0</v>
      </c>
      <c r="R70" s="51">
        <f>'ごみ処理量内訳'!H70</f>
        <v>571</v>
      </c>
      <c r="S70" s="51">
        <f>'ごみ処理量内訳'!I70</f>
        <v>0</v>
      </c>
      <c r="T70" s="51">
        <f>'ごみ処理量内訳'!J70</f>
        <v>0</v>
      </c>
      <c r="U70" s="51">
        <f>'ごみ処理量内訳'!K70</f>
        <v>0</v>
      </c>
      <c r="V70" s="51">
        <f t="shared" si="12"/>
        <v>5</v>
      </c>
      <c r="W70" s="51">
        <f>'資源化量内訳'!M70</f>
        <v>0</v>
      </c>
      <c r="X70" s="51">
        <f>'資源化量内訳'!N70</f>
        <v>0</v>
      </c>
      <c r="Y70" s="51">
        <f>'資源化量内訳'!O70</f>
        <v>0</v>
      </c>
      <c r="Z70" s="51">
        <f>'資源化量内訳'!P70</f>
        <v>0</v>
      </c>
      <c r="AA70" s="51">
        <f>'資源化量内訳'!Q70</f>
        <v>5</v>
      </c>
      <c r="AB70" s="51">
        <f>'資源化量内訳'!R70</f>
        <v>0</v>
      </c>
      <c r="AC70" s="51">
        <f>'資源化量内訳'!S70</f>
        <v>0</v>
      </c>
      <c r="AD70" s="51">
        <f t="shared" si="13"/>
        <v>3497</v>
      </c>
      <c r="AE70" s="52">
        <f t="shared" si="14"/>
        <v>100</v>
      </c>
      <c r="AF70" s="51">
        <f>'資源化量内訳'!AB70</f>
        <v>0</v>
      </c>
      <c r="AG70" s="51">
        <f>'資源化量内訳'!AJ70</f>
        <v>0</v>
      </c>
      <c r="AH70" s="51">
        <f>'資源化量内訳'!AR70</f>
        <v>352</v>
      </c>
      <c r="AI70" s="51">
        <f>'資源化量内訳'!AZ70</f>
        <v>0</v>
      </c>
      <c r="AJ70" s="51">
        <f>'資源化量内訳'!BH70</f>
        <v>0</v>
      </c>
      <c r="AK70" s="51" t="s">
        <v>195</v>
      </c>
      <c r="AL70" s="51">
        <f t="shared" si="15"/>
        <v>352</v>
      </c>
      <c r="AM70" s="52">
        <f t="shared" si="16"/>
        <v>24.044508950169327</v>
      </c>
      <c r="AN70" s="51">
        <f>'ごみ処理量内訳'!AC70</f>
        <v>0</v>
      </c>
      <c r="AO70" s="51">
        <f>'ごみ処理量内訳'!AD70</f>
        <v>339</v>
      </c>
      <c r="AP70" s="51">
        <f>'ごみ処理量内訳'!AE70</f>
        <v>56</v>
      </c>
      <c r="AQ70" s="51">
        <f t="shared" si="17"/>
        <v>395</v>
      </c>
    </row>
    <row r="71" spans="1:43" ht="13.5">
      <c r="A71" s="26" t="s">
        <v>221</v>
      </c>
      <c r="B71" s="49" t="s">
        <v>130</v>
      </c>
      <c r="C71" s="50" t="s">
        <v>131</v>
      </c>
      <c r="D71" s="51">
        <v>15490</v>
      </c>
      <c r="E71" s="51">
        <v>12392</v>
      </c>
      <c r="F71" s="51">
        <f>'ごみ搬入量内訳'!H71</f>
        <v>3369</v>
      </c>
      <c r="G71" s="51">
        <f>'ごみ搬入量内訳'!AG71</f>
        <v>0</v>
      </c>
      <c r="H71" s="51">
        <f>'ごみ搬入量内訳'!AH71</f>
        <v>842</v>
      </c>
      <c r="I71" s="51">
        <f t="shared" si="9"/>
        <v>4211</v>
      </c>
      <c r="J71" s="51">
        <f t="shared" si="10"/>
        <v>744.8022144202623</v>
      </c>
      <c r="K71" s="51">
        <f>('ごみ搬入量内訳'!E71+'ごみ搬入量内訳'!AH71)/'ごみ処理概要'!D71/365*1000000</f>
        <v>610.7342784120555</v>
      </c>
      <c r="L71" s="51">
        <f>'ごみ搬入量内訳'!F71/'ごみ処理概要'!D71/365*1000000</f>
        <v>134.0679360082068</v>
      </c>
      <c r="M71" s="51">
        <f>'資源化量内訳'!BP71</f>
        <v>482</v>
      </c>
      <c r="N71" s="51">
        <f>'ごみ処理量内訳'!E71</f>
        <v>2579</v>
      </c>
      <c r="O71" s="51">
        <f>'ごみ処理量内訳'!L71</f>
        <v>0</v>
      </c>
      <c r="P71" s="51">
        <f t="shared" si="11"/>
        <v>479</v>
      </c>
      <c r="Q71" s="51">
        <f>'ごみ処理量内訳'!G71</f>
        <v>0</v>
      </c>
      <c r="R71" s="51">
        <f>'ごみ処理量内訳'!H71</f>
        <v>479</v>
      </c>
      <c r="S71" s="51">
        <f>'ごみ処理量内訳'!I71</f>
        <v>0</v>
      </c>
      <c r="T71" s="51">
        <f>'ごみ処理量内訳'!J71</f>
        <v>0</v>
      </c>
      <c r="U71" s="51">
        <f>'ごみ処理量内訳'!K71</f>
        <v>0</v>
      </c>
      <c r="V71" s="51">
        <f t="shared" si="12"/>
        <v>311</v>
      </c>
      <c r="W71" s="51">
        <f>'資源化量内訳'!M71</f>
        <v>307</v>
      </c>
      <c r="X71" s="51">
        <f>'資源化量内訳'!N71</f>
        <v>0</v>
      </c>
      <c r="Y71" s="51">
        <f>'資源化量内訳'!O71</f>
        <v>0</v>
      </c>
      <c r="Z71" s="51">
        <f>'資源化量内訳'!P71</f>
        <v>0</v>
      </c>
      <c r="AA71" s="51">
        <f>'資源化量内訳'!Q71</f>
        <v>0</v>
      </c>
      <c r="AB71" s="51">
        <f>'資源化量内訳'!R71</f>
        <v>0</v>
      </c>
      <c r="AC71" s="51">
        <f>'資源化量内訳'!S71</f>
        <v>4</v>
      </c>
      <c r="AD71" s="51">
        <f t="shared" si="13"/>
        <v>3369</v>
      </c>
      <c r="AE71" s="52">
        <f t="shared" si="14"/>
        <v>100</v>
      </c>
      <c r="AF71" s="51">
        <f>'資源化量内訳'!AB71</f>
        <v>0</v>
      </c>
      <c r="AG71" s="51">
        <f>'資源化量内訳'!AJ71</f>
        <v>0</v>
      </c>
      <c r="AH71" s="51">
        <f>'資源化量内訳'!AR71</f>
        <v>340</v>
      </c>
      <c r="AI71" s="51">
        <f>'資源化量内訳'!AZ71</f>
        <v>0</v>
      </c>
      <c r="AJ71" s="51">
        <f>'資源化量内訳'!BH71</f>
        <v>0</v>
      </c>
      <c r="AK71" s="51" t="s">
        <v>195</v>
      </c>
      <c r="AL71" s="51">
        <f t="shared" si="15"/>
        <v>340</v>
      </c>
      <c r="AM71" s="52">
        <f t="shared" si="16"/>
        <v>29.42092962866788</v>
      </c>
      <c r="AN71" s="51">
        <f>'ごみ処理量内訳'!AC71</f>
        <v>0</v>
      </c>
      <c r="AO71" s="51">
        <f>'ごみ処理量内訳'!AD71</f>
        <v>294</v>
      </c>
      <c r="AP71" s="51">
        <f>'ごみ処理量内訳'!AE71</f>
        <v>39</v>
      </c>
      <c r="AQ71" s="51">
        <f t="shared" si="17"/>
        <v>333</v>
      </c>
    </row>
    <row r="72" spans="1:43" ht="13.5">
      <c r="A72" s="26" t="s">
        <v>221</v>
      </c>
      <c r="B72" s="49" t="s">
        <v>132</v>
      </c>
      <c r="C72" s="50" t="s">
        <v>133</v>
      </c>
      <c r="D72" s="51">
        <v>14253</v>
      </c>
      <c r="E72" s="51">
        <v>14253</v>
      </c>
      <c r="F72" s="51">
        <f>'ごみ搬入量内訳'!H72</f>
        <v>2677</v>
      </c>
      <c r="G72" s="51">
        <f>'ごみ搬入量内訳'!AG72</f>
        <v>146</v>
      </c>
      <c r="H72" s="51">
        <f>'ごみ搬入量内訳'!AH72</f>
        <v>0</v>
      </c>
      <c r="I72" s="51">
        <f t="shared" si="9"/>
        <v>2823</v>
      </c>
      <c r="J72" s="51">
        <f t="shared" si="10"/>
        <v>542.6399056579293</v>
      </c>
      <c r="K72" s="51">
        <f>('ごみ搬入量内訳'!E72+'ごみ搬入量内訳'!AH72)/'ごみ処理概要'!D72/365*1000000</f>
        <v>479.5914150253395</v>
      </c>
      <c r="L72" s="51">
        <f>'ごみ搬入量内訳'!F72/'ごみ処理概要'!D72/365*1000000</f>
        <v>63.048490632589726</v>
      </c>
      <c r="M72" s="51">
        <f>'資源化量内訳'!BP72</f>
        <v>363</v>
      </c>
      <c r="N72" s="51">
        <f>'ごみ処理量内訳'!E72</f>
        <v>2401</v>
      </c>
      <c r="O72" s="51">
        <f>'ごみ処理量内訳'!L72</f>
        <v>0</v>
      </c>
      <c r="P72" s="51">
        <f t="shared" si="11"/>
        <v>422</v>
      </c>
      <c r="Q72" s="51">
        <f>'ごみ処理量内訳'!G72</f>
        <v>158</v>
      </c>
      <c r="R72" s="51">
        <f>'ごみ処理量内訳'!H72</f>
        <v>264</v>
      </c>
      <c r="S72" s="51">
        <f>'ごみ処理量内訳'!I72</f>
        <v>0</v>
      </c>
      <c r="T72" s="51">
        <f>'ごみ処理量内訳'!J72</f>
        <v>0</v>
      </c>
      <c r="U72" s="51">
        <f>'ごみ処理量内訳'!K72</f>
        <v>0</v>
      </c>
      <c r="V72" s="51">
        <f t="shared" si="12"/>
        <v>0</v>
      </c>
      <c r="W72" s="51">
        <f>'資源化量内訳'!M72</f>
        <v>0</v>
      </c>
      <c r="X72" s="51">
        <f>'資源化量内訳'!N72</f>
        <v>0</v>
      </c>
      <c r="Y72" s="51">
        <f>'資源化量内訳'!O72</f>
        <v>0</v>
      </c>
      <c r="Z72" s="51">
        <f>'資源化量内訳'!P72</f>
        <v>0</v>
      </c>
      <c r="AA72" s="51">
        <f>'資源化量内訳'!Q72</f>
        <v>0</v>
      </c>
      <c r="AB72" s="51">
        <f>'資源化量内訳'!R72</f>
        <v>0</v>
      </c>
      <c r="AC72" s="51">
        <f>'資源化量内訳'!S72</f>
        <v>0</v>
      </c>
      <c r="AD72" s="51">
        <f t="shared" si="13"/>
        <v>2823</v>
      </c>
      <c r="AE72" s="52">
        <f t="shared" si="14"/>
        <v>100</v>
      </c>
      <c r="AF72" s="51">
        <f>'資源化量内訳'!AB72</f>
        <v>243</v>
      </c>
      <c r="AG72" s="51">
        <f>'資源化量内訳'!AJ72</f>
        <v>69</v>
      </c>
      <c r="AH72" s="51">
        <f>'資源化量内訳'!AR72</f>
        <v>262</v>
      </c>
      <c r="AI72" s="51">
        <f>'資源化量内訳'!AZ72</f>
        <v>0</v>
      </c>
      <c r="AJ72" s="51">
        <f>'資源化量内訳'!BH72</f>
        <v>0</v>
      </c>
      <c r="AK72" s="51" t="s">
        <v>195</v>
      </c>
      <c r="AL72" s="51">
        <f t="shared" si="15"/>
        <v>574</v>
      </c>
      <c r="AM72" s="52">
        <f t="shared" si="16"/>
        <v>29.409918392969242</v>
      </c>
      <c r="AN72" s="51">
        <f>'ごみ処理量内訳'!AC72</f>
        <v>0</v>
      </c>
      <c r="AO72" s="51">
        <f>'ごみ処理量内訳'!AD72</f>
        <v>98</v>
      </c>
      <c r="AP72" s="51">
        <f>'ごみ処理量内訳'!AE72</f>
        <v>0</v>
      </c>
      <c r="AQ72" s="51">
        <f t="shared" si="17"/>
        <v>98</v>
      </c>
    </row>
    <row r="73" spans="1:43" ht="13.5">
      <c r="A73" s="26" t="s">
        <v>221</v>
      </c>
      <c r="B73" s="49" t="s">
        <v>134</v>
      </c>
      <c r="C73" s="50" t="s">
        <v>135</v>
      </c>
      <c r="D73" s="51">
        <v>14324</v>
      </c>
      <c r="E73" s="51">
        <v>14324</v>
      </c>
      <c r="F73" s="51">
        <f>'ごみ搬入量内訳'!H73</f>
        <v>3029</v>
      </c>
      <c r="G73" s="51">
        <f>'ごみ搬入量内訳'!AG73</f>
        <v>16</v>
      </c>
      <c r="H73" s="51">
        <f>'ごみ搬入量内訳'!AH73</f>
        <v>0</v>
      </c>
      <c r="I73" s="51">
        <f t="shared" si="9"/>
        <v>3045</v>
      </c>
      <c r="J73" s="51">
        <f t="shared" si="10"/>
        <v>582.4117392784598</v>
      </c>
      <c r="K73" s="51">
        <f>('ごみ搬入量内訳'!E73+'ごみ搬入量内訳'!AH73)/'ごみ処理概要'!D73/365*1000000</f>
        <v>481.80465393840393</v>
      </c>
      <c r="L73" s="51">
        <f>'ごみ搬入量内訳'!F73/'ごみ処理概要'!D73/365*1000000</f>
        <v>100.60708534005576</v>
      </c>
      <c r="M73" s="51">
        <f>'資源化量内訳'!BP73</f>
        <v>273</v>
      </c>
      <c r="N73" s="51">
        <f>'ごみ処理量内訳'!E73</f>
        <v>2617</v>
      </c>
      <c r="O73" s="51">
        <f>'ごみ処理量内訳'!L73</f>
        <v>0</v>
      </c>
      <c r="P73" s="51">
        <f t="shared" si="11"/>
        <v>428</v>
      </c>
      <c r="Q73" s="51">
        <f>'ごみ処理量内訳'!G73</f>
        <v>122</v>
      </c>
      <c r="R73" s="51">
        <f>'ごみ処理量内訳'!H73</f>
        <v>306</v>
      </c>
      <c r="S73" s="51">
        <f>'ごみ処理量内訳'!I73</f>
        <v>0</v>
      </c>
      <c r="T73" s="51">
        <f>'ごみ処理量内訳'!J73</f>
        <v>0</v>
      </c>
      <c r="U73" s="51">
        <f>'ごみ処理量内訳'!K73</f>
        <v>0</v>
      </c>
      <c r="V73" s="51">
        <f t="shared" si="12"/>
        <v>0</v>
      </c>
      <c r="W73" s="51">
        <f>'資源化量内訳'!M73</f>
        <v>0</v>
      </c>
      <c r="X73" s="51">
        <f>'資源化量内訳'!N73</f>
        <v>0</v>
      </c>
      <c r="Y73" s="51">
        <f>'資源化量内訳'!O73</f>
        <v>0</v>
      </c>
      <c r="Z73" s="51">
        <f>'資源化量内訳'!P73</f>
        <v>0</v>
      </c>
      <c r="AA73" s="51">
        <f>'資源化量内訳'!Q73</f>
        <v>0</v>
      </c>
      <c r="AB73" s="51">
        <f>'資源化量内訳'!R73</f>
        <v>0</v>
      </c>
      <c r="AC73" s="51">
        <f>'資源化量内訳'!S73</f>
        <v>0</v>
      </c>
      <c r="AD73" s="51">
        <f t="shared" si="13"/>
        <v>3045</v>
      </c>
      <c r="AE73" s="52">
        <f t="shared" si="14"/>
        <v>100</v>
      </c>
      <c r="AF73" s="51">
        <f>'資源化量内訳'!AB73</f>
        <v>12</v>
      </c>
      <c r="AG73" s="51">
        <f>'資源化量内訳'!AJ73</f>
        <v>53</v>
      </c>
      <c r="AH73" s="51">
        <f>'資源化量内訳'!AR73</f>
        <v>303</v>
      </c>
      <c r="AI73" s="51">
        <f>'資源化量内訳'!AZ73</f>
        <v>0</v>
      </c>
      <c r="AJ73" s="51">
        <f>'資源化量内訳'!BH73</f>
        <v>0</v>
      </c>
      <c r="AK73" s="51" t="s">
        <v>195</v>
      </c>
      <c r="AL73" s="51">
        <f t="shared" si="15"/>
        <v>368</v>
      </c>
      <c r="AM73" s="52">
        <f t="shared" si="16"/>
        <v>19.318866787221218</v>
      </c>
      <c r="AN73" s="51">
        <f>'ごみ処理量内訳'!AC73</f>
        <v>0</v>
      </c>
      <c r="AO73" s="51">
        <f>'ごみ処理量内訳'!AD73</f>
        <v>304</v>
      </c>
      <c r="AP73" s="51">
        <f>'ごみ処理量内訳'!AE73</f>
        <v>0</v>
      </c>
      <c r="AQ73" s="51">
        <f t="shared" si="17"/>
        <v>304</v>
      </c>
    </row>
    <row r="74" spans="1:43" ht="13.5">
      <c r="A74" s="26" t="s">
        <v>221</v>
      </c>
      <c r="B74" s="49" t="s">
        <v>136</v>
      </c>
      <c r="C74" s="50" t="s">
        <v>137</v>
      </c>
      <c r="D74" s="51">
        <v>15860</v>
      </c>
      <c r="E74" s="51">
        <v>15860</v>
      </c>
      <c r="F74" s="51">
        <f>'ごみ搬入量内訳'!H74</f>
        <v>3889</v>
      </c>
      <c r="G74" s="51">
        <f>'ごみ搬入量内訳'!AG74</f>
        <v>265</v>
      </c>
      <c r="H74" s="51">
        <f>'ごみ搬入量内訳'!AH74</f>
        <v>0</v>
      </c>
      <c r="I74" s="51">
        <f t="shared" si="9"/>
        <v>4154</v>
      </c>
      <c r="J74" s="51">
        <f t="shared" si="10"/>
        <v>717.580196583116</v>
      </c>
      <c r="K74" s="51">
        <f>('ごみ搬入量内訳'!E74+'ごみ搬入量内訳'!AH74)/'ごみ処理概要'!D74/365*1000000</f>
        <v>557.7916357166301</v>
      </c>
      <c r="L74" s="51">
        <f>'ごみ搬入量内訳'!F74/'ごみ処理概要'!D74/365*1000000</f>
        <v>159.78856086648585</v>
      </c>
      <c r="M74" s="51">
        <f>'資源化量内訳'!BP74</f>
        <v>193</v>
      </c>
      <c r="N74" s="51">
        <f>'ごみ処理量内訳'!E74</f>
        <v>3486</v>
      </c>
      <c r="O74" s="51">
        <f>'ごみ処理量内訳'!L74</f>
        <v>0</v>
      </c>
      <c r="P74" s="51">
        <f t="shared" si="11"/>
        <v>668</v>
      </c>
      <c r="Q74" s="51">
        <f>'ごみ処理量内訳'!G74</f>
        <v>180</v>
      </c>
      <c r="R74" s="51">
        <f>'ごみ処理量内訳'!H74</f>
        <v>488</v>
      </c>
      <c r="S74" s="51">
        <f>'ごみ処理量内訳'!I74</f>
        <v>0</v>
      </c>
      <c r="T74" s="51">
        <f>'ごみ処理量内訳'!J74</f>
        <v>0</v>
      </c>
      <c r="U74" s="51">
        <f>'ごみ処理量内訳'!K74</f>
        <v>0</v>
      </c>
      <c r="V74" s="51">
        <f t="shared" si="12"/>
        <v>0</v>
      </c>
      <c r="W74" s="51">
        <f>'資源化量内訳'!M74</f>
        <v>0</v>
      </c>
      <c r="X74" s="51">
        <f>'資源化量内訳'!N74</f>
        <v>0</v>
      </c>
      <c r="Y74" s="51">
        <f>'資源化量内訳'!O74</f>
        <v>0</v>
      </c>
      <c r="Z74" s="51">
        <f>'資源化量内訳'!P74</f>
        <v>0</v>
      </c>
      <c r="AA74" s="51">
        <f>'資源化量内訳'!Q74</f>
        <v>0</v>
      </c>
      <c r="AB74" s="51">
        <f>'資源化量内訳'!R74</f>
        <v>0</v>
      </c>
      <c r="AC74" s="51">
        <f>'資源化量内訳'!S74</f>
        <v>0</v>
      </c>
      <c r="AD74" s="51">
        <f t="shared" si="13"/>
        <v>4154</v>
      </c>
      <c r="AE74" s="52">
        <f t="shared" si="14"/>
        <v>100</v>
      </c>
      <c r="AF74" s="51">
        <f>'資源化量内訳'!AB74</f>
        <v>348</v>
      </c>
      <c r="AG74" s="51">
        <f>'資源化量内訳'!AJ74</f>
        <v>79</v>
      </c>
      <c r="AH74" s="51">
        <f>'資源化量内訳'!AR74</f>
        <v>484</v>
      </c>
      <c r="AI74" s="51">
        <f>'資源化量内訳'!AZ74</f>
        <v>0</v>
      </c>
      <c r="AJ74" s="51">
        <f>'資源化量内訳'!BH74</f>
        <v>0</v>
      </c>
      <c r="AK74" s="51" t="s">
        <v>195</v>
      </c>
      <c r="AL74" s="51">
        <f t="shared" si="15"/>
        <v>911</v>
      </c>
      <c r="AM74" s="52">
        <f t="shared" si="16"/>
        <v>25.396825396825395</v>
      </c>
      <c r="AN74" s="51">
        <f>'ごみ処理量内訳'!AC74</f>
        <v>0</v>
      </c>
      <c r="AO74" s="51">
        <f>'ごみ処理量内訳'!AD74</f>
        <v>140</v>
      </c>
      <c r="AP74" s="51">
        <f>'ごみ処理量内訳'!AE74</f>
        <v>0</v>
      </c>
      <c r="AQ74" s="51">
        <f t="shared" si="17"/>
        <v>140</v>
      </c>
    </row>
    <row r="75" spans="1:43" ht="13.5">
      <c r="A75" s="26" t="s">
        <v>221</v>
      </c>
      <c r="B75" s="49" t="s">
        <v>138</v>
      </c>
      <c r="C75" s="50" t="s">
        <v>139</v>
      </c>
      <c r="D75" s="51">
        <v>15090</v>
      </c>
      <c r="E75" s="51">
        <v>15090</v>
      </c>
      <c r="F75" s="51">
        <f>'ごみ搬入量内訳'!H75</f>
        <v>2322</v>
      </c>
      <c r="G75" s="51">
        <f>'ごみ搬入量内訳'!AG75</f>
        <v>575</v>
      </c>
      <c r="H75" s="51">
        <f>'ごみ搬入量内訳'!AH75</f>
        <v>0</v>
      </c>
      <c r="I75" s="51">
        <f t="shared" si="9"/>
        <v>2897</v>
      </c>
      <c r="J75" s="51">
        <f t="shared" si="10"/>
        <v>525.9765607269624</v>
      </c>
      <c r="K75" s="51">
        <f>('ごみ搬入量内訳'!E75+'ごみ搬入量内訳'!AH75)/'ごみ処理概要'!D75/365*1000000</f>
        <v>386.9023303103752</v>
      </c>
      <c r="L75" s="51">
        <f>'ごみ搬入量内訳'!F75/'ごみ処理概要'!D75/365*1000000</f>
        <v>139.07423041658723</v>
      </c>
      <c r="M75" s="51">
        <f>'資源化量内訳'!BP75</f>
        <v>444</v>
      </c>
      <c r="N75" s="51">
        <f>'ごみ処理量内訳'!E75</f>
        <v>2515</v>
      </c>
      <c r="O75" s="51">
        <f>'ごみ処理量内訳'!L75</f>
        <v>0</v>
      </c>
      <c r="P75" s="51">
        <f t="shared" si="11"/>
        <v>382</v>
      </c>
      <c r="Q75" s="51">
        <f>'ごみ処理量内訳'!G75</f>
        <v>0</v>
      </c>
      <c r="R75" s="51">
        <f>'ごみ処理量内訳'!H75</f>
        <v>382</v>
      </c>
      <c r="S75" s="51">
        <f>'ごみ処理量内訳'!I75</f>
        <v>0</v>
      </c>
      <c r="T75" s="51">
        <f>'ごみ処理量内訳'!J75</f>
        <v>0</v>
      </c>
      <c r="U75" s="51">
        <f>'ごみ処理量内訳'!K75</f>
        <v>0</v>
      </c>
      <c r="V75" s="51">
        <f t="shared" si="12"/>
        <v>0</v>
      </c>
      <c r="W75" s="51">
        <f>'資源化量内訳'!M75</f>
        <v>0</v>
      </c>
      <c r="X75" s="51">
        <f>'資源化量内訳'!N75</f>
        <v>0</v>
      </c>
      <c r="Y75" s="51">
        <f>'資源化量内訳'!O75</f>
        <v>0</v>
      </c>
      <c r="Z75" s="51">
        <f>'資源化量内訳'!P75</f>
        <v>0</v>
      </c>
      <c r="AA75" s="51">
        <f>'資源化量内訳'!Q75</f>
        <v>0</v>
      </c>
      <c r="AB75" s="51">
        <f>'資源化量内訳'!R75</f>
        <v>0</v>
      </c>
      <c r="AC75" s="51">
        <f>'資源化量内訳'!S75</f>
        <v>0</v>
      </c>
      <c r="AD75" s="51">
        <f t="shared" si="13"/>
        <v>2897</v>
      </c>
      <c r="AE75" s="52">
        <f t="shared" si="14"/>
        <v>100</v>
      </c>
      <c r="AF75" s="51">
        <f>'資源化量内訳'!AB75</f>
        <v>0</v>
      </c>
      <c r="AG75" s="51">
        <f>'資源化量内訳'!AJ75</f>
        <v>0</v>
      </c>
      <c r="AH75" s="51">
        <f>'資源化量内訳'!AR75</f>
        <v>272</v>
      </c>
      <c r="AI75" s="51">
        <f>'資源化量内訳'!AZ75</f>
        <v>0</v>
      </c>
      <c r="AJ75" s="51">
        <f>'資源化量内訳'!BH75</f>
        <v>0</v>
      </c>
      <c r="AK75" s="51" t="s">
        <v>195</v>
      </c>
      <c r="AL75" s="51">
        <f t="shared" si="15"/>
        <v>272</v>
      </c>
      <c r="AM75" s="52">
        <f t="shared" si="16"/>
        <v>21.430709368452558</v>
      </c>
      <c r="AN75" s="51">
        <f>'ごみ処理量内訳'!AC75</f>
        <v>0</v>
      </c>
      <c r="AO75" s="51">
        <f>'ごみ処理量内訳'!AD75</f>
        <v>318</v>
      </c>
      <c r="AP75" s="51">
        <f>'ごみ処理量内訳'!AE75</f>
        <v>102</v>
      </c>
      <c r="AQ75" s="51">
        <f t="shared" si="17"/>
        <v>420</v>
      </c>
    </row>
    <row r="76" spans="1:43" ht="13.5">
      <c r="A76" s="26" t="s">
        <v>221</v>
      </c>
      <c r="B76" s="49" t="s">
        <v>140</v>
      </c>
      <c r="C76" s="50" t="s">
        <v>141</v>
      </c>
      <c r="D76" s="51">
        <v>4347</v>
      </c>
      <c r="E76" s="51">
        <v>4347</v>
      </c>
      <c r="F76" s="51">
        <f>'ごみ搬入量内訳'!H76</f>
        <v>515</v>
      </c>
      <c r="G76" s="51">
        <f>'ごみ搬入量内訳'!AG76</f>
        <v>92</v>
      </c>
      <c r="H76" s="51">
        <f>'ごみ搬入量内訳'!AH76</f>
        <v>0</v>
      </c>
      <c r="I76" s="51">
        <f t="shared" si="9"/>
        <v>607</v>
      </c>
      <c r="J76" s="51">
        <f t="shared" si="10"/>
        <v>382.5658381941884</v>
      </c>
      <c r="K76" s="51">
        <f>('ごみ搬入量内訳'!E76+'ごみ搬入量内訳'!AH76)/'ごみ処理概要'!D76/365*1000000</f>
        <v>361.13710920143313</v>
      </c>
      <c r="L76" s="51">
        <f>'ごみ搬入量内訳'!F76/'ごみ処理概要'!D76/365*1000000</f>
        <v>21.428728992755197</v>
      </c>
      <c r="M76" s="51">
        <f>'資源化量内訳'!BP76</f>
        <v>158</v>
      </c>
      <c r="N76" s="51">
        <f>'ごみ処理量内訳'!E76</f>
        <v>534</v>
      </c>
      <c r="O76" s="51">
        <f>'ごみ処理量内訳'!L76</f>
        <v>0</v>
      </c>
      <c r="P76" s="51">
        <f t="shared" si="11"/>
        <v>73</v>
      </c>
      <c r="Q76" s="51">
        <f>'ごみ処理量内訳'!G76</f>
        <v>0</v>
      </c>
      <c r="R76" s="51">
        <f>'ごみ処理量内訳'!H76</f>
        <v>73</v>
      </c>
      <c r="S76" s="51">
        <f>'ごみ処理量内訳'!I76</f>
        <v>0</v>
      </c>
      <c r="T76" s="51">
        <f>'ごみ処理量内訳'!J76</f>
        <v>0</v>
      </c>
      <c r="U76" s="51">
        <f>'ごみ処理量内訳'!K76</f>
        <v>0</v>
      </c>
      <c r="V76" s="51">
        <f t="shared" si="12"/>
        <v>0</v>
      </c>
      <c r="W76" s="51">
        <f>'資源化量内訳'!M76</f>
        <v>0</v>
      </c>
      <c r="X76" s="51">
        <f>'資源化量内訳'!N76</f>
        <v>0</v>
      </c>
      <c r="Y76" s="51">
        <f>'資源化量内訳'!O76</f>
        <v>0</v>
      </c>
      <c r="Z76" s="51">
        <f>'資源化量内訳'!P76</f>
        <v>0</v>
      </c>
      <c r="AA76" s="51">
        <f>'資源化量内訳'!Q76</f>
        <v>0</v>
      </c>
      <c r="AB76" s="51">
        <f>'資源化量内訳'!R76</f>
        <v>0</v>
      </c>
      <c r="AC76" s="51">
        <f>'資源化量内訳'!S76</f>
        <v>0</v>
      </c>
      <c r="AD76" s="51">
        <f t="shared" si="13"/>
        <v>607</v>
      </c>
      <c r="AE76" s="52">
        <f t="shared" si="14"/>
        <v>100</v>
      </c>
      <c r="AF76" s="51">
        <f>'資源化量内訳'!AB76</f>
        <v>0</v>
      </c>
      <c r="AG76" s="51">
        <f>'資源化量内訳'!AJ76</f>
        <v>0</v>
      </c>
      <c r="AH76" s="51">
        <f>'資源化量内訳'!AR76</f>
        <v>52</v>
      </c>
      <c r="AI76" s="51">
        <f>'資源化量内訳'!AZ76</f>
        <v>0</v>
      </c>
      <c r="AJ76" s="51">
        <f>'資源化量内訳'!BH76</f>
        <v>0</v>
      </c>
      <c r="AK76" s="51" t="s">
        <v>195</v>
      </c>
      <c r="AL76" s="51">
        <f t="shared" si="15"/>
        <v>52</v>
      </c>
      <c r="AM76" s="52">
        <f t="shared" si="16"/>
        <v>27.450980392156865</v>
      </c>
      <c r="AN76" s="51">
        <f>'ごみ処理量内訳'!AC76</f>
        <v>0</v>
      </c>
      <c r="AO76" s="51">
        <f>'ごみ処理量内訳'!AD76</f>
        <v>68</v>
      </c>
      <c r="AP76" s="51">
        <f>'ごみ処理量内訳'!AE76</f>
        <v>20</v>
      </c>
      <c r="AQ76" s="51">
        <f t="shared" si="17"/>
        <v>88</v>
      </c>
    </row>
    <row r="77" spans="1:43" ht="13.5">
      <c r="A77" s="26" t="s">
        <v>221</v>
      </c>
      <c r="B77" s="49" t="s">
        <v>142</v>
      </c>
      <c r="C77" s="50" t="s">
        <v>143</v>
      </c>
      <c r="D77" s="51">
        <v>12862</v>
      </c>
      <c r="E77" s="51">
        <v>12862</v>
      </c>
      <c r="F77" s="51">
        <f>'ごみ搬入量内訳'!H77</f>
        <v>1940</v>
      </c>
      <c r="G77" s="51">
        <f>'ごみ搬入量内訳'!AG77</f>
        <v>111</v>
      </c>
      <c r="H77" s="51">
        <f>'ごみ搬入量内訳'!AH77</f>
        <v>485</v>
      </c>
      <c r="I77" s="51">
        <f t="shared" si="9"/>
        <v>2536</v>
      </c>
      <c r="J77" s="51">
        <f t="shared" si="10"/>
        <v>540.1916657968785</v>
      </c>
      <c r="K77" s="51">
        <f>('ごみ搬入量内訳'!E77+'ごみ搬入量内訳'!AH77)/'ごみ処理概要'!D77/365*1000000</f>
        <v>509.9443406615644</v>
      </c>
      <c r="L77" s="51">
        <f>'ごみ搬入量内訳'!F77/'ごみ処理概要'!D77/365*1000000</f>
        <v>30.24732513531418</v>
      </c>
      <c r="M77" s="51">
        <f>'資源化量内訳'!BP77</f>
        <v>453</v>
      </c>
      <c r="N77" s="51">
        <f>'ごみ処理量内訳'!E77</f>
        <v>1741</v>
      </c>
      <c r="O77" s="51">
        <f>'ごみ処理量内訳'!L77</f>
        <v>0</v>
      </c>
      <c r="P77" s="51">
        <f t="shared" si="11"/>
        <v>310</v>
      </c>
      <c r="Q77" s="51">
        <f>'ごみ処理量内訳'!G77</f>
        <v>118</v>
      </c>
      <c r="R77" s="51">
        <f>'ごみ処理量内訳'!H77</f>
        <v>192</v>
      </c>
      <c r="S77" s="51">
        <f>'ごみ処理量内訳'!I77</f>
        <v>0</v>
      </c>
      <c r="T77" s="51">
        <f>'ごみ処理量内訳'!J77</f>
        <v>0</v>
      </c>
      <c r="U77" s="51">
        <f>'ごみ処理量内訳'!K77</f>
        <v>0</v>
      </c>
      <c r="V77" s="51">
        <f t="shared" si="12"/>
        <v>0</v>
      </c>
      <c r="W77" s="51">
        <f>'資源化量内訳'!M77</f>
        <v>0</v>
      </c>
      <c r="X77" s="51">
        <f>'資源化量内訳'!N77</f>
        <v>0</v>
      </c>
      <c r="Y77" s="51">
        <f>'資源化量内訳'!O77</f>
        <v>0</v>
      </c>
      <c r="Z77" s="51">
        <f>'資源化量内訳'!P77</f>
        <v>0</v>
      </c>
      <c r="AA77" s="51">
        <f>'資源化量内訳'!Q77</f>
        <v>0</v>
      </c>
      <c r="AB77" s="51">
        <f>'資源化量内訳'!R77</f>
        <v>0</v>
      </c>
      <c r="AC77" s="51">
        <f>'資源化量内訳'!S77</f>
        <v>0</v>
      </c>
      <c r="AD77" s="51">
        <f t="shared" si="13"/>
        <v>2051</v>
      </c>
      <c r="AE77" s="52">
        <f t="shared" si="14"/>
        <v>100</v>
      </c>
      <c r="AF77" s="51">
        <f>'資源化量内訳'!AB77</f>
        <v>176</v>
      </c>
      <c r="AG77" s="51">
        <f>'資源化量内訳'!AJ77</f>
        <v>51</v>
      </c>
      <c r="AH77" s="51">
        <f>'資源化量内訳'!AR77</f>
        <v>190</v>
      </c>
      <c r="AI77" s="51">
        <f>'資源化量内訳'!AZ77</f>
        <v>0</v>
      </c>
      <c r="AJ77" s="51">
        <f>'資源化量内訳'!BH77</f>
        <v>0</v>
      </c>
      <c r="AK77" s="51" t="s">
        <v>195</v>
      </c>
      <c r="AL77" s="51">
        <f t="shared" si="15"/>
        <v>417</v>
      </c>
      <c r="AM77" s="52">
        <f t="shared" si="16"/>
        <v>34.7444089456869</v>
      </c>
      <c r="AN77" s="51">
        <f>'ごみ処理量内訳'!AC77</f>
        <v>0</v>
      </c>
      <c r="AO77" s="51">
        <f>'ごみ処理量内訳'!AD77</f>
        <v>72</v>
      </c>
      <c r="AP77" s="51">
        <f>'ごみ処理量内訳'!AE77</f>
        <v>0</v>
      </c>
      <c r="AQ77" s="51">
        <f t="shared" si="17"/>
        <v>72</v>
      </c>
    </row>
    <row r="78" spans="1:43" ht="13.5">
      <c r="A78" s="26" t="s">
        <v>221</v>
      </c>
      <c r="B78" s="49" t="s">
        <v>144</v>
      </c>
      <c r="C78" s="50" t="s">
        <v>194</v>
      </c>
      <c r="D78" s="51">
        <v>19761</v>
      </c>
      <c r="E78" s="51">
        <v>19761</v>
      </c>
      <c r="F78" s="51">
        <f>'ごみ搬入量内訳'!H78</f>
        <v>5241</v>
      </c>
      <c r="G78" s="51">
        <f>'ごみ搬入量内訳'!AG78</f>
        <v>264</v>
      </c>
      <c r="H78" s="51">
        <f>'ごみ搬入量内訳'!AH78</f>
        <v>252</v>
      </c>
      <c r="I78" s="51">
        <f t="shared" si="9"/>
        <v>5757</v>
      </c>
      <c r="J78" s="51">
        <f t="shared" si="10"/>
        <v>798.1682475444577</v>
      </c>
      <c r="K78" s="51">
        <f>('ごみ搬入量内訳'!E78+'ごみ搬入量内訳'!AH78)/'ごみ処理概要'!D78/365*1000000</f>
        <v>564.9705764710204</v>
      </c>
      <c r="L78" s="51">
        <f>'ごみ搬入量内訳'!F78/'ごみ処理概要'!D78/365*1000000</f>
        <v>233.19767107343716</v>
      </c>
      <c r="M78" s="51">
        <f>'資源化量内訳'!BP78</f>
        <v>237</v>
      </c>
      <c r="N78" s="51">
        <f>'ごみ処理量内訳'!E78</f>
        <v>4771</v>
      </c>
      <c r="O78" s="51">
        <f>'ごみ処理量内訳'!L78</f>
        <v>0</v>
      </c>
      <c r="P78" s="51">
        <f t="shared" si="11"/>
        <v>734</v>
      </c>
      <c r="Q78" s="51">
        <f>'ごみ処理量内訳'!G78</f>
        <v>177</v>
      </c>
      <c r="R78" s="51">
        <f>'ごみ処理量内訳'!H78</f>
        <v>557</v>
      </c>
      <c r="S78" s="51">
        <f>'ごみ処理量内訳'!I78</f>
        <v>0</v>
      </c>
      <c r="T78" s="51">
        <f>'ごみ処理量内訳'!J78</f>
        <v>0</v>
      </c>
      <c r="U78" s="51">
        <f>'ごみ処理量内訳'!K78</f>
        <v>0</v>
      </c>
      <c r="V78" s="51">
        <f t="shared" si="12"/>
        <v>0</v>
      </c>
      <c r="W78" s="51">
        <f>'資源化量内訳'!M78</f>
        <v>0</v>
      </c>
      <c r="X78" s="51">
        <f>'資源化量内訳'!N78</f>
        <v>0</v>
      </c>
      <c r="Y78" s="51">
        <f>'資源化量内訳'!O78</f>
        <v>0</v>
      </c>
      <c r="Z78" s="51">
        <f>'資源化量内訳'!P78</f>
        <v>0</v>
      </c>
      <c r="AA78" s="51">
        <f>'資源化量内訳'!Q78</f>
        <v>0</v>
      </c>
      <c r="AB78" s="51">
        <f>'資源化量内訳'!R78</f>
        <v>0</v>
      </c>
      <c r="AC78" s="51">
        <f>'資源化量内訳'!S78</f>
        <v>0</v>
      </c>
      <c r="AD78" s="51">
        <f t="shared" si="13"/>
        <v>5505</v>
      </c>
      <c r="AE78" s="52">
        <f t="shared" si="14"/>
        <v>100</v>
      </c>
      <c r="AF78" s="51">
        <f>'資源化量内訳'!AB78</f>
        <v>472</v>
      </c>
      <c r="AG78" s="51">
        <f>'資源化量内訳'!AJ78</f>
        <v>77</v>
      </c>
      <c r="AH78" s="51">
        <f>'資源化量内訳'!AR78</f>
        <v>551</v>
      </c>
      <c r="AI78" s="51">
        <f>'資源化量内訳'!AZ78</f>
        <v>0</v>
      </c>
      <c r="AJ78" s="51">
        <f>'資源化量内訳'!BH78</f>
        <v>0</v>
      </c>
      <c r="AK78" s="51" t="s">
        <v>195</v>
      </c>
      <c r="AL78" s="51">
        <f t="shared" si="15"/>
        <v>1100</v>
      </c>
      <c r="AM78" s="52">
        <f t="shared" si="16"/>
        <v>23.284569836293976</v>
      </c>
      <c r="AN78" s="51">
        <f>'ごみ処理量内訳'!AC78</f>
        <v>0</v>
      </c>
      <c r="AO78" s="51">
        <f>'ごみ処理量内訳'!AD78</f>
        <v>189</v>
      </c>
      <c r="AP78" s="51">
        <f>'ごみ処理量内訳'!AE78</f>
        <v>0</v>
      </c>
      <c r="AQ78" s="51">
        <f t="shared" si="17"/>
        <v>189</v>
      </c>
    </row>
    <row r="79" spans="1:43" ht="13.5">
      <c r="A79" s="26" t="s">
        <v>221</v>
      </c>
      <c r="B79" s="49" t="s">
        <v>145</v>
      </c>
      <c r="C79" s="50" t="s">
        <v>146</v>
      </c>
      <c r="D79" s="51">
        <v>1890</v>
      </c>
      <c r="E79" s="51">
        <v>1602</v>
      </c>
      <c r="F79" s="51">
        <f>'ごみ搬入量内訳'!H79</f>
        <v>256</v>
      </c>
      <c r="G79" s="51">
        <f>'ごみ搬入量内訳'!AG79</f>
        <v>3</v>
      </c>
      <c r="H79" s="51">
        <f>'ごみ搬入量内訳'!AH79</f>
        <v>180</v>
      </c>
      <c r="I79" s="51">
        <f t="shared" si="9"/>
        <v>439</v>
      </c>
      <c r="J79" s="51">
        <f t="shared" si="10"/>
        <v>636.3702254113213</v>
      </c>
      <c r="K79" s="51">
        <f>('ごみ搬入量内訳'!E79+'ごみ搬入量内訳'!AH79)/'ごみ処理概要'!D79/365*1000000</f>
        <v>632.0214539392621</v>
      </c>
      <c r="L79" s="51">
        <f>'ごみ搬入量内訳'!F79/'ごみ処理概要'!D79/365*1000000</f>
        <v>4.348771472059144</v>
      </c>
      <c r="M79" s="51">
        <f>'資源化量内訳'!BP79</f>
        <v>70</v>
      </c>
      <c r="N79" s="51">
        <f>'ごみ処理量内訳'!E79</f>
        <v>225</v>
      </c>
      <c r="O79" s="51">
        <f>'ごみ処理量内訳'!L79</f>
        <v>0</v>
      </c>
      <c r="P79" s="51">
        <f t="shared" si="11"/>
        <v>34</v>
      </c>
      <c r="Q79" s="51">
        <f>'ごみ処理量内訳'!G79</f>
        <v>0</v>
      </c>
      <c r="R79" s="51">
        <f>'ごみ処理量内訳'!H79</f>
        <v>34</v>
      </c>
      <c r="S79" s="51">
        <f>'ごみ処理量内訳'!I79</f>
        <v>0</v>
      </c>
      <c r="T79" s="51">
        <f>'ごみ処理量内訳'!J79</f>
        <v>0</v>
      </c>
      <c r="U79" s="51">
        <f>'ごみ処理量内訳'!K79</f>
        <v>0</v>
      </c>
      <c r="V79" s="51">
        <f t="shared" si="12"/>
        <v>0</v>
      </c>
      <c r="W79" s="51">
        <f>'資源化量内訳'!M79</f>
        <v>0</v>
      </c>
      <c r="X79" s="51">
        <f>'資源化量内訳'!N79</f>
        <v>0</v>
      </c>
      <c r="Y79" s="51">
        <f>'資源化量内訳'!O79</f>
        <v>0</v>
      </c>
      <c r="Z79" s="51">
        <f>'資源化量内訳'!P79</f>
        <v>0</v>
      </c>
      <c r="AA79" s="51">
        <f>'資源化量内訳'!Q79</f>
        <v>0</v>
      </c>
      <c r="AB79" s="51">
        <f>'資源化量内訳'!R79</f>
        <v>0</v>
      </c>
      <c r="AC79" s="51">
        <f>'資源化量内訳'!S79</f>
        <v>0</v>
      </c>
      <c r="AD79" s="51">
        <f t="shared" si="13"/>
        <v>259</v>
      </c>
      <c r="AE79" s="52">
        <f t="shared" si="14"/>
        <v>100</v>
      </c>
      <c r="AF79" s="51">
        <f>'資源化量内訳'!AB79</f>
        <v>0</v>
      </c>
      <c r="AG79" s="51">
        <f>'資源化量内訳'!AJ79</f>
        <v>0</v>
      </c>
      <c r="AH79" s="51">
        <f>'資源化量内訳'!AR79</f>
        <v>24</v>
      </c>
      <c r="AI79" s="51">
        <f>'資源化量内訳'!AZ79</f>
        <v>0</v>
      </c>
      <c r="AJ79" s="51">
        <f>'資源化量内訳'!BH79</f>
        <v>0</v>
      </c>
      <c r="AK79" s="51" t="s">
        <v>195</v>
      </c>
      <c r="AL79" s="51">
        <f t="shared" si="15"/>
        <v>24</v>
      </c>
      <c r="AM79" s="52">
        <f t="shared" si="16"/>
        <v>28.57142857142857</v>
      </c>
      <c r="AN79" s="51">
        <f>'ごみ処理量内訳'!AC79</f>
        <v>0</v>
      </c>
      <c r="AO79" s="51">
        <f>'ごみ処理量内訳'!AD79</f>
        <v>28</v>
      </c>
      <c r="AP79" s="51">
        <f>'ごみ処理量内訳'!AE79</f>
        <v>9</v>
      </c>
      <c r="AQ79" s="51">
        <f t="shared" si="17"/>
        <v>37</v>
      </c>
    </row>
    <row r="80" spans="1:43" ht="13.5">
      <c r="A80" s="26" t="s">
        <v>221</v>
      </c>
      <c r="B80" s="49" t="s">
        <v>147</v>
      </c>
      <c r="C80" s="50" t="s">
        <v>148</v>
      </c>
      <c r="D80" s="51">
        <v>3826</v>
      </c>
      <c r="E80" s="51">
        <v>3826</v>
      </c>
      <c r="F80" s="51">
        <f>'ごみ搬入量内訳'!H80</f>
        <v>560</v>
      </c>
      <c r="G80" s="51">
        <f>'ごみ搬入量内訳'!AG80</f>
        <v>41</v>
      </c>
      <c r="H80" s="51">
        <f>'ごみ搬入量内訳'!AH80</f>
        <v>23</v>
      </c>
      <c r="I80" s="51">
        <f t="shared" si="9"/>
        <v>624</v>
      </c>
      <c r="J80" s="51">
        <f t="shared" si="10"/>
        <v>446.83456379923956</v>
      </c>
      <c r="K80" s="51">
        <f>('ごみ搬入量内訳'!E80+'ごみ搬入量内訳'!AH80)/'ごみ処理概要'!D80/365*1000000</f>
        <v>388.11591919741636</v>
      </c>
      <c r="L80" s="51">
        <f>'ごみ搬入量内訳'!F80/'ごみ処理概要'!D80/365*1000000</f>
        <v>58.718644601823144</v>
      </c>
      <c r="M80" s="51">
        <f>'資源化量内訳'!BP80</f>
        <v>150</v>
      </c>
      <c r="N80" s="51">
        <f>'ごみ処理量内訳'!E80</f>
        <v>513</v>
      </c>
      <c r="O80" s="51">
        <f>'ごみ処理量内訳'!L80</f>
        <v>0</v>
      </c>
      <c r="P80" s="51">
        <f t="shared" si="11"/>
        <v>66</v>
      </c>
      <c r="Q80" s="51">
        <f>'ごみ処理量内訳'!G80</f>
        <v>0</v>
      </c>
      <c r="R80" s="51">
        <f>'ごみ処理量内訳'!H80</f>
        <v>66</v>
      </c>
      <c r="S80" s="51">
        <f>'ごみ処理量内訳'!I80</f>
        <v>0</v>
      </c>
      <c r="T80" s="51">
        <f>'ごみ処理量内訳'!J80</f>
        <v>0</v>
      </c>
      <c r="U80" s="51">
        <f>'ごみ処理量内訳'!K80</f>
        <v>0</v>
      </c>
      <c r="V80" s="51">
        <f t="shared" si="12"/>
        <v>22</v>
      </c>
      <c r="W80" s="51">
        <f>'資源化量内訳'!M80</f>
        <v>0</v>
      </c>
      <c r="X80" s="51">
        <f>'資源化量内訳'!N80</f>
        <v>22</v>
      </c>
      <c r="Y80" s="51">
        <f>'資源化量内訳'!O80</f>
        <v>0</v>
      </c>
      <c r="Z80" s="51">
        <f>'資源化量内訳'!P80</f>
        <v>0</v>
      </c>
      <c r="AA80" s="51">
        <f>'資源化量内訳'!Q80</f>
        <v>0</v>
      </c>
      <c r="AB80" s="51">
        <f>'資源化量内訳'!R80</f>
        <v>0</v>
      </c>
      <c r="AC80" s="51">
        <f>'資源化量内訳'!S80</f>
        <v>0</v>
      </c>
      <c r="AD80" s="51">
        <f t="shared" si="13"/>
        <v>601</v>
      </c>
      <c r="AE80" s="52">
        <f t="shared" si="14"/>
        <v>100</v>
      </c>
      <c r="AF80" s="51">
        <f>'資源化量内訳'!AB80</f>
        <v>0</v>
      </c>
      <c r="AG80" s="51">
        <f>'資源化量内訳'!AJ80</f>
        <v>0</v>
      </c>
      <c r="AH80" s="51">
        <f>'資源化量内訳'!AR80</f>
        <v>47</v>
      </c>
      <c r="AI80" s="51">
        <f>'資源化量内訳'!AZ80</f>
        <v>0</v>
      </c>
      <c r="AJ80" s="51">
        <f>'資源化量内訳'!BH80</f>
        <v>0</v>
      </c>
      <c r="AK80" s="51" t="s">
        <v>195</v>
      </c>
      <c r="AL80" s="51">
        <f t="shared" si="15"/>
        <v>47</v>
      </c>
      <c r="AM80" s="52">
        <f t="shared" si="16"/>
        <v>29.161118508655125</v>
      </c>
      <c r="AN80" s="51">
        <f>'ごみ処理量内訳'!AC80</f>
        <v>0</v>
      </c>
      <c r="AO80" s="51">
        <f>'ごみ処理量内訳'!AD80</f>
        <v>65</v>
      </c>
      <c r="AP80" s="51">
        <f>'ごみ処理量内訳'!AE80</f>
        <v>18</v>
      </c>
      <c r="AQ80" s="51">
        <f t="shared" si="17"/>
        <v>83</v>
      </c>
    </row>
    <row r="81" spans="1:43" ht="13.5">
      <c r="A81" s="26" t="s">
        <v>221</v>
      </c>
      <c r="B81" s="49" t="s">
        <v>149</v>
      </c>
      <c r="C81" s="50" t="s">
        <v>150</v>
      </c>
      <c r="D81" s="51">
        <v>24962</v>
      </c>
      <c r="E81" s="51">
        <v>24962</v>
      </c>
      <c r="F81" s="51">
        <f>'ごみ搬入量内訳'!H81</f>
        <v>8203</v>
      </c>
      <c r="G81" s="51">
        <f>'ごみ搬入量内訳'!AG81</f>
        <v>83</v>
      </c>
      <c r="H81" s="51">
        <f>'ごみ搬入量内訳'!AH81</f>
        <v>0</v>
      </c>
      <c r="I81" s="51">
        <f t="shared" si="9"/>
        <v>8286</v>
      </c>
      <c r="J81" s="51">
        <f t="shared" si="10"/>
        <v>909.4371389717851</v>
      </c>
      <c r="K81" s="51">
        <f>('ごみ搬入量内訳'!E81+'ごみ搬入量内訳'!AH81)/'ごみ処理概要'!D81/365*1000000</f>
        <v>733.0594558523476</v>
      </c>
      <c r="L81" s="51">
        <f>'ごみ搬入量内訳'!F81/'ごみ処理概要'!D81/365*1000000</f>
        <v>176.37768311943745</v>
      </c>
      <c r="M81" s="51">
        <f>'資源化量内訳'!BP81</f>
        <v>0</v>
      </c>
      <c r="N81" s="51">
        <f>'ごみ処理量内訳'!E81</f>
        <v>6738</v>
      </c>
      <c r="O81" s="51">
        <f>'ごみ処理量内訳'!L81</f>
        <v>0</v>
      </c>
      <c r="P81" s="51">
        <f t="shared" si="11"/>
        <v>224</v>
      </c>
      <c r="Q81" s="51">
        <f>'ごみ処理量内訳'!G81</f>
        <v>224</v>
      </c>
      <c r="R81" s="51">
        <f>'ごみ処理量内訳'!H81</f>
        <v>0</v>
      </c>
      <c r="S81" s="51">
        <f>'ごみ処理量内訳'!I81</f>
        <v>0</v>
      </c>
      <c r="T81" s="51">
        <f>'ごみ処理量内訳'!J81</f>
        <v>0</v>
      </c>
      <c r="U81" s="51">
        <f>'ごみ処理量内訳'!K81</f>
        <v>0</v>
      </c>
      <c r="V81" s="51">
        <f t="shared" si="12"/>
        <v>1324</v>
      </c>
      <c r="W81" s="51">
        <f>'資源化量内訳'!M81</f>
        <v>702</v>
      </c>
      <c r="X81" s="51">
        <f>'資源化量内訳'!N81</f>
        <v>275</v>
      </c>
      <c r="Y81" s="51">
        <f>'資源化量内訳'!O81</f>
        <v>332</v>
      </c>
      <c r="Z81" s="51">
        <f>'資源化量内訳'!P81</f>
        <v>15</v>
      </c>
      <c r="AA81" s="51">
        <f>'資源化量内訳'!Q81</f>
        <v>0</v>
      </c>
      <c r="AB81" s="51">
        <f>'資源化量内訳'!R81</f>
        <v>0</v>
      </c>
      <c r="AC81" s="51">
        <f>'資源化量内訳'!S81</f>
        <v>0</v>
      </c>
      <c r="AD81" s="51">
        <f t="shared" si="13"/>
        <v>8286</v>
      </c>
      <c r="AE81" s="52">
        <f t="shared" si="14"/>
        <v>100</v>
      </c>
      <c r="AF81" s="51">
        <f>'資源化量内訳'!AB81</f>
        <v>0</v>
      </c>
      <c r="AG81" s="51">
        <f>'資源化量内訳'!AJ81</f>
        <v>224</v>
      </c>
      <c r="AH81" s="51">
        <f>'資源化量内訳'!AR81</f>
        <v>0</v>
      </c>
      <c r="AI81" s="51">
        <f>'資源化量内訳'!AZ81</f>
        <v>0</v>
      </c>
      <c r="AJ81" s="51">
        <f>'資源化量内訳'!BH81</f>
        <v>0</v>
      </c>
      <c r="AK81" s="51" t="s">
        <v>195</v>
      </c>
      <c r="AL81" s="51">
        <f t="shared" si="15"/>
        <v>224</v>
      </c>
      <c r="AM81" s="52">
        <f t="shared" si="16"/>
        <v>18.682114409847937</v>
      </c>
      <c r="AN81" s="51">
        <f>'ごみ処理量内訳'!AC81</f>
        <v>0</v>
      </c>
      <c r="AO81" s="51">
        <f>'ごみ処理量内訳'!AD81</f>
        <v>851</v>
      </c>
      <c r="AP81" s="51">
        <f>'ごみ処理量内訳'!AE81</f>
        <v>0</v>
      </c>
      <c r="AQ81" s="51">
        <f t="shared" si="17"/>
        <v>851</v>
      </c>
    </row>
    <row r="82" spans="1:43" ht="13.5">
      <c r="A82" s="26" t="s">
        <v>221</v>
      </c>
      <c r="B82" s="49" t="s">
        <v>151</v>
      </c>
      <c r="C82" s="50" t="s">
        <v>30</v>
      </c>
      <c r="D82" s="51">
        <v>17755</v>
      </c>
      <c r="E82" s="51">
        <v>17755</v>
      </c>
      <c r="F82" s="51">
        <f>'ごみ搬入量内訳'!H82</f>
        <v>3763</v>
      </c>
      <c r="G82" s="51">
        <f>'ごみ搬入量内訳'!AG82</f>
        <v>213</v>
      </c>
      <c r="H82" s="51">
        <f>'ごみ搬入量内訳'!AH82</f>
        <v>0</v>
      </c>
      <c r="I82" s="51">
        <f t="shared" si="9"/>
        <v>3976</v>
      </c>
      <c r="J82" s="51">
        <f t="shared" si="10"/>
        <v>613.5258059662916</v>
      </c>
      <c r="K82" s="51">
        <f>('ごみ搬入量内訳'!E82+'ごみ搬入量内訳'!AH82)/'ごみ処理概要'!D82/365*1000000</f>
        <v>588.8366387241873</v>
      </c>
      <c r="L82" s="51">
        <f>'ごみ搬入量内訳'!F82/'ごみ処理概要'!D82/365*1000000</f>
        <v>24.689167242104286</v>
      </c>
      <c r="M82" s="51">
        <f>'資源化量内訳'!BP82</f>
        <v>328</v>
      </c>
      <c r="N82" s="51">
        <f>'ごみ処理量内訳'!E82</f>
        <v>3225</v>
      </c>
      <c r="O82" s="51">
        <f>'ごみ処理量内訳'!L82</f>
        <v>0</v>
      </c>
      <c r="P82" s="51">
        <f t="shared" si="11"/>
        <v>751</v>
      </c>
      <c r="Q82" s="51">
        <f>'ごみ処理量内訳'!G82</f>
        <v>0</v>
      </c>
      <c r="R82" s="51">
        <f>'ごみ処理量内訳'!H82</f>
        <v>751</v>
      </c>
      <c r="S82" s="51">
        <f>'ごみ処理量内訳'!I82</f>
        <v>0</v>
      </c>
      <c r="T82" s="51">
        <f>'ごみ処理量内訳'!J82</f>
        <v>0</v>
      </c>
      <c r="U82" s="51">
        <f>'ごみ処理量内訳'!K82</f>
        <v>0</v>
      </c>
      <c r="V82" s="51">
        <f t="shared" si="12"/>
        <v>0</v>
      </c>
      <c r="W82" s="51">
        <f>'資源化量内訳'!M82</f>
        <v>0</v>
      </c>
      <c r="X82" s="51">
        <f>'資源化量内訳'!N82</f>
        <v>0</v>
      </c>
      <c r="Y82" s="51">
        <f>'資源化量内訳'!O82</f>
        <v>0</v>
      </c>
      <c r="Z82" s="51">
        <f>'資源化量内訳'!P82</f>
        <v>0</v>
      </c>
      <c r="AA82" s="51">
        <f>'資源化量内訳'!Q82</f>
        <v>0</v>
      </c>
      <c r="AB82" s="51">
        <f>'資源化量内訳'!R82</f>
        <v>0</v>
      </c>
      <c r="AC82" s="51">
        <f>'資源化量内訳'!S82</f>
        <v>0</v>
      </c>
      <c r="AD82" s="51">
        <f t="shared" si="13"/>
        <v>3976</v>
      </c>
      <c r="AE82" s="52">
        <f t="shared" si="14"/>
        <v>100</v>
      </c>
      <c r="AF82" s="51">
        <f>'資源化量内訳'!AB82</f>
        <v>0</v>
      </c>
      <c r="AG82" s="51">
        <f>'資源化量内訳'!AJ82</f>
        <v>0</v>
      </c>
      <c r="AH82" s="51">
        <f>'資源化量内訳'!AR82</f>
        <v>618</v>
      </c>
      <c r="AI82" s="51">
        <f>'資源化量内訳'!AZ82</f>
        <v>0</v>
      </c>
      <c r="AJ82" s="51">
        <f>'資源化量内訳'!BH82</f>
        <v>0</v>
      </c>
      <c r="AK82" s="51" t="s">
        <v>195</v>
      </c>
      <c r="AL82" s="51">
        <f t="shared" si="15"/>
        <v>618</v>
      </c>
      <c r="AM82" s="52">
        <f t="shared" si="16"/>
        <v>21.979553903345725</v>
      </c>
      <c r="AN82" s="51">
        <f>'ごみ処理量内訳'!AC82</f>
        <v>0</v>
      </c>
      <c r="AO82" s="51">
        <f>'ごみ処理量内訳'!AD82</f>
        <v>373</v>
      </c>
      <c r="AP82" s="51">
        <f>'ごみ処理量内訳'!AE82</f>
        <v>131</v>
      </c>
      <c r="AQ82" s="51">
        <f t="shared" si="17"/>
        <v>504</v>
      </c>
    </row>
    <row r="83" spans="1:43" ht="13.5">
      <c r="A83" s="26" t="s">
        <v>221</v>
      </c>
      <c r="B83" s="49" t="s">
        <v>152</v>
      </c>
      <c r="C83" s="50" t="s">
        <v>153</v>
      </c>
      <c r="D83" s="51">
        <v>18269</v>
      </c>
      <c r="E83" s="51">
        <v>18269</v>
      </c>
      <c r="F83" s="51">
        <f>'ごみ搬入量内訳'!H83</f>
        <v>4729</v>
      </c>
      <c r="G83" s="51">
        <f>'ごみ搬入量内訳'!AG83</f>
        <v>262</v>
      </c>
      <c r="H83" s="51">
        <f>'ごみ搬入量内訳'!AH83</f>
        <v>0</v>
      </c>
      <c r="I83" s="51">
        <f t="shared" si="9"/>
        <v>4991</v>
      </c>
      <c r="J83" s="51">
        <f t="shared" si="10"/>
        <v>748.4795337861802</v>
      </c>
      <c r="K83" s="51">
        <f>('ごみ搬入量内訳'!E83+'ごみ搬入量内訳'!AH83)/'ごみ処理概要'!D83/365*1000000</f>
        <v>637.8047399704717</v>
      </c>
      <c r="L83" s="51">
        <f>'ごみ搬入量内訳'!F83/'ごみ処理概要'!D83/365*1000000</f>
        <v>110.67479381570847</v>
      </c>
      <c r="M83" s="51">
        <f>'資源化量内訳'!BP83</f>
        <v>0</v>
      </c>
      <c r="N83" s="51">
        <f>'ごみ処理量内訳'!E83</f>
        <v>4124</v>
      </c>
      <c r="O83" s="51">
        <f>'ごみ処理量内訳'!L83</f>
        <v>0</v>
      </c>
      <c r="P83" s="51">
        <f t="shared" si="11"/>
        <v>867</v>
      </c>
      <c r="Q83" s="51">
        <f>'ごみ処理量内訳'!G83</f>
        <v>0</v>
      </c>
      <c r="R83" s="51">
        <f>'ごみ処理量内訳'!H83</f>
        <v>867</v>
      </c>
      <c r="S83" s="51">
        <f>'ごみ処理量内訳'!I83</f>
        <v>0</v>
      </c>
      <c r="T83" s="51">
        <f>'ごみ処理量内訳'!J83</f>
        <v>0</v>
      </c>
      <c r="U83" s="51">
        <f>'ごみ処理量内訳'!K83</f>
        <v>0</v>
      </c>
      <c r="V83" s="51">
        <f t="shared" si="12"/>
        <v>0</v>
      </c>
      <c r="W83" s="51">
        <f>'資源化量内訳'!M83</f>
        <v>0</v>
      </c>
      <c r="X83" s="51">
        <f>'資源化量内訳'!N83</f>
        <v>0</v>
      </c>
      <c r="Y83" s="51">
        <f>'資源化量内訳'!O83</f>
        <v>0</v>
      </c>
      <c r="Z83" s="51">
        <f>'資源化量内訳'!P83</f>
        <v>0</v>
      </c>
      <c r="AA83" s="51">
        <f>'資源化量内訳'!Q83</f>
        <v>0</v>
      </c>
      <c r="AB83" s="51">
        <f>'資源化量内訳'!R83</f>
        <v>0</v>
      </c>
      <c r="AC83" s="51">
        <f>'資源化量内訳'!S83</f>
        <v>0</v>
      </c>
      <c r="AD83" s="51">
        <f t="shared" si="13"/>
        <v>4991</v>
      </c>
      <c r="AE83" s="52">
        <f t="shared" si="14"/>
        <v>100</v>
      </c>
      <c r="AF83" s="51">
        <f>'資源化量内訳'!AB83</f>
        <v>0</v>
      </c>
      <c r="AG83" s="51">
        <f>'資源化量内訳'!AJ83</f>
        <v>0</v>
      </c>
      <c r="AH83" s="51">
        <f>'資源化量内訳'!AR83</f>
        <v>723</v>
      </c>
      <c r="AI83" s="51">
        <f>'資源化量内訳'!AZ83</f>
        <v>0</v>
      </c>
      <c r="AJ83" s="51">
        <f>'資源化量内訳'!BH83</f>
        <v>0</v>
      </c>
      <c r="AK83" s="51" t="s">
        <v>195</v>
      </c>
      <c r="AL83" s="51">
        <f t="shared" si="15"/>
        <v>723</v>
      </c>
      <c r="AM83" s="52">
        <f t="shared" si="16"/>
        <v>14.48607493488279</v>
      </c>
      <c r="AN83" s="51">
        <f>'ごみ処理量内訳'!AC83</f>
        <v>0</v>
      </c>
      <c r="AO83" s="51">
        <f>'ごみ処理量内訳'!AD83</f>
        <v>477</v>
      </c>
      <c r="AP83" s="51">
        <f>'ごみ処理量内訳'!AE83</f>
        <v>141</v>
      </c>
      <c r="AQ83" s="51">
        <f t="shared" si="17"/>
        <v>618</v>
      </c>
    </row>
    <row r="84" spans="1:43" ht="13.5">
      <c r="A84" s="26" t="s">
        <v>221</v>
      </c>
      <c r="B84" s="49" t="s">
        <v>154</v>
      </c>
      <c r="C84" s="50" t="s">
        <v>213</v>
      </c>
      <c r="D84" s="51">
        <v>5881</v>
      </c>
      <c r="E84" s="51">
        <v>5881</v>
      </c>
      <c r="F84" s="51">
        <f>'ごみ搬入量内訳'!H84</f>
        <v>1775</v>
      </c>
      <c r="G84" s="51">
        <f>'ごみ搬入量内訳'!AG84</f>
        <v>22</v>
      </c>
      <c r="H84" s="51">
        <f>'ごみ搬入量内訳'!AH84</f>
        <v>0</v>
      </c>
      <c r="I84" s="51">
        <f t="shared" si="9"/>
        <v>1797</v>
      </c>
      <c r="J84" s="51">
        <f t="shared" si="10"/>
        <v>837.151448942846</v>
      </c>
      <c r="K84" s="51">
        <f>('ごみ搬入量内訳'!E84+'ごみ搬入量内訳'!AH84)/'ごみ処理概要'!D84/365*1000000</f>
        <v>631.7069364309956</v>
      </c>
      <c r="L84" s="51">
        <f>'ごみ搬入量内訳'!F84/'ごみ処理概要'!D84/365*1000000</f>
        <v>205.44451251185035</v>
      </c>
      <c r="M84" s="51">
        <f>'資源化量内訳'!BP84</f>
        <v>0</v>
      </c>
      <c r="N84" s="51">
        <f>'ごみ処理量内訳'!E84</f>
        <v>1437</v>
      </c>
      <c r="O84" s="51">
        <f>'ごみ処理量内訳'!L84</f>
        <v>0</v>
      </c>
      <c r="P84" s="51">
        <f t="shared" si="11"/>
        <v>53</v>
      </c>
      <c r="Q84" s="51">
        <f>'ごみ処理量内訳'!G84</f>
        <v>53</v>
      </c>
      <c r="R84" s="51">
        <f>'ごみ処理量内訳'!H84</f>
        <v>0</v>
      </c>
      <c r="S84" s="51">
        <f>'ごみ処理量内訳'!I84</f>
        <v>0</v>
      </c>
      <c r="T84" s="51">
        <f>'ごみ処理量内訳'!J84</f>
        <v>0</v>
      </c>
      <c r="U84" s="51">
        <f>'ごみ処理量内訳'!K84</f>
        <v>0</v>
      </c>
      <c r="V84" s="51">
        <f t="shared" si="12"/>
        <v>307</v>
      </c>
      <c r="W84" s="51">
        <f>'資源化量内訳'!M84</f>
        <v>178</v>
      </c>
      <c r="X84" s="51">
        <f>'資源化量内訳'!N84</f>
        <v>65</v>
      </c>
      <c r="Y84" s="51">
        <f>'資源化量内訳'!O84</f>
        <v>59</v>
      </c>
      <c r="Z84" s="51">
        <f>'資源化量内訳'!P84</f>
        <v>5</v>
      </c>
      <c r="AA84" s="51">
        <f>'資源化量内訳'!Q84</f>
        <v>0</v>
      </c>
      <c r="AB84" s="51">
        <f>'資源化量内訳'!R84</f>
        <v>0</v>
      </c>
      <c r="AC84" s="51">
        <f>'資源化量内訳'!S84</f>
        <v>0</v>
      </c>
      <c r="AD84" s="51">
        <f t="shared" si="13"/>
        <v>1797</v>
      </c>
      <c r="AE84" s="52">
        <f t="shared" si="14"/>
        <v>100</v>
      </c>
      <c r="AF84" s="51">
        <f>'資源化量内訳'!AB84</f>
        <v>0</v>
      </c>
      <c r="AG84" s="51">
        <f>'資源化量内訳'!AJ84</f>
        <v>53</v>
      </c>
      <c r="AH84" s="51">
        <f>'資源化量内訳'!AR84</f>
        <v>0</v>
      </c>
      <c r="AI84" s="51">
        <f>'資源化量内訳'!AZ84</f>
        <v>0</v>
      </c>
      <c r="AJ84" s="51">
        <f>'資源化量内訳'!BH84</f>
        <v>0</v>
      </c>
      <c r="AK84" s="51" t="s">
        <v>195</v>
      </c>
      <c r="AL84" s="51">
        <f t="shared" si="15"/>
        <v>53</v>
      </c>
      <c r="AM84" s="52">
        <f t="shared" si="16"/>
        <v>20.03338898163606</v>
      </c>
      <c r="AN84" s="51">
        <f>'ごみ処理量内訳'!AC84</f>
        <v>0</v>
      </c>
      <c r="AO84" s="51">
        <f>'ごみ処理量内訳'!AD84</f>
        <v>182</v>
      </c>
      <c r="AP84" s="51">
        <f>'ごみ処理量内訳'!AE84</f>
        <v>0</v>
      </c>
      <c r="AQ84" s="51">
        <f t="shared" si="17"/>
        <v>182</v>
      </c>
    </row>
    <row r="85" spans="1:43" ht="13.5">
      <c r="A85" s="26" t="s">
        <v>221</v>
      </c>
      <c r="B85" s="49" t="s">
        <v>155</v>
      </c>
      <c r="C85" s="50" t="s">
        <v>156</v>
      </c>
      <c r="D85" s="51">
        <v>15324</v>
      </c>
      <c r="E85" s="51">
        <v>15324</v>
      </c>
      <c r="F85" s="51">
        <f>'ごみ搬入量内訳'!H85</f>
        <v>4073</v>
      </c>
      <c r="G85" s="51">
        <f>'ごみ搬入量内訳'!AG85</f>
        <v>28</v>
      </c>
      <c r="H85" s="51">
        <f>'ごみ搬入量内訳'!AH85</f>
        <v>0</v>
      </c>
      <c r="I85" s="51">
        <f t="shared" si="9"/>
        <v>4101</v>
      </c>
      <c r="J85" s="51">
        <f t="shared" si="10"/>
        <v>733.2038918269488</v>
      </c>
      <c r="K85" s="51">
        <f>('ごみ搬入量内訳'!E85+'ごみ搬入量内訳'!AH85)/'ごみ処理概要'!D85/365*1000000</f>
        <v>638.6257745929922</v>
      </c>
      <c r="L85" s="51">
        <f>'ごみ搬入量内訳'!F85/'ごみ処理概要'!D85/365*1000000</f>
        <v>94.57811723395658</v>
      </c>
      <c r="M85" s="51">
        <f>'資源化量内訳'!BP85</f>
        <v>0</v>
      </c>
      <c r="N85" s="51">
        <f>'ごみ処理量内訳'!E85</f>
        <v>3250</v>
      </c>
      <c r="O85" s="51">
        <f>'ごみ処理量内訳'!L85</f>
        <v>0</v>
      </c>
      <c r="P85" s="51">
        <f t="shared" si="11"/>
        <v>124</v>
      </c>
      <c r="Q85" s="51">
        <f>'ごみ処理量内訳'!G85</f>
        <v>124</v>
      </c>
      <c r="R85" s="51">
        <f>'ごみ処理量内訳'!H85</f>
        <v>0</v>
      </c>
      <c r="S85" s="51">
        <f>'ごみ処理量内訳'!I85</f>
        <v>0</v>
      </c>
      <c r="T85" s="51">
        <f>'ごみ処理量内訳'!J85</f>
        <v>0</v>
      </c>
      <c r="U85" s="51">
        <f>'ごみ処理量内訳'!K85</f>
        <v>0</v>
      </c>
      <c r="V85" s="51">
        <f t="shared" si="12"/>
        <v>727</v>
      </c>
      <c r="W85" s="51">
        <f>'資源化量内訳'!M85</f>
        <v>426</v>
      </c>
      <c r="X85" s="51">
        <f>'資源化量内訳'!N85</f>
        <v>152</v>
      </c>
      <c r="Y85" s="51">
        <f>'資源化量内訳'!O85</f>
        <v>143</v>
      </c>
      <c r="Z85" s="51">
        <f>'資源化量内訳'!P85</f>
        <v>6</v>
      </c>
      <c r="AA85" s="51">
        <f>'資源化量内訳'!Q85</f>
        <v>0</v>
      </c>
      <c r="AB85" s="51">
        <f>'資源化量内訳'!R85</f>
        <v>0</v>
      </c>
      <c r="AC85" s="51">
        <f>'資源化量内訳'!S85</f>
        <v>0</v>
      </c>
      <c r="AD85" s="51">
        <f t="shared" si="13"/>
        <v>4101</v>
      </c>
      <c r="AE85" s="52">
        <f t="shared" si="14"/>
        <v>100</v>
      </c>
      <c r="AF85" s="51">
        <f>'資源化量内訳'!AB85</f>
        <v>0</v>
      </c>
      <c r="AG85" s="51">
        <f>'資源化量内訳'!AJ85</f>
        <v>124</v>
      </c>
      <c r="AH85" s="51">
        <f>'資源化量内訳'!AR85</f>
        <v>0</v>
      </c>
      <c r="AI85" s="51">
        <f>'資源化量内訳'!AZ85</f>
        <v>0</v>
      </c>
      <c r="AJ85" s="51">
        <f>'資源化量内訳'!BH85</f>
        <v>0</v>
      </c>
      <c r="AK85" s="51" t="s">
        <v>195</v>
      </c>
      <c r="AL85" s="51">
        <f t="shared" si="15"/>
        <v>124</v>
      </c>
      <c r="AM85" s="52">
        <f t="shared" si="16"/>
        <v>20.751036332601807</v>
      </c>
      <c r="AN85" s="51">
        <f>'ごみ処理量内訳'!AC85</f>
        <v>0</v>
      </c>
      <c r="AO85" s="51">
        <f>'ごみ処理量内訳'!AD85</f>
        <v>411</v>
      </c>
      <c r="AP85" s="51">
        <f>'ごみ処理量内訳'!AE85</f>
        <v>0</v>
      </c>
      <c r="AQ85" s="51">
        <f t="shared" si="17"/>
        <v>411</v>
      </c>
    </row>
    <row r="86" spans="1:43" ht="13.5">
      <c r="A86" s="26" t="s">
        <v>221</v>
      </c>
      <c r="B86" s="49" t="s">
        <v>157</v>
      </c>
      <c r="C86" s="50" t="s">
        <v>158</v>
      </c>
      <c r="D86" s="51">
        <v>13690</v>
      </c>
      <c r="E86" s="51">
        <v>13690</v>
      </c>
      <c r="F86" s="51">
        <f>'ごみ搬入量内訳'!H86</f>
        <v>3449</v>
      </c>
      <c r="G86" s="51">
        <f>'ごみ搬入量内訳'!AG86</f>
        <v>735</v>
      </c>
      <c r="H86" s="51">
        <f>'ごみ搬入量内訳'!AH86</f>
        <v>0</v>
      </c>
      <c r="I86" s="51">
        <f t="shared" si="9"/>
        <v>4184</v>
      </c>
      <c r="J86" s="51">
        <f t="shared" si="10"/>
        <v>837.3275163352913</v>
      </c>
      <c r="K86" s="51">
        <f>('ごみ搬入量内訳'!E86+'ごみ搬入量内訳'!AH86)/'ごみ処理概要'!D86/365*1000000</f>
        <v>763.681119105036</v>
      </c>
      <c r="L86" s="51">
        <f>'ごみ搬入量内訳'!F86/'ごみ処理概要'!D86/365*1000000</f>
        <v>73.64639723025506</v>
      </c>
      <c r="M86" s="51">
        <f>'資源化量内訳'!BP86</f>
        <v>187</v>
      </c>
      <c r="N86" s="51">
        <f>'ごみ処理量内訳'!E86</f>
        <v>3432</v>
      </c>
      <c r="O86" s="51">
        <f>'ごみ処理量内訳'!L86</f>
        <v>0</v>
      </c>
      <c r="P86" s="51">
        <f t="shared" si="11"/>
        <v>752</v>
      </c>
      <c r="Q86" s="51">
        <f>'ごみ処理量内訳'!G86</f>
        <v>752</v>
      </c>
      <c r="R86" s="51">
        <f>'ごみ処理量内訳'!H86</f>
        <v>0</v>
      </c>
      <c r="S86" s="51">
        <f>'ごみ処理量内訳'!I86</f>
        <v>0</v>
      </c>
      <c r="T86" s="51">
        <f>'ごみ処理量内訳'!J86</f>
        <v>0</v>
      </c>
      <c r="U86" s="51">
        <f>'ごみ処理量内訳'!K86</f>
        <v>0</v>
      </c>
      <c r="V86" s="51">
        <f t="shared" si="12"/>
        <v>0</v>
      </c>
      <c r="W86" s="51">
        <f>'資源化量内訳'!M86</f>
        <v>0</v>
      </c>
      <c r="X86" s="51">
        <f>'資源化量内訳'!N86</f>
        <v>0</v>
      </c>
      <c r="Y86" s="51">
        <f>'資源化量内訳'!O86</f>
        <v>0</v>
      </c>
      <c r="Z86" s="51">
        <f>'資源化量内訳'!P86</f>
        <v>0</v>
      </c>
      <c r="AA86" s="51">
        <f>'資源化量内訳'!Q86</f>
        <v>0</v>
      </c>
      <c r="AB86" s="51">
        <f>'資源化量内訳'!R86</f>
        <v>0</v>
      </c>
      <c r="AC86" s="51">
        <f>'資源化量内訳'!S86</f>
        <v>0</v>
      </c>
      <c r="AD86" s="51">
        <f t="shared" si="13"/>
        <v>4184</v>
      </c>
      <c r="AE86" s="52">
        <f t="shared" si="14"/>
        <v>100</v>
      </c>
      <c r="AF86" s="51">
        <f>'資源化量内訳'!AB86</f>
        <v>0</v>
      </c>
      <c r="AG86" s="51">
        <f>'資源化量内訳'!AJ86</f>
        <v>187</v>
      </c>
      <c r="AH86" s="51">
        <f>'資源化量内訳'!AR86</f>
        <v>0</v>
      </c>
      <c r="AI86" s="51">
        <f>'資源化量内訳'!AZ86</f>
        <v>0</v>
      </c>
      <c r="AJ86" s="51">
        <f>'資源化量内訳'!BH86</f>
        <v>0</v>
      </c>
      <c r="AK86" s="51" t="s">
        <v>195</v>
      </c>
      <c r="AL86" s="51">
        <f t="shared" si="15"/>
        <v>187</v>
      </c>
      <c r="AM86" s="52">
        <f t="shared" si="16"/>
        <v>8.556394417753374</v>
      </c>
      <c r="AN86" s="51">
        <f>'ごみ処理量内訳'!AC86</f>
        <v>0</v>
      </c>
      <c r="AO86" s="51">
        <f>'ごみ処理量内訳'!AD86</f>
        <v>625</v>
      </c>
      <c r="AP86" s="51">
        <f>'ごみ処理量内訳'!AE86</f>
        <v>328</v>
      </c>
      <c r="AQ86" s="51">
        <f t="shared" si="17"/>
        <v>953</v>
      </c>
    </row>
    <row r="87" spans="1:43" ht="13.5">
      <c r="A87" s="26" t="s">
        <v>221</v>
      </c>
      <c r="B87" s="49" t="s">
        <v>159</v>
      </c>
      <c r="C87" s="50" t="s">
        <v>160</v>
      </c>
      <c r="D87" s="51">
        <v>13252</v>
      </c>
      <c r="E87" s="51">
        <v>13252</v>
      </c>
      <c r="F87" s="51">
        <f>'ごみ搬入量内訳'!H87</f>
        <v>3218</v>
      </c>
      <c r="G87" s="51">
        <f>'ごみ搬入量内訳'!AG87</f>
        <v>1063</v>
      </c>
      <c r="H87" s="51">
        <f>'ごみ搬入量内訳'!AH87</f>
        <v>0</v>
      </c>
      <c r="I87" s="51">
        <f t="shared" si="9"/>
        <v>4281</v>
      </c>
      <c r="J87" s="51">
        <f t="shared" si="10"/>
        <v>885.0563781533106</v>
      </c>
      <c r="K87" s="51">
        <f>('ごみ搬入量内訳'!E87+'ごみ搬入量内訳'!AH87)/'ごみ処理概要'!D87/365*1000000</f>
        <v>665.2911527440675</v>
      </c>
      <c r="L87" s="51">
        <f>'ごみ搬入量内訳'!F87/'ごみ処理概要'!D87/365*1000000</f>
        <v>219.76522540924293</v>
      </c>
      <c r="M87" s="51">
        <f>'資源化量内訳'!BP87</f>
        <v>0</v>
      </c>
      <c r="N87" s="51">
        <f>'ごみ処理量内訳'!E87</f>
        <v>3556</v>
      </c>
      <c r="O87" s="51">
        <f>'ごみ処理量内訳'!L87</f>
        <v>0</v>
      </c>
      <c r="P87" s="51">
        <f t="shared" si="11"/>
        <v>725</v>
      </c>
      <c r="Q87" s="51">
        <f>'ごみ処理量内訳'!G87</f>
        <v>725</v>
      </c>
      <c r="R87" s="51">
        <f>'ごみ処理量内訳'!H87</f>
        <v>0</v>
      </c>
      <c r="S87" s="51">
        <f>'ごみ処理量内訳'!I87</f>
        <v>0</v>
      </c>
      <c r="T87" s="51">
        <f>'ごみ処理量内訳'!J87</f>
        <v>0</v>
      </c>
      <c r="U87" s="51">
        <f>'ごみ処理量内訳'!K87</f>
        <v>0</v>
      </c>
      <c r="V87" s="51">
        <f t="shared" si="12"/>
        <v>0</v>
      </c>
      <c r="W87" s="51">
        <f>'資源化量内訳'!M87</f>
        <v>0</v>
      </c>
      <c r="X87" s="51">
        <f>'資源化量内訳'!N87</f>
        <v>0</v>
      </c>
      <c r="Y87" s="51">
        <f>'資源化量内訳'!O87</f>
        <v>0</v>
      </c>
      <c r="Z87" s="51">
        <f>'資源化量内訳'!P87</f>
        <v>0</v>
      </c>
      <c r="AA87" s="51">
        <f>'資源化量内訳'!Q87</f>
        <v>0</v>
      </c>
      <c r="AB87" s="51">
        <f>'資源化量内訳'!R87</f>
        <v>0</v>
      </c>
      <c r="AC87" s="51">
        <f>'資源化量内訳'!S87</f>
        <v>0</v>
      </c>
      <c r="AD87" s="51">
        <f t="shared" si="13"/>
        <v>4281</v>
      </c>
      <c r="AE87" s="52">
        <f t="shared" si="14"/>
        <v>100</v>
      </c>
      <c r="AF87" s="51">
        <f>'資源化量内訳'!AB87</f>
        <v>0</v>
      </c>
      <c r="AG87" s="51">
        <f>'資源化量内訳'!AJ87</f>
        <v>182</v>
      </c>
      <c r="AH87" s="51">
        <f>'資源化量内訳'!AR87</f>
        <v>0</v>
      </c>
      <c r="AI87" s="51">
        <f>'資源化量内訳'!AZ87</f>
        <v>0</v>
      </c>
      <c r="AJ87" s="51">
        <f>'資源化量内訳'!BH87</f>
        <v>0</v>
      </c>
      <c r="AK87" s="51" t="s">
        <v>195</v>
      </c>
      <c r="AL87" s="51">
        <f t="shared" si="15"/>
        <v>182</v>
      </c>
      <c r="AM87" s="52">
        <f t="shared" si="16"/>
        <v>4.2513431441252045</v>
      </c>
      <c r="AN87" s="51">
        <f>'ごみ処理量内訳'!AC87</f>
        <v>0</v>
      </c>
      <c r="AO87" s="51">
        <f>'ごみ処理量内訳'!AD87</f>
        <v>648</v>
      </c>
      <c r="AP87" s="51">
        <f>'ごみ処理量内訳'!AE87</f>
        <v>315</v>
      </c>
      <c r="AQ87" s="51">
        <f t="shared" si="17"/>
        <v>963</v>
      </c>
    </row>
    <row r="88" spans="1:43" ht="13.5">
      <c r="A88" s="26" t="s">
        <v>221</v>
      </c>
      <c r="B88" s="49" t="s">
        <v>161</v>
      </c>
      <c r="C88" s="50" t="s">
        <v>162</v>
      </c>
      <c r="D88" s="51">
        <v>8559</v>
      </c>
      <c r="E88" s="51">
        <v>8559</v>
      </c>
      <c r="F88" s="51">
        <f>'ごみ搬入量内訳'!H88</f>
        <v>2149</v>
      </c>
      <c r="G88" s="51">
        <f>'ごみ搬入量内訳'!AG88</f>
        <v>79</v>
      </c>
      <c r="H88" s="51">
        <f>'ごみ搬入量内訳'!AH88</f>
        <v>0</v>
      </c>
      <c r="I88" s="51">
        <f t="shared" si="9"/>
        <v>2228</v>
      </c>
      <c r="J88" s="51">
        <f t="shared" si="10"/>
        <v>713.180230055041</v>
      </c>
      <c r="K88" s="51">
        <f>('ごみ搬入量内訳'!E88+'ごみ搬入量内訳'!AH88)/'ごみ処理概要'!D88/365*1000000</f>
        <v>499.35420057713816</v>
      </c>
      <c r="L88" s="51">
        <f>'ごみ搬入量内訳'!F88/'ごみ処理概要'!D88/365*1000000</f>
        <v>213.8260294779028</v>
      </c>
      <c r="M88" s="51">
        <f>'資源化量内訳'!BP88</f>
        <v>0</v>
      </c>
      <c r="N88" s="51">
        <f>'ごみ処理量内訳'!E88</f>
        <v>1793</v>
      </c>
      <c r="O88" s="51">
        <f>'ごみ処理量内訳'!L88</f>
        <v>0</v>
      </c>
      <c r="P88" s="51">
        <f t="shared" si="11"/>
        <v>435</v>
      </c>
      <c r="Q88" s="51">
        <f>'ごみ処理量内訳'!G88</f>
        <v>0</v>
      </c>
      <c r="R88" s="51">
        <f>'ごみ処理量内訳'!H88</f>
        <v>435</v>
      </c>
      <c r="S88" s="51">
        <f>'ごみ処理量内訳'!I88</f>
        <v>0</v>
      </c>
      <c r="T88" s="51">
        <f>'ごみ処理量内訳'!J88</f>
        <v>0</v>
      </c>
      <c r="U88" s="51">
        <f>'ごみ処理量内訳'!K88</f>
        <v>0</v>
      </c>
      <c r="V88" s="51">
        <f t="shared" si="12"/>
        <v>0</v>
      </c>
      <c r="W88" s="51">
        <f>'資源化量内訳'!M88</f>
        <v>0</v>
      </c>
      <c r="X88" s="51">
        <f>'資源化量内訳'!N88</f>
        <v>0</v>
      </c>
      <c r="Y88" s="51">
        <f>'資源化量内訳'!O88</f>
        <v>0</v>
      </c>
      <c r="Z88" s="51">
        <f>'資源化量内訳'!P88</f>
        <v>0</v>
      </c>
      <c r="AA88" s="51">
        <f>'資源化量内訳'!Q88</f>
        <v>0</v>
      </c>
      <c r="AB88" s="51">
        <f>'資源化量内訳'!R88</f>
        <v>0</v>
      </c>
      <c r="AC88" s="51">
        <f>'資源化量内訳'!S88</f>
        <v>0</v>
      </c>
      <c r="AD88" s="51">
        <f t="shared" si="13"/>
        <v>2228</v>
      </c>
      <c r="AE88" s="52">
        <f t="shared" si="14"/>
        <v>100</v>
      </c>
      <c r="AF88" s="51">
        <f>'資源化量内訳'!AB88</f>
        <v>0</v>
      </c>
      <c r="AG88" s="51">
        <f>'資源化量内訳'!AJ88</f>
        <v>0</v>
      </c>
      <c r="AH88" s="51">
        <f>'資源化量内訳'!AR88</f>
        <v>387</v>
      </c>
      <c r="AI88" s="51">
        <f>'資源化量内訳'!AZ88</f>
        <v>0</v>
      </c>
      <c r="AJ88" s="51">
        <f>'資源化量内訳'!BH88</f>
        <v>0</v>
      </c>
      <c r="AK88" s="51" t="s">
        <v>195</v>
      </c>
      <c r="AL88" s="51">
        <f t="shared" si="15"/>
        <v>387</v>
      </c>
      <c r="AM88" s="52">
        <f t="shared" si="16"/>
        <v>17.36983842010772</v>
      </c>
      <c r="AN88" s="51">
        <f>'ごみ処理量内訳'!AC88</f>
        <v>0</v>
      </c>
      <c r="AO88" s="51">
        <f>'ごみ処理量内訳'!AD88</f>
        <v>339</v>
      </c>
      <c r="AP88" s="51">
        <f>'ごみ処理量内訳'!AE88</f>
        <v>0</v>
      </c>
      <c r="AQ88" s="51">
        <f t="shared" si="17"/>
        <v>339</v>
      </c>
    </row>
    <row r="89" spans="1:43" ht="13.5">
      <c r="A89" s="26" t="s">
        <v>221</v>
      </c>
      <c r="B89" s="49" t="s">
        <v>163</v>
      </c>
      <c r="C89" s="50" t="s">
        <v>164</v>
      </c>
      <c r="D89" s="51">
        <v>10969</v>
      </c>
      <c r="E89" s="51">
        <v>10969</v>
      </c>
      <c r="F89" s="51">
        <f>'ごみ搬入量内訳'!H89</f>
        <v>2794</v>
      </c>
      <c r="G89" s="51">
        <f>'ごみ搬入量内訳'!AG89</f>
        <v>92</v>
      </c>
      <c r="H89" s="51">
        <f>'ごみ搬入量内訳'!AH89</f>
        <v>0</v>
      </c>
      <c r="I89" s="51">
        <f t="shared" si="9"/>
        <v>2886</v>
      </c>
      <c r="J89" s="51">
        <f t="shared" si="10"/>
        <v>720.83592989958</v>
      </c>
      <c r="K89" s="51">
        <f>('ごみ搬入量内訳'!E89+'ごみ搬入量内訳'!AH89)/'ごみ処理概要'!D89/365*1000000</f>
        <v>504.5351969498099</v>
      </c>
      <c r="L89" s="51">
        <f>'ごみ搬入量内訳'!F89/'ごみ処理概要'!D89/365*1000000</f>
        <v>216.30073294977</v>
      </c>
      <c r="M89" s="51">
        <f>'資源化量内訳'!BP89</f>
        <v>0</v>
      </c>
      <c r="N89" s="51">
        <f>'ごみ処理量内訳'!E89</f>
        <v>2281</v>
      </c>
      <c r="O89" s="51">
        <f>'ごみ処理量内訳'!L89</f>
        <v>0</v>
      </c>
      <c r="P89" s="51">
        <f t="shared" si="11"/>
        <v>605</v>
      </c>
      <c r="Q89" s="51">
        <f>'ごみ処理量内訳'!G89</f>
        <v>0</v>
      </c>
      <c r="R89" s="51">
        <f>'ごみ処理量内訳'!H89</f>
        <v>605</v>
      </c>
      <c r="S89" s="51">
        <f>'ごみ処理量内訳'!I89</f>
        <v>0</v>
      </c>
      <c r="T89" s="51">
        <f>'ごみ処理量内訳'!J89</f>
        <v>0</v>
      </c>
      <c r="U89" s="51">
        <f>'ごみ処理量内訳'!K89</f>
        <v>0</v>
      </c>
      <c r="V89" s="51">
        <f t="shared" si="12"/>
        <v>0</v>
      </c>
      <c r="W89" s="51">
        <f>'資源化量内訳'!M89</f>
        <v>0</v>
      </c>
      <c r="X89" s="51">
        <f>'資源化量内訳'!N89</f>
        <v>0</v>
      </c>
      <c r="Y89" s="51">
        <f>'資源化量内訳'!O89</f>
        <v>0</v>
      </c>
      <c r="Z89" s="51">
        <f>'資源化量内訳'!P89</f>
        <v>0</v>
      </c>
      <c r="AA89" s="51">
        <f>'資源化量内訳'!Q89</f>
        <v>0</v>
      </c>
      <c r="AB89" s="51">
        <f>'資源化量内訳'!R89</f>
        <v>0</v>
      </c>
      <c r="AC89" s="51">
        <f>'資源化量内訳'!S89</f>
        <v>0</v>
      </c>
      <c r="AD89" s="51">
        <f t="shared" si="13"/>
        <v>2886</v>
      </c>
      <c r="AE89" s="52">
        <f t="shared" si="14"/>
        <v>100</v>
      </c>
      <c r="AF89" s="51">
        <f>'資源化量内訳'!AB89</f>
        <v>0</v>
      </c>
      <c r="AG89" s="51">
        <f>'資源化量内訳'!AJ89</f>
        <v>0</v>
      </c>
      <c r="AH89" s="51">
        <f>'資源化量内訳'!AR89</f>
        <v>538</v>
      </c>
      <c r="AI89" s="51">
        <f>'資源化量内訳'!AZ89</f>
        <v>0</v>
      </c>
      <c r="AJ89" s="51">
        <f>'資源化量内訳'!BH89</f>
        <v>0</v>
      </c>
      <c r="AK89" s="51" t="s">
        <v>195</v>
      </c>
      <c r="AL89" s="51">
        <f t="shared" si="15"/>
        <v>538</v>
      </c>
      <c r="AM89" s="52">
        <f t="shared" si="16"/>
        <v>18.64171864171864</v>
      </c>
      <c r="AN89" s="51">
        <f>'ごみ処理量内訳'!AC89</f>
        <v>0</v>
      </c>
      <c r="AO89" s="51">
        <f>'ごみ処理量内訳'!AD89</f>
        <v>413</v>
      </c>
      <c r="AP89" s="51">
        <f>'ごみ処理量内訳'!AE89</f>
        <v>0</v>
      </c>
      <c r="AQ89" s="51">
        <f t="shared" si="17"/>
        <v>413</v>
      </c>
    </row>
    <row r="90" spans="1:43" ht="13.5">
      <c r="A90" s="26" t="s">
        <v>221</v>
      </c>
      <c r="B90" s="49" t="s">
        <v>165</v>
      </c>
      <c r="C90" s="50" t="s">
        <v>29</v>
      </c>
      <c r="D90" s="51">
        <v>21457</v>
      </c>
      <c r="E90" s="51">
        <v>21457</v>
      </c>
      <c r="F90" s="51">
        <f>'ごみ搬入量内訳'!H90</f>
        <v>6131</v>
      </c>
      <c r="G90" s="51">
        <f>'ごみ搬入量内訳'!AG90</f>
        <v>1839</v>
      </c>
      <c r="H90" s="51">
        <f>'ごみ搬入量内訳'!AH90</f>
        <v>0</v>
      </c>
      <c r="I90" s="51">
        <f t="shared" si="9"/>
        <v>7970</v>
      </c>
      <c r="J90" s="51">
        <f t="shared" si="10"/>
        <v>1017.6453576155177</v>
      </c>
      <c r="K90" s="51">
        <f>('ごみ搬入量内訳'!E90+'ごみ搬入量内訳'!AH90)/'ごみ処理概要'!D90/365*1000000</f>
        <v>668.4282869657761</v>
      </c>
      <c r="L90" s="51">
        <f>'ごみ搬入量内訳'!F90/'ごみ処理概要'!D90/365*1000000</f>
        <v>349.2170706497417</v>
      </c>
      <c r="M90" s="51">
        <f>'資源化量内訳'!BP90</f>
        <v>0</v>
      </c>
      <c r="N90" s="51">
        <f>'ごみ処理量内訳'!E90</f>
        <v>7046</v>
      </c>
      <c r="O90" s="51">
        <f>'ごみ処理量内訳'!L90</f>
        <v>20</v>
      </c>
      <c r="P90" s="51">
        <f t="shared" si="11"/>
        <v>904</v>
      </c>
      <c r="Q90" s="51">
        <f>'ごみ処理量内訳'!G90</f>
        <v>32</v>
      </c>
      <c r="R90" s="51">
        <f>'ごみ処理量内訳'!H90</f>
        <v>872</v>
      </c>
      <c r="S90" s="51">
        <f>'ごみ処理量内訳'!I90</f>
        <v>0</v>
      </c>
      <c r="T90" s="51">
        <f>'ごみ処理量内訳'!J90</f>
        <v>0</v>
      </c>
      <c r="U90" s="51">
        <f>'ごみ処理量内訳'!K90</f>
        <v>0</v>
      </c>
      <c r="V90" s="51">
        <f t="shared" si="12"/>
        <v>0</v>
      </c>
      <c r="W90" s="51">
        <f>'資源化量内訳'!M90</f>
        <v>0</v>
      </c>
      <c r="X90" s="51">
        <f>'資源化量内訳'!N90</f>
        <v>0</v>
      </c>
      <c r="Y90" s="51">
        <f>'資源化量内訳'!O90</f>
        <v>0</v>
      </c>
      <c r="Z90" s="51">
        <f>'資源化量内訳'!P90</f>
        <v>0</v>
      </c>
      <c r="AA90" s="51">
        <f>'資源化量内訳'!Q90</f>
        <v>0</v>
      </c>
      <c r="AB90" s="51">
        <f>'資源化量内訳'!R90</f>
        <v>0</v>
      </c>
      <c r="AC90" s="51">
        <f>'資源化量内訳'!S90</f>
        <v>0</v>
      </c>
      <c r="AD90" s="51">
        <f t="shared" si="13"/>
        <v>7970</v>
      </c>
      <c r="AE90" s="52">
        <f t="shared" si="14"/>
        <v>99.74905897114178</v>
      </c>
      <c r="AF90" s="51">
        <f>'資源化量内訳'!AB90</f>
        <v>0</v>
      </c>
      <c r="AG90" s="51">
        <f>'資源化量内訳'!AJ90</f>
        <v>0</v>
      </c>
      <c r="AH90" s="51">
        <f>'資源化量内訳'!AR90</f>
        <v>448</v>
      </c>
      <c r="AI90" s="51">
        <f>'資源化量内訳'!AZ90</f>
        <v>0</v>
      </c>
      <c r="AJ90" s="51">
        <f>'資源化量内訳'!BH90</f>
        <v>0</v>
      </c>
      <c r="AK90" s="51" t="s">
        <v>195</v>
      </c>
      <c r="AL90" s="51">
        <f t="shared" si="15"/>
        <v>448</v>
      </c>
      <c r="AM90" s="52">
        <f t="shared" si="16"/>
        <v>5.62107904642409</v>
      </c>
      <c r="AN90" s="51">
        <f>'ごみ処理量内訳'!AC90</f>
        <v>20</v>
      </c>
      <c r="AO90" s="51">
        <f>'ごみ処理量内訳'!AD90</f>
        <v>920</v>
      </c>
      <c r="AP90" s="51">
        <f>'ごみ処理量内訳'!AE90</f>
        <v>324</v>
      </c>
      <c r="AQ90" s="51">
        <f t="shared" si="17"/>
        <v>1264</v>
      </c>
    </row>
    <row r="91" spans="1:43" ht="13.5">
      <c r="A91" s="26" t="s">
        <v>221</v>
      </c>
      <c r="B91" s="49" t="s">
        <v>166</v>
      </c>
      <c r="C91" s="50" t="s">
        <v>167</v>
      </c>
      <c r="D91" s="51">
        <v>10202</v>
      </c>
      <c r="E91" s="51">
        <v>10202</v>
      </c>
      <c r="F91" s="51">
        <f>'ごみ搬入量内訳'!H91</f>
        <v>2704</v>
      </c>
      <c r="G91" s="51">
        <f>'ごみ搬入量内訳'!AG91</f>
        <v>99</v>
      </c>
      <c r="H91" s="51">
        <f>'ごみ搬入量内訳'!AH91</f>
        <v>0</v>
      </c>
      <c r="I91" s="51">
        <f t="shared" si="9"/>
        <v>2803</v>
      </c>
      <c r="J91" s="51">
        <f t="shared" si="10"/>
        <v>752.7398603013645</v>
      </c>
      <c r="K91" s="51">
        <f>('ごみ搬入量内訳'!E91+'ごみ搬入量内訳'!AH91)/'ごみ処理概要'!D91/365*1000000</f>
        <v>526.8910474175087</v>
      </c>
      <c r="L91" s="51">
        <f>'ごみ搬入量内訳'!F91/'ごみ処理概要'!D91/365*1000000</f>
        <v>225.8488128838557</v>
      </c>
      <c r="M91" s="51">
        <f>'資源化量内訳'!BP91</f>
        <v>0</v>
      </c>
      <c r="N91" s="51">
        <f>'ごみ処理量内訳'!E91</f>
        <v>2222</v>
      </c>
      <c r="O91" s="51">
        <f>'ごみ処理量内訳'!L91</f>
        <v>0</v>
      </c>
      <c r="P91" s="51">
        <f t="shared" si="11"/>
        <v>581</v>
      </c>
      <c r="Q91" s="51">
        <f>'ごみ処理量内訳'!G91</f>
        <v>0</v>
      </c>
      <c r="R91" s="51">
        <f>'ごみ処理量内訳'!H91</f>
        <v>581</v>
      </c>
      <c r="S91" s="51">
        <f>'ごみ処理量内訳'!I91</f>
        <v>0</v>
      </c>
      <c r="T91" s="51">
        <f>'ごみ処理量内訳'!J91</f>
        <v>0</v>
      </c>
      <c r="U91" s="51">
        <f>'ごみ処理量内訳'!K91</f>
        <v>0</v>
      </c>
      <c r="V91" s="51">
        <f t="shared" si="12"/>
        <v>0</v>
      </c>
      <c r="W91" s="51">
        <f>'資源化量内訳'!M91</f>
        <v>0</v>
      </c>
      <c r="X91" s="51">
        <f>'資源化量内訳'!N91</f>
        <v>0</v>
      </c>
      <c r="Y91" s="51">
        <f>'資源化量内訳'!O91</f>
        <v>0</v>
      </c>
      <c r="Z91" s="51">
        <f>'資源化量内訳'!P91</f>
        <v>0</v>
      </c>
      <c r="AA91" s="51">
        <f>'資源化量内訳'!Q91</f>
        <v>0</v>
      </c>
      <c r="AB91" s="51">
        <f>'資源化量内訳'!R91</f>
        <v>0</v>
      </c>
      <c r="AC91" s="51">
        <f>'資源化量内訳'!S91</f>
        <v>0</v>
      </c>
      <c r="AD91" s="51">
        <f t="shared" si="13"/>
        <v>2803</v>
      </c>
      <c r="AE91" s="52">
        <f t="shared" si="14"/>
        <v>100</v>
      </c>
      <c r="AF91" s="51">
        <f>'資源化量内訳'!AB91</f>
        <v>0</v>
      </c>
      <c r="AG91" s="51">
        <f>'資源化量内訳'!AJ91</f>
        <v>0</v>
      </c>
      <c r="AH91" s="51">
        <f>'資源化量内訳'!AR91</f>
        <v>517</v>
      </c>
      <c r="AI91" s="51">
        <f>'資源化量内訳'!AZ91</f>
        <v>0</v>
      </c>
      <c r="AJ91" s="51">
        <f>'資源化量内訳'!BH91</f>
        <v>0</v>
      </c>
      <c r="AK91" s="51" t="s">
        <v>195</v>
      </c>
      <c r="AL91" s="51">
        <f t="shared" si="15"/>
        <v>517</v>
      </c>
      <c r="AM91" s="52">
        <f t="shared" si="16"/>
        <v>18.444523724580804</v>
      </c>
      <c r="AN91" s="51">
        <f>'ごみ処理量内訳'!AC91</f>
        <v>0</v>
      </c>
      <c r="AO91" s="51">
        <f>'ごみ処理量内訳'!AD91</f>
        <v>399</v>
      </c>
      <c r="AP91" s="51">
        <f>'ごみ処理量内訳'!AE91</f>
        <v>0</v>
      </c>
      <c r="AQ91" s="51">
        <f t="shared" si="17"/>
        <v>399</v>
      </c>
    </row>
    <row r="92" spans="1:43" ht="13.5">
      <c r="A92" s="26" t="s">
        <v>221</v>
      </c>
      <c r="B92" s="49" t="s">
        <v>168</v>
      </c>
      <c r="C92" s="50" t="s">
        <v>169</v>
      </c>
      <c r="D92" s="51">
        <v>7891</v>
      </c>
      <c r="E92" s="51">
        <v>7891</v>
      </c>
      <c r="F92" s="51">
        <f>'ごみ搬入量内訳'!H92</f>
        <v>2135</v>
      </c>
      <c r="G92" s="51">
        <f>'ごみ搬入量内訳'!AG92</f>
        <v>95</v>
      </c>
      <c r="H92" s="51">
        <f>'ごみ搬入量内訳'!AH92</f>
        <v>0</v>
      </c>
      <c r="I92" s="51">
        <f t="shared" si="9"/>
        <v>2230</v>
      </c>
      <c r="J92" s="51">
        <f t="shared" si="10"/>
        <v>774.2477558098961</v>
      </c>
      <c r="K92" s="51">
        <f>('ごみ搬入量内訳'!E92+'ごみ搬入量内訳'!AH92)/'ごみ処理概要'!D92/365*1000000</f>
        <v>541.9734290669272</v>
      </c>
      <c r="L92" s="51">
        <f>'ごみ搬入量内訳'!F92/'ごみ処理概要'!D92/365*1000000</f>
        <v>232.27432674296884</v>
      </c>
      <c r="M92" s="51">
        <f>'資源化量内訳'!BP92</f>
        <v>0</v>
      </c>
      <c r="N92" s="51">
        <f>'ごみ処理量内訳'!E92</f>
        <v>1772</v>
      </c>
      <c r="O92" s="51">
        <f>'ごみ処理量内訳'!L92</f>
        <v>0</v>
      </c>
      <c r="P92" s="51">
        <f t="shared" si="11"/>
        <v>458</v>
      </c>
      <c r="Q92" s="51">
        <f>'ごみ処理量内訳'!G92</f>
        <v>0</v>
      </c>
      <c r="R92" s="51">
        <f>'ごみ処理量内訳'!H92</f>
        <v>458</v>
      </c>
      <c r="S92" s="51">
        <f>'ごみ処理量内訳'!I92</f>
        <v>0</v>
      </c>
      <c r="T92" s="51">
        <f>'ごみ処理量内訳'!J92</f>
        <v>0</v>
      </c>
      <c r="U92" s="51">
        <f>'ごみ処理量内訳'!K92</f>
        <v>0</v>
      </c>
      <c r="V92" s="51">
        <f t="shared" si="12"/>
        <v>0</v>
      </c>
      <c r="W92" s="51">
        <f>'資源化量内訳'!M92</f>
        <v>0</v>
      </c>
      <c r="X92" s="51">
        <f>'資源化量内訳'!N92</f>
        <v>0</v>
      </c>
      <c r="Y92" s="51">
        <f>'資源化量内訳'!O92</f>
        <v>0</v>
      </c>
      <c r="Z92" s="51">
        <f>'資源化量内訳'!P92</f>
        <v>0</v>
      </c>
      <c r="AA92" s="51">
        <f>'資源化量内訳'!Q92</f>
        <v>0</v>
      </c>
      <c r="AB92" s="51">
        <f>'資源化量内訳'!R92</f>
        <v>0</v>
      </c>
      <c r="AC92" s="51">
        <f>'資源化量内訳'!S92</f>
        <v>0</v>
      </c>
      <c r="AD92" s="51">
        <f t="shared" si="13"/>
        <v>2230</v>
      </c>
      <c r="AE92" s="52">
        <f t="shared" si="14"/>
        <v>100</v>
      </c>
      <c r="AF92" s="51">
        <f>'資源化量内訳'!AB92</f>
        <v>0</v>
      </c>
      <c r="AG92" s="51">
        <f>'資源化量内訳'!AJ92</f>
        <v>0</v>
      </c>
      <c r="AH92" s="51">
        <f>'資源化量内訳'!AR92</f>
        <v>408</v>
      </c>
      <c r="AI92" s="51">
        <f>'資源化量内訳'!AZ92</f>
        <v>0</v>
      </c>
      <c r="AJ92" s="51">
        <f>'資源化量内訳'!BH92</f>
        <v>0</v>
      </c>
      <c r="AK92" s="51" t="s">
        <v>195</v>
      </c>
      <c r="AL92" s="51">
        <f t="shared" si="15"/>
        <v>408</v>
      </c>
      <c r="AM92" s="52">
        <f t="shared" si="16"/>
        <v>18.295964125560538</v>
      </c>
      <c r="AN92" s="51">
        <f>'ごみ処理量内訳'!AC92</f>
        <v>0</v>
      </c>
      <c r="AO92" s="51">
        <f>'ごみ処理量内訳'!AD92</f>
        <v>325</v>
      </c>
      <c r="AP92" s="51">
        <f>'ごみ処理量内訳'!AE92</f>
        <v>0</v>
      </c>
      <c r="AQ92" s="51">
        <f t="shared" si="17"/>
        <v>325</v>
      </c>
    </row>
    <row r="93" spans="1:43" ht="13.5">
      <c r="A93" s="26" t="s">
        <v>221</v>
      </c>
      <c r="B93" s="49" t="s">
        <v>170</v>
      </c>
      <c r="C93" s="50" t="s">
        <v>171</v>
      </c>
      <c r="D93" s="51">
        <v>6266</v>
      </c>
      <c r="E93" s="51">
        <v>6266</v>
      </c>
      <c r="F93" s="51">
        <f>'ごみ搬入量内訳'!H93</f>
        <v>1594</v>
      </c>
      <c r="G93" s="51">
        <f>'ごみ搬入量内訳'!AG93</f>
        <v>259</v>
      </c>
      <c r="H93" s="51">
        <f>'ごみ搬入量内訳'!AH93</f>
        <v>0</v>
      </c>
      <c r="I93" s="51">
        <f t="shared" si="9"/>
        <v>1853</v>
      </c>
      <c r="J93" s="51">
        <f t="shared" si="10"/>
        <v>810.1998609586855</v>
      </c>
      <c r="K93" s="51">
        <f>('ごみ搬入量内訳'!E93+'ごみ搬入量内訳'!AH93)/'ごみ処理概要'!D93/365*1000000</f>
        <v>753.3590720085349</v>
      </c>
      <c r="L93" s="51">
        <f>'ごみ搬入量内訳'!F93/'ごみ処理概要'!D93/365*1000000</f>
        <v>56.840788950150625</v>
      </c>
      <c r="M93" s="51">
        <f>'資源化量内訳'!BP93</f>
        <v>0</v>
      </c>
      <c r="N93" s="51">
        <f>'ごみ処理量内訳'!E93</f>
        <v>1588</v>
      </c>
      <c r="O93" s="51">
        <f>'ごみ処理量内訳'!L93</f>
        <v>0</v>
      </c>
      <c r="P93" s="51">
        <f t="shared" si="11"/>
        <v>265</v>
      </c>
      <c r="Q93" s="51">
        <f>'ごみ処理量内訳'!G93</f>
        <v>265</v>
      </c>
      <c r="R93" s="51">
        <f>'ごみ処理量内訳'!H93</f>
        <v>0</v>
      </c>
      <c r="S93" s="51">
        <f>'ごみ処理量内訳'!I93</f>
        <v>0</v>
      </c>
      <c r="T93" s="51">
        <f>'ごみ処理量内訳'!J93</f>
        <v>0</v>
      </c>
      <c r="U93" s="51">
        <f>'ごみ処理量内訳'!K93</f>
        <v>0</v>
      </c>
      <c r="V93" s="51">
        <f t="shared" si="12"/>
        <v>0</v>
      </c>
      <c r="W93" s="51">
        <f>'資源化量内訳'!M93</f>
        <v>0</v>
      </c>
      <c r="X93" s="51">
        <f>'資源化量内訳'!N93</f>
        <v>0</v>
      </c>
      <c r="Y93" s="51">
        <f>'資源化量内訳'!O93</f>
        <v>0</v>
      </c>
      <c r="Z93" s="51">
        <f>'資源化量内訳'!P93</f>
        <v>0</v>
      </c>
      <c r="AA93" s="51">
        <f>'資源化量内訳'!Q93</f>
        <v>0</v>
      </c>
      <c r="AB93" s="51">
        <f>'資源化量内訳'!R93</f>
        <v>0</v>
      </c>
      <c r="AC93" s="51">
        <f>'資源化量内訳'!S93</f>
        <v>0</v>
      </c>
      <c r="AD93" s="51">
        <f t="shared" si="13"/>
        <v>1853</v>
      </c>
      <c r="AE93" s="52">
        <f t="shared" si="14"/>
        <v>100</v>
      </c>
      <c r="AF93" s="51">
        <f>'資源化量内訳'!AB93</f>
        <v>0</v>
      </c>
      <c r="AG93" s="51">
        <f>'資源化量内訳'!AJ93</f>
        <v>66</v>
      </c>
      <c r="AH93" s="51">
        <f>'資源化量内訳'!AR93</f>
        <v>0</v>
      </c>
      <c r="AI93" s="51">
        <f>'資源化量内訳'!AZ93</f>
        <v>0</v>
      </c>
      <c r="AJ93" s="51">
        <f>'資源化量内訳'!BH93</f>
        <v>0</v>
      </c>
      <c r="AK93" s="51" t="s">
        <v>195</v>
      </c>
      <c r="AL93" s="51">
        <f t="shared" si="15"/>
        <v>66</v>
      </c>
      <c r="AM93" s="52">
        <f t="shared" si="16"/>
        <v>3.5617916891527255</v>
      </c>
      <c r="AN93" s="51">
        <f>'ごみ処理量内訳'!AC93</f>
        <v>0</v>
      </c>
      <c r="AO93" s="51">
        <f>'ごみ処理量内訳'!AD93</f>
        <v>289</v>
      </c>
      <c r="AP93" s="51">
        <f>'ごみ処理量内訳'!AE93</f>
        <v>116</v>
      </c>
      <c r="AQ93" s="51">
        <f t="shared" si="17"/>
        <v>405</v>
      </c>
    </row>
    <row r="94" spans="1:43" ht="13.5">
      <c r="A94" s="26" t="s">
        <v>221</v>
      </c>
      <c r="B94" s="49" t="s">
        <v>172</v>
      </c>
      <c r="C94" s="50" t="s">
        <v>173</v>
      </c>
      <c r="D94" s="51">
        <v>3794</v>
      </c>
      <c r="E94" s="51">
        <v>3794</v>
      </c>
      <c r="F94" s="51">
        <f>'ごみ搬入量内訳'!H94</f>
        <v>776</v>
      </c>
      <c r="G94" s="51">
        <f>'ごみ搬入量内訳'!AG94</f>
        <v>269</v>
      </c>
      <c r="H94" s="51">
        <f>'ごみ搬入量内訳'!AH94</f>
        <v>0</v>
      </c>
      <c r="I94" s="51">
        <f t="shared" si="9"/>
        <v>1045</v>
      </c>
      <c r="J94" s="51">
        <f t="shared" si="10"/>
        <v>754.6161567290819</v>
      </c>
      <c r="K94" s="51">
        <f>('ごみ搬入量内訳'!E94+'ごみ搬入量内訳'!AH94)/'ごみ処理概要'!D94/365*1000000</f>
        <v>657.8519796939653</v>
      </c>
      <c r="L94" s="51">
        <f>'ごみ搬入量内訳'!F94/'ごみ処理概要'!D94/365*1000000</f>
        <v>96.76417703511672</v>
      </c>
      <c r="M94" s="51">
        <f>'資源化量内訳'!BP94</f>
        <v>0</v>
      </c>
      <c r="N94" s="51">
        <f>'ごみ処理量内訳'!E94</f>
        <v>858</v>
      </c>
      <c r="O94" s="51">
        <f>'ごみ処理量内訳'!L94</f>
        <v>0</v>
      </c>
      <c r="P94" s="51">
        <f t="shared" si="11"/>
        <v>187</v>
      </c>
      <c r="Q94" s="51">
        <f>'ごみ処理量内訳'!G94</f>
        <v>187</v>
      </c>
      <c r="R94" s="51">
        <f>'ごみ処理量内訳'!H94</f>
        <v>0</v>
      </c>
      <c r="S94" s="51">
        <f>'ごみ処理量内訳'!I94</f>
        <v>0</v>
      </c>
      <c r="T94" s="51">
        <f>'ごみ処理量内訳'!J94</f>
        <v>0</v>
      </c>
      <c r="U94" s="51">
        <f>'ごみ処理量内訳'!K94</f>
        <v>0</v>
      </c>
      <c r="V94" s="51">
        <f t="shared" si="12"/>
        <v>0</v>
      </c>
      <c r="W94" s="51">
        <f>'資源化量内訳'!M94</f>
        <v>0</v>
      </c>
      <c r="X94" s="51">
        <f>'資源化量内訳'!N94</f>
        <v>0</v>
      </c>
      <c r="Y94" s="51">
        <f>'資源化量内訳'!O94</f>
        <v>0</v>
      </c>
      <c r="Z94" s="51">
        <f>'資源化量内訳'!P94</f>
        <v>0</v>
      </c>
      <c r="AA94" s="51">
        <f>'資源化量内訳'!Q94</f>
        <v>0</v>
      </c>
      <c r="AB94" s="51">
        <f>'資源化量内訳'!R94</f>
        <v>0</v>
      </c>
      <c r="AC94" s="51">
        <f>'資源化量内訳'!S94</f>
        <v>0</v>
      </c>
      <c r="AD94" s="51">
        <f t="shared" si="13"/>
        <v>1045</v>
      </c>
      <c r="AE94" s="52">
        <f t="shared" si="14"/>
        <v>100</v>
      </c>
      <c r="AF94" s="51">
        <f>'資源化量内訳'!AB94</f>
        <v>0</v>
      </c>
      <c r="AG94" s="51">
        <f>'資源化量内訳'!AJ94</f>
        <v>47</v>
      </c>
      <c r="AH94" s="51">
        <f>'資源化量内訳'!AR94</f>
        <v>0</v>
      </c>
      <c r="AI94" s="51">
        <f>'資源化量内訳'!AZ94</f>
        <v>0</v>
      </c>
      <c r="AJ94" s="51">
        <f>'資源化量内訳'!BH94</f>
        <v>0</v>
      </c>
      <c r="AK94" s="51" t="s">
        <v>195</v>
      </c>
      <c r="AL94" s="51">
        <f t="shared" si="15"/>
        <v>47</v>
      </c>
      <c r="AM94" s="52">
        <f t="shared" si="16"/>
        <v>4.497607655502392</v>
      </c>
      <c r="AN94" s="51">
        <f>'ごみ処理量内訳'!AC94</f>
        <v>0</v>
      </c>
      <c r="AO94" s="51">
        <f>'ごみ処理量内訳'!AD94</f>
        <v>156</v>
      </c>
      <c r="AP94" s="51">
        <f>'ごみ処理量内訳'!AE94</f>
        <v>81</v>
      </c>
      <c r="AQ94" s="51">
        <f t="shared" si="17"/>
        <v>237</v>
      </c>
    </row>
    <row r="95" spans="1:43" ht="13.5">
      <c r="A95" s="26" t="s">
        <v>221</v>
      </c>
      <c r="B95" s="49" t="s">
        <v>174</v>
      </c>
      <c r="C95" s="50" t="s">
        <v>175</v>
      </c>
      <c r="D95" s="51">
        <v>34777</v>
      </c>
      <c r="E95" s="51">
        <v>34777</v>
      </c>
      <c r="F95" s="51">
        <f>'ごみ搬入量内訳'!H95</f>
        <v>11834</v>
      </c>
      <c r="G95" s="51">
        <f>'ごみ搬入量内訳'!AG95</f>
        <v>833</v>
      </c>
      <c r="H95" s="51">
        <f>'ごみ搬入量内訳'!AH95</f>
        <v>0</v>
      </c>
      <c r="I95" s="51">
        <f t="shared" si="9"/>
        <v>12667</v>
      </c>
      <c r="J95" s="51">
        <f t="shared" si="10"/>
        <v>997.9040627150443</v>
      </c>
      <c r="K95" s="51">
        <f>('ごみ搬入量内訳'!E95+'ごみ搬入量内訳'!AH95)/'ごみ処理概要'!D95/365*1000000</f>
        <v>870.5170832084345</v>
      </c>
      <c r="L95" s="51">
        <f>'ごみ搬入量内訳'!F95/'ごみ処理概要'!D95/365*1000000</f>
        <v>127.3869795066098</v>
      </c>
      <c r="M95" s="51">
        <f>'資源化量内訳'!BP95</f>
        <v>449</v>
      </c>
      <c r="N95" s="51">
        <f>'ごみ処理量内訳'!E95</f>
        <v>83</v>
      </c>
      <c r="O95" s="51">
        <f>'ごみ処理量内訳'!L95</f>
        <v>0</v>
      </c>
      <c r="P95" s="51">
        <f t="shared" si="11"/>
        <v>12588</v>
      </c>
      <c r="Q95" s="51">
        <f>'ごみ処理量内訳'!G95</f>
        <v>472</v>
      </c>
      <c r="R95" s="51">
        <f>'ごみ処理量内訳'!H95</f>
        <v>810</v>
      </c>
      <c r="S95" s="51">
        <f>'ごみ処理量内訳'!I95</f>
        <v>0</v>
      </c>
      <c r="T95" s="51">
        <f>'ごみ処理量内訳'!J95</f>
        <v>11260</v>
      </c>
      <c r="U95" s="51">
        <f>'ごみ処理量内訳'!K95</f>
        <v>46</v>
      </c>
      <c r="V95" s="51">
        <f t="shared" si="12"/>
        <v>0</v>
      </c>
      <c r="W95" s="51">
        <f>'資源化量内訳'!M95</f>
        <v>0</v>
      </c>
      <c r="X95" s="51">
        <f>'資源化量内訳'!N95</f>
        <v>0</v>
      </c>
      <c r="Y95" s="51">
        <f>'資源化量内訳'!O95</f>
        <v>0</v>
      </c>
      <c r="Z95" s="51">
        <f>'資源化量内訳'!P95</f>
        <v>0</v>
      </c>
      <c r="AA95" s="51">
        <f>'資源化量内訳'!Q95</f>
        <v>0</v>
      </c>
      <c r="AB95" s="51">
        <f>'資源化量内訳'!R95</f>
        <v>0</v>
      </c>
      <c r="AC95" s="51">
        <f>'資源化量内訳'!S95</f>
        <v>0</v>
      </c>
      <c r="AD95" s="51">
        <f t="shared" si="13"/>
        <v>12671</v>
      </c>
      <c r="AE95" s="52">
        <f t="shared" si="14"/>
        <v>100</v>
      </c>
      <c r="AF95" s="51">
        <f>'資源化量内訳'!AB95</f>
        <v>0</v>
      </c>
      <c r="AG95" s="51">
        <f>'資源化量内訳'!AJ95</f>
        <v>253</v>
      </c>
      <c r="AH95" s="51">
        <f>'資源化量内訳'!AR95</f>
        <v>532</v>
      </c>
      <c r="AI95" s="51">
        <f>'資源化量内訳'!AZ95</f>
        <v>0</v>
      </c>
      <c r="AJ95" s="51">
        <f>'資源化量内訳'!BH95</f>
        <v>6798</v>
      </c>
      <c r="AK95" s="51" t="s">
        <v>195</v>
      </c>
      <c r="AL95" s="51">
        <f t="shared" si="15"/>
        <v>7583</v>
      </c>
      <c r="AM95" s="52">
        <f t="shared" si="16"/>
        <v>61.21951219512195</v>
      </c>
      <c r="AN95" s="51">
        <f>'ごみ処理量内訳'!AC95</f>
        <v>0</v>
      </c>
      <c r="AO95" s="51">
        <f>'ごみ処理量内訳'!AD95</f>
        <v>13</v>
      </c>
      <c r="AP95" s="51">
        <f>'ごみ処理量内訳'!AE95</f>
        <v>446</v>
      </c>
      <c r="AQ95" s="51">
        <f t="shared" si="17"/>
        <v>459</v>
      </c>
    </row>
    <row r="96" spans="1:43" ht="13.5">
      <c r="A96" s="26" t="s">
        <v>221</v>
      </c>
      <c r="B96" s="49" t="s">
        <v>176</v>
      </c>
      <c r="C96" s="50" t="s">
        <v>177</v>
      </c>
      <c r="D96" s="51">
        <v>7863</v>
      </c>
      <c r="E96" s="51">
        <v>7863</v>
      </c>
      <c r="F96" s="51">
        <f>'ごみ搬入量内訳'!H96</f>
        <v>1715</v>
      </c>
      <c r="G96" s="51">
        <f>'ごみ搬入量内訳'!AG96</f>
        <v>88</v>
      </c>
      <c r="H96" s="51">
        <f>'ごみ搬入量内訳'!AH96</f>
        <v>0</v>
      </c>
      <c r="I96" s="51">
        <f t="shared" si="9"/>
        <v>1803</v>
      </c>
      <c r="J96" s="51">
        <f t="shared" si="10"/>
        <v>628.2240909827369</v>
      </c>
      <c r="K96" s="51">
        <f>('ごみ搬入量内訳'!E96+'ごみ搬入量内訳'!AH96)/'ごみ処理概要'!D96/365*1000000</f>
        <v>603.1369392629604</v>
      </c>
      <c r="L96" s="51">
        <f>'ごみ搬入量内訳'!F96/'ごみ処理概要'!D96/365*1000000</f>
        <v>25.08715171977651</v>
      </c>
      <c r="M96" s="51">
        <f>'資源化量内訳'!BP96</f>
        <v>0</v>
      </c>
      <c r="N96" s="51">
        <f>'ごみ処理量内訳'!E96</f>
        <v>1510</v>
      </c>
      <c r="O96" s="51">
        <f>'ごみ処理量内訳'!L96</f>
        <v>0</v>
      </c>
      <c r="P96" s="51">
        <f t="shared" si="11"/>
        <v>293</v>
      </c>
      <c r="Q96" s="51">
        <f>'ごみ処理量内訳'!G96</f>
        <v>0</v>
      </c>
      <c r="R96" s="51">
        <f>'ごみ処理量内訳'!H96</f>
        <v>293</v>
      </c>
      <c r="S96" s="51">
        <f>'ごみ処理量内訳'!I96</f>
        <v>0</v>
      </c>
      <c r="T96" s="51">
        <f>'ごみ処理量内訳'!J96</f>
        <v>0</v>
      </c>
      <c r="U96" s="51">
        <f>'ごみ処理量内訳'!K96</f>
        <v>0</v>
      </c>
      <c r="V96" s="51">
        <f t="shared" si="12"/>
        <v>0</v>
      </c>
      <c r="W96" s="51">
        <f>'資源化量内訳'!M96</f>
        <v>0</v>
      </c>
      <c r="X96" s="51">
        <f>'資源化量内訳'!N96</f>
        <v>0</v>
      </c>
      <c r="Y96" s="51">
        <f>'資源化量内訳'!O96</f>
        <v>0</v>
      </c>
      <c r="Z96" s="51">
        <f>'資源化量内訳'!P96</f>
        <v>0</v>
      </c>
      <c r="AA96" s="51">
        <f>'資源化量内訳'!Q96</f>
        <v>0</v>
      </c>
      <c r="AB96" s="51">
        <f>'資源化量内訳'!R96</f>
        <v>0</v>
      </c>
      <c r="AC96" s="51">
        <f>'資源化量内訳'!S96</f>
        <v>0</v>
      </c>
      <c r="AD96" s="51">
        <f t="shared" si="13"/>
        <v>1803</v>
      </c>
      <c r="AE96" s="52">
        <f t="shared" si="14"/>
        <v>100</v>
      </c>
      <c r="AF96" s="51">
        <f>'資源化量内訳'!AB96</f>
        <v>0</v>
      </c>
      <c r="AG96" s="51">
        <f>'資源化量内訳'!AJ96</f>
        <v>0</v>
      </c>
      <c r="AH96" s="51">
        <f>'資源化量内訳'!AR96</f>
        <v>286</v>
      </c>
      <c r="AI96" s="51">
        <f>'資源化量内訳'!AZ96</f>
        <v>0</v>
      </c>
      <c r="AJ96" s="51">
        <f>'資源化量内訳'!BH96</f>
        <v>0</v>
      </c>
      <c r="AK96" s="51" t="s">
        <v>195</v>
      </c>
      <c r="AL96" s="51">
        <f t="shared" si="15"/>
        <v>286</v>
      </c>
      <c r="AM96" s="52">
        <f t="shared" si="16"/>
        <v>15.862451469772601</v>
      </c>
      <c r="AN96" s="51">
        <f>'ごみ処理量内訳'!AC96</f>
        <v>0</v>
      </c>
      <c r="AO96" s="51">
        <f>'ごみ処理量内訳'!AD96</f>
        <v>200</v>
      </c>
      <c r="AP96" s="51">
        <f>'ごみ処理量内訳'!AE96</f>
        <v>7</v>
      </c>
      <c r="AQ96" s="51">
        <f t="shared" si="17"/>
        <v>207</v>
      </c>
    </row>
    <row r="97" spans="1:43" ht="13.5">
      <c r="A97" s="26" t="s">
        <v>221</v>
      </c>
      <c r="B97" s="49" t="s">
        <v>178</v>
      </c>
      <c r="C97" s="50" t="s">
        <v>196</v>
      </c>
      <c r="D97" s="51">
        <v>7337</v>
      </c>
      <c r="E97" s="51">
        <v>7337</v>
      </c>
      <c r="F97" s="51">
        <f>'ごみ搬入量内訳'!H97</f>
        <v>2438</v>
      </c>
      <c r="G97" s="51">
        <f>'ごみ搬入量内訳'!AG97</f>
        <v>122</v>
      </c>
      <c r="H97" s="51">
        <f>'ごみ搬入量内訳'!AH97</f>
        <v>0</v>
      </c>
      <c r="I97" s="51">
        <f t="shared" si="9"/>
        <v>2560</v>
      </c>
      <c r="J97" s="51">
        <f t="shared" si="10"/>
        <v>955.9354818232229</v>
      </c>
      <c r="K97" s="51">
        <f>('ごみ搬入量内訳'!E97+'ごみ搬入量内訳'!AH97)/'ごみ処理概要'!D97/365*1000000</f>
        <v>525.7645150027726</v>
      </c>
      <c r="L97" s="51">
        <f>'ごみ搬入量内訳'!F97/'ごみ処理概要'!D97/365*1000000</f>
        <v>430.1709668204503</v>
      </c>
      <c r="M97" s="51">
        <f>'資源化量内訳'!BP97</f>
        <v>198</v>
      </c>
      <c r="N97" s="51">
        <f>'ごみ処理量内訳'!E97</f>
        <v>2265</v>
      </c>
      <c r="O97" s="51">
        <f>'ごみ処理量内訳'!L97</f>
        <v>0</v>
      </c>
      <c r="P97" s="51">
        <f t="shared" si="11"/>
        <v>295</v>
      </c>
      <c r="Q97" s="51">
        <f>'ごみ処理量内訳'!G97</f>
        <v>295</v>
      </c>
      <c r="R97" s="51">
        <f>'ごみ処理量内訳'!H97</f>
        <v>0</v>
      </c>
      <c r="S97" s="51">
        <f>'ごみ処理量内訳'!I97</f>
        <v>0</v>
      </c>
      <c r="T97" s="51">
        <f>'ごみ処理量内訳'!J97</f>
        <v>0</v>
      </c>
      <c r="U97" s="51">
        <f>'ごみ処理量内訳'!K97</f>
        <v>0</v>
      </c>
      <c r="V97" s="51">
        <f t="shared" si="12"/>
        <v>0</v>
      </c>
      <c r="W97" s="51">
        <f>'資源化量内訳'!M97</f>
        <v>0</v>
      </c>
      <c r="X97" s="51">
        <f>'資源化量内訳'!N97</f>
        <v>0</v>
      </c>
      <c r="Y97" s="51">
        <f>'資源化量内訳'!O97</f>
        <v>0</v>
      </c>
      <c r="Z97" s="51">
        <f>'資源化量内訳'!P97</f>
        <v>0</v>
      </c>
      <c r="AA97" s="51">
        <f>'資源化量内訳'!Q97</f>
        <v>0</v>
      </c>
      <c r="AB97" s="51">
        <f>'資源化量内訳'!R97</f>
        <v>0</v>
      </c>
      <c r="AC97" s="51">
        <f>'資源化量内訳'!S97</f>
        <v>0</v>
      </c>
      <c r="AD97" s="51">
        <f t="shared" si="13"/>
        <v>2560</v>
      </c>
      <c r="AE97" s="52">
        <f t="shared" si="14"/>
        <v>100</v>
      </c>
      <c r="AF97" s="51">
        <f>'資源化量内訳'!AB97</f>
        <v>0</v>
      </c>
      <c r="AG97" s="51">
        <f>'資源化量内訳'!AJ97</f>
        <v>145</v>
      </c>
      <c r="AH97" s="51">
        <f>'資源化量内訳'!AR97</f>
        <v>0</v>
      </c>
      <c r="AI97" s="51">
        <f>'資源化量内訳'!AZ97</f>
        <v>0</v>
      </c>
      <c r="AJ97" s="51">
        <f>'資源化量内訳'!BH97</f>
        <v>0</v>
      </c>
      <c r="AK97" s="51" t="s">
        <v>195</v>
      </c>
      <c r="AL97" s="51">
        <f t="shared" si="15"/>
        <v>145</v>
      </c>
      <c r="AM97" s="52">
        <f t="shared" si="16"/>
        <v>12.436548223350254</v>
      </c>
      <c r="AN97" s="51">
        <f>'ごみ処理量内訳'!AC97</f>
        <v>0</v>
      </c>
      <c r="AO97" s="51">
        <f>'ごみ処理量内訳'!AD97</f>
        <v>300</v>
      </c>
      <c r="AP97" s="51">
        <f>'ごみ処理量内訳'!AE97</f>
        <v>150</v>
      </c>
      <c r="AQ97" s="51">
        <f t="shared" si="17"/>
        <v>450</v>
      </c>
    </row>
    <row r="98" spans="1:43" ht="13.5">
      <c r="A98" s="26" t="s">
        <v>221</v>
      </c>
      <c r="B98" s="49" t="s">
        <v>179</v>
      </c>
      <c r="C98" s="50" t="s">
        <v>180</v>
      </c>
      <c r="D98" s="51">
        <v>9101</v>
      </c>
      <c r="E98" s="51">
        <v>9101</v>
      </c>
      <c r="F98" s="51">
        <f>'ごみ搬入量内訳'!H98</f>
        <v>2179</v>
      </c>
      <c r="G98" s="51">
        <f>'ごみ搬入量内訳'!AG98</f>
        <v>361</v>
      </c>
      <c r="H98" s="51">
        <f>'ごみ搬入量内訳'!AH98</f>
        <v>0</v>
      </c>
      <c r="I98" s="51">
        <f t="shared" si="9"/>
        <v>2540</v>
      </c>
      <c r="J98" s="51">
        <f t="shared" si="10"/>
        <v>764.6307119645139</v>
      </c>
      <c r="K98" s="51">
        <f>('ごみ搬入量内訳'!E98+'ごみ搬入量内訳'!AH98)/'ごみ処理概要'!D98/365*1000000</f>
        <v>655.956819437274</v>
      </c>
      <c r="L98" s="51">
        <f>'ごみ搬入量内訳'!F98/'ごみ処理概要'!D98/365*1000000</f>
        <v>108.67389252723997</v>
      </c>
      <c r="M98" s="51">
        <f>'資源化量内訳'!BP98</f>
        <v>232</v>
      </c>
      <c r="N98" s="51">
        <f>'ごみ処理量内訳'!E98</f>
        <v>2195</v>
      </c>
      <c r="O98" s="51">
        <f>'ごみ処理量内訳'!L98</f>
        <v>0</v>
      </c>
      <c r="P98" s="51">
        <f t="shared" si="11"/>
        <v>345</v>
      </c>
      <c r="Q98" s="51">
        <f>'ごみ処理量内訳'!G98</f>
        <v>0</v>
      </c>
      <c r="R98" s="51">
        <f>'ごみ処理量内訳'!H98</f>
        <v>345</v>
      </c>
      <c r="S98" s="51">
        <f>'ごみ処理量内訳'!I98</f>
        <v>0</v>
      </c>
      <c r="T98" s="51">
        <f>'ごみ処理量内訳'!J98</f>
        <v>0</v>
      </c>
      <c r="U98" s="51">
        <f>'ごみ処理量内訳'!K98</f>
        <v>0</v>
      </c>
      <c r="V98" s="51">
        <f t="shared" si="12"/>
        <v>0</v>
      </c>
      <c r="W98" s="51">
        <f>'資源化量内訳'!M98</f>
        <v>0</v>
      </c>
      <c r="X98" s="51">
        <f>'資源化量内訳'!N98</f>
        <v>0</v>
      </c>
      <c r="Y98" s="51">
        <f>'資源化量内訳'!O98</f>
        <v>0</v>
      </c>
      <c r="Z98" s="51">
        <f>'資源化量内訳'!P98</f>
        <v>0</v>
      </c>
      <c r="AA98" s="51">
        <f>'資源化量内訳'!Q98</f>
        <v>0</v>
      </c>
      <c r="AB98" s="51">
        <f>'資源化量内訳'!R98</f>
        <v>0</v>
      </c>
      <c r="AC98" s="51">
        <f>'資源化量内訳'!S98</f>
        <v>0</v>
      </c>
      <c r="AD98" s="51">
        <f t="shared" si="13"/>
        <v>2540</v>
      </c>
      <c r="AE98" s="52">
        <f t="shared" si="14"/>
        <v>100</v>
      </c>
      <c r="AF98" s="51">
        <f>'資源化量内訳'!AB98</f>
        <v>0</v>
      </c>
      <c r="AG98" s="51">
        <f>'資源化量内訳'!AJ98</f>
        <v>0</v>
      </c>
      <c r="AH98" s="51">
        <f>'資源化量内訳'!AR98</f>
        <v>278</v>
      </c>
      <c r="AI98" s="51">
        <f>'資源化量内訳'!AZ98</f>
        <v>0</v>
      </c>
      <c r="AJ98" s="51">
        <f>'資源化量内訳'!BH98</f>
        <v>0</v>
      </c>
      <c r="AK98" s="51" t="s">
        <v>195</v>
      </c>
      <c r="AL98" s="51">
        <f t="shared" si="15"/>
        <v>278</v>
      </c>
      <c r="AM98" s="52">
        <f t="shared" si="16"/>
        <v>18.398268398268396</v>
      </c>
      <c r="AN98" s="51">
        <f>'ごみ処理量内訳'!AC98</f>
        <v>0</v>
      </c>
      <c r="AO98" s="51">
        <f>'ごみ処理量内訳'!AD98</f>
        <v>291</v>
      </c>
      <c r="AP98" s="51">
        <f>'ごみ処理量内訳'!AE98</f>
        <v>67</v>
      </c>
      <c r="AQ98" s="51">
        <f t="shared" si="17"/>
        <v>358</v>
      </c>
    </row>
    <row r="99" spans="1:43" ht="13.5">
      <c r="A99" s="26" t="s">
        <v>221</v>
      </c>
      <c r="B99" s="49" t="s">
        <v>181</v>
      </c>
      <c r="C99" s="50" t="s">
        <v>182</v>
      </c>
      <c r="D99" s="51">
        <v>12349</v>
      </c>
      <c r="E99" s="51">
        <v>12294</v>
      </c>
      <c r="F99" s="51">
        <f>'ごみ搬入量内訳'!H99</f>
        <v>3524</v>
      </c>
      <c r="G99" s="51">
        <f>'ごみ搬入量内訳'!AG99</f>
        <v>212</v>
      </c>
      <c r="H99" s="51">
        <f>'ごみ搬入量内訳'!AH99</f>
        <v>4</v>
      </c>
      <c r="I99" s="51">
        <f t="shared" si="9"/>
        <v>3740</v>
      </c>
      <c r="J99" s="51">
        <f t="shared" si="10"/>
        <v>829.7494001510853</v>
      </c>
      <c r="K99" s="51">
        <f>('ごみ搬入量内訳'!E99+'ごみ搬入量内訳'!AH99)/'ごみ処理概要'!D99/365*1000000</f>
        <v>782.715476933965</v>
      </c>
      <c r="L99" s="51">
        <f>'ごみ搬入量内訳'!F99/'ごみ処理概要'!D99/365*1000000</f>
        <v>47.033923217120346</v>
      </c>
      <c r="M99" s="51">
        <f>'資源化量内訳'!BP99</f>
        <v>490</v>
      </c>
      <c r="N99" s="51">
        <f>'ごみ処理量内訳'!E99</f>
        <v>0</v>
      </c>
      <c r="O99" s="51">
        <f>'ごみ処理量内訳'!L99</f>
        <v>0</v>
      </c>
      <c r="P99" s="51">
        <f t="shared" si="11"/>
        <v>3736</v>
      </c>
      <c r="Q99" s="51">
        <f>'ごみ処理量内訳'!G99</f>
        <v>0</v>
      </c>
      <c r="R99" s="51">
        <f>'ごみ処理量内訳'!H99</f>
        <v>391</v>
      </c>
      <c r="S99" s="51">
        <f>'ごみ処理量内訳'!I99</f>
        <v>0</v>
      </c>
      <c r="T99" s="51">
        <f>'ごみ処理量内訳'!J99</f>
        <v>3345</v>
      </c>
      <c r="U99" s="51">
        <f>'ごみ処理量内訳'!K99</f>
        <v>0</v>
      </c>
      <c r="V99" s="51">
        <f t="shared" si="12"/>
        <v>0</v>
      </c>
      <c r="W99" s="51">
        <f>'資源化量内訳'!M99</f>
        <v>0</v>
      </c>
      <c r="X99" s="51">
        <f>'資源化量内訳'!N99</f>
        <v>0</v>
      </c>
      <c r="Y99" s="51">
        <f>'資源化量内訳'!O99</f>
        <v>0</v>
      </c>
      <c r="Z99" s="51">
        <f>'資源化量内訳'!P99</f>
        <v>0</v>
      </c>
      <c r="AA99" s="51">
        <f>'資源化量内訳'!Q99</f>
        <v>0</v>
      </c>
      <c r="AB99" s="51">
        <f>'資源化量内訳'!R99</f>
        <v>0</v>
      </c>
      <c r="AC99" s="51">
        <f>'資源化量内訳'!S99</f>
        <v>0</v>
      </c>
      <c r="AD99" s="51">
        <f t="shared" si="13"/>
        <v>3736</v>
      </c>
      <c r="AE99" s="52">
        <f t="shared" si="14"/>
        <v>100</v>
      </c>
      <c r="AF99" s="51">
        <f>'資源化量内訳'!AB99</f>
        <v>0</v>
      </c>
      <c r="AG99" s="51">
        <f>'資源化量内訳'!AJ99</f>
        <v>0</v>
      </c>
      <c r="AH99" s="51">
        <f>'資源化量内訳'!AR99</f>
        <v>251</v>
      </c>
      <c r="AI99" s="51">
        <f>'資源化量内訳'!AZ99</f>
        <v>0</v>
      </c>
      <c r="AJ99" s="51">
        <f>'資源化量内訳'!BH99</f>
        <v>1727</v>
      </c>
      <c r="AK99" s="51" t="s">
        <v>195</v>
      </c>
      <c r="AL99" s="51">
        <f t="shared" si="15"/>
        <v>1978</v>
      </c>
      <c r="AM99" s="52">
        <f t="shared" si="16"/>
        <v>58.400378608613345</v>
      </c>
      <c r="AN99" s="51">
        <f>'ごみ処理量内訳'!AC99</f>
        <v>0</v>
      </c>
      <c r="AO99" s="51">
        <f>'ごみ処理量内訳'!AD99</f>
        <v>0</v>
      </c>
      <c r="AP99" s="51">
        <f>'ごみ処理量内訳'!AE99</f>
        <v>228</v>
      </c>
      <c r="AQ99" s="51">
        <f t="shared" si="17"/>
        <v>228</v>
      </c>
    </row>
    <row r="100" spans="1:43" ht="13.5">
      <c r="A100" s="26" t="s">
        <v>221</v>
      </c>
      <c r="B100" s="49" t="s">
        <v>183</v>
      </c>
      <c r="C100" s="50" t="s">
        <v>184</v>
      </c>
      <c r="D100" s="51">
        <v>7448</v>
      </c>
      <c r="E100" s="51">
        <v>7448</v>
      </c>
      <c r="F100" s="51">
        <f>'ごみ搬入量内訳'!H100</f>
        <v>1871</v>
      </c>
      <c r="G100" s="51">
        <f>'ごみ搬入量内訳'!AG100</f>
        <v>247</v>
      </c>
      <c r="H100" s="51">
        <f>'ごみ搬入量内訳'!AH100</f>
        <v>150</v>
      </c>
      <c r="I100" s="51">
        <f t="shared" si="9"/>
        <v>2268</v>
      </c>
      <c r="J100" s="51">
        <f t="shared" si="10"/>
        <v>834.2774745081883</v>
      </c>
      <c r="K100" s="51">
        <f>('ごみ搬入量内訳'!E100+'ごみ搬入量内訳'!AH100)/'ごみ処理概要'!D100/365*1000000</f>
        <v>743.419213395524</v>
      </c>
      <c r="L100" s="51">
        <f>'ごみ搬入量内訳'!F100/'ごみ処理概要'!D100/365*1000000</f>
        <v>90.85826111266425</v>
      </c>
      <c r="M100" s="51">
        <f>'資源化量内訳'!BP100</f>
        <v>171</v>
      </c>
      <c r="N100" s="51">
        <f>'ごみ処理量内訳'!E100</f>
        <v>1927</v>
      </c>
      <c r="O100" s="51">
        <f>'ごみ処理量内訳'!L100</f>
        <v>0</v>
      </c>
      <c r="P100" s="51">
        <f t="shared" si="11"/>
        <v>144</v>
      </c>
      <c r="Q100" s="51">
        <f>'ごみ処理量内訳'!G100</f>
        <v>0</v>
      </c>
      <c r="R100" s="51">
        <f>'ごみ処理量内訳'!H100</f>
        <v>144</v>
      </c>
      <c r="S100" s="51">
        <f>'ごみ処理量内訳'!I100</f>
        <v>0</v>
      </c>
      <c r="T100" s="51">
        <f>'ごみ処理量内訳'!J100</f>
        <v>0</v>
      </c>
      <c r="U100" s="51">
        <f>'ごみ処理量内訳'!K100</f>
        <v>0</v>
      </c>
      <c r="V100" s="51">
        <f t="shared" si="12"/>
        <v>47</v>
      </c>
      <c r="W100" s="51">
        <f>'資源化量内訳'!M100</f>
        <v>0</v>
      </c>
      <c r="X100" s="51">
        <f>'資源化量内訳'!N100</f>
        <v>46</v>
      </c>
      <c r="Y100" s="51">
        <f>'資源化量内訳'!O100</f>
        <v>0</v>
      </c>
      <c r="Z100" s="51">
        <f>'資源化量内訳'!P100</f>
        <v>0</v>
      </c>
      <c r="AA100" s="51">
        <f>'資源化量内訳'!Q100</f>
        <v>0</v>
      </c>
      <c r="AB100" s="51">
        <f>'資源化量内訳'!R100</f>
        <v>0</v>
      </c>
      <c r="AC100" s="51">
        <f>'資源化量内訳'!S100</f>
        <v>1</v>
      </c>
      <c r="AD100" s="51">
        <f t="shared" si="13"/>
        <v>2118</v>
      </c>
      <c r="AE100" s="52">
        <f t="shared" si="14"/>
        <v>100</v>
      </c>
      <c r="AF100" s="51">
        <f>'資源化量内訳'!AB100</f>
        <v>49</v>
      </c>
      <c r="AG100" s="51">
        <f>'資源化量内訳'!AJ100</f>
        <v>0</v>
      </c>
      <c r="AH100" s="51">
        <f>'資源化量内訳'!AR100</f>
        <v>141</v>
      </c>
      <c r="AI100" s="51">
        <f>'資源化量内訳'!AZ100</f>
        <v>0</v>
      </c>
      <c r="AJ100" s="51">
        <f>'資源化量内訳'!BH100</f>
        <v>0</v>
      </c>
      <c r="AK100" s="51" t="s">
        <v>195</v>
      </c>
      <c r="AL100" s="51">
        <f t="shared" si="15"/>
        <v>190</v>
      </c>
      <c r="AM100" s="52">
        <f t="shared" si="16"/>
        <v>17.82437745740498</v>
      </c>
      <c r="AN100" s="51">
        <f>'ごみ処理量内訳'!AC100</f>
        <v>0</v>
      </c>
      <c r="AO100" s="51">
        <f>'ごみ処理量内訳'!AD100</f>
        <v>213</v>
      </c>
      <c r="AP100" s="51">
        <f>'ごみ処理量内訳'!AE100</f>
        <v>0</v>
      </c>
      <c r="AQ100" s="51">
        <f t="shared" si="17"/>
        <v>213</v>
      </c>
    </row>
    <row r="101" spans="1:43" ht="13.5">
      <c r="A101" s="26" t="s">
        <v>221</v>
      </c>
      <c r="B101" s="49" t="s">
        <v>185</v>
      </c>
      <c r="C101" s="50" t="s">
        <v>186</v>
      </c>
      <c r="D101" s="51">
        <v>10065</v>
      </c>
      <c r="E101" s="51">
        <v>10065</v>
      </c>
      <c r="F101" s="51">
        <f>'ごみ搬入量内訳'!H101</f>
        <v>2221</v>
      </c>
      <c r="G101" s="51">
        <f>'ごみ搬入量内訳'!AG101</f>
        <v>144</v>
      </c>
      <c r="H101" s="51">
        <f>'ごみ搬入量内訳'!AH101</f>
        <v>4</v>
      </c>
      <c r="I101" s="51">
        <f t="shared" si="9"/>
        <v>2369</v>
      </c>
      <c r="J101" s="51">
        <f t="shared" si="10"/>
        <v>644.8495736616105</v>
      </c>
      <c r="K101" s="51">
        <f>('ごみ搬入量内訳'!E101+'ごみ搬入量内訳'!AH101)/'ごみ処理概要'!D101/365*1000000</f>
        <v>605.6523011384903</v>
      </c>
      <c r="L101" s="51">
        <f>'ごみ搬入量内訳'!F101/'ごみ処理概要'!D101/365*1000000</f>
        <v>39.19727252312027</v>
      </c>
      <c r="M101" s="51">
        <f>'資源化量内訳'!BP101</f>
        <v>450</v>
      </c>
      <c r="N101" s="51">
        <f>'ごみ処理量内訳'!E101</f>
        <v>0</v>
      </c>
      <c r="O101" s="51">
        <f>'ごみ処理量内訳'!L101</f>
        <v>0</v>
      </c>
      <c r="P101" s="51">
        <f t="shared" si="11"/>
        <v>2365</v>
      </c>
      <c r="Q101" s="51">
        <f>'ごみ処理量内訳'!G101</f>
        <v>0</v>
      </c>
      <c r="R101" s="51">
        <f>'ごみ処理量内訳'!H101</f>
        <v>272</v>
      </c>
      <c r="S101" s="51">
        <f>'ごみ処理量内訳'!I101</f>
        <v>0</v>
      </c>
      <c r="T101" s="51">
        <f>'ごみ処理量内訳'!J101</f>
        <v>2093</v>
      </c>
      <c r="U101" s="51">
        <f>'ごみ処理量内訳'!K101</f>
        <v>0</v>
      </c>
      <c r="V101" s="51">
        <f t="shared" si="12"/>
        <v>0</v>
      </c>
      <c r="W101" s="51">
        <f>'資源化量内訳'!M101</f>
        <v>0</v>
      </c>
      <c r="X101" s="51">
        <f>'資源化量内訳'!N101</f>
        <v>0</v>
      </c>
      <c r="Y101" s="51">
        <f>'資源化量内訳'!O101</f>
        <v>0</v>
      </c>
      <c r="Z101" s="51">
        <f>'資源化量内訳'!P101</f>
        <v>0</v>
      </c>
      <c r="AA101" s="51">
        <f>'資源化量内訳'!Q101</f>
        <v>0</v>
      </c>
      <c r="AB101" s="51">
        <f>'資源化量内訳'!R101</f>
        <v>0</v>
      </c>
      <c r="AC101" s="51">
        <f>'資源化量内訳'!S101</f>
        <v>0</v>
      </c>
      <c r="AD101" s="51">
        <f t="shared" si="13"/>
        <v>2365</v>
      </c>
      <c r="AE101" s="52">
        <f t="shared" si="14"/>
        <v>100</v>
      </c>
      <c r="AF101" s="51">
        <f>'資源化量内訳'!AB101</f>
        <v>0</v>
      </c>
      <c r="AG101" s="51">
        <f>'資源化量内訳'!AJ101</f>
        <v>0</v>
      </c>
      <c r="AH101" s="51">
        <f>'資源化量内訳'!AR101</f>
        <v>163</v>
      </c>
      <c r="AI101" s="51">
        <f>'資源化量内訳'!AZ101</f>
        <v>0</v>
      </c>
      <c r="AJ101" s="51">
        <f>'資源化量内訳'!BH101</f>
        <v>1079</v>
      </c>
      <c r="AK101" s="51" t="s">
        <v>195</v>
      </c>
      <c r="AL101" s="51">
        <f t="shared" si="15"/>
        <v>1242</v>
      </c>
      <c r="AM101" s="52">
        <f t="shared" si="16"/>
        <v>60.10657193605684</v>
      </c>
      <c r="AN101" s="51">
        <f>'ごみ処理量内訳'!AC101</f>
        <v>0</v>
      </c>
      <c r="AO101" s="51">
        <f>'ごみ処理量内訳'!AD101</f>
        <v>0</v>
      </c>
      <c r="AP101" s="51">
        <f>'ごみ処理量内訳'!AE101</f>
        <v>164</v>
      </c>
      <c r="AQ101" s="51">
        <f t="shared" si="17"/>
        <v>164</v>
      </c>
    </row>
    <row r="102" spans="1:43" ht="13.5">
      <c r="A102" s="26" t="s">
        <v>221</v>
      </c>
      <c r="B102" s="49" t="s">
        <v>187</v>
      </c>
      <c r="C102" s="50" t="s">
        <v>188</v>
      </c>
      <c r="D102" s="51">
        <v>4279</v>
      </c>
      <c r="E102" s="51">
        <v>4279</v>
      </c>
      <c r="F102" s="51">
        <f>'ごみ搬入量内訳'!H102</f>
        <v>1021</v>
      </c>
      <c r="G102" s="51">
        <f>'ごみ搬入量内訳'!AG102</f>
        <v>42</v>
      </c>
      <c r="H102" s="51">
        <f>'ごみ搬入量内訳'!AH102</f>
        <v>170</v>
      </c>
      <c r="I102" s="51">
        <f t="shared" si="9"/>
        <v>1233</v>
      </c>
      <c r="J102" s="51">
        <f t="shared" si="10"/>
        <v>789.4559924703955</v>
      </c>
      <c r="K102" s="51">
        <f>('ごみ搬入量内訳'!E102+'ごみ搬入量内訳'!AH102)/'ごみ処理概要'!D102/365*1000000</f>
        <v>762.5645474714038</v>
      </c>
      <c r="L102" s="51">
        <f>'ごみ搬入量内訳'!F102/'ごみ処理概要'!D102/365*1000000</f>
        <v>26.89144499899157</v>
      </c>
      <c r="M102" s="51">
        <f>'資源化量内訳'!BP102</f>
        <v>0</v>
      </c>
      <c r="N102" s="51">
        <f>'ごみ処理量内訳'!E102</f>
        <v>916</v>
      </c>
      <c r="O102" s="51">
        <f>'ごみ処理量内訳'!L102</f>
        <v>0</v>
      </c>
      <c r="P102" s="51">
        <f t="shared" si="11"/>
        <v>146</v>
      </c>
      <c r="Q102" s="51">
        <f>'ごみ処理量内訳'!G102</f>
        <v>0</v>
      </c>
      <c r="R102" s="51">
        <f>'ごみ処理量内訳'!H102</f>
        <v>146</v>
      </c>
      <c r="S102" s="51">
        <f>'ごみ処理量内訳'!I102</f>
        <v>0</v>
      </c>
      <c r="T102" s="51">
        <f>'ごみ処理量内訳'!J102</f>
        <v>0</v>
      </c>
      <c r="U102" s="51">
        <f>'ごみ処理量内訳'!K102</f>
        <v>0</v>
      </c>
      <c r="V102" s="51">
        <f t="shared" si="12"/>
        <v>1</v>
      </c>
      <c r="W102" s="51">
        <f>'資源化量内訳'!M102</f>
        <v>0</v>
      </c>
      <c r="X102" s="51">
        <f>'資源化量内訳'!N102</f>
        <v>0</v>
      </c>
      <c r="Y102" s="51">
        <f>'資源化量内訳'!O102</f>
        <v>0</v>
      </c>
      <c r="Z102" s="51">
        <f>'資源化量内訳'!P102</f>
        <v>0</v>
      </c>
      <c r="AA102" s="51">
        <f>'資源化量内訳'!Q102</f>
        <v>0</v>
      </c>
      <c r="AB102" s="51">
        <f>'資源化量内訳'!R102</f>
        <v>0</v>
      </c>
      <c r="AC102" s="51">
        <f>'資源化量内訳'!S102</f>
        <v>1</v>
      </c>
      <c r="AD102" s="51">
        <f t="shared" si="13"/>
        <v>1063</v>
      </c>
      <c r="AE102" s="52">
        <f t="shared" si="14"/>
        <v>100</v>
      </c>
      <c r="AF102" s="51">
        <f>'資源化量内訳'!AB102</f>
        <v>80</v>
      </c>
      <c r="AG102" s="51">
        <f>'資源化量内訳'!AJ102</f>
        <v>0</v>
      </c>
      <c r="AH102" s="51">
        <f>'資源化量内訳'!AR102</f>
        <v>146</v>
      </c>
      <c r="AI102" s="51">
        <f>'資源化量内訳'!AZ102</f>
        <v>0</v>
      </c>
      <c r="AJ102" s="51">
        <f>'資源化量内訳'!BH102</f>
        <v>0</v>
      </c>
      <c r="AK102" s="51" t="s">
        <v>195</v>
      </c>
      <c r="AL102" s="51">
        <f t="shared" si="15"/>
        <v>226</v>
      </c>
      <c r="AM102" s="52">
        <f t="shared" si="16"/>
        <v>21.354656632173093</v>
      </c>
      <c r="AN102" s="51">
        <f>'ごみ処理量内訳'!AC102</f>
        <v>0</v>
      </c>
      <c r="AO102" s="51">
        <f>'ごみ処理量内訳'!AD102</f>
        <v>90</v>
      </c>
      <c r="AP102" s="51">
        <f>'ごみ処理量内訳'!AE102</f>
        <v>0</v>
      </c>
      <c r="AQ102" s="51">
        <f t="shared" si="17"/>
        <v>90</v>
      </c>
    </row>
    <row r="103" spans="1:43" ht="13.5">
      <c r="A103" s="26" t="s">
        <v>221</v>
      </c>
      <c r="B103" s="49" t="s">
        <v>189</v>
      </c>
      <c r="C103" s="50" t="s">
        <v>190</v>
      </c>
      <c r="D103" s="51">
        <v>4387</v>
      </c>
      <c r="E103" s="51">
        <v>4387</v>
      </c>
      <c r="F103" s="51">
        <f>'ごみ搬入量内訳'!H103</f>
        <v>987</v>
      </c>
      <c r="G103" s="51">
        <f>'ごみ搬入量内訳'!AG103</f>
        <v>87</v>
      </c>
      <c r="H103" s="51">
        <f>'ごみ搬入量内訳'!AH103</f>
        <v>200</v>
      </c>
      <c r="I103" s="51">
        <f t="shared" si="9"/>
        <v>1274</v>
      </c>
      <c r="J103" s="51">
        <f t="shared" si="10"/>
        <v>795.6259309104422</v>
      </c>
      <c r="K103" s="51">
        <f>('ごみ搬入量内訳'!E103+'ごみ搬入量内訳'!AH103)/'ごみ処理概要'!D103/365*1000000</f>
        <v>741.2935478733868</v>
      </c>
      <c r="L103" s="51">
        <f>'ごみ搬入量内訳'!F103/'ごみ処理概要'!D103/365*1000000</f>
        <v>54.33238303705531</v>
      </c>
      <c r="M103" s="51">
        <f>'資源化量内訳'!BP103</f>
        <v>50</v>
      </c>
      <c r="N103" s="51">
        <f>'ごみ処理量内訳'!E103</f>
        <v>937</v>
      </c>
      <c r="O103" s="51">
        <f>'ごみ処理量内訳'!L103</f>
        <v>0</v>
      </c>
      <c r="P103" s="51">
        <f t="shared" si="11"/>
        <v>132</v>
      </c>
      <c r="Q103" s="51">
        <f>'ごみ処理量内訳'!G103</f>
        <v>0</v>
      </c>
      <c r="R103" s="51">
        <f>'ごみ処理量内訳'!H103</f>
        <v>132</v>
      </c>
      <c r="S103" s="51">
        <f>'ごみ処理量内訳'!I103</f>
        <v>0</v>
      </c>
      <c r="T103" s="51">
        <f>'ごみ処理量内訳'!J103</f>
        <v>0</v>
      </c>
      <c r="U103" s="51">
        <f>'ごみ処理量内訳'!K103</f>
        <v>0</v>
      </c>
      <c r="V103" s="51">
        <f t="shared" si="12"/>
        <v>5</v>
      </c>
      <c r="W103" s="51">
        <f>'資源化量内訳'!M103</f>
        <v>0</v>
      </c>
      <c r="X103" s="51">
        <f>'資源化量内訳'!N103</f>
        <v>0</v>
      </c>
      <c r="Y103" s="51">
        <f>'資源化量内訳'!O103</f>
        <v>0</v>
      </c>
      <c r="Z103" s="51">
        <f>'資源化量内訳'!P103</f>
        <v>0</v>
      </c>
      <c r="AA103" s="51">
        <f>'資源化量内訳'!Q103</f>
        <v>0</v>
      </c>
      <c r="AB103" s="51">
        <f>'資源化量内訳'!R103</f>
        <v>0</v>
      </c>
      <c r="AC103" s="51">
        <f>'資源化量内訳'!S103</f>
        <v>5</v>
      </c>
      <c r="AD103" s="51">
        <f t="shared" si="13"/>
        <v>1074</v>
      </c>
      <c r="AE103" s="52">
        <f t="shared" si="14"/>
        <v>100</v>
      </c>
      <c r="AF103" s="51">
        <f>'資源化量内訳'!AB103</f>
        <v>93</v>
      </c>
      <c r="AG103" s="51">
        <f>'資源化量内訳'!AJ103</f>
        <v>0</v>
      </c>
      <c r="AH103" s="51">
        <f>'資源化量内訳'!AR103</f>
        <v>132</v>
      </c>
      <c r="AI103" s="51">
        <f>'資源化量内訳'!AZ103</f>
        <v>0</v>
      </c>
      <c r="AJ103" s="51">
        <f>'資源化量内訳'!BH103</f>
        <v>0</v>
      </c>
      <c r="AK103" s="51" t="s">
        <v>195</v>
      </c>
      <c r="AL103" s="51">
        <f t="shared" si="15"/>
        <v>225</v>
      </c>
      <c r="AM103" s="52">
        <f t="shared" si="16"/>
        <v>24.91103202846975</v>
      </c>
      <c r="AN103" s="51">
        <f>'ごみ処理量内訳'!AC103</f>
        <v>0</v>
      </c>
      <c r="AO103" s="51">
        <f>'ごみ処理量内訳'!AD103</f>
        <v>97</v>
      </c>
      <c r="AP103" s="51">
        <f>'ごみ処理量内訳'!AE103</f>
        <v>0</v>
      </c>
      <c r="AQ103" s="51">
        <f t="shared" si="17"/>
        <v>97</v>
      </c>
    </row>
    <row r="104" spans="1:43" ht="13.5">
      <c r="A104" s="79" t="s">
        <v>288</v>
      </c>
      <c r="B104" s="80"/>
      <c r="C104" s="81"/>
      <c r="D104" s="51">
        <f>SUM(D7:D103)</f>
        <v>5002014</v>
      </c>
      <c r="E104" s="51">
        <f>SUM(E7:E103)</f>
        <v>4986988</v>
      </c>
      <c r="F104" s="51">
        <f>'ごみ搬入量内訳'!H104</f>
        <v>1803783</v>
      </c>
      <c r="G104" s="51">
        <f>'ごみ搬入量内訳'!AG104</f>
        <v>316925</v>
      </c>
      <c r="H104" s="51">
        <f>'ごみ搬入量内訳'!AH104</f>
        <v>5013</v>
      </c>
      <c r="I104" s="51">
        <f>SUM(F104:H104)</f>
        <v>2125721</v>
      </c>
      <c r="J104" s="51">
        <f>I104/D104/365*1000000</f>
        <v>1164.3096462114925</v>
      </c>
      <c r="K104" s="51">
        <f>('ごみ搬入量内訳'!E104+'ごみ搬入量内訳'!AH104)/'ごみ処理概要'!D104/365*1000000</f>
        <v>738.884842938689</v>
      </c>
      <c r="L104" s="51">
        <f>'ごみ搬入量内訳'!F104/'ごみ処理概要'!D104/365*1000000</f>
        <v>425.42480327280333</v>
      </c>
      <c r="M104" s="51">
        <f>'資源化量内訳'!BP104</f>
        <v>114251</v>
      </c>
      <c r="N104" s="51">
        <f>'ごみ処理量内訳'!E104</f>
        <v>1847392</v>
      </c>
      <c r="O104" s="51">
        <f>'ごみ処理量内訳'!L104</f>
        <v>37202</v>
      </c>
      <c r="P104" s="51">
        <f>SUM(Q104:U104)</f>
        <v>198023</v>
      </c>
      <c r="Q104" s="51">
        <f>'ごみ処理量内訳'!G104</f>
        <v>87780</v>
      </c>
      <c r="R104" s="51">
        <f>'ごみ処理量内訳'!H104</f>
        <v>85726</v>
      </c>
      <c r="S104" s="51">
        <f>'ごみ処理量内訳'!I104</f>
        <v>5491</v>
      </c>
      <c r="T104" s="51">
        <f>'ごみ処理量内訳'!J104</f>
        <v>16698</v>
      </c>
      <c r="U104" s="51">
        <f>'ごみ処理量内訳'!K104</f>
        <v>2328</v>
      </c>
      <c r="V104" s="51">
        <f>SUM(W104:AC104)</f>
        <v>38095</v>
      </c>
      <c r="W104" s="51">
        <f>'資源化量内訳'!M104</f>
        <v>25686</v>
      </c>
      <c r="X104" s="51">
        <f>'資源化量内訳'!N104</f>
        <v>3353</v>
      </c>
      <c r="Y104" s="51">
        <f>'資源化量内訳'!O104</f>
        <v>6354</v>
      </c>
      <c r="Z104" s="51">
        <f>'資源化量内訳'!P104</f>
        <v>355</v>
      </c>
      <c r="AA104" s="51">
        <f>'資源化量内訳'!Q104</f>
        <v>91</v>
      </c>
      <c r="AB104" s="51">
        <f>'資源化量内訳'!R104</f>
        <v>0</v>
      </c>
      <c r="AC104" s="51">
        <f>'資源化量内訳'!S104</f>
        <v>2256</v>
      </c>
      <c r="AD104" s="51">
        <f>N104+O104+P104+V104</f>
        <v>2120712</v>
      </c>
      <c r="AE104" s="52">
        <f t="shared" si="14"/>
        <v>98.24577783310511</v>
      </c>
      <c r="AF104" s="51">
        <f>'資源化量内訳'!AB104</f>
        <v>11908</v>
      </c>
      <c r="AG104" s="51">
        <f>'資源化量内訳'!AJ104</f>
        <v>26290</v>
      </c>
      <c r="AH104" s="51">
        <f>'資源化量内訳'!AR104</f>
        <v>58626</v>
      </c>
      <c r="AI104" s="51">
        <f>'資源化量内訳'!AZ104</f>
        <v>4924</v>
      </c>
      <c r="AJ104" s="51">
        <f>'資源化量内訳'!BH104</f>
        <v>9604</v>
      </c>
      <c r="AK104" s="51" t="s">
        <v>195</v>
      </c>
      <c r="AL104" s="51">
        <f>SUM(AF104:AJ104)</f>
        <v>111352</v>
      </c>
      <c r="AM104" s="52">
        <f>(V104+AL104+M104)/(M104+AD104)*100</f>
        <v>11.798763558949297</v>
      </c>
      <c r="AN104" s="51">
        <f>'ごみ処理量内訳'!AC104</f>
        <v>37202</v>
      </c>
      <c r="AO104" s="51">
        <f>'ごみ処理量内訳'!AD104</f>
        <v>286058</v>
      </c>
      <c r="AP104" s="51">
        <f>'ごみ処理量内訳'!AE104</f>
        <v>38213</v>
      </c>
      <c r="AQ104" s="51">
        <f>SUM(AN104:AP104)</f>
        <v>361473</v>
      </c>
    </row>
  </sheetData>
  <mergeCells count="31">
    <mergeCell ref="A104:C104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10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40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41</v>
      </c>
      <c r="C2" s="67" t="s">
        <v>44</v>
      </c>
      <c r="D2" s="59" t="s">
        <v>35</v>
      </c>
      <c r="E2" s="77"/>
      <c r="F2" s="56"/>
      <c r="G2" s="29" t="s">
        <v>36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51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52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53</v>
      </c>
      <c r="F4" s="67" t="s">
        <v>54</v>
      </c>
      <c r="G4" s="15"/>
      <c r="H4" s="12" t="s">
        <v>15</v>
      </c>
      <c r="I4" s="82" t="s">
        <v>55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56</v>
      </c>
      <c r="K5" s="8" t="s">
        <v>57</v>
      </c>
      <c r="L5" s="8" t="s">
        <v>58</v>
      </c>
      <c r="M5" s="12" t="s">
        <v>15</v>
      </c>
      <c r="N5" s="8" t="s">
        <v>56</v>
      </c>
      <c r="O5" s="8" t="s">
        <v>57</v>
      </c>
      <c r="P5" s="8" t="s">
        <v>58</v>
      </c>
      <c r="Q5" s="12" t="s">
        <v>15</v>
      </c>
      <c r="R5" s="8" t="s">
        <v>56</v>
      </c>
      <c r="S5" s="8" t="s">
        <v>57</v>
      </c>
      <c r="T5" s="8" t="s">
        <v>58</v>
      </c>
      <c r="U5" s="12" t="s">
        <v>15</v>
      </c>
      <c r="V5" s="8" t="s">
        <v>56</v>
      </c>
      <c r="W5" s="8" t="s">
        <v>57</v>
      </c>
      <c r="X5" s="8" t="s">
        <v>58</v>
      </c>
      <c r="Y5" s="12" t="s">
        <v>15</v>
      </c>
      <c r="Z5" s="8" t="s">
        <v>56</v>
      </c>
      <c r="AA5" s="8" t="s">
        <v>57</v>
      </c>
      <c r="AB5" s="8" t="s">
        <v>58</v>
      </c>
      <c r="AC5" s="12" t="s">
        <v>15</v>
      </c>
      <c r="AD5" s="8" t="s">
        <v>56</v>
      </c>
      <c r="AE5" s="8" t="s">
        <v>57</v>
      </c>
      <c r="AF5" s="8" t="s">
        <v>58</v>
      </c>
      <c r="AG5" s="15"/>
      <c r="AH5" s="70"/>
    </row>
    <row r="6" spans="1:34" s="30" customFormat="1" ht="22.5" customHeight="1">
      <c r="A6" s="64"/>
      <c r="B6" s="53"/>
      <c r="C6" s="55"/>
      <c r="D6" s="23" t="s">
        <v>50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221</v>
      </c>
      <c r="B7" s="49" t="s">
        <v>222</v>
      </c>
      <c r="C7" s="50" t="s">
        <v>223</v>
      </c>
      <c r="D7" s="51">
        <f aca="true" t="shared" si="0" ref="D7:D38">E7+F7</f>
        <v>520007</v>
      </c>
      <c r="E7" s="51">
        <v>336619</v>
      </c>
      <c r="F7" s="51">
        <v>183388</v>
      </c>
      <c r="G7" s="51">
        <f aca="true" t="shared" si="1" ref="G7:G43">H7+AG7</f>
        <v>520007</v>
      </c>
      <c r="H7" s="51">
        <f aca="true" t="shared" si="2" ref="H7:H43">I7+M7+Q7+U7+Y7+AC7</f>
        <v>434795</v>
      </c>
      <c r="I7" s="51">
        <f aca="true" t="shared" si="3" ref="I7:I43">SUM(J7:L7)</f>
        <v>409227</v>
      </c>
      <c r="J7" s="51">
        <v>158006</v>
      </c>
      <c r="K7" s="51">
        <v>156066</v>
      </c>
      <c r="L7" s="51">
        <v>95155</v>
      </c>
      <c r="M7" s="51">
        <f aca="true" t="shared" si="4" ref="M7:M43">SUM(N7:P7)</f>
        <v>0</v>
      </c>
      <c r="N7" s="51">
        <v>0</v>
      </c>
      <c r="O7" s="51">
        <v>0</v>
      </c>
      <c r="P7" s="51">
        <v>0</v>
      </c>
      <c r="Q7" s="51">
        <f aca="true" t="shared" si="5" ref="Q7:Q43">SUM(R7:T7)</f>
        <v>0</v>
      </c>
      <c r="R7" s="51">
        <v>0</v>
      </c>
      <c r="S7" s="51">
        <v>0</v>
      </c>
      <c r="T7" s="51">
        <v>0</v>
      </c>
      <c r="U7" s="51">
        <f aca="true" t="shared" si="6" ref="U7:U43">SUM(V7:X7)</f>
        <v>17244</v>
      </c>
      <c r="V7" s="51">
        <v>8626</v>
      </c>
      <c r="W7" s="51">
        <v>8618</v>
      </c>
      <c r="X7" s="51">
        <v>0</v>
      </c>
      <c r="Y7" s="51">
        <f aca="true" t="shared" si="7" ref="Y7:Y43">SUM(Z7:AB7)</f>
        <v>0</v>
      </c>
      <c r="Z7" s="51">
        <v>0</v>
      </c>
      <c r="AA7" s="51">
        <v>0</v>
      </c>
      <c r="AB7" s="51">
        <v>0</v>
      </c>
      <c r="AC7" s="51">
        <f aca="true" t="shared" si="8" ref="AC7:AC43">SUM(AD7:AF7)</f>
        <v>8324</v>
      </c>
      <c r="AD7" s="51">
        <v>0</v>
      </c>
      <c r="AE7" s="51">
        <v>5303</v>
      </c>
      <c r="AF7" s="51">
        <v>3021</v>
      </c>
      <c r="AG7" s="51">
        <v>85212</v>
      </c>
      <c r="AH7" s="51">
        <v>0</v>
      </c>
    </row>
    <row r="8" spans="1:34" ht="13.5">
      <c r="A8" s="26" t="s">
        <v>221</v>
      </c>
      <c r="B8" s="49" t="s">
        <v>224</v>
      </c>
      <c r="C8" s="50" t="s">
        <v>225</v>
      </c>
      <c r="D8" s="51">
        <f t="shared" si="0"/>
        <v>693458</v>
      </c>
      <c r="E8" s="51">
        <v>326544</v>
      </c>
      <c r="F8" s="51">
        <v>366914</v>
      </c>
      <c r="G8" s="51">
        <f t="shared" si="1"/>
        <v>693458</v>
      </c>
      <c r="H8" s="51">
        <f t="shared" si="2"/>
        <v>546518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499580</v>
      </c>
      <c r="N8" s="51">
        <v>4083</v>
      </c>
      <c r="O8" s="51">
        <v>298135</v>
      </c>
      <c r="P8" s="51">
        <v>197362</v>
      </c>
      <c r="Q8" s="51">
        <f t="shared" si="5"/>
        <v>34507</v>
      </c>
      <c r="R8" s="51">
        <v>3546</v>
      </c>
      <c r="S8" s="51">
        <v>21319</v>
      </c>
      <c r="T8" s="51">
        <v>9642</v>
      </c>
      <c r="U8" s="51">
        <f t="shared" si="6"/>
        <v>8604</v>
      </c>
      <c r="V8" s="51">
        <v>126</v>
      </c>
      <c r="W8" s="51">
        <v>8478</v>
      </c>
      <c r="X8" s="51">
        <v>0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3827</v>
      </c>
      <c r="AD8" s="51">
        <v>0</v>
      </c>
      <c r="AE8" s="51">
        <v>3827</v>
      </c>
      <c r="AF8" s="51">
        <v>0</v>
      </c>
      <c r="AG8" s="51">
        <v>146940</v>
      </c>
      <c r="AH8" s="51">
        <v>0</v>
      </c>
    </row>
    <row r="9" spans="1:34" ht="13.5">
      <c r="A9" s="26" t="s">
        <v>221</v>
      </c>
      <c r="B9" s="49" t="s">
        <v>226</v>
      </c>
      <c r="C9" s="50" t="s">
        <v>227</v>
      </c>
      <c r="D9" s="51">
        <f t="shared" si="0"/>
        <v>61326</v>
      </c>
      <c r="E9" s="51">
        <v>44617</v>
      </c>
      <c r="F9" s="51">
        <v>16709</v>
      </c>
      <c r="G9" s="51">
        <f t="shared" si="1"/>
        <v>61326</v>
      </c>
      <c r="H9" s="51">
        <f t="shared" si="2"/>
        <v>55168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46077</v>
      </c>
      <c r="N9" s="51">
        <v>21329</v>
      </c>
      <c r="O9" s="51">
        <v>15080</v>
      </c>
      <c r="P9" s="51">
        <v>9668</v>
      </c>
      <c r="Q9" s="51">
        <f t="shared" si="5"/>
        <v>2066</v>
      </c>
      <c r="R9" s="51">
        <v>976</v>
      </c>
      <c r="S9" s="51">
        <v>207</v>
      </c>
      <c r="T9" s="51">
        <v>883</v>
      </c>
      <c r="U9" s="51">
        <f t="shared" si="6"/>
        <v>6391</v>
      </c>
      <c r="V9" s="51">
        <v>6201</v>
      </c>
      <c r="W9" s="51">
        <v>190</v>
      </c>
      <c r="X9" s="51">
        <v>0</v>
      </c>
      <c r="Y9" s="51">
        <f t="shared" si="7"/>
        <v>0</v>
      </c>
      <c r="Z9" s="51">
        <v>0</v>
      </c>
      <c r="AA9" s="51">
        <v>0</v>
      </c>
      <c r="AB9" s="51">
        <v>0</v>
      </c>
      <c r="AC9" s="51">
        <f t="shared" si="8"/>
        <v>634</v>
      </c>
      <c r="AD9" s="51">
        <v>634</v>
      </c>
      <c r="AE9" s="51">
        <v>0</v>
      </c>
      <c r="AF9" s="51">
        <v>0</v>
      </c>
      <c r="AG9" s="51">
        <v>6158</v>
      </c>
      <c r="AH9" s="51">
        <v>0</v>
      </c>
    </row>
    <row r="10" spans="1:34" ht="13.5">
      <c r="A10" s="26" t="s">
        <v>221</v>
      </c>
      <c r="B10" s="49" t="s">
        <v>228</v>
      </c>
      <c r="C10" s="50" t="s">
        <v>229</v>
      </c>
      <c r="D10" s="51">
        <f t="shared" si="0"/>
        <v>95430</v>
      </c>
      <c r="E10" s="51">
        <v>62466</v>
      </c>
      <c r="F10" s="51">
        <v>32964</v>
      </c>
      <c r="G10" s="51">
        <f t="shared" si="1"/>
        <v>95430</v>
      </c>
      <c r="H10" s="51">
        <f t="shared" si="2"/>
        <v>86480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69387</v>
      </c>
      <c r="N10" s="51">
        <v>23817</v>
      </c>
      <c r="O10" s="51">
        <v>20871</v>
      </c>
      <c r="P10" s="51">
        <v>24699</v>
      </c>
      <c r="Q10" s="51">
        <f t="shared" si="5"/>
        <v>1413</v>
      </c>
      <c r="R10" s="51">
        <v>1399</v>
      </c>
      <c r="S10" s="51">
        <v>14</v>
      </c>
      <c r="T10" s="51">
        <v>0</v>
      </c>
      <c r="U10" s="51">
        <f t="shared" si="6"/>
        <v>14091</v>
      </c>
      <c r="V10" s="51">
        <v>3531</v>
      </c>
      <c r="W10" s="51">
        <v>9628</v>
      </c>
      <c r="X10" s="51">
        <v>932</v>
      </c>
      <c r="Y10" s="51">
        <f t="shared" si="7"/>
        <v>149</v>
      </c>
      <c r="Z10" s="51">
        <v>98</v>
      </c>
      <c r="AA10" s="51">
        <v>0</v>
      </c>
      <c r="AB10" s="51">
        <v>51</v>
      </c>
      <c r="AC10" s="51">
        <f t="shared" si="8"/>
        <v>1440</v>
      </c>
      <c r="AD10" s="51">
        <v>623</v>
      </c>
      <c r="AE10" s="51">
        <v>151</v>
      </c>
      <c r="AF10" s="51">
        <v>666</v>
      </c>
      <c r="AG10" s="51">
        <v>8950</v>
      </c>
      <c r="AH10" s="51">
        <v>0</v>
      </c>
    </row>
    <row r="11" spans="1:34" ht="13.5">
      <c r="A11" s="26" t="s">
        <v>221</v>
      </c>
      <c r="B11" s="49" t="s">
        <v>230</v>
      </c>
      <c r="C11" s="50" t="s">
        <v>231</v>
      </c>
      <c r="D11" s="51">
        <f t="shared" si="0"/>
        <v>20798</v>
      </c>
      <c r="E11" s="51">
        <v>14613</v>
      </c>
      <c r="F11" s="51">
        <v>6185</v>
      </c>
      <c r="G11" s="51">
        <f t="shared" si="1"/>
        <v>20798</v>
      </c>
      <c r="H11" s="51">
        <f t="shared" si="2"/>
        <v>16083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14340</v>
      </c>
      <c r="N11" s="51">
        <v>14340</v>
      </c>
      <c r="O11" s="51">
        <v>0</v>
      </c>
      <c r="P11" s="51">
        <v>0</v>
      </c>
      <c r="Q11" s="51">
        <f t="shared" si="5"/>
        <v>1405</v>
      </c>
      <c r="R11" s="51">
        <v>1405</v>
      </c>
      <c r="S11" s="51">
        <v>0</v>
      </c>
      <c r="T11" s="51">
        <v>0</v>
      </c>
      <c r="U11" s="51">
        <f t="shared" si="6"/>
        <v>162</v>
      </c>
      <c r="V11" s="51">
        <v>162</v>
      </c>
      <c r="W11" s="51">
        <v>0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176</v>
      </c>
      <c r="AD11" s="51">
        <v>176</v>
      </c>
      <c r="AE11" s="51">
        <v>0</v>
      </c>
      <c r="AF11" s="51">
        <v>0</v>
      </c>
      <c r="AG11" s="51">
        <v>4715</v>
      </c>
      <c r="AH11" s="51">
        <v>248</v>
      </c>
    </row>
    <row r="12" spans="1:34" ht="13.5">
      <c r="A12" s="26" t="s">
        <v>221</v>
      </c>
      <c r="B12" s="49" t="s">
        <v>232</v>
      </c>
      <c r="C12" s="50" t="s">
        <v>233</v>
      </c>
      <c r="D12" s="51">
        <f t="shared" si="0"/>
        <v>29601</v>
      </c>
      <c r="E12" s="51">
        <v>23509</v>
      </c>
      <c r="F12" s="51">
        <v>6092</v>
      </c>
      <c r="G12" s="51">
        <f t="shared" si="1"/>
        <v>29601</v>
      </c>
      <c r="H12" s="51">
        <f t="shared" si="2"/>
        <v>26031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22971</v>
      </c>
      <c r="N12" s="51">
        <v>9992</v>
      </c>
      <c r="O12" s="51">
        <v>10699</v>
      </c>
      <c r="P12" s="51">
        <v>2280</v>
      </c>
      <c r="Q12" s="51">
        <f t="shared" si="5"/>
        <v>680</v>
      </c>
      <c r="R12" s="51">
        <v>332</v>
      </c>
      <c r="S12" s="51">
        <v>343</v>
      </c>
      <c r="T12" s="51">
        <v>5</v>
      </c>
      <c r="U12" s="51">
        <f t="shared" si="6"/>
        <v>2077</v>
      </c>
      <c r="V12" s="51">
        <v>623</v>
      </c>
      <c r="W12" s="51">
        <v>1236</v>
      </c>
      <c r="X12" s="51">
        <v>218</v>
      </c>
      <c r="Y12" s="51">
        <f t="shared" si="7"/>
        <v>26</v>
      </c>
      <c r="Z12" s="51">
        <v>24</v>
      </c>
      <c r="AA12" s="51">
        <v>0</v>
      </c>
      <c r="AB12" s="51">
        <v>2</v>
      </c>
      <c r="AC12" s="51">
        <f t="shared" si="8"/>
        <v>277</v>
      </c>
      <c r="AD12" s="51">
        <v>261</v>
      </c>
      <c r="AE12" s="51">
        <v>0</v>
      </c>
      <c r="AF12" s="51">
        <v>16</v>
      </c>
      <c r="AG12" s="51">
        <v>3570</v>
      </c>
      <c r="AH12" s="51">
        <v>0</v>
      </c>
    </row>
    <row r="13" spans="1:34" ht="13.5">
      <c r="A13" s="26" t="s">
        <v>221</v>
      </c>
      <c r="B13" s="49" t="s">
        <v>234</v>
      </c>
      <c r="C13" s="50" t="s">
        <v>235</v>
      </c>
      <c r="D13" s="51">
        <f t="shared" si="0"/>
        <v>23827</v>
      </c>
      <c r="E13" s="51">
        <v>16303</v>
      </c>
      <c r="F13" s="51">
        <v>7524</v>
      </c>
      <c r="G13" s="51">
        <f t="shared" si="1"/>
        <v>23827</v>
      </c>
      <c r="H13" s="51">
        <f t="shared" si="2"/>
        <v>18092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16055</v>
      </c>
      <c r="N13" s="51">
        <v>16055</v>
      </c>
      <c r="O13" s="51">
        <v>0</v>
      </c>
      <c r="P13" s="51">
        <v>0</v>
      </c>
      <c r="Q13" s="51">
        <f t="shared" si="5"/>
        <v>590</v>
      </c>
      <c r="R13" s="51">
        <v>590</v>
      </c>
      <c r="S13" s="51">
        <v>0</v>
      </c>
      <c r="T13" s="51">
        <v>0</v>
      </c>
      <c r="U13" s="51">
        <f t="shared" si="6"/>
        <v>1248</v>
      </c>
      <c r="V13" s="51">
        <v>1248</v>
      </c>
      <c r="W13" s="51">
        <v>0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199</v>
      </c>
      <c r="AD13" s="51">
        <v>199</v>
      </c>
      <c r="AE13" s="51">
        <v>0</v>
      </c>
      <c r="AF13" s="51">
        <v>0</v>
      </c>
      <c r="AG13" s="51">
        <v>5735</v>
      </c>
      <c r="AH13" s="51">
        <v>0</v>
      </c>
    </row>
    <row r="14" spans="1:34" ht="13.5">
      <c r="A14" s="26" t="s">
        <v>221</v>
      </c>
      <c r="B14" s="49" t="s">
        <v>236</v>
      </c>
      <c r="C14" s="50" t="s">
        <v>237</v>
      </c>
      <c r="D14" s="51">
        <f t="shared" si="0"/>
        <v>14499</v>
      </c>
      <c r="E14" s="51">
        <v>10450</v>
      </c>
      <c r="F14" s="51">
        <v>4049</v>
      </c>
      <c r="G14" s="51">
        <f t="shared" si="1"/>
        <v>14499</v>
      </c>
      <c r="H14" s="51">
        <f t="shared" si="2"/>
        <v>11111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9114</v>
      </c>
      <c r="N14" s="51">
        <v>0</v>
      </c>
      <c r="O14" s="51">
        <v>7880</v>
      </c>
      <c r="P14" s="51">
        <v>1234</v>
      </c>
      <c r="Q14" s="51">
        <f t="shared" si="5"/>
        <v>1120</v>
      </c>
      <c r="R14" s="51">
        <v>0</v>
      </c>
      <c r="S14" s="51">
        <v>1120</v>
      </c>
      <c r="T14" s="51">
        <v>0</v>
      </c>
      <c r="U14" s="51">
        <f t="shared" si="6"/>
        <v>877</v>
      </c>
      <c r="V14" s="51">
        <v>0</v>
      </c>
      <c r="W14" s="51">
        <v>877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0</v>
      </c>
      <c r="AD14" s="51">
        <v>0</v>
      </c>
      <c r="AE14" s="51">
        <v>0</v>
      </c>
      <c r="AF14" s="51">
        <v>0</v>
      </c>
      <c r="AG14" s="51">
        <v>3388</v>
      </c>
      <c r="AH14" s="51">
        <v>0</v>
      </c>
    </row>
    <row r="15" spans="1:34" ht="13.5">
      <c r="A15" s="26" t="s">
        <v>221</v>
      </c>
      <c r="B15" s="49" t="s">
        <v>238</v>
      </c>
      <c r="C15" s="50" t="s">
        <v>239</v>
      </c>
      <c r="D15" s="51">
        <f t="shared" si="0"/>
        <v>4221</v>
      </c>
      <c r="E15" s="51">
        <v>4000</v>
      </c>
      <c r="F15" s="51">
        <v>221</v>
      </c>
      <c r="G15" s="51">
        <f t="shared" si="1"/>
        <v>4221</v>
      </c>
      <c r="H15" s="51">
        <f t="shared" si="2"/>
        <v>4000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3573</v>
      </c>
      <c r="N15" s="51">
        <v>3573</v>
      </c>
      <c r="O15" s="51">
        <v>0</v>
      </c>
      <c r="P15" s="51">
        <v>0</v>
      </c>
      <c r="Q15" s="51">
        <f t="shared" si="5"/>
        <v>236</v>
      </c>
      <c r="R15" s="51">
        <v>236</v>
      </c>
      <c r="S15" s="51">
        <v>0</v>
      </c>
      <c r="T15" s="51">
        <v>0</v>
      </c>
      <c r="U15" s="51">
        <f t="shared" si="6"/>
        <v>152</v>
      </c>
      <c r="V15" s="51">
        <v>152</v>
      </c>
      <c r="W15" s="51">
        <v>0</v>
      </c>
      <c r="X15" s="51">
        <v>0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39</v>
      </c>
      <c r="AD15" s="51">
        <v>39</v>
      </c>
      <c r="AE15" s="51">
        <v>0</v>
      </c>
      <c r="AF15" s="51">
        <v>0</v>
      </c>
      <c r="AG15" s="51">
        <v>221</v>
      </c>
      <c r="AH15" s="51">
        <v>0</v>
      </c>
    </row>
    <row r="16" spans="1:34" ht="13.5">
      <c r="A16" s="26" t="s">
        <v>221</v>
      </c>
      <c r="B16" s="49" t="s">
        <v>240</v>
      </c>
      <c r="C16" s="50" t="s">
        <v>241</v>
      </c>
      <c r="D16" s="51">
        <f t="shared" si="0"/>
        <v>14455</v>
      </c>
      <c r="E16" s="51">
        <v>9117</v>
      </c>
      <c r="F16" s="51">
        <v>5338</v>
      </c>
      <c r="G16" s="51">
        <f t="shared" si="1"/>
        <v>14455</v>
      </c>
      <c r="H16" s="51">
        <f t="shared" si="2"/>
        <v>12349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11449</v>
      </c>
      <c r="N16" s="51">
        <v>7186</v>
      </c>
      <c r="O16" s="51">
        <v>0</v>
      </c>
      <c r="P16" s="51">
        <v>4263</v>
      </c>
      <c r="Q16" s="51">
        <f t="shared" si="5"/>
        <v>107</v>
      </c>
      <c r="R16" s="51">
        <v>0</v>
      </c>
      <c r="S16" s="51">
        <v>107</v>
      </c>
      <c r="T16" s="51">
        <v>0</v>
      </c>
      <c r="U16" s="51">
        <f t="shared" si="6"/>
        <v>375</v>
      </c>
      <c r="V16" s="51">
        <v>0</v>
      </c>
      <c r="W16" s="51">
        <v>375</v>
      </c>
      <c r="X16" s="51">
        <v>0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418</v>
      </c>
      <c r="AD16" s="51">
        <v>0</v>
      </c>
      <c r="AE16" s="51">
        <v>418</v>
      </c>
      <c r="AF16" s="51">
        <v>0</v>
      </c>
      <c r="AG16" s="51">
        <v>2106</v>
      </c>
      <c r="AH16" s="51">
        <v>5</v>
      </c>
    </row>
    <row r="17" spans="1:34" ht="13.5">
      <c r="A17" s="26" t="s">
        <v>221</v>
      </c>
      <c r="B17" s="49" t="s">
        <v>242</v>
      </c>
      <c r="C17" s="50" t="s">
        <v>243</v>
      </c>
      <c r="D17" s="51">
        <f t="shared" si="0"/>
        <v>14755</v>
      </c>
      <c r="E17" s="51">
        <v>9225</v>
      </c>
      <c r="F17" s="51">
        <v>5530</v>
      </c>
      <c r="G17" s="51">
        <f t="shared" si="1"/>
        <v>14755</v>
      </c>
      <c r="H17" s="51">
        <f t="shared" si="2"/>
        <v>13780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12545</v>
      </c>
      <c r="N17" s="51">
        <v>7952</v>
      </c>
      <c r="O17" s="51">
        <v>0</v>
      </c>
      <c r="P17" s="51">
        <v>4593</v>
      </c>
      <c r="Q17" s="51">
        <f t="shared" si="5"/>
        <v>483</v>
      </c>
      <c r="R17" s="51">
        <v>0</v>
      </c>
      <c r="S17" s="51">
        <v>483</v>
      </c>
      <c r="T17" s="51">
        <v>0</v>
      </c>
      <c r="U17" s="51">
        <f t="shared" si="6"/>
        <v>622</v>
      </c>
      <c r="V17" s="51">
        <v>449</v>
      </c>
      <c r="W17" s="51">
        <v>173</v>
      </c>
      <c r="X17" s="51">
        <v>0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130</v>
      </c>
      <c r="AD17" s="51">
        <v>0</v>
      </c>
      <c r="AE17" s="51">
        <v>29</v>
      </c>
      <c r="AF17" s="51">
        <v>101</v>
      </c>
      <c r="AG17" s="51">
        <v>975</v>
      </c>
      <c r="AH17" s="51">
        <v>0</v>
      </c>
    </row>
    <row r="18" spans="1:34" ht="13.5">
      <c r="A18" s="26" t="s">
        <v>221</v>
      </c>
      <c r="B18" s="49" t="s">
        <v>244</v>
      </c>
      <c r="C18" s="50" t="s">
        <v>72</v>
      </c>
      <c r="D18" s="51">
        <f t="shared" si="0"/>
        <v>17220</v>
      </c>
      <c r="E18" s="51">
        <v>11310</v>
      </c>
      <c r="F18" s="51">
        <v>5910</v>
      </c>
      <c r="G18" s="51">
        <f t="shared" si="1"/>
        <v>17220</v>
      </c>
      <c r="H18" s="51">
        <f t="shared" si="2"/>
        <v>16301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14716</v>
      </c>
      <c r="N18" s="51">
        <v>9619</v>
      </c>
      <c r="O18" s="51">
        <v>0</v>
      </c>
      <c r="P18" s="51">
        <v>5097</v>
      </c>
      <c r="Q18" s="51">
        <f t="shared" si="5"/>
        <v>406</v>
      </c>
      <c r="R18" s="51">
        <v>0</v>
      </c>
      <c r="S18" s="51">
        <v>406</v>
      </c>
      <c r="T18" s="51">
        <v>0</v>
      </c>
      <c r="U18" s="51">
        <f t="shared" si="6"/>
        <v>1052</v>
      </c>
      <c r="V18" s="51">
        <v>463</v>
      </c>
      <c r="W18" s="51">
        <v>589</v>
      </c>
      <c r="X18" s="51">
        <v>0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127</v>
      </c>
      <c r="AD18" s="51">
        <v>0</v>
      </c>
      <c r="AE18" s="51">
        <v>41</v>
      </c>
      <c r="AF18" s="51">
        <v>86</v>
      </c>
      <c r="AG18" s="51">
        <v>919</v>
      </c>
      <c r="AH18" s="51">
        <v>0</v>
      </c>
    </row>
    <row r="19" spans="1:34" ht="13.5">
      <c r="A19" s="26" t="s">
        <v>221</v>
      </c>
      <c r="B19" s="49" t="s">
        <v>245</v>
      </c>
      <c r="C19" s="50" t="s">
        <v>246</v>
      </c>
      <c r="D19" s="51">
        <f t="shared" si="0"/>
        <v>13475</v>
      </c>
      <c r="E19" s="51">
        <v>9566</v>
      </c>
      <c r="F19" s="51">
        <v>3909</v>
      </c>
      <c r="G19" s="51">
        <f t="shared" si="1"/>
        <v>13475</v>
      </c>
      <c r="H19" s="51">
        <f t="shared" si="2"/>
        <v>11686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9762</v>
      </c>
      <c r="N19" s="51">
        <v>3852</v>
      </c>
      <c r="O19" s="51">
        <v>3790</v>
      </c>
      <c r="P19" s="51">
        <v>2120</v>
      </c>
      <c r="Q19" s="51">
        <f t="shared" si="5"/>
        <v>540</v>
      </c>
      <c r="R19" s="51">
        <v>0</v>
      </c>
      <c r="S19" s="51">
        <v>540</v>
      </c>
      <c r="T19" s="51">
        <v>0</v>
      </c>
      <c r="U19" s="51">
        <f t="shared" si="6"/>
        <v>1371</v>
      </c>
      <c r="V19" s="51">
        <v>769</v>
      </c>
      <c r="W19" s="51">
        <v>602</v>
      </c>
      <c r="X19" s="51">
        <v>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13</v>
      </c>
      <c r="AD19" s="51">
        <v>9</v>
      </c>
      <c r="AE19" s="51">
        <v>4</v>
      </c>
      <c r="AF19" s="51">
        <v>0</v>
      </c>
      <c r="AG19" s="51">
        <v>1789</v>
      </c>
      <c r="AH19" s="51">
        <v>0</v>
      </c>
    </row>
    <row r="20" spans="1:34" ht="13.5">
      <c r="A20" s="26" t="s">
        <v>221</v>
      </c>
      <c r="B20" s="49" t="s">
        <v>247</v>
      </c>
      <c r="C20" s="50" t="s">
        <v>248</v>
      </c>
      <c r="D20" s="51">
        <f t="shared" si="0"/>
        <v>27945</v>
      </c>
      <c r="E20" s="51">
        <v>24011</v>
      </c>
      <c r="F20" s="51">
        <v>3934</v>
      </c>
      <c r="G20" s="51">
        <f t="shared" si="1"/>
        <v>27945</v>
      </c>
      <c r="H20" s="51">
        <f t="shared" si="2"/>
        <v>23438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19270</v>
      </c>
      <c r="N20" s="51">
        <v>19270</v>
      </c>
      <c r="O20" s="51">
        <v>0</v>
      </c>
      <c r="P20" s="51">
        <v>0</v>
      </c>
      <c r="Q20" s="51">
        <f t="shared" si="5"/>
        <v>2377</v>
      </c>
      <c r="R20" s="51">
        <v>13</v>
      </c>
      <c r="S20" s="51">
        <v>2364</v>
      </c>
      <c r="T20" s="51">
        <v>0</v>
      </c>
      <c r="U20" s="51">
        <f t="shared" si="6"/>
        <v>1530</v>
      </c>
      <c r="V20" s="51">
        <v>1530</v>
      </c>
      <c r="W20" s="51">
        <v>0</v>
      </c>
      <c r="X20" s="51">
        <v>0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261</v>
      </c>
      <c r="AD20" s="51">
        <v>54</v>
      </c>
      <c r="AE20" s="51">
        <v>207</v>
      </c>
      <c r="AF20" s="51">
        <v>0</v>
      </c>
      <c r="AG20" s="51">
        <v>4507</v>
      </c>
      <c r="AH20" s="51">
        <v>0</v>
      </c>
    </row>
    <row r="21" spans="1:34" ht="13.5">
      <c r="A21" s="26" t="s">
        <v>221</v>
      </c>
      <c r="B21" s="49" t="s">
        <v>249</v>
      </c>
      <c r="C21" s="50" t="s">
        <v>250</v>
      </c>
      <c r="D21" s="51">
        <f t="shared" si="0"/>
        <v>10721</v>
      </c>
      <c r="E21" s="51">
        <v>7245</v>
      </c>
      <c r="F21" s="51">
        <v>3476</v>
      </c>
      <c r="G21" s="51">
        <f t="shared" si="1"/>
        <v>10721</v>
      </c>
      <c r="H21" s="51">
        <f t="shared" si="2"/>
        <v>10721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9107</v>
      </c>
      <c r="N21" s="51">
        <v>6149</v>
      </c>
      <c r="O21" s="51">
        <v>0</v>
      </c>
      <c r="P21" s="51">
        <v>2958</v>
      </c>
      <c r="Q21" s="51">
        <f t="shared" si="5"/>
        <v>498</v>
      </c>
      <c r="R21" s="51">
        <v>310</v>
      </c>
      <c r="S21" s="51">
        <v>0</v>
      </c>
      <c r="T21" s="51">
        <v>188</v>
      </c>
      <c r="U21" s="51">
        <f t="shared" si="6"/>
        <v>1098</v>
      </c>
      <c r="V21" s="51">
        <v>768</v>
      </c>
      <c r="W21" s="51">
        <v>0</v>
      </c>
      <c r="X21" s="51">
        <v>330</v>
      </c>
      <c r="Y21" s="51">
        <f t="shared" si="7"/>
        <v>18</v>
      </c>
      <c r="Z21" s="51">
        <v>18</v>
      </c>
      <c r="AA21" s="51">
        <v>0</v>
      </c>
      <c r="AB21" s="51">
        <v>0</v>
      </c>
      <c r="AC21" s="51">
        <f t="shared" si="8"/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84</v>
      </c>
    </row>
    <row r="22" spans="1:34" ht="13.5">
      <c r="A22" s="26" t="s">
        <v>221</v>
      </c>
      <c r="B22" s="49" t="s">
        <v>251</v>
      </c>
      <c r="C22" s="50" t="s">
        <v>252</v>
      </c>
      <c r="D22" s="51">
        <f t="shared" si="0"/>
        <v>15919</v>
      </c>
      <c r="E22" s="51">
        <v>12203</v>
      </c>
      <c r="F22" s="51">
        <v>3716</v>
      </c>
      <c r="G22" s="51">
        <f t="shared" si="1"/>
        <v>15919</v>
      </c>
      <c r="H22" s="51">
        <f t="shared" si="2"/>
        <v>15014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13807</v>
      </c>
      <c r="N22" s="51">
        <v>0</v>
      </c>
      <c r="O22" s="51">
        <v>11049</v>
      </c>
      <c r="P22" s="51">
        <v>2758</v>
      </c>
      <c r="Q22" s="51">
        <f t="shared" si="5"/>
        <v>621</v>
      </c>
      <c r="R22" s="51">
        <v>0</v>
      </c>
      <c r="S22" s="51">
        <v>501</v>
      </c>
      <c r="T22" s="51">
        <v>120</v>
      </c>
      <c r="U22" s="51">
        <f t="shared" si="6"/>
        <v>397</v>
      </c>
      <c r="V22" s="51">
        <v>0</v>
      </c>
      <c r="W22" s="51">
        <v>321</v>
      </c>
      <c r="X22" s="51">
        <v>76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189</v>
      </c>
      <c r="AD22" s="51">
        <v>0</v>
      </c>
      <c r="AE22" s="51">
        <v>151</v>
      </c>
      <c r="AF22" s="51">
        <v>38</v>
      </c>
      <c r="AG22" s="51">
        <v>905</v>
      </c>
      <c r="AH22" s="51">
        <v>0</v>
      </c>
    </row>
    <row r="23" spans="1:34" ht="13.5">
      <c r="A23" s="26" t="s">
        <v>221</v>
      </c>
      <c r="B23" s="49" t="s">
        <v>253</v>
      </c>
      <c r="C23" s="50" t="s">
        <v>254</v>
      </c>
      <c r="D23" s="51">
        <f t="shared" si="0"/>
        <v>17941</v>
      </c>
      <c r="E23" s="51">
        <v>15050</v>
      </c>
      <c r="F23" s="51">
        <v>2891</v>
      </c>
      <c r="G23" s="51">
        <f t="shared" si="1"/>
        <v>17941</v>
      </c>
      <c r="H23" s="51">
        <f t="shared" si="2"/>
        <v>17188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12049</v>
      </c>
      <c r="N23" s="51">
        <v>0</v>
      </c>
      <c r="O23" s="51">
        <v>9977</v>
      </c>
      <c r="P23" s="51">
        <v>2072</v>
      </c>
      <c r="Q23" s="51">
        <f t="shared" si="5"/>
        <v>969</v>
      </c>
      <c r="R23" s="51">
        <v>0</v>
      </c>
      <c r="S23" s="51">
        <v>909</v>
      </c>
      <c r="T23" s="51">
        <v>60</v>
      </c>
      <c r="U23" s="51">
        <f t="shared" si="6"/>
        <v>3913</v>
      </c>
      <c r="V23" s="51">
        <v>0</v>
      </c>
      <c r="W23" s="51">
        <v>3913</v>
      </c>
      <c r="X23" s="51">
        <v>0</v>
      </c>
      <c r="Y23" s="51">
        <f t="shared" si="7"/>
        <v>7</v>
      </c>
      <c r="Z23" s="51">
        <v>0</v>
      </c>
      <c r="AA23" s="51">
        <v>7</v>
      </c>
      <c r="AB23" s="51">
        <v>0</v>
      </c>
      <c r="AC23" s="51">
        <f t="shared" si="8"/>
        <v>250</v>
      </c>
      <c r="AD23" s="51">
        <v>0</v>
      </c>
      <c r="AE23" s="51">
        <v>244</v>
      </c>
      <c r="AF23" s="51">
        <v>6</v>
      </c>
      <c r="AG23" s="51">
        <v>753</v>
      </c>
      <c r="AH23" s="51">
        <v>0</v>
      </c>
    </row>
    <row r="24" spans="1:34" ht="13.5">
      <c r="A24" s="26" t="s">
        <v>221</v>
      </c>
      <c r="B24" s="49" t="s">
        <v>255</v>
      </c>
      <c r="C24" s="50" t="s">
        <v>73</v>
      </c>
      <c r="D24" s="51">
        <f t="shared" si="0"/>
        <v>31502</v>
      </c>
      <c r="E24" s="51">
        <v>25202</v>
      </c>
      <c r="F24" s="51">
        <v>6300</v>
      </c>
      <c r="G24" s="51">
        <f t="shared" si="1"/>
        <v>31502</v>
      </c>
      <c r="H24" s="51">
        <f t="shared" si="2"/>
        <v>26998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24754</v>
      </c>
      <c r="N24" s="51">
        <v>0</v>
      </c>
      <c r="O24" s="51">
        <v>19803</v>
      </c>
      <c r="P24" s="51">
        <v>4951</v>
      </c>
      <c r="Q24" s="51">
        <f t="shared" si="5"/>
        <v>0</v>
      </c>
      <c r="R24" s="51">
        <v>0</v>
      </c>
      <c r="S24" s="51">
        <v>0</v>
      </c>
      <c r="T24" s="51">
        <v>0</v>
      </c>
      <c r="U24" s="51">
        <f t="shared" si="6"/>
        <v>2107</v>
      </c>
      <c r="V24" s="51">
        <v>0</v>
      </c>
      <c r="W24" s="51">
        <v>1686</v>
      </c>
      <c r="X24" s="51">
        <v>421</v>
      </c>
      <c r="Y24" s="51">
        <f t="shared" si="7"/>
        <v>13</v>
      </c>
      <c r="Z24" s="51">
        <v>0</v>
      </c>
      <c r="AA24" s="51">
        <v>13</v>
      </c>
      <c r="AB24" s="51">
        <v>0</v>
      </c>
      <c r="AC24" s="51">
        <f t="shared" si="8"/>
        <v>124</v>
      </c>
      <c r="AD24" s="51">
        <v>0</v>
      </c>
      <c r="AE24" s="51">
        <v>99</v>
      </c>
      <c r="AF24" s="51">
        <v>25</v>
      </c>
      <c r="AG24" s="51">
        <v>4504</v>
      </c>
      <c r="AH24" s="51">
        <v>0</v>
      </c>
    </row>
    <row r="25" spans="1:34" ht="13.5">
      <c r="A25" s="26" t="s">
        <v>221</v>
      </c>
      <c r="B25" s="49" t="s">
        <v>256</v>
      </c>
      <c r="C25" s="50" t="s">
        <v>257</v>
      </c>
      <c r="D25" s="51">
        <f t="shared" si="0"/>
        <v>34924</v>
      </c>
      <c r="E25" s="51">
        <v>26891</v>
      </c>
      <c r="F25" s="51">
        <v>8033</v>
      </c>
      <c r="G25" s="51">
        <f t="shared" si="1"/>
        <v>34924</v>
      </c>
      <c r="H25" s="51">
        <f t="shared" si="2"/>
        <v>31730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29700</v>
      </c>
      <c r="N25" s="51">
        <v>0</v>
      </c>
      <c r="O25" s="51">
        <v>29700</v>
      </c>
      <c r="P25" s="51">
        <v>0</v>
      </c>
      <c r="Q25" s="51">
        <f t="shared" si="5"/>
        <v>586</v>
      </c>
      <c r="R25" s="51">
        <v>0</v>
      </c>
      <c r="S25" s="51">
        <v>586</v>
      </c>
      <c r="T25" s="51">
        <v>0</v>
      </c>
      <c r="U25" s="51">
        <f t="shared" si="6"/>
        <v>1222</v>
      </c>
      <c r="V25" s="51">
        <v>0</v>
      </c>
      <c r="W25" s="51">
        <v>1222</v>
      </c>
      <c r="X25" s="51">
        <v>0</v>
      </c>
      <c r="Y25" s="51">
        <f t="shared" si="7"/>
        <v>27</v>
      </c>
      <c r="Z25" s="51">
        <v>0</v>
      </c>
      <c r="AA25" s="51">
        <v>27</v>
      </c>
      <c r="AB25" s="51">
        <v>0</v>
      </c>
      <c r="AC25" s="51">
        <f t="shared" si="8"/>
        <v>195</v>
      </c>
      <c r="AD25" s="51">
        <v>0</v>
      </c>
      <c r="AE25" s="51">
        <v>195</v>
      </c>
      <c r="AF25" s="51">
        <v>0</v>
      </c>
      <c r="AG25" s="51">
        <v>3194</v>
      </c>
      <c r="AH25" s="51">
        <v>0</v>
      </c>
    </row>
    <row r="26" spans="1:34" ht="13.5">
      <c r="A26" s="26" t="s">
        <v>221</v>
      </c>
      <c r="B26" s="49" t="s">
        <v>258</v>
      </c>
      <c r="C26" s="50" t="s">
        <v>259</v>
      </c>
      <c r="D26" s="51">
        <f t="shared" si="0"/>
        <v>29189</v>
      </c>
      <c r="E26" s="51">
        <v>21045</v>
      </c>
      <c r="F26" s="51">
        <v>8144</v>
      </c>
      <c r="G26" s="51">
        <f t="shared" si="1"/>
        <v>29189</v>
      </c>
      <c r="H26" s="51">
        <f t="shared" si="2"/>
        <v>26198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24577</v>
      </c>
      <c r="N26" s="51">
        <v>0</v>
      </c>
      <c r="O26" s="51">
        <v>18468</v>
      </c>
      <c r="P26" s="51">
        <v>6109</v>
      </c>
      <c r="Q26" s="51">
        <f t="shared" si="5"/>
        <v>508</v>
      </c>
      <c r="R26" s="51">
        <v>0</v>
      </c>
      <c r="S26" s="51">
        <v>475</v>
      </c>
      <c r="T26" s="51">
        <v>33</v>
      </c>
      <c r="U26" s="51">
        <f t="shared" si="6"/>
        <v>910</v>
      </c>
      <c r="V26" s="51">
        <v>0</v>
      </c>
      <c r="W26" s="51">
        <v>776</v>
      </c>
      <c r="X26" s="51">
        <v>134</v>
      </c>
      <c r="Y26" s="51">
        <f t="shared" si="7"/>
        <v>29</v>
      </c>
      <c r="Z26" s="51">
        <v>0</v>
      </c>
      <c r="AA26" s="51">
        <v>29</v>
      </c>
      <c r="AB26" s="51">
        <v>0</v>
      </c>
      <c r="AC26" s="51">
        <f t="shared" si="8"/>
        <v>174</v>
      </c>
      <c r="AD26" s="51">
        <v>0</v>
      </c>
      <c r="AE26" s="51">
        <v>144</v>
      </c>
      <c r="AF26" s="51">
        <v>30</v>
      </c>
      <c r="AG26" s="51">
        <v>2991</v>
      </c>
      <c r="AH26" s="51">
        <v>0</v>
      </c>
    </row>
    <row r="27" spans="1:34" ht="13.5">
      <c r="A27" s="26" t="s">
        <v>221</v>
      </c>
      <c r="B27" s="49" t="s">
        <v>260</v>
      </c>
      <c r="C27" s="50" t="s">
        <v>261</v>
      </c>
      <c r="D27" s="51">
        <f t="shared" si="0"/>
        <v>29823</v>
      </c>
      <c r="E27" s="51">
        <v>21491</v>
      </c>
      <c r="F27" s="51">
        <v>8332</v>
      </c>
      <c r="G27" s="51">
        <f t="shared" si="1"/>
        <v>29823</v>
      </c>
      <c r="H27" s="51">
        <f t="shared" si="2"/>
        <v>28675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24976</v>
      </c>
      <c r="N27" s="51">
        <v>0</v>
      </c>
      <c r="O27" s="51">
        <v>17472</v>
      </c>
      <c r="P27" s="51">
        <v>7504</v>
      </c>
      <c r="Q27" s="51">
        <f t="shared" si="5"/>
        <v>1511</v>
      </c>
      <c r="R27" s="51">
        <v>702</v>
      </c>
      <c r="S27" s="51">
        <v>0</v>
      </c>
      <c r="T27" s="51">
        <v>809</v>
      </c>
      <c r="U27" s="51">
        <f t="shared" si="6"/>
        <v>1722</v>
      </c>
      <c r="V27" s="51">
        <v>1722</v>
      </c>
      <c r="W27" s="51">
        <v>0</v>
      </c>
      <c r="X27" s="51">
        <v>0</v>
      </c>
      <c r="Y27" s="51">
        <f t="shared" si="7"/>
        <v>45</v>
      </c>
      <c r="Z27" s="51">
        <v>45</v>
      </c>
      <c r="AA27" s="51">
        <v>0</v>
      </c>
      <c r="AB27" s="51">
        <v>0</v>
      </c>
      <c r="AC27" s="51">
        <f t="shared" si="8"/>
        <v>421</v>
      </c>
      <c r="AD27" s="51">
        <v>421</v>
      </c>
      <c r="AE27" s="51">
        <v>0</v>
      </c>
      <c r="AF27" s="51">
        <v>0</v>
      </c>
      <c r="AG27" s="51">
        <v>1148</v>
      </c>
      <c r="AH27" s="51">
        <v>0</v>
      </c>
    </row>
    <row r="28" spans="1:34" ht="13.5">
      <c r="A28" s="26" t="s">
        <v>221</v>
      </c>
      <c r="B28" s="49" t="s">
        <v>262</v>
      </c>
      <c r="C28" s="50" t="s">
        <v>263</v>
      </c>
      <c r="D28" s="51">
        <f t="shared" si="0"/>
        <v>21713</v>
      </c>
      <c r="E28" s="51">
        <v>17370</v>
      </c>
      <c r="F28" s="51">
        <v>4343</v>
      </c>
      <c r="G28" s="51">
        <f t="shared" si="1"/>
        <v>21713</v>
      </c>
      <c r="H28" s="51">
        <f t="shared" si="2"/>
        <v>20261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18092</v>
      </c>
      <c r="N28" s="51">
        <v>0</v>
      </c>
      <c r="O28" s="51">
        <v>18092</v>
      </c>
      <c r="P28" s="51">
        <v>0</v>
      </c>
      <c r="Q28" s="51">
        <f t="shared" si="5"/>
        <v>1682</v>
      </c>
      <c r="R28" s="51">
        <v>0</v>
      </c>
      <c r="S28" s="51">
        <v>1682</v>
      </c>
      <c r="T28" s="51">
        <v>0</v>
      </c>
      <c r="U28" s="51">
        <f t="shared" si="6"/>
        <v>79</v>
      </c>
      <c r="V28" s="51">
        <v>0</v>
      </c>
      <c r="W28" s="51">
        <v>79</v>
      </c>
      <c r="X28" s="51">
        <v>0</v>
      </c>
      <c r="Y28" s="51">
        <f t="shared" si="7"/>
        <v>0</v>
      </c>
      <c r="Z28" s="51">
        <v>0</v>
      </c>
      <c r="AA28" s="51">
        <v>0</v>
      </c>
      <c r="AB28" s="51">
        <v>0</v>
      </c>
      <c r="AC28" s="51">
        <f t="shared" si="8"/>
        <v>408</v>
      </c>
      <c r="AD28" s="51">
        <v>0</v>
      </c>
      <c r="AE28" s="51">
        <v>408</v>
      </c>
      <c r="AF28" s="51">
        <v>0</v>
      </c>
      <c r="AG28" s="51">
        <v>1452</v>
      </c>
      <c r="AH28" s="51">
        <v>0</v>
      </c>
    </row>
    <row r="29" spans="1:34" ht="13.5">
      <c r="A29" s="26" t="s">
        <v>221</v>
      </c>
      <c r="B29" s="49" t="s">
        <v>264</v>
      </c>
      <c r="C29" s="50" t="s">
        <v>265</v>
      </c>
      <c r="D29" s="51">
        <f t="shared" si="0"/>
        <v>19868</v>
      </c>
      <c r="E29" s="51">
        <v>13943</v>
      </c>
      <c r="F29" s="51">
        <v>5925</v>
      </c>
      <c r="G29" s="51">
        <f t="shared" si="1"/>
        <v>19868</v>
      </c>
      <c r="H29" s="51">
        <f t="shared" si="2"/>
        <v>18446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16638</v>
      </c>
      <c r="N29" s="51">
        <v>0</v>
      </c>
      <c r="O29" s="51">
        <v>12374</v>
      </c>
      <c r="P29" s="51">
        <v>4264</v>
      </c>
      <c r="Q29" s="51">
        <f t="shared" si="5"/>
        <v>951</v>
      </c>
      <c r="R29" s="51">
        <v>0</v>
      </c>
      <c r="S29" s="51">
        <v>825</v>
      </c>
      <c r="T29" s="51">
        <v>126</v>
      </c>
      <c r="U29" s="51">
        <f t="shared" si="6"/>
        <v>707</v>
      </c>
      <c r="V29" s="51">
        <v>0</v>
      </c>
      <c r="W29" s="51">
        <v>578</v>
      </c>
      <c r="X29" s="51">
        <v>129</v>
      </c>
      <c r="Y29" s="51">
        <f t="shared" si="7"/>
        <v>25</v>
      </c>
      <c r="Z29" s="51">
        <v>0</v>
      </c>
      <c r="AA29" s="51">
        <v>0</v>
      </c>
      <c r="AB29" s="51">
        <v>25</v>
      </c>
      <c r="AC29" s="51">
        <f t="shared" si="8"/>
        <v>125</v>
      </c>
      <c r="AD29" s="51">
        <v>0</v>
      </c>
      <c r="AE29" s="51">
        <v>115</v>
      </c>
      <c r="AF29" s="51">
        <v>10</v>
      </c>
      <c r="AG29" s="51">
        <v>1422</v>
      </c>
      <c r="AH29" s="51">
        <v>0</v>
      </c>
    </row>
    <row r="30" spans="1:34" ht="13.5">
      <c r="A30" s="26" t="s">
        <v>221</v>
      </c>
      <c r="B30" s="49" t="s">
        <v>266</v>
      </c>
      <c r="C30" s="50" t="s">
        <v>267</v>
      </c>
      <c r="D30" s="51">
        <f t="shared" si="0"/>
        <v>19566</v>
      </c>
      <c r="E30" s="51">
        <v>14029</v>
      </c>
      <c r="F30" s="51">
        <v>5537</v>
      </c>
      <c r="G30" s="51">
        <f t="shared" si="1"/>
        <v>19566</v>
      </c>
      <c r="H30" s="51">
        <f t="shared" si="2"/>
        <v>18906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17182</v>
      </c>
      <c r="N30" s="51">
        <v>0</v>
      </c>
      <c r="O30" s="51">
        <v>11984</v>
      </c>
      <c r="P30" s="51">
        <v>5198</v>
      </c>
      <c r="Q30" s="51">
        <f t="shared" si="5"/>
        <v>895</v>
      </c>
      <c r="R30" s="51">
        <v>0</v>
      </c>
      <c r="S30" s="51">
        <v>556</v>
      </c>
      <c r="T30" s="51">
        <v>339</v>
      </c>
      <c r="U30" s="51">
        <f t="shared" si="6"/>
        <v>417</v>
      </c>
      <c r="V30" s="51">
        <v>0</v>
      </c>
      <c r="W30" s="51">
        <v>417</v>
      </c>
      <c r="X30" s="51">
        <v>0</v>
      </c>
      <c r="Y30" s="51">
        <f t="shared" si="7"/>
        <v>127</v>
      </c>
      <c r="Z30" s="51">
        <v>0</v>
      </c>
      <c r="AA30" s="51">
        <v>127</v>
      </c>
      <c r="AB30" s="51">
        <v>0</v>
      </c>
      <c r="AC30" s="51">
        <f t="shared" si="8"/>
        <v>285</v>
      </c>
      <c r="AD30" s="51">
        <v>0</v>
      </c>
      <c r="AE30" s="51">
        <v>285</v>
      </c>
      <c r="AF30" s="51">
        <v>0</v>
      </c>
      <c r="AG30" s="51">
        <v>660</v>
      </c>
      <c r="AH30" s="51">
        <v>231</v>
      </c>
    </row>
    <row r="31" spans="1:34" ht="13.5">
      <c r="A31" s="26" t="s">
        <v>221</v>
      </c>
      <c r="B31" s="49" t="s">
        <v>268</v>
      </c>
      <c r="C31" s="50" t="s">
        <v>74</v>
      </c>
      <c r="D31" s="51">
        <f t="shared" si="0"/>
        <v>16204</v>
      </c>
      <c r="E31" s="51">
        <v>9779</v>
      </c>
      <c r="F31" s="51">
        <v>6425</v>
      </c>
      <c r="G31" s="51">
        <f t="shared" si="1"/>
        <v>16204</v>
      </c>
      <c r="H31" s="51">
        <f t="shared" si="2"/>
        <v>15683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14460</v>
      </c>
      <c r="N31" s="51">
        <v>0</v>
      </c>
      <c r="O31" s="51">
        <v>8852</v>
      </c>
      <c r="P31" s="51">
        <v>5608</v>
      </c>
      <c r="Q31" s="51">
        <f t="shared" si="5"/>
        <v>416</v>
      </c>
      <c r="R31" s="51">
        <v>0</v>
      </c>
      <c r="S31" s="51">
        <v>327</v>
      </c>
      <c r="T31" s="51">
        <v>89</v>
      </c>
      <c r="U31" s="51">
        <f t="shared" si="6"/>
        <v>693</v>
      </c>
      <c r="V31" s="51">
        <v>0</v>
      </c>
      <c r="W31" s="51">
        <v>451</v>
      </c>
      <c r="X31" s="51">
        <v>242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114</v>
      </c>
      <c r="AD31" s="51">
        <v>0</v>
      </c>
      <c r="AE31" s="51">
        <v>74</v>
      </c>
      <c r="AF31" s="51">
        <v>40</v>
      </c>
      <c r="AG31" s="51">
        <v>521</v>
      </c>
      <c r="AH31" s="51">
        <v>0</v>
      </c>
    </row>
    <row r="32" spans="1:34" ht="13.5">
      <c r="A32" s="26" t="s">
        <v>221</v>
      </c>
      <c r="B32" s="49" t="s">
        <v>269</v>
      </c>
      <c r="C32" s="50" t="s">
        <v>270</v>
      </c>
      <c r="D32" s="51">
        <f t="shared" si="0"/>
        <v>11261</v>
      </c>
      <c r="E32" s="51">
        <v>10503</v>
      </c>
      <c r="F32" s="51">
        <v>758</v>
      </c>
      <c r="G32" s="51">
        <f t="shared" si="1"/>
        <v>11261</v>
      </c>
      <c r="H32" s="51">
        <f t="shared" si="2"/>
        <v>10183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7260</v>
      </c>
      <c r="N32" s="51">
        <v>0</v>
      </c>
      <c r="O32" s="51">
        <v>7260</v>
      </c>
      <c r="P32" s="51">
        <v>0</v>
      </c>
      <c r="Q32" s="51">
        <f t="shared" si="5"/>
        <v>499</v>
      </c>
      <c r="R32" s="51">
        <v>0</v>
      </c>
      <c r="S32" s="51">
        <v>499</v>
      </c>
      <c r="T32" s="51">
        <v>0</v>
      </c>
      <c r="U32" s="51">
        <f t="shared" si="6"/>
        <v>2281</v>
      </c>
      <c r="V32" s="51">
        <v>0</v>
      </c>
      <c r="W32" s="51">
        <v>2281</v>
      </c>
      <c r="X32" s="51">
        <v>0</v>
      </c>
      <c r="Y32" s="51">
        <f t="shared" si="7"/>
        <v>5</v>
      </c>
      <c r="Z32" s="51">
        <v>0</v>
      </c>
      <c r="AA32" s="51">
        <v>5</v>
      </c>
      <c r="AB32" s="51">
        <v>0</v>
      </c>
      <c r="AC32" s="51">
        <f t="shared" si="8"/>
        <v>138</v>
      </c>
      <c r="AD32" s="51">
        <v>0</v>
      </c>
      <c r="AE32" s="51">
        <v>138</v>
      </c>
      <c r="AF32" s="51">
        <v>0</v>
      </c>
      <c r="AG32" s="51">
        <v>1078</v>
      </c>
      <c r="AH32" s="51">
        <v>0</v>
      </c>
    </row>
    <row r="33" spans="1:34" ht="13.5">
      <c r="A33" s="26" t="s">
        <v>221</v>
      </c>
      <c r="B33" s="49" t="s">
        <v>271</v>
      </c>
      <c r="C33" s="50" t="s">
        <v>272</v>
      </c>
      <c r="D33" s="51">
        <f t="shared" si="0"/>
        <v>8754</v>
      </c>
      <c r="E33" s="51">
        <v>7528</v>
      </c>
      <c r="F33" s="51">
        <v>1226</v>
      </c>
      <c r="G33" s="51">
        <f t="shared" si="1"/>
        <v>8754</v>
      </c>
      <c r="H33" s="51">
        <f t="shared" si="2"/>
        <v>8452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7286</v>
      </c>
      <c r="N33" s="51">
        <v>0</v>
      </c>
      <c r="O33" s="51">
        <v>7286</v>
      </c>
      <c r="P33" s="51">
        <v>0</v>
      </c>
      <c r="Q33" s="51">
        <f t="shared" si="5"/>
        <v>410</v>
      </c>
      <c r="R33" s="51">
        <v>0</v>
      </c>
      <c r="S33" s="51">
        <v>410</v>
      </c>
      <c r="T33" s="51">
        <v>0</v>
      </c>
      <c r="U33" s="51">
        <f t="shared" si="6"/>
        <v>613</v>
      </c>
      <c r="V33" s="51">
        <v>0</v>
      </c>
      <c r="W33" s="51">
        <v>613</v>
      </c>
      <c r="X33" s="51">
        <v>0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143</v>
      </c>
      <c r="AD33" s="51">
        <v>0</v>
      </c>
      <c r="AE33" s="51">
        <v>143</v>
      </c>
      <c r="AF33" s="51">
        <v>0</v>
      </c>
      <c r="AG33" s="51">
        <v>302</v>
      </c>
      <c r="AH33" s="51">
        <v>0</v>
      </c>
    </row>
    <row r="34" spans="1:34" ht="13.5">
      <c r="A34" s="26" t="s">
        <v>221</v>
      </c>
      <c r="B34" s="49" t="s">
        <v>273</v>
      </c>
      <c r="C34" s="50" t="s">
        <v>274</v>
      </c>
      <c r="D34" s="51">
        <f t="shared" si="0"/>
        <v>8774</v>
      </c>
      <c r="E34" s="51">
        <v>7897</v>
      </c>
      <c r="F34" s="51">
        <v>877</v>
      </c>
      <c r="G34" s="51">
        <f t="shared" si="1"/>
        <v>8774</v>
      </c>
      <c r="H34" s="51">
        <f t="shared" si="2"/>
        <v>8774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7216</v>
      </c>
      <c r="N34" s="51">
        <v>0</v>
      </c>
      <c r="O34" s="51">
        <v>7216</v>
      </c>
      <c r="P34" s="51">
        <v>0</v>
      </c>
      <c r="Q34" s="51">
        <f t="shared" si="5"/>
        <v>1469</v>
      </c>
      <c r="R34" s="51">
        <v>0</v>
      </c>
      <c r="S34" s="51">
        <v>1469</v>
      </c>
      <c r="T34" s="51">
        <v>0</v>
      </c>
      <c r="U34" s="51">
        <f t="shared" si="6"/>
        <v>0</v>
      </c>
      <c r="V34" s="51">
        <v>0</v>
      </c>
      <c r="W34" s="51">
        <v>0</v>
      </c>
      <c r="X34" s="51">
        <v>0</v>
      </c>
      <c r="Y34" s="51">
        <f t="shared" si="7"/>
        <v>0</v>
      </c>
      <c r="Z34" s="51">
        <v>0</v>
      </c>
      <c r="AA34" s="51">
        <v>0</v>
      </c>
      <c r="AB34" s="51">
        <v>0</v>
      </c>
      <c r="AC34" s="51">
        <f t="shared" si="8"/>
        <v>89</v>
      </c>
      <c r="AD34" s="51">
        <v>0</v>
      </c>
      <c r="AE34" s="51">
        <v>89</v>
      </c>
      <c r="AF34" s="51">
        <v>0</v>
      </c>
      <c r="AG34" s="51">
        <v>0</v>
      </c>
      <c r="AH34" s="51">
        <v>0</v>
      </c>
    </row>
    <row r="35" spans="1:34" ht="13.5">
      <c r="A35" s="26" t="s">
        <v>221</v>
      </c>
      <c r="B35" s="49" t="s">
        <v>275</v>
      </c>
      <c r="C35" s="50" t="s">
        <v>276</v>
      </c>
      <c r="D35" s="51">
        <f t="shared" si="0"/>
        <v>7396</v>
      </c>
      <c r="E35" s="51">
        <v>7360</v>
      </c>
      <c r="F35" s="51">
        <v>36</v>
      </c>
      <c r="G35" s="51">
        <f t="shared" si="1"/>
        <v>7396</v>
      </c>
      <c r="H35" s="51">
        <f t="shared" si="2"/>
        <v>7031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6109</v>
      </c>
      <c r="N35" s="51">
        <v>0</v>
      </c>
      <c r="O35" s="51">
        <v>6109</v>
      </c>
      <c r="P35" s="51">
        <v>0</v>
      </c>
      <c r="Q35" s="51">
        <f t="shared" si="5"/>
        <v>633</v>
      </c>
      <c r="R35" s="51">
        <v>0</v>
      </c>
      <c r="S35" s="51">
        <v>633</v>
      </c>
      <c r="T35" s="51">
        <v>0</v>
      </c>
      <c r="U35" s="51">
        <f t="shared" si="6"/>
        <v>0</v>
      </c>
      <c r="V35" s="51">
        <v>0</v>
      </c>
      <c r="W35" s="51">
        <v>0</v>
      </c>
      <c r="X35" s="51">
        <v>0</v>
      </c>
      <c r="Y35" s="51">
        <f t="shared" si="7"/>
        <v>9</v>
      </c>
      <c r="Z35" s="51">
        <v>9</v>
      </c>
      <c r="AA35" s="51">
        <v>0</v>
      </c>
      <c r="AB35" s="51">
        <v>0</v>
      </c>
      <c r="AC35" s="51">
        <f t="shared" si="8"/>
        <v>280</v>
      </c>
      <c r="AD35" s="51">
        <v>0</v>
      </c>
      <c r="AE35" s="51">
        <v>280</v>
      </c>
      <c r="AF35" s="51">
        <v>0</v>
      </c>
      <c r="AG35" s="51">
        <v>365</v>
      </c>
      <c r="AH35" s="51">
        <v>0</v>
      </c>
    </row>
    <row r="36" spans="1:34" ht="13.5">
      <c r="A36" s="26" t="s">
        <v>221</v>
      </c>
      <c r="B36" s="49" t="s">
        <v>277</v>
      </c>
      <c r="C36" s="50" t="s">
        <v>31</v>
      </c>
      <c r="D36" s="51">
        <f t="shared" si="0"/>
        <v>7970</v>
      </c>
      <c r="E36" s="51">
        <v>4384</v>
      </c>
      <c r="F36" s="51">
        <v>3586</v>
      </c>
      <c r="G36" s="51">
        <f t="shared" si="1"/>
        <v>7970</v>
      </c>
      <c r="H36" s="51">
        <f t="shared" si="2"/>
        <v>7877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7156</v>
      </c>
      <c r="N36" s="51">
        <v>0</v>
      </c>
      <c r="O36" s="51">
        <v>3936</v>
      </c>
      <c r="P36" s="51">
        <v>3220</v>
      </c>
      <c r="Q36" s="51">
        <f t="shared" si="5"/>
        <v>358</v>
      </c>
      <c r="R36" s="51">
        <v>0</v>
      </c>
      <c r="S36" s="51">
        <v>197</v>
      </c>
      <c r="T36" s="51">
        <v>161</v>
      </c>
      <c r="U36" s="51">
        <f t="shared" si="6"/>
        <v>217</v>
      </c>
      <c r="V36" s="51">
        <v>0</v>
      </c>
      <c r="W36" s="51">
        <v>217</v>
      </c>
      <c r="X36" s="51">
        <v>0</v>
      </c>
      <c r="Y36" s="51">
        <f t="shared" si="7"/>
        <v>27</v>
      </c>
      <c r="Z36" s="51">
        <v>0</v>
      </c>
      <c r="AA36" s="51">
        <v>27</v>
      </c>
      <c r="AB36" s="51">
        <v>0</v>
      </c>
      <c r="AC36" s="51">
        <f t="shared" si="8"/>
        <v>119</v>
      </c>
      <c r="AD36" s="51">
        <v>0</v>
      </c>
      <c r="AE36" s="51">
        <v>119</v>
      </c>
      <c r="AF36" s="51">
        <v>0</v>
      </c>
      <c r="AG36" s="51">
        <v>93</v>
      </c>
      <c r="AH36" s="51">
        <v>0</v>
      </c>
    </row>
    <row r="37" spans="1:34" ht="13.5">
      <c r="A37" s="26" t="s">
        <v>221</v>
      </c>
      <c r="B37" s="49" t="s">
        <v>278</v>
      </c>
      <c r="C37" s="50" t="s">
        <v>279</v>
      </c>
      <c r="D37" s="51">
        <f t="shared" si="0"/>
        <v>3771</v>
      </c>
      <c r="E37" s="51">
        <v>1557</v>
      </c>
      <c r="F37" s="51">
        <v>2214</v>
      </c>
      <c r="G37" s="51">
        <f t="shared" si="1"/>
        <v>3771</v>
      </c>
      <c r="H37" s="51">
        <f t="shared" si="2"/>
        <v>3771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3404</v>
      </c>
      <c r="N37" s="51">
        <v>0</v>
      </c>
      <c r="O37" s="51">
        <v>1434</v>
      </c>
      <c r="P37" s="51">
        <v>1970</v>
      </c>
      <c r="Q37" s="51">
        <f t="shared" si="5"/>
        <v>292</v>
      </c>
      <c r="R37" s="51">
        <v>0</v>
      </c>
      <c r="S37" s="51">
        <v>48</v>
      </c>
      <c r="T37" s="51">
        <v>244</v>
      </c>
      <c r="U37" s="51">
        <f t="shared" si="6"/>
        <v>69</v>
      </c>
      <c r="V37" s="51">
        <v>0</v>
      </c>
      <c r="W37" s="51">
        <v>69</v>
      </c>
      <c r="X37" s="51">
        <v>0</v>
      </c>
      <c r="Y37" s="51">
        <f t="shared" si="7"/>
        <v>0</v>
      </c>
      <c r="Z37" s="51">
        <v>0</v>
      </c>
      <c r="AA37" s="51">
        <v>0</v>
      </c>
      <c r="AB37" s="51">
        <v>0</v>
      </c>
      <c r="AC37" s="51">
        <f t="shared" si="8"/>
        <v>6</v>
      </c>
      <c r="AD37" s="51">
        <v>0</v>
      </c>
      <c r="AE37" s="51">
        <v>6</v>
      </c>
      <c r="AF37" s="51">
        <v>0</v>
      </c>
      <c r="AG37" s="51">
        <v>0</v>
      </c>
      <c r="AH37" s="51">
        <v>16</v>
      </c>
    </row>
    <row r="38" spans="1:34" ht="13.5">
      <c r="A38" s="26" t="s">
        <v>221</v>
      </c>
      <c r="B38" s="49" t="s">
        <v>280</v>
      </c>
      <c r="C38" s="50" t="s">
        <v>281</v>
      </c>
      <c r="D38" s="51">
        <f t="shared" si="0"/>
        <v>12586</v>
      </c>
      <c r="E38" s="51">
        <v>12208</v>
      </c>
      <c r="F38" s="51">
        <v>378</v>
      </c>
      <c r="G38" s="51">
        <f t="shared" si="1"/>
        <v>12586</v>
      </c>
      <c r="H38" s="51">
        <f t="shared" si="2"/>
        <v>11916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10502</v>
      </c>
      <c r="N38" s="51">
        <v>0</v>
      </c>
      <c r="O38" s="51">
        <v>0</v>
      </c>
      <c r="P38" s="51">
        <v>10502</v>
      </c>
      <c r="Q38" s="51">
        <f t="shared" si="5"/>
        <v>724</v>
      </c>
      <c r="R38" s="51">
        <v>0</v>
      </c>
      <c r="S38" s="51">
        <v>724</v>
      </c>
      <c r="T38" s="51">
        <v>0</v>
      </c>
      <c r="U38" s="51">
        <f t="shared" si="6"/>
        <v>438</v>
      </c>
      <c r="V38" s="51">
        <v>0</v>
      </c>
      <c r="W38" s="51">
        <v>438</v>
      </c>
      <c r="X38" s="51">
        <v>0</v>
      </c>
      <c r="Y38" s="51">
        <f t="shared" si="7"/>
        <v>7</v>
      </c>
      <c r="Z38" s="51">
        <v>0</v>
      </c>
      <c r="AA38" s="51">
        <v>7</v>
      </c>
      <c r="AB38" s="51">
        <v>0</v>
      </c>
      <c r="AC38" s="51">
        <f t="shared" si="8"/>
        <v>245</v>
      </c>
      <c r="AD38" s="51">
        <v>0</v>
      </c>
      <c r="AE38" s="51">
        <v>245</v>
      </c>
      <c r="AF38" s="51">
        <v>0</v>
      </c>
      <c r="AG38" s="51">
        <v>670</v>
      </c>
      <c r="AH38" s="51">
        <v>0</v>
      </c>
    </row>
    <row r="39" spans="1:34" ht="13.5">
      <c r="A39" s="26" t="s">
        <v>221</v>
      </c>
      <c r="B39" s="49" t="s">
        <v>282</v>
      </c>
      <c r="C39" s="50" t="s">
        <v>283</v>
      </c>
      <c r="D39" s="51">
        <f aca="true" t="shared" si="9" ref="D39:D70">E39+F39</f>
        <v>12127</v>
      </c>
      <c r="E39" s="51">
        <v>10005</v>
      </c>
      <c r="F39" s="51">
        <v>2122</v>
      </c>
      <c r="G39" s="51">
        <f t="shared" si="1"/>
        <v>12127</v>
      </c>
      <c r="H39" s="51">
        <f t="shared" si="2"/>
        <v>12026</v>
      </c>
      <c r="I39" s="51">
        <f t="shared" si="3"/>
        <v>0</v>
      </c>
      <c r="J39" s="51">
        <v>0</v>
      </c>
      <c r="K39" s="51">
        <v>0</v>
      </c>
      <c r="L39" s="51">
        <v>0</v>
      </c>
      <c r="M39" s="51">
        <f t="shared" si="4"/>
        <v>11230</v>
      </c>
      <c r="N39" s="51">
        <v>0</v>
      </c>
      <c r="O39" s="51">
        <v>9265</v>
      </c>
      <c r="P39" s="51">
        <v>1965</v>
      </c>
      <c r="Q39" s="51">
        <f t="shared" si="5"/>
        <v>598</v>
      </c>
      <c r="R39" s="51">
        <v>0</v>
      </c>
      <c r="S39" s="51">
        <v>494</v>
      </c>
      <c r="T39" s="51">
        <v>104</v>
      </c>
      <c r="U39" s="51">
        <f t="shared" si="6"/>
        <v>0</v>
      </c>
      <c r="V39" s="51">
        <v>0</v>
      </c>
      <c r="W39" s="51">
        <v>0</v>
      </c>
      <c r="X39" s="51">
        <v>0</v>
      </c>
      <c r="Y39" s="51">
        <f t="shared" si="7"/>
        <v>0</v>
      </c>
      <c r="Z39" s="51">
        <v>0</v>
      </c>
      <c r="AA39" s="51">
        <v>0</v>
      </c>
      <c r="AB39" s="51">
        <v>0</v>
      </c>
      <c r="AC39" s="51">
        <f t="shared" si="8"/>
        <v>198</v>
      </c>
      <c r="AD39" s="51">
        <v>0</v>
      </c>
      <c r="AE39" s="51">
        <v>164</v>
      </c>
      <c r="AF39" s="51">
        <v>34</v>
      </c>
      <c r="AG39" s="51">
        <v>101</v>
      </c>
      <c r="AH39" s="51">
        <v>0</v>
      </c>
    </row>
    <row r="40" spans="1:34" ht="13.5">
      <c r="A40" s="26" t="s">
        <v>221</v>
      </c>
      <c r="B40" s="49" t="s">
        <v>284</v>
      </c>
      <c r="C40" s="50" t="s">
        <v>285</v>
      </c>
      <c r="D40" s="51">
        <f t="shared" si="9"/>
        <v>4369</v>
      </c>
      <c r="E40" s="51">
        <v>3058</v>
      </c>
      <c r="F40" s="51">
        <v>1311</v>
      </c>
      <c r="G40" s="51">
        <f t="shared" si="1"/>
        <v>4369</v>
      </c>
      <c r="H40" s="51">
        <f t="shared" si="2"/>
        <v>4262</v>
      </c>
      <c r="I40" s="51">
        <f t="shared" si="3"/>
        <v>0</v>
      </c>
      <c r="J40" s="51">
        <v>0</v>
      </c>
      <c r="K40" s="51">
        <v>0</v>
      </c>
      <c r="L40" s="51">
        <v>0</v>
      </c>
      <c r="M40" s="51">
        <f t="shared" si="4"/>
        <v>3891</v>
      </c>
      <c r="N40" s="51">
        <v>0</v>
      </c>
      <c r="O40" s="51">
        <v>3891</v>
      </c>
      <c r="P40" s="51">
        <v>0</v>
      </c>
      <c r="Q40" s="51">
        <f t="shared" si="5"/>
        <v>118</v>
      </c>
      <c r="R40" s="51">
        <v>0</v>
      </c>
      <c r="S40" s="51">
        <v>118</v>
      </c>
      <c r="T40" s="51">
        <v>0</v>
      </c>
      <c r="U40" s="51">
        <f t="shared" si="6"/>
        <v>188</v>
      </c>
      <c r="V40" s="51">
        <v>0</v>
      </c>
      <c r="W40" s="51">
        <v>188</v>
      </c>
      <c r="X40" s="51">
        <v>0</v>
      </c>
      <c r="Y40" s="51">
        <f t="shared" si="7"/>
        <v>0</v>
      </c>
      <c r="Z40" s="51">
        <v>0</v>
      </c>
      <c r="AA40" s="51">
        <v>0</v>
      </c>
      <c r="AB40" s="51">
        <v>0</v>
      </c>
      <c r="AC40" s="51">
        <f t="shared" si="8"/>
        <v>65</v>
      </c>
      <c r="AD40" s="51">
        <v>0</v>
      </c>
      <c r="AE40" s="51">
        <v>65</v>
      </c>
      <c r="AF40" s="51">
        <v>0</v>
      </c>
      <c r="AG40" s="51">
        <v>107</v>
      </c>
      <c r="AH40" s="51">
        <v>230</v>
      </c>
    </row>
    <row r="41" spans="1:34" ht="13.5">
      <c r="A41" s="26" t="s">
        <v>221</v>
      </c>
      <c r="B41" s="49" t="s">
        <v>286</v>
      </c>
      <c r="C41" s="50" t="s">
        <v>287</v>
      </c>
      <c r="D41" s="51">
        <f t="shared" si="9"/>
        <v>3261</v>
      </c>
      <c r="E41" s="51">
        <v>1859</v>
      </c>
      <c r="F41" s="51">
        <v>1402</v>
      </c>
      <c r="G41" s="51">
        <f t="shared" si="1"/>
        <v>3261</v>
      </c>
      <c r="H41" s="51">
        <f t="shared" si="2"/>
        <v>3078</v>
      </c>
      <c r="I41" s="51">
        <f t="shared" si="3"/>
        <v>0</v>
      </c>
      <c r="J41" s="51">
        <v>0</v>
      </c>
      <c r="K41" s="51">
        <v>0</v>
      </c>
      <c r="L41" s="51">
        <v>0</v>
      </c>
      <c r="M41" s="51">
        <f t="shared" si="4"/>
        <v>2418</v>
      </c>
      <c r="N41" s="51">
        <v>0</v>
      </c>
      <c r="O41" s="51">
        <v>1378</v>
      </c>
      <c r="P41" s="51">
        <v>1040</v>
      </c>
      <c r="Q41" s="51">
        <f t="shared" si="5"/>
        <v>352</v>
      </c>
      <c r="R41" s="51">
        <v>0</v>
      </c>
      <c r="S41" s="51">
        <v>201</v>
      </c>
      <c r="T41" s="51">
        <v>151</v>
      </c>
      <c r="U41" s="51">
        <f t="shared" si="6"/>
        <v>265</v>
      </c>
      <c r="V41" s="51">
        <v>265</v>
      </c>
      <c r="W41" s="51">
        <v>0</v>
      </c>
      <c r="X41" s="51">
        <v>0</v>
      </c>
      <c r="Y41" s="51">
        <f t="shared" si="7"/>
        <v>3</v>
      </c>
      <c r="Z41" s="51">
        <v>0</v>
      </c>
      <c r="AA41" s="51">
        <v>2</v>
      </c>
      <c r="AB41" s="51">
        <v>1</v>
      </c>
      <c r="AC41" s="51">
        <f t="shared" si="8"/>
        <v>40</v>
      </c>
      <c r="AD41" s="51">
        <v>0</v>
      </c>
      <c r="AE41" s="51">
        <v>23</v>
      </c>
      <c r="AF41" s="51">
        <v>17</v>
      </c>
      <c r="AG41" s="51">
        <v>183</v>
      </c>
      <c r="AH41" s="51">
        <v>342</v>
      </c>
    </row>
    <row r="42" spans="1:34" ht="13.5">
      <c r="A42" s="26" t="s">
        <v>221</v>
      </c>
      <c r="B42" s="49" t="s">
        <v>77</v>
      </c>
      <c r="C42" s="50" t="s">
        <v>289</v>
      </c>
      <c r="D42" s="51">
        <f t="shared" si="9"/>
        <v>353</v>
      </c>
      <c r="E42" s="51">
        <v>235</v>
      </c>
      <c r="F42" s="51">
        <v>118</v>
      </c>
      <c r="G42" s="51">
        <f t="shared" si="1"/>
        <v>353</v>
      </c>
      <c r="H42" s="51">
        <f t="shared" si="2"/>
        <v>351</v>
      </c>
      <c r="I42" s="51">
        <f t="shared" si="3"/>
        <v>0</v>
      </c>
      <c r="J42" s="51">
        <v>0</v>
      </c>
      <c r="K42" s="51">
        <v>0</v>
      </c>
      <c r="L42" s="51">
        <v>0</v>
      </c>
      <c r="M42" s="51">
        <f t="shared" si="4"/>
        <v>321</v>
      </c>
      <c r="N42" s="51">
        <v>321</v>
      </c>
      <c r="O42" s="51">
        <v>0</v>
      </c>
      <c r="P42" s="51">
        <v>0</v>
      </c>
      <c r="Q42" s="51">
        <f t="shared" si="5"/>
        <v>9</v>
      </c>
      <c r="R42" s="51">
        <v>9</v>
      </c>
      <c r="S42" s="51">
        <v>0</v>
      </c>
      <c r="T42" s="51">
        <v>0</v>
      </c>
      <c r="U42" s="51">
        <f t="shared" si="6"/>
        <v>21</v>
      </c>
      <c r="V42" s="51">
        <v>21</v>
      </c>
      <c r="W42" s="51">
        <v>0</v>
      </c>
      <c r="X42" s="51">
        <v>0</v>
      </c>
      <c r="Y42" s="51">
        <f t="shared" si="7"/>
        <v>0</v>
      </c>
      <c r="Z42" s="51">
        <v>0</v>
      </c>
      <c r="AA42" s="51">
        <v>0</v>
      </c>
      <c r="AB42" s="51">
        <v>0</v>
      </c>
      <c r="AC42" s="51">
        <f t="shared" si="8"/>
        <v>0</v>
      </c>
      <c r="AD42" s="51">
        <v>0</v>
      </c>
      <c r="AE42" s="51">
        <v>0</v>
      </c>
      <c r="AF42" s="51">
        <v>0</v>
      </c>
      <c r="AG42" s="51">
        <v>2</v>
      </c>
      <c r="AH42" s="51">
        <v>0</v>
      </c>
    </row>
    <row r="43" spans="1:34" ht="13.5">
      <c r="A43" s="26" t="s">
        <v>221</v>
      </c>
      <c r="B43" s="49" t="s">
        <v>78</v>
      </c>
      <c r="C43" s="50" t="s">
        <v>79</v>
      </c>
      <c r="D43" s="51">
        <f t="shared" si="9"/>
        <v>5228</v>
      </c>
      <c r="E43" s="51">
        <v>3823</v>
      </c>
      <c r="F43" s="51">
        <v>1405</v>
      </c>
      <c r="G43" s="51">
        <f t="shared" si="1"/>
        <v>5228</v>
      </c>
      <c r="H43" s="51">
        <f t="shared" si="2"/>
        <v>4803</v>
      </c>
      <c r="I43" s="51">
        <f t="shared" si="3"/>
        <v>0</v>
      </c>
      <c r="J43" s="51">
        <v>0</v>
      </c>
      <c r="K43" s="51">
        <v>0</v>
      </c>
      <c r="L43" s="51">
        <v>0</v>
      </c>
      <c r="M43" s="51">
        <f t="shared" si="4"/>
        <v>4323</v>
      </c>
      <c r="N43" s="51">
        <v>0</v>
      </c>
      <c r="O43" s="51">
        <v>3356</v>
      </c>
      <c r="P43" s="51">
        <v>967</v>
      </c>
      <c r="Q43" s="51">
        <f t="shared" si="5"/>
        <v>293</v>
      </c>
      <c r="R43" s="51">
        <v>0</v>
      </c>
      <c r="S43" s="51">
        <v>235</v>
      </c>
      <c r="T43" s="51">
        <v>58</v>
      </c>
      <c r="U43" s="51">
        <f t="shared" si="6"/>
        <v>142</v>
      </c>
      <c r="V43" s="51">
        <v>0</v>
      </c>
      <c r="W43" s="51">
        <v>114</v>
      </c>
      <c r="X43" s="51">
        <v>28</v>
      </c>
      <c r="Y43" s="51">
        <f t="shared" si="7"/>
        <v>0</v>
      </c>
      <c r="Z43" s="51">
        <v>0</v>
      </c>
      <c r="AA43" s="51">
        <v>0</v>
      </c>
      <c r="AB43" s="51">
        <v>0</v>
      </c>
      <c r="AC43" s="51">
        <f t="shared" si="8"/>
        <v>45</v>
      </c>
      <c r="AD43" s="51">
        <v>0</v>
      </c>
      <c r="AE43" s="51">
        <v>33</v>
      </c>
      <c r="AF43" s="51">
        <v>12</v>
      </c>
      <c r="AG43" s="51">
        <v>425</v>
      </c>
      <c r="AH43" s="51">
        <v>0</v>
      </c>
    </row>
    <row r="44" spans="1:34" ht="13.5">
      <c r="A44" s="26" t="s">
        <v>221</v>
      </c>
      <c r="B44" s="49" t="s">
        <v>80</v>
      </c>
      <c r="C44" s="50" t="s">
        <v>81</v>
      </c>
      <c r="D44" s="51">
        <f t="shared" si="9"/>
        <v>10016</v>
      </c>
      <c r="E44" s="51">
        <v>7632</v>
      </c>
      <c r="F44" s="51">
        <v>2384</v>
      </c>
      <c r="G44" s="51">
        <f aca="true" t="shared" si="10" ref="G44:G103">H44+AG44</f>
        <v>10016</v>
      </c>
      <c r="H44" s="51">
        <f aca="true" t="shared" si="11" ref="H44:H103">I44+M44+Q44+U44+Y44+AC44</f>
        <v>9413</v>
      </c>
      <c r="I44" s="51">
        <f aca="true" t="shared" si="12" ref="I44:I103">SUM(J44:L44)</f>
        <v>0</v>
      </c>
      <c r="J44" s="51">
        <v>0</v>
      </c>
      <c r="K44" s="51">
        <v>0</v>
      </c>
      <c r="L44" s="51">
        <v>0</v>
      </c>
      <c r="M44" s="51">
        <f aca="true" t="shared" si="13" ref="M44:M103">SUM(N44:P44)</f>
        <v>8505</v>
      </c>
      <c r="N44" s="51">
        <v>0</v>
      </c>
      <c r="O44" s="51">
        <v>6784</v>
      </c>
      <c r="P44" s="51">
        <v>1721</v>
      </c>
      <c r="Q44" s="51">
        <f aca="true" t="shared" si="14" ref="Q44:Q103">SUM(R44:T44)</f>
        <v>481</v>
      </c>
      <c r="R44" s="51">
        <v>0</v>
      </c>
      <c r="S44" s="51">
        <v>386</v>
      </c>
      <c r="T44" s="51">
        <v>95</v>
      </c>
      <c r="U44" s="51">
        <f aca="true" t="shared" si="15" ref="U44:U103">SUM(V44:X44)</f>
        <v>269</v>
      </c>
      <c r="V44" s="51">
        <v>0</v>
      </c>
      <c r="W44" s="51">
        <v>216</v>
      </c>
      <c r="X44" s="51">
        <v>53</v>
      </c>
      <c r="Y44" s="51">
        <f aca="true" t="shared" si="16" ref="Y44:Y103">SUM(Z44:AB44)</f>
        <v>0</v>
      </c>
      <c r="Z44" s="51">
        <v>0</v>
      </c>
      <c r="AA44" s="51">
        <v>0</v>
      </c>
      <c r="AB44" s="51">
        <v>0</v>
      </c>
      <c r="AC44" s="51">
        <f aca="true" t="shared" si="17" ref="AC44:AC103">SUM(AD44:AF44)</f>
        <v>158</v>
      </c>
      <c r="AD44" s="51">
        <v>0</v>
      </c>
      <c r="AE44" s="51">
        <v>125</v>
      </c>
      <c r="AF44" s="51">
        <v>33</v>
      </c>
      <c r="AG44" s="51">
        <v>603</v>
      </c>
      <c r="AH44" s="51">
        <v>0</v>
      </c>
    </row>
    <row r="45" spans="1:34" ht="13.5">
      <c r="A45" s="26" t="s">
        <v>221</v>
      </c>
      <c r="B45" s="49" t="s">
        <v>82</v>
      </c>
      <c r="C45" s="50" t="s">
        <v>83</v>
      </c>
      <c r="D45" s="51">
        <f t="shared" si="9"/>
        <v>9273</v>
      </c>
      <c r="E45" s="51">
        <v>6835</v>
      </c>
      <c r="F45" s="51">
        <v>2438</v>
      </c>
      <c r="G45" s="51">
        <f t="shared" si="10"/>
        <v>9273</v>
      </c>
      <c r="H45" s="51">
        <f t="shared" si="11"/>
        <v>8375</v>
      </c>
      <c r="I45" s="51">
        <f t="shared" si="12"/>
        <v>0</v>
      </c>
      <c r="J45" s="51">
        <v>0</v>
      </c>
      <c r="K45" s="51">
        <v>0</v>
      </c>
      <c r="L45" s="51">
        <v>0</v>
      </c>
      <c r="M45" s="51">
        <f t="shared" si="13"/>
        <v>7515</v>
      </c>
      <c r="N45" s="51">
        <v>0</v>
      </c>
      <c r="O45" s="51">
        <v>5968</v>
      </c>
      <c r="P45" s="51">
        <v>1547</v>
      </c>
      <c r="Q45" s="51">
        <f t="shared" si="14"/>
        <v>473</v>
      </c>
      <c r="R45" s="51">
        <v>0</v>
      </c>
      <c r="S45" s="51">
        <v>380</v>
      </c>
      <c r="T45" s="51">
        <v>93</v>
      </c>
      <c r="U45" s="51">
        <f t="shared" si="15"/>
        <v>269</v>
      </c>
      <c r="V45" s="51">
        <v>0</v>
      </c>
      <c r="W45" s="51">
        <v>216</v>
      </c>
      <c r="X45" s="51">
        <v>53</v>
      </c>
      <c r="Y45" s="51">
        <f t="shared" si="16"/>
        <v>0</v>
      </c>
      <c r="Z45" s="51">
        <v>0</v>
      </c>
      <c r="AA45" s="51">
        <v>0</v>
      </c>
      <c r="AB45" s="51">
        <v>0</v>
      </c>
      <c r="AC45" s="51">
        <f t="shared" si="17"/>
        <v>118</v>
      </c>
      <c r="AD45" s="51">
        <v>0</v>
      </c>
      <c r="AE45" s="51">
        <v>91</v>
      </c>
      <c r="AF45" s="51">
        <v>27</v>
      </c>
      <c r="AG45" s="51">
        <v>898</v>
      </c>
      <c r="AH45" s="51">
        <v>0</v>
      </c>
    </row>
    <row r="46" spans="1:34" ht="13.5">
      <c r="A46" s="26" t="s">
        <v>221</v>
      </c>
      <c r="B46" s="49" t="s">
        <v>84</v>
      </c>
      <c r="C46" s="50" t="s">
        <v>85</v>
      </c>
      <c r="D46" s="51">
        <f t="shared" si="9"/>
        <v>6426</v>
      </c>
      <c r="E46" s="51">
        <v>4837</v>
      </c>
      <c r="F46" s="51">
        <v>1589</v>
      </c>
      <c r="G46" s="51">
        <f t="shared" si="10"/>
        <v>6426</v>
      </c>
      <c r="H46" s="51">
        <f t="shared" si="11"/>
        <v>5912</v>
      </c>
      <c r="I46" s="51">
        <f t="shared" si="12"/>
        <v>0</v>
      </c>
      <c r="J46" s="51">
        <v>0</v>
      </c>
      <c r="K46" s="51">
        <v>0</v>
      </c>
      <c r="L46" s="51">
        <v>0</v>
      </c>
      <c r="M46" s="51">
        <f t="shared" si="13"/>
        <v>5348</v>
      </c>
      <c r="N46" s="51">
        <v>0</v>
      </c>
      <c r="O46" s="51">
        <v>4280</v>
      </c>
      <c r="P46" s="51">
        <v>1068</v>
      </c>
      <c r="Q46" s="51">
        <f t="shared" si="14"/>
        <v>314</v>
      </c>
      <c r="R46" s="51">
        <v>0</v>
      </c>
      <c r="S46" s="51">
        <v>253</v>
      </c>
      <c r="T46" s="51">
        <v>61</v>
      </c>
      <c r="U46" s="51">
        <f t="shared" si="15"/>
        <v>187</v>
      </c>
      <c r="V46" s="51">
        <v>0</v>
      </c>
      <c r="W46" s="51">
        <v>151</v>
      </c>
      <c r="X46" s="51">
        <v>36</v>
      </c>
      <c r="Y46" s="51">
        <f t="shared" si="16"/>
        <v>0</v>
      </c>
      <c r="Z46" s="51">
        <v>0</v>
      </c>
      <c r="AA46" s="51">
        <v>0</v>
      </c>
      <c r="AB46" s="51">
        <v>0</v>
      </c>
      <c r="AC46" s="51">
        <f t="shared" si="17"/>
        <v>63</v>
      </c>
      <c r="AD46" s="51">
        <v>0</v>
      </c>
      <c r="AE46" s="51">
        <v>50</v>
      </c>
      <c r="AF46" s="51">
        <v>13</v>
      </c>
      <c r="AG46" s="51">
        <v>514</v>
      </c>
      <c r="AH46" s="51">
        <v>0</v>
      </c>
    </row>
    <row r="47" spans="1:34" ht="13.5">
      <c r="A47" s="26" t="s">
        <v>221</v>
      </c>
      <c r="B47" s="49" t="s">
        <v>86</v>
      </c>
      <c r="C47" s="50" t="s">
        <v>87</v>
      </c>
      <c r="D47" s="51">
        <f t="shared" si="9"/>
        <v>2726</v>
      </c>
      <c r="E47" s="51">
        <v>2453</v>
      </c>
      <c r="F47" s="51">
        <v>273</v>
      </c>
      <c r="G47" s="51">
        <f t="shared" si="10"/>
        <v>2726</v>
      </c>
      <c r="H47" s="51">
        <f t="shared" si="11"/>
        <v>2726</v>
      </c>
      <c r="I47" s="51">
        <f t="shared" si="12"/>
        <v>0</v>
      </c>
      <c r="J47" s="51">
        <v>0</v>
      </c>
      <c r="K47" s="51">
        <v>0</v>
      </c>
      <c r="L47" s="51">
        <v>0</v>
      </c>
      <c r="M47" s="51">
        <f t="shared" si="13"/>
        <v>2370</v>
      </c>
      <c r="N47" s="51">
        <v>0</v>
      </c>
      <c r="O47" s="51">
        <v>2133</v>
      </c>
      <c r="P47" s="51">
        <v>237</v>
      </c>
      <c r="Q47" s="51">
        <f t="shared" si="14"/>
        <v>0</v>
      </c>
      <c r="R47" s="51">
        <v>0</v>
      </c>
      <c r="S47" s="51">
        <v>0</v>
      </c>
      <c r="T47" s="51">
        <v>0</v>
      </c>
      <c r="U47" s="51">
        <f t="shared" si="15"/>
        <v>205</v>
      </c>
      <c r="V47" s="51">
        <v>0</v>
      </c>
      <c r="W47" s="51">
        <v>184</v>
      </c>
      <c r="X47" s="51">
        <v>21</v>
      </c>
      <c r="Y47" s="51">
        <f t="shared" si="16"/>
        <v>0</v>
      </c>
      <c r="Z47" s="51">
        <v>0</v>
      </c>
      <c r="AA47" s="51">
        <v>0</v>
      </c>
      <c r="AB47" s="51">
        <v>0</v>
      </c>
      <c r="AC47" s="51">
        <f t="shared" si="17"/>
        <v>151</v>
      </c>
      <c r="AD47" s="51">
        <v>0</v>
      </c>
      <c r="AE47" s="51">
        <v>136</v>
      </c>
      <c r="AF47" s="51">
        <v>15</v>
      </c>
      <c r="AG47" s="51">
        <v>0</v>
      </c>
      <c r="AH47" s="51">
        <v>0</v>
      </c>
    </row>
    <row r="48" spans="1:34" ht="13.5">
      <c r="A48" s="26" t="s">
        <v>221</v>
      </c>
      <c r="B48" s="49" t="s">
        <v>88</v>
      </c>
      <c r="C48" s="50" t="s">
        <v>89</v>
      </c>
      <c r="D48" s="51">
        <f t="shared" si="9"/>
        <v>5554</v>
      </c>
      <c r="E48" s="51">
        <v>4999</v>
      </c>
      <c r="F48" s="51">
        <v>555</v>
      </c>
      <c r="G48" s="51">
        <f t="shared" si="10"/>
        <v>5554</v>
      </c>
      <c r="H48" s="51">
        <f t="shared" si="11"/>
        <v>5554</v>
      </c>
      <c r="I48" s="51">
        <f t="shared" si="12"/>
        <v>0</v>
      </c>
      <c r="J48" s="51">
        <v>0</v>
      </c>
      <c r="K48" s="51">
        <v>0</v>
      </c>
      <c r="L48" s="51">
        <v>0</v>
      </c>
      <c r="M48" s="51">
        <f t="shared" si="13"/>
        <v>4873</v>
      </c>
      <c r="N48" s="51">
        <v>0</v>
      </c>
      <c r="O48" s="51">
        <v>4386</v>
      </c>
      <c r="P48" s="51">
        <v>487</v>
      </c>
      <c r="Q48" s="51">
        <f t="shared" si="14"/>
        <v>0</v>
      </c>
      <c r="R48" s="51">
        <v>0</v>
      </c>
      <c r="S48" s="51">
        <v>0</v>
      </c>
      <c r="T48" s="51">
        <v>0</v>
      </c>
      <c r="U48" s="51">
        <f t="shared" si="15"/>
        <v>362</v>
      </c>
      <c r="V48" s="51">
        <v>0</v>
      </c>
      <c r="W48" s="51">
        <v>326</v>
      </c>
      <c r="X48" s="51">
        <v>36</v>
      </c>
      <c r="Y48" s="51">
        <f t="shared" si="16"/>
        <v>0</v>
      </c>
      <c r="Z48" s="51">
        <v>0</v>
      </c>
      <c r="AA48" s="51">
        <v>0</v>
      </c>
      <c r="AB48" s="51">
        <v>0</v>
      </c>
      <c r="AC48" s="51">
        <f t="shared" si="17"/>
        <v>319</v>
      </c>
      <c r="AD48" s="51">
        <v>0</v>
      </c>
      <c r="AE48" s="51">
        <v>287</v>
      </c>
      <c r="AF48" s="51">
        <v>32</v>
      </c>
      <c r="AG48" s="51">
        <v>0</v>
      </c>
      <c r="AH48" s="51">
        <v>0</v>
      </c>
    </row>
    <row r="49" spans="1:34" ht="13.5">
      <c r="A49" s="26" t="s">
        <v>221</v>
      </c>
      <c r="B49" s="49" t="s">
        <v>90</v>
      </c>
      <c r="C49" s="50" t="s">
        <v>91</v>
      </c>
      <c r="D49" s="51">
        <f t="shared" si="9"/>
        <v>6892</v>
      </c>
      <c r="E49" s="51">
        <v>6202</v>
      </c>
      <c r="F49" s="51">
        <v>690</v>
      </c>
      <c r="G49" s="51">
        <f t="shared" si="10"/>
        <v>6892</v>
      </c>
      <c r="H49" s="51">
        <f t="shared" si="11"/>
        <v>6892</v>
      </c>
      <c r="I49" s="51">
        <f t="shared" si="12"/>
        <v>0</v>
      </c>
      <c r="J49" s="51">
        <v>0</v>
      </c>
      <c r="K49" s="51">
        <v>0</v>
      </c>
      <c r="L49" s="51">
        <v>0</v>
      </c>
      <c r="M49" s="51">
        <f t="shared" si="13"/>
        <v>5995</v>
      </c>
      <c r="N49" s="51">
        <v>0</v>
      </c>
      <c r="O49" s="51">
        <v>5395</v>
      </c>
      <c r="P49" s="51">
        <v>600</v>
      </c>
      <c r="Q49" s="51">
        <f t="shared" si="14"/>
        <v>0</v>
      </c>
      <c r="R49" s="51">
        <v>0</v>
      </c>
      <c r="S49" s="51">
        <v>0</v>
      </c>
      <c r="T49" s="51">
        <v>0</v>
      </c>
      <c r="U49" s="51">
        <f t="shared" si="15"/>
        <v>489</v>
      </c>
      <c r="V49" s="51">
        <v>0</v>
      </c>
      <c r="W49" s="51">
        <v>440</v>
      </c>
      <c r="X49" s="51">
        <v>49</v>
      </c>
      <c r="Y49" s="51">
        <f t="shared" si="16"/>
        <v>0</v>
      </c>
      <c r="Z49" s="51">
        <v>0</v>
      </c>
      <c r="AA49" s="51">
        <v>0</v>
      </c>
      <c r="AB49" s="51">
        <v>0</v>
      </c>
      <c r="AC49" s="51">
        <f t="shared" si="17"/>
        <v>408</v>
      </c>
      <c r="AD49" s="51">
        <v>0</v>
      </c>
      <c r="AE49" s="51">
        <v>367</v>
      </c>
      <c r="AF49" s="51">
        <v>41</v>
      </c>
      <c r="AG49" s="51">
        <v>0</v>
      </c>
      <c r="AH49" s="51">
        <v>0</v>
      </c>
    </row>
    <row r="50" spans="1:34" ht="13.5">
      <c r="A50" s="26" t="s">
        <v>221</v>
      </c>
      <c r="B50" s="49" t="s">
        <v>92</v>
      </c>
      <c r="C50" s="50" t="s">
        <v>93</v>
      </c>
      <c r="D50" s="51">
        <f t="shared" si="9"/>
        <v>2772</v>
      </c>
      <c r="E50" s="51">
        <v>2495</v>
      </c>
      <c r="F50" s="51">
        <v>277</v>
      </c>
      <c r="G50" s="51">
        <f t="shared" si="10"/>
        <v>2772</v>
      </c>
      <c r="H50" s="51">
        <f t="shared" si="11"/>
        <v>2772</v>
      </c>
      <c r="I50" s="51">
        <f t="shared" si="12"/>
        <v>0</v>
      </c>
      <c r="J50" s="51">
        <v>0</v>
      </c>
      <c r="K50" s="51">
        <v>0</v>
      </c>
      <c r="L50" s="51">
        <v>0</v>
      </c>
      <c r="M50" s="51">
        <f t="shared" si="13"/>
        <v>2341</v>
      </c>
      <c r="N50" s="51">
        <v>0</v>
      </c>
      <c r="O50" s="51">
        <v>2341</v>
      </c>
      <c r="P50" s="51">
        <v>0</v>
      </c>
      <c r="Q50" s="51">
        <f t="shared" si="14"/>
        <v>0</v>
      </c>
      <c r="R50" s="51">
        <v>0</v>
      </c>
      <c r="S50" s="51">
        <v>0</v>
      </c>
      <c r="T50" s="51">
        <v>0</v>
      </c>
      <c r="U50" s="51">
        <f t="shared" si="15"/>
        <v>248</v>
      </c>
      <c r="V50" s="51">
        <v>0</v>
      </c>
      <c r="W50" s="51">
        <v>248</v>
      </c>
      <c r="X50" s="51">
        <v>0</v>
      </c>
      <c r="Y50" s="51">
        <f t="shared" si="16"/>
        <v>0</v>
      </c>
      <c r="Z50" s="51">
        <v>0</v>
      </c>
      <c r="AA50" s="51">
        <v>0</v>
      </c>
      <c r="AB50" s="51">
        <v>0</v>
      </c>
      <c r="AC50" s="51">
        <f t="shared" si="17"/>
        <v>183</v>
      </c>
      <c r="AD50" s="51">
        <v>0</v>
      </c>
      <c r="AE50" s="51">
        <v>183</v>
      </c>
      <c r="AF50" s="51">
        <v>0</v>
      </c>
      <c r="AG50" s="51">
        <v>0</v>
      </c>
      <c r="AH50" s="51">
        <v>0</v>
      </c>
    </row>
    <row r="51" spans="1:34" ht="13.5">
      <c r="A51" s="26" t="s">
        <v>221</v>
      </c>
      <c r="B51" s="49" t="s">
        <v>94</v>
      </c>
      <c r="C51" s="50" t="s">
        <v>95</v>
      </c>
      <c r="D51" s="51">
        <f t="shared" si="9"/>
        <v>5545</v>
      </c>
      <c r="E51" s="51">
        <v>4132</v>
      </c>
      <c r="F51" s="51">
        <v>1413</v>
      </c>
      <c r="G51" s="51">
        <f t="shared" si="10"/>
        <v>5545</v>
      </c>
      <c r="H51" s="51">
        <f t="shared" si="11"/>
        <v>4814</v>
      </c>
      <c r="I51" s="51">
        <f t="shared" si="12"/>
        <v>0</v>
      </c>
      <c r="J51" s="51">
        <v>0</v>
      </c>
      <c r="K51" s="51">
        <v>0</v>
      </c>
      <c r="L51" s="51">
        <v>0</v>
      </c>
      <c r="M51" s="51">
        <f t="shared" si="13"/>
        <v>4343</v>
      </c>
      <c r="N51" s="51">
        <v>0</v>
      </c>
      <c r="O51" s="51">
        <v>4343</v>
      </c>
      <c r="P51" s="51">
        <v>0</v>
      </c>
      <c r="Q51" s="51">
        <f t="shared" si="14"/>
        <v>139</v>
      </c>
      <c r="R51" s="51">
        <v>0</v>
      </c>
      <c r="S51" s="51">
        <v>139</v>
      </c>
      <c r="T51" s="51">
        <v>0</v>
      </c>
      <c r="U51" s="51">
        <f t="shared" si="15"/>
        <v>273</v>
      </c>
      <c r="V51" s="51">
        <v>0</v>
      </c>
      <c r="W51" s="51">
        <v>273</v>
      </c>
      <c r="X51" s="51">
        <v>0</v>
      </c>
      <c r="Y51" s="51">
        <f t="shared" si="16"/>
        <v>0</v>
      </c>
      <c r="Z51" s="51">
        <v>0</v>
      </c>
      <c r="AA51" s="51">
        <v>0</v>
      </c>
      <c r="AB51" s="51">
        <v>0</v>
      </c>
      <c r="AC51" s="51">
        <f t="shared" si="17"/>
        <v>59</v>
      </c>
      <c r="AD51" s="51">
        <v>0</v>
      </c>
      <c r="AE51" s="51">
        <v>59</v>
      </c>
      <c r="AF51" s="51">
        <v>0</v>
      </c>
      <c r="AG51" s="51">
        <v>731</v>
      </c>
      <c r="AH51" s="51">
        <v>0</v>
      </c>
    </row>
    <row r="52" spans="1:34" ht="13.5">
      <c r="A52" s="26" t="s">
        <v>221</v>
      </c>
      <c r="B52" s="49" t="s">
        <v>96</v>
      </c>
      <c r="C52" s="50" t="s">
        <v>97</v>
      </c>
      <c r="D52" s="51">
        <f t="shared" si="9"/>
        <v>10940</v>
      </c>
      <c r="E52" s="51">
        <v>8019</v>
      </c>
      <c r="F52" s="51">
        <v>2921</v>
      </c>
      <c r="G52" s="51">
        <f t="shared" si="10"/>
        <v>10940</v>
      </c>
      <c r="H52" s="51">
        <f t="shared" si="11"/>
        <v>9791</v>
      </c>
      <c r="I52" s="51">
        <f t="shared" si="12"/>
        <v>0</v>
      </c>
      <c r="J52" s="51">
        <v>0</v>
      </c>
      <c r="K52" s="51">
        <v>0</v>
      </c>
      <c r="L52" s="51">
        <v>0</v>
      </c>
      <c r="M52" s="51">
        <f t="shared" si="13"/>
        <v>8910</v>
      </c>
      <c r="N52" s="51">
        <v>4601</v>
      </c>
      <c r="O52" s="51">
        <v>0</v>
      </c>
      <c r="P52" s="51">
        <v>4309</v>
      </c>
      <c r="Q52" s="51">
        <f t="shared" si="14"/>
        <v>384</v>
      </c>
      <c r="R52" s="51">
        <v>191</v>
      </c>
      <c r="S52" s="51">
        <v>0</v>
      </c>
      <c r="T52" s="51">
        <v>193</v>
      </c>
      <c r="U52" s="51">
        <f t="shared" si="15"/>
        <v>325</v>
      </c>
      <c r="V52" s="51">
        <v>174</v>
      </c>
      <c r="W52" s="51">
        <v>0</v>
      </c>
      <c r="X52" s="51">
        <v>151</v>
      </c>
      <c r="Y52" s="51">
        <f t="shared" si="16"/>
        <v>0</v>
      </c>
      <c r="Z52" s="51">
        <v>0</v>
      </c>
      <c r="AA52" s="51">
        <v>0</v>
      </c>
      <c r="AB52" s="51">
        <v>0</v>
      </c>
      <c r="AC52" s="51">
        <f t="shared" si="17"/>
        <v>172</v>
      </c>
      <c r="AD52" s="51">
        <v>85</v>
      </c>
      <c r="AE52" s="51">
        <v>0</v>
      </c>
      <c r="AF52" s="51">
        <v>87</v>
      </c>
      <c r="AG52" s="51">
        <v>1149</v>
      </c>
      <c r="AH52" s="51">
        <v>0</v>
      </c>
    </row>
    <row r="53" spans="1:34" ht="13.5">
      <c r="A53" s="26" t="s">
        <v>221</v>
      </c>
      <c r="B53" s="49" t="s">
        <v>98</v>
      </c>
      <c r="C53" s="50" t="s">
        <v>99</v>
      </c>
      <c r="D53" s="51">
        <f t="shared" si="9"/>
        <v>2036</v>
      </c>
      <c r="E53" s="51">
        <v>1866</v>
      </c>
      <c r="F53" s="51">
        <v>170</v>
      </c>
      <c r="G53" s="51">
        <f t="shared" si="10"/>
        <v>2036</v>
      </c>
      <c r="H53" s="51">
        <f t="shared" si="11"/>
        <v>1866</v>
      </c>
      <c r="I53" s="51">
        <f t="shared" si="12"/>
        <v>0</v>
      </c>
      <c r="J53" s="51">
        <v>0</v>
      </c>
      <c r="K53" s="51">
        <v>0</v>
      </c>
      <c r="L53" s="51">
        <v>0</v>
      </c>
      <c r="M53" s="51">
        <f t="shared" si="13"/>
        <v>1719</v>
      </c>
      <c r="N53" s="51">
        <v>0</v>
      </c>
      <c r="O53" s="51">
        <v>1719</v>
      </c>
      <c r="P53" s="51">
        <v>0</v>
      </c>
      <c r="Q53" s="51">
        <f t="shared" si="14"/>
        <v>75</v>
      </c>
      <c r="R53" s="51">
        <v>0</v>
      </c>
      <c r="S53" s="51">
        <v>75</v>
      </c>
      <c r="T53" s="51">
        <v>0</v>
      </c>
      <c r="U53" s="51">
        <f t="shared" si="15"/>
        <v>60</v>
      </c>
      <c r="V53" s="51">
        <v>0</v>
      </c>
      <c r="W53" s="51">
        <v>60</v>
      </c>
      <c r="X53" s="51">
        <v>0</v>
      </c>
      <c r="Y53" s="51">
        <f t="shared" si="16"/>
        <v>0</v>
      </c>
      <c r="Z53" s="51">
        <v>0</v>
      </c>
      <c r="AA53" s="51">
        <v>0</v>
      </c>
      <c r="AB53" s="51">
        <v>0</v>
      </c>
      <c r="AC53" s="51">
        <f t="shared" si="17"/>
        <v>12</v>
      </c>
      <c r="AD53" s="51">
        <v>0</v>
      </c>
      <c r="AE53" s="51">
        <v>12</v>
      </c>
      <c r="AF53" s="51">
        <v>0</v>
      </c>
      <c r="AG53" s="51">
        <v>170</v>
      </c>
      <c r="AH53" s="51">
        <v>0</v>
      </c>
    </row>
    <row r="54" spans="1:34" ht="13.5">
      <c r="A54" s="26" t="s">
        <v>221</v>
      </c>
      <c r="B54" s="49" t="s">
        <v>100</v>
      </c>
      <c r="C54" s="50" t="s">
        <v>101</v>
      </c>
      <c r="D54" s="51">
        <f t="shared" si="9"/>
        <v>2719</v>
      </c>
      <c r="E54" s="51">
        <v>2477</v>
      </c>
      <c r="F54" s="51">
        <v>242</v>
      </c>
      <c r="G54" s="51">
        <f t="shared" si="10"/>
        <v>2719</v>
      </c>
      <c r="H54" s="51">
        <f t="shared" si="11"/>
        <v>2477</v>
      </c>
      <c r="I54" s="51">
        <f t="shared" si="12"/>
        <v>0</v>
      </c>
      <c r="J54" s="51">
        <v>0</v>
      </c>
      <c r="K54" s="51">
        <v>0</v>
      </c>
      <c r="L54" s="51">
        <v>0</v>
      </c>
      <c r="M54" s="51">
        <f t="shared" si="13"/>
        <v>2237</v>
      </c>
      <c r="N54" s="51">
        <v>0</v>
      </c>
      <c r="O54" s="51">
        <v>2237</v>
      </c>
      <c r="P54" s="51">
        <v>0</v>
      </c>
      <c r="Q54" s="51">
        <f t="shared" si="14"/>
        <v>108</v>
      </c>
      <c r="R54" s="51">
        <v>0</v>
      </c>
      <c r="S54" s="51">
        <v>108</v>
      </c>
      <c r="T54" s="51">
        <v>0</v>
      </c>
      <c r="U54" s="51">
        <f t="shared" si="15"/>
        <v>115</v>
      </c>
      <c r="V54" s="51">
        <v>0</v>
      </c>
      <c r="W54" s="51">
        <v>115</v>
      </c>
      <c r="X54" s="51">
        <v>0</v>
      </c>
      <c r="Y54" s="51">
        <f t="shared" si="16"/>
        <v>0</v>
      </c>
      <c r="Z54" s="51">
        <v>0</v>
      </c>
      <c r="AA54" s="51">
        <v>0</v>
      </c>
      <c r="AB54" s="51">
        <v>0</v>
      </c>
      <c r="AC54" s="51">
        <f t="shared" si="17"/>
        <v>17</v>
      </c>
      <c r="AD54" s="51">
        <v>0</v>
      </c>
      <c r="AE54" s="51">
        <v>17</v>
      </c>
      <c r="AF54" s="51">
        <v>0</v>
      </c>
      <c r="AG54" s="51">
        <v>242</v>
      </c>
      <c r="AH54" s="51">
        <v>258</v>
      </c>
    </row>
    <row r="55" spans="1:34" ht="13.5">
      <c r="A55" s="26" t="s">
        <v>221</v>
      </c>
      <c r="B55" s="49" t="s">
        <v>102</v>
      </c>
      <c r="C55" s="50" t="s">
        <v>75</v>
      </c>
      <c r="D55" s="51">
        <f t="shared" si="9"/>
        <v>3209</v>
      </c>
      <c r="E55" s="51">
        <v>2648</v>
      </c>
      <c r="F55" s="51">
        <v>561</v>
      </c>
      <c r="G55" s="51">
        <f t="shared" si="10"/>
        <v>3209</v>
      </c>
      <c r="H55" s="51">
        <f t="shared" si="11"/>
        <v>2805</v>
      </c>
      <c r="I55" s="51">
        <f t="shared" si="12"/>
        <v>0</v>
      </c>
      <c r="J55" s="51">
        <v>0</v>
      </c>
      <c r="K55" s="51">
        <v>0</v>
      </c>
      <c r="L55" s="51">
        <v>0</v>
      </c>
      <c r="M55" s="51">
        <f t="shared" si="13"/>
        <v>2506</v>
      </c>
      <c r="N55" s="51">
        <v>0</v>
      </c>
      <c r="O55" s="51">
        <v>2506</v>
      </c>
      <c r="P55" s="51">
        <v>0</v>
      </c>
      <c r="Q55" s="51">
        <f t="shared" si="14"/>
        <v>85</v>
      </c>
      <c r="R55" s="51">
        <v>0</v>
      </c>
      <c r="S55" s="51">
        <v>85</v>
      </c>
      <c r="T55" s="51">
        <v>0</v>
      </c>
      <c r="U55" s="51">
        <f t="shared" si="15"/>
        <v>182</v>
      </c>
      <c r="V55" s="51">
        <v>0</v>
      </c>
      <c r="W55" s="51">
        <v>182</v>
      </c>
      <c r="X55" s="51">
        <v>0</v>
      </c>
      <c r="Y55" s="51">
        <f t="shared" si="16"/>
        <v>0</v>
      </c>
      <c r="Z55" s="51">
        <v>0</v>
      </c>
      <c r="AA55" s="51">
        <v>0</v>
      </c>
      <c r="AB55" s="51">
        <v>0</v>
      </c>
      <c r="AC55" s="51">
        <f t="shared" si="17"/>
        <v>32</v>
      </c>
      <c r="AD55" s="51">
        <v>0</v>
      </c>
      <c r="AE55" s="51">
        <v>32</v>
      </c>
      <c r="AF55" s="51">
        <v>0</v>
      </c>
      <c r="AG55" s="51">
        <v>404</v>
      </c>
      <c r="AH55" s="51">
        <v>0</v>
      </c>
    </row>
    <row r="56" spans="1:34" ht="13.5">
      <c r="A56" s="26" t="s">
        <v>221</v>
      </c>
      <c r="B56" s="49" t="s">
        <v>103</v>
      </c>
      <c r="C56" s="50" t="s">
        <v>104</v>
      </c>
      <c r="D56" s="51">
        <f t="shared" si="9"/>
        <v>11969</v>
      </c>
      <c r="E56" s="51">
        <v>6988</v>
      </c>
      <c r="F56" s="51">
        <v>4981</v>
      </c>
      <c r="G56" s="51">
        <f t="shared" si="10"/>
        <v>11969</v>
      </c>
      <c r="H56" s="51">
        <f t="shared" si="11"/>
        <v>10780</v>
      </c>
      <c r="I56" s="51">
        <f t="shared" si="12"/>
        <v>0</v>
      </c>
      <c r="J56" s="51">
        <v>0</v>
      </c>
      <c r="K56" s="51">
        <v>0</v>
      </c>
      <c r="L56" s="51">
        <v>0</v>
      </c>
      <c r="M56" s="51">
        <f t="shared" si="13"/>
        <v>9615</v>
      </c>
      <c r="N56" s="51">
        <v>0</v>
      </c>
      <c r="O56" s="51">
        <v>9615</v>
      </c>
      <c r="P56" s="51">
        <v>0</v>
      </c>
      <c r="Q56" s="51">
        <f t="shared" si="14"/>
        <v>326</v>
      </c>
      <c r="R56" s="51">
        <v>0</v>
      </c>
      <c r="S56" s="51">
        <v>326</v>
      </c>
      <c r="T56" s="51">
        <v>0</v>
      </c>
      <c r="U56" s="51">
        <f t="shared" si="15"/>
        <v>603</v>
      </c>
      <c r="V56" s="51">
        <v>0</v>
      </c>
      <c r="W56" s="51">
        <v>603</v>
      </c>
      <c r="X56" s="51">
        <v>0</v>
      </c>
      <c r="Y56" s="51">
        <f t="shared" si="16"/>
        <v>0</v>
      </c>
      <c r="Z56" s="51">
        <v>0</v>
      </c>
      <c r="AA56" s="51">
        <v>0</v>
      </c>
      <c r="AB56" s="51">
        <v>0</v>
      </c>
      <c r="AC56" s="51">
        <f t="shared" si="17"/>
        <v>236</v>
      </c>
      <c r="AD56" s="51">
        <v>0</v>
      </c>
      <c r="AE56" s="51">
        <v>236</v>
      </c>
      <c r="AF56" s="51">
        <v>0</v>
      </c>
      <c r="AG56" s="51">
        <v>1189</v>
      </c>
      <c r="AH56" s="51">
        <v>0</v>
      </c>
    </row>
    <row r="57" spans="1:34" ht="13.5">
      <c r="A57" s="26" t="s">
        <v>221</v>
      </c>
      <c r="B57" s="49" t="s">
        <v>105</v>
      </c>
      <c r="C57" s="50" t="s">
        <v>106</v>
      </c>
      <c r="D57" s="51">
        <f t="shared" si="9"/>
        <v>4545</v>
      </c>
      <c r="E57" s="51">
        <v>3894</v>
      </c>
      <c r="F57" s="51">
        <v>651</v>
      </c>
      <c r="G57" s="51">
        <f t="shared" si="10"/>
        <v>4545</v>
      </c>
      <c r="H57" s="51">
        <f t="shared" si="11"/>
        <v>3894</v>
      </c>
      <c r="I57" s="51">
        <f t="shared" si="12"/>
        <v>0</v>
      </c>
      <c r="J57" s="51">
        <v>0</v>
      </c>
      <c r="K57" s="51">
        <v>0</v>
      </c>
      <c r="L57" s="51">
        <v>0</v>
      </c>
      <c r="M57" s="51">
        <f t="shared" si="13"/>
        <v>3501</v>
      </c>
      <c r="N57" s="51">
        <v>0</v>
      </c>
      <c r="O57" s="51">
        <v>3501</v>
      </c>
      <c r="P57" s="51">
        <v>0</v>
      </c>
      <c r="Q57" s="51">
        <f t="shared" si="14"/>
        <v>164</v>
      </c>
      <c r="R57" s="51">
        <v>0</v>
      </c>
      <c r="S57" s="51">
        <v>164</v>
      </c>
      <c r="T57" s="51">
        <v>0</v>
      </c>
      <c r="U57" s="51">
        <f t="shared" si="15"/>
        <v>140</v>
      </c>
      <c r="V57" s="51">
        <v>0</v>
      </c>
      <c r="W57" s="51">
        <v>140</v>
      </c>
      <c r="X57" s="51">
        <v>0</v>
      </c>
      <c r="Y57" s="51">
        <f t="shared" si="16"/>
        <v>0</v>
      </c>
      <c r="Z57" s="51">
        <v>0</v>
      </c>
      <c r="AA57" s="51">
        <v>0</v>
      </c>
      <c r="AB57" s="51">
        <v>0</v>
      </c>
      <c r="AC57" s="51">
        <f t="shared" si="17"/>
        <v>89</v>
      </c>
      <c r="AD57" s="51">
        <v>0</v>
      </c>
      <c r="AE57" s="51">
        <v>89</v>
      </c>
      <c r="AF57" s="51">
        <v>0</v>
      </c>
      <c r="AG57" s="51">
        <v>651</v>
      </c>
      <c r="AH57" s="51">
        <v>0</v>
      </c>
    </row>
    <row r="58" spans="1:34" ht="13.5">
      <c r="A58" s="26" t="s">
        <v>221</v>
      </c>
      <c r="B58" s="49" t="s">
        <v>107</v>
      </c>
      <c r="C58" s="50" t="s">
        <v>108</v>
      </c>
      <c r="D58" s="51">
        <f t="shared" si="9"/>
        <v>2561</v>
      </c>
      <c r="E58" s="51">
        <v>2486</v>
      </c>
      <c r="F58" s="51">
        <v>75</v>
      </c>
      <c r="G58" s="51">
        <f t="shared" si="10"/>
        <v>2561</v>
      </c>
      <c r="H58" s="51">
        <f t="shared" si="11"/>
        <v>2486</v>
      </c>
      <c r="I58" s="51">
        <f t="shared" si="12"/>
        <v>0</v>
      </c>
      <c r="J58" s="51">
        <v>0</v>
      </c>
      <c r="K58" s="51">
        <v>0</v>
      </c>
      <c r="L58" s="51">
        <v>0</v>
      </c>
      <c r="M58" s="51">
        <f t="shared" si="13"/>
        <v>2261</v>
      </c>
      <c r="N58" s="51">
        <v>0</v>
      </c>
      <c r="O58" s="51">
        <v>2261</v>
      </c>
      <c r="P58" s="51">
        <v>0</v>
      </c>
      <c r="Q58" s="51">
        <f t="shared" si="14"/>
        <v>101</v>
      </c>
      <c r="R58" s="51">
        <v>0</v>
      </c>
      <c r="S58" s="51">
        <v>101</v>
      </c>
      <c r="T58" s="51">
        <v>0</v>
      </c>
      <c r="U58" s="51">
        <f t="shared" si="15"/>
        <v>93</v>
      </c>
      <c r="V58" s="51">
        <v>0</v>
      </c>
      <c r="W58" s="51">
        <v>93</v>
      </c>
      <c r="X58" s="51">
        <v>0</v>
      </c>
      <c r="Y58" s="51">
        <f t="shared" si="16"/>
        <v>0</v>
      </c>
      <c r="Z58" s="51">
        <v>0</v>
      </c>
      <c r="AA58" s="51">
        <v>0</v>
      </c>
      <c r="AB58" s="51">
        <v>0</v>
      </c>
      <c r="AC58" s="51">
        <f t="shared" si="17"/>
        <v>31</v>
      </c>
      <c r="AD58" s="51">
        <v>0</v>
      </c>
      <c r="AE58" s="51">
        <v>31</v>
      </c>
      <c r="AF58" s="51">
        <v>0</v>
      </c>
      <c r="AG58" s="51">
        <v>75</v>
      </c>
      <c r="AH58" s="51">
        <v>0</v>
      </c>
    </row>
    <row r="59" spans="1:34" ht="13.5">
      <c r="A59" s="26" t="s">
        <v>221</v>
      </c>
      <c r="B59" s="49" t="s">
        <v>109</v>
      </c>
      <c r="C59" s="50" t="s">
        <v>110</v>
      </c>
      <c r="D59" s="51">
        <f t="shared" si="9"/>
        <v>2260</v>
      </c>
      <c r="E59" s="51">
        <v>1614</v>
      </c>
      <c r="F59" s="51">
        <v>646</v>
      </c>
      <c r="G59" s="51">
        <f t="shared" si="10"/>
        <v>2260</v>
      </c>
      <c r="H59" s="51">
        <f t="shared" si="11"/>
        <v>2260</v>
      </c>
      <c r="I59" s="51">
        <f t="shared" si="12"/>
        <v>0</v>
      </c>
      <c r="J59" s="51">
        <v>0</v>
      </c>
      <c r="K59" s="51">
        <v>0</v>
      </c>
      <c r="L59" s="51">
        <v>0</v>
      </c>
      <c r="M59" s="51">
        <f t="shared" si="13"/>
        <v>2028</v>
      </c>
      <c r="N59" s="51">
        <v>0</v>
      </c>
      <c r="O59" s="51">
        <v>1382</v>
      </c>
      <c r="P59" s="51">
        <v>646</v>
      </c>
      <c r="Q59" s="51">
        <f t="shared" si="14"/>
        <v>50</v>
      </c>
      <c r="R59" s="51">
        <v>0</v>
      </c>
      <c r="S59" s="51">
        <v>50</v>
      </c>
      <c r="T59" s="51">
        <v>0</v>
      </c>
      <c r="U59" s="51">
        <f t="shared" si="15"/>
        <v>145</v>
      </c>
      <c r="V59" s="51">
        <v>23</v>
      </c>
      <c r="W59" s="51">
        <v>122</v>
      </c>
      <c r="X59" s="51">
        <v>0</v>
      </c>
      <c r="Y59" s="51">
        <f t="shared" si="16"/>
        <v>4</v>
      </c>
      <c r="Z59" s="51">
        <v>0</v>
      </c>
      <c r="AA59" s="51">
        <v>4</v>
      </c>
      <c r="AB59" s="51">
        <v>0</v>
      </c>
      <c r="AC59" s="51">
        <f t="shared" si="17"/>
        <v>33</v>
      </c>
      <c r="AD59" s="51">
        <v>0</v>
      </c>
      <c r="AE59" s="51">
        <v>33</v>
      </c>
      <c r="AF59" s="51">
        <v>0</v>
      </c>
      <c r="AG59" s="51">
        <v>0</v>
      </c>
      <c r="AH59" s="51">
        <v>3</v>
      </c>
    </row>
    <row r="60" spans="1:34" ht="13.5">
      <c r="A60" s="26" t="s">
        <v>221</v>
      </c>
      <c r="B60" s="49" t="s">
        <v>111</v>
      </c>
      <c r="C60" s="50" t="s">
        <v>112</v>
      </c>
      <c r="D60" s="51">
        <f t="shared" si="9"/>
        <v>1424</v>
      </c>
      <c r="E60" s="51">
        <v>1353</v>
      </c>
      <c r="F60" s="51">
        <v>71</v>
      </c>
      <c r="G60" s="51">
        <f t="shared" si="10"/>
        <v>1424</v>
      </c>
      <c r="H60" s="51">
        <f t="shared" si="11"/>
        <v>1424</v>
      </c>
      <c r="I60" s="51">
        <f t="shared" si="12"/>
        <v>0</v>
      </c>
      <c r="J60" s="51">
        <v>0</v>
      </c>
      <c r="K60" s="51">
        <v>0</v>
      </c>
      <c r="L60" s="51">
        <v>0</v>
      </c>
      <c r="M60" s="51">
        <f t="shared" si="13"/>
        <v>573</v>
      </c>
      <c r="N60" s="51">
        <v>0</v>
      </c>
      <c r="O60" s="51">
        <v>573</v>
      </c>
      <c r="P60" s="51">
        <v>0</v>
      </c>
      <c r="Q60" s="51">
        <f t="shared" si="14"/>
        <v>21</v>
      </c>
      <c r="R60" s="51">
        <v>0</v>
      </c>
      <c r="S60" s="51">
        <v>21</v>
      </c>
      <c r="T60" s="51">
        <v>0</v>
      </c>
      <c r="U60" s="51">
        <f t="shared" si="15"/>
        <v>794</v>
      </c>
      <c r="V60" s="51">
        <v>0</v>
      </c>
      <c r="W60" s="51">
        <v>794</v>
      </c>
      <c r="X60" s="51">
        <v>0</v>
      </c>
      <c r="Y60" s="51">
        <f t="shared" si="16"/>
        <v>5</v>
      </c>
      <c r="Z60" s="51">
        <v>0</v>
      </c>
      <c r="AA60" s="51">
        <v>5</v>
      </c>
      <c r="AB60" s="51">
        <v>0</v>
      </c>
      <c r="AC60" s="51">
        <f t="shared" si="17"/>
        <v>31</v>
      </c>
      <c r="AD60" s="51">
        <v>0</v>
      </c>
      <c r="AE60" s="51">
        <v>31</v>
      </c>
      <c r="AF60" s="51">
        <v>0</v>
      </c>
      <c r="AG60" s="51">
        <v>0</v>
      </c>
      <c r="AH60" s="51">
        <v>0</v>
      </c>
    </row>
    <row r="61" spans="1:34" ht="13.5">
      <c r="A61" s="26" t="s">
        <v>221</v>
      </c>
      <c r="B61" s="49" t="s">
        <v>113</v>
      </c>
      <c r="C61" s="50" t="s">
        <v>114</v>
      </c>
      <c r="D61" s="51">
        <f t="shared" si="9"/>
        <v>3655</v>
      </c>
      <c r="E61" s="51">
        <v>3034</v>
      </c>
      <c r="F61" s="51">
        <v>621</v>
      </c>
      <c r="G61" s="51">
        <f t="shared" si="10"/>
        <v>3655</v>
      </c>
      <c r="H61" s="51">
        <f t="shared" si="11"/>
        <v>3655</v>
      </c>
      <c r="I61" s="51">
        <f t="shared" si="12"/>
        <v>0</v>
      </c>
      <c r="J61" s="51">
        <v>0</v>
      </c>
      <c r="K61" s="51">
        <v>0</v>
      </c>
      <c r="L61" s="51">
        <v>0</v>
      </c>
      <c r="M61" s="51">
        <f t="shared" si="13"/>
        <v>2723</v>
      </c>
      <c r="N61" s="51">
        <v>0</v>
      </c>
      <c r="O61" s="51">
        <v>2723</v>
      </c>
      <c r="P61" s="51">
        <v>0</v>
      </c>
      <c r="Q61" s="51">
        <f t="shared" si="14"/>
        <v>61</v>
      </c>
      <c r="R61" s="51">
        <v>0</v>
      </c>
      <c r="S61" s="51">
        <v>61</v>
      </c>
      <c r="T61" s="51">
        <v>0</v>
      </c>
      <c r="U61" s="51">
        <f t="shared" si="15"/>
        <v>762</v>
      </c>
      <c r="V61" s="51">
        <v>0</v>
      </c>
      <c r="W61" s="51">
        <v>762</v>
      </c>
      <c r="X61" s="51">
        <v>0</v>
      </c>
      <c r="Y61" s="51">
        <f t="shared" si="16"/>
        <v>0</v>
      </c>
      <c r="Z61" s="51">
        <v>0</v>
      </c>
      <c r="AA61" s="51">
        <v>0</v>
      </c>
      <c r="AB61" s="51">
        <v>0</v>
      </c>
      <c r="AC61" s="51">
        <f t="shared" si="17"/>
        <v>109</v>
      </c>
      <c r="AD61" s="51">
        <v>0</v>
      </c>
      <c r="AE61" s="51">
        <v>109</v>
      </c>
      <c r="AF61" s="51">
        <v>0</v>
      </c>
      <c r="AG61" s="51">
        <v>0</v>
      </c>
      <c r="AH61" s="51">
        <v>303</v>
      </c>
    </row>
    <row r="62" spans="1:34" ht="13.5">
      <c r="A62" s="26" t="s">
        <v>221</v>
      </c>
      <c r="B62" s="49" t="s">
        <v>115</v>
      </c>
      <c r="C62" s="50" t="s">
        <v>220</v>
      </c>
      <c r="D62" s="51">
        <f t="shared" si="9"/>
        <v>3548</v>
      </c>
      <c r="E62" s="51">
        <v>2871</v>
      </c>
      <c r="F62" s="51">
        <v>677</v>
      </c>
      <c r="G62" s="51">
        <f t="shared" si="10"/>
        <v>3548</v>
      </c>
      <c r="H62" s="51">
        <f t="shared" si="11"/>
        <v>3459</v>
      </c>
      <c r="I62" s="51">
        <f t="shared" si="12"/>
        <v>0</v>
      </c>
      <c r="J62" s="51">
        <v>0</v>
      </c>
      <c r="K62" s="51">
        <v>0</v>
      </c>
      <c r="L62" s="51">
        <v>0</v>
      </c>
      <c r="M62" s="51">
        <f t="shared" si="13"/>
        <v>2948</v>
      </c>
      <c r="N62" s="51">
        <v>0</v>
      </c>
      <c r="O62" s="51">
        <v>2271</v>
      </c>
      <c r="P62" s="51">
        <v>677</v>
      </c>
      <c r="Q62" s="51">
        <f t="shared" si="14"/>
        <v>77</v>
      </c>
      <c r="R62" s="51">
        <v>0</v>
      </c>
      <c r="S62" s="51">
        <v>77</v>
      </c>
      <c r="T62" s="51">
        <v>0</v>
      </c>
      <c r="U62" s="51">
        <f t="shared" si="15"/>
        <v>309</v>
      </c>
      <c r="V62" s="51">
        <v>0</v>
      </c>
      <c r="W62" s="51">
        <v>309</v>
      </c>
      <c r="X62" s="51">
        <v>0</v>
      </c>
      <c r="Y62" s="51">
        <f t="shared" si="16"/>
        <v>0</v>
      </c>
      <c r="Z62" s="51">
        <v>0</v>
      </c>
      <c r="AA62" s="51">
        <v>0</v>
      </c>
      <c r="AB62" s="51">
        <v>0</v>
      </c>
      <c r="AC62" s="51">
        <f t="shared" si="17"/>
        <v>125</v>
      </c>
      <c r="AD62" s="51">
        <v>0</v>
      </c>
      <c r="AE62" s="51">
        <v>125</v>
      </c>
      <c r="AF62" s="51">
        <v>0</v>
      </c>
      <c r="AG62" s="51">
        <v>89</v>
      </c>
      <c r="AH62" s="51">
        <v>109</v>
      </c>
    </row>
    <row r="63" spans="1:34" ht="13.5">
      <c r="A63" s="26" t="s">
        <v>221</v>
      </c>
      <c r="B63" s="49" t="s">
        <v>116</v>
      </c>
      <c r="C63" s="50" t="s">
        <v>117</v>
      </c>
      <c r="D63" s="51">
        <f t="shared" si="9"/>
        <v>148</v>
      </c>
      <c r="E63" s="51">
        <v>139</v>
      </c>
      <c r="F63" s="51">
        <v>9</v>
      </c>
      <c r="G63" s="51">
        <f t="shared" si="10"/>
        <v>148</v>
      </c>
      <c r="H63" s="51">
        <f t="shared" si="11"/>
        <v>148</v>
      </c>
      <c r="I63" s="51">
        <f t="shared" si="12"/>
        <v>0</v>
      </c>
      <c r="J63" s="51">
        <v>0</v>
      </c>
      <c r="K63" s="51">
        <v>0</v>
      </c>
      <c r="L63" s="51">
        <v>0</v>
      </c>
      <c r="M63" s="51">
        <f t="shared" si="13"/>
        <v>114</v>
      </c>
      <c r="N63" s="51">
        <v>0</v>
      </c>
      <c r="O63" s="51">
        <v>114</v>
      </c>
      <c r="P63" s="51">
        <v>0</v>
      </c>
      <c r="Q63" s="51">
        <f t="shared" si="14"/>
        <v>8</v>
      </c>
      <c r="R63" s="51">
        <v>0</v>
      </c>
      <c r="S63" s="51">
        <v>8</v>
      </c>
      <c r="T63" s="51">
        <v>0</v>
      </c>
      <c r="U63" s="51">
        <f t="shared" si="15"/>
        <v>21</v>
      </c>
      <c r="V63" s="51">
        <v>0</v>
      </c>
      <c r="W63" s="51">
        <v>21</v>
      </c>
      <c r="X63" s="51">
        <v>0</v>
      </c>
      <c r="Y63" s="51">
        <f t="shared" si="16"/>
        <v>0</v>
      </c>
      <c r="Z63" s="51">
        <v>0</v>
      </c>
      <c r="AA63" s="51">
        <v>0</v>
      </c>
      <c r="AB63" s="51">
        <v>0</v>
      </c>
      <c r="AC63" s="51">
        <f t="shared" si="17"/>
        <v>5</v>
      </c>
      <c r="AD63" s="51">
        <v>0</v>
      </c>
      <c r="AE63" s="51">
        <v>5</v>
      </c>
      <c r="AF63" s="51">
        <v>0</v>
      </c>
      <c r="AG63" s="51">
        <v>0</v>
      </c>
      <c r="AH63" s="51">
        <v>0</v>
      </c>
    </row>
    <row r="64" spans="1:34" ht="13.5">
      <c r="A64" s="26" t="s">
        <v>221</v>
      </c>
      <c r="B64" s="49" t="s">
        <v>118</v>
      </c>
      <c r="C64" s="50" t="s">
        <v>119</v>
      </c>
      <c r="D64" s="51">
        <f t="shared" si="9"/>
        <v>239</v>
      </c>
      <c r="E64" s="51">
        <v>229</v>
      </c>
      <c r="F64" s="51">
        <v>10</v>
      </c>
      <c r="G64" s="51">
        <f t="shared" si="10"/>
        <v>239</v>
      </c>
      <c r="H64" s="51">
        <f t="shared" si="11"/>
        <v>239</v>
      </c>
      <c r="I64" s="51">
        <f t="shared" si="12"/>
        <v>0</v>
      </c>
      <c r="J64" s="51">
        <v>0</v>
      </c>
      <c r="K64" s="51">
        <v>0</v>
      </c>
      <c r="L64" s="51">
        <v>0</v>
      </c>
      <c r="M64" s="51">
        <f t="shared" si="13"/>
        <v>199</v>
      </c>
      <c r="N64" s="51">
        <v>0</v>
      </c>
      <c r="O64" s="51">
        <v>199</v>
      </c>
      <c r="P64" s="51">
        <v>0</v>
      </c>
      <c r="Q64" s="51">
        <f t="shared" si="14"/>
        <v>7</v>
      </c>
      <c r="R64" s="51">
        <v>0</v>
      </c>
      <c r="S64" s="51">
        <v>7</v>
      </c>
      <c r="T64" s="51">
        <v>0</v>
      </c>
      <c r="U64" s="51">
        <f t="shared" si="15"/>
        <v>24</v>
      </c>
      <c r="V64" s="51">
        <v>0</v>
      </c>
      <c r="W64" s="51">
        <v>24</v>
      </c>
      <c r="X64" s="51">
        <v>0</v>
      </c>
      <c r="Y64" s="51">
        <f t="shared" si="16"/>
        <v>0</v>
      </c>
      <c r="Z64" s="51">
        <v>0</v>
      </c>
      <c r="AA64" s="51">
        <v>0</v>
      </c>
      <c r="AB64" s="51">
        <v>0</v>
      </c>
      <c r="AC64" s="51">
        <f t="shared" si="17"/>
        <v>9</v>
      </c>
      <c r="AD64" s="51">
        <v>0</v>
      </c>
      <c r="AE64" s="51">
        <v>9</v>
      </c>
      <c r="AF64" s="51">
        <v>0</v>
      </c>
      <c r="AG64" s="51">
        <v>0</v>
      </c>
      <c r="AH64" s="51">
        <v>0</v>
      </c>
    </row>
    <row r="65" spans="1:34" ht="13.5">
      <c r="A65" s="26" t="s">
        <v>221</v>
      </c>
      <c r="B65" s="49" t="s">
        <v>120</v>
      </c>
      <c r="C65" s="50" t="s">
        <v>121</v>
      </c>
      <c r="D65" s="51">
        <f t="shared" si="9"/>
        <v>3789</v>
      </c>
      <c r="E65" s="51">
        <v>2557</v>
      </c>
      <c r="F65" s="51">
        <v>1232</v>
      </c>
      <c r="G65" s="51">
        <f t="shared" si="10"/>
        <v>3789</v>
      </c>
      <c r="H65" s="51">
        <f t="shared" si="11"/>
        <v>3618</v>
      </c>
      <c r="I65" s="51">
        <f t="shared" si="12"/>
        <v>0</v>
      </c>
      <c r="J65" s="51">
        <v>0</v>
      </c>
      <c r="K65" s="51">
        <v>0</v>
      </c>
      <c r="L65" s="51">
        <v>0</v>
      </c>
      <c r="M65" s="51">
        <f t="shared" si="13"/>
        <v>3236</v>
      </c>
      <c r="N65" s="51">
        <v>0</v>
      </c>
      <c r="O65" s="51">
        <v>2157</v>
      </c>
      <c r="P65" s="51">
        <v>1079</v>
      </c>
      <c r="Q65" s="51">
        <f t="shared" si="14"/>
        <v>223</v>
      </c>
      <c r="R65" s="51">
        <v>0</v>
      </c>
      <c r="S65" s="51">
        <v>186</v>
      </c>
      <c r="T65" s="51">
        <v>37</v>
      </c>
      <c r="U65" s="51">
        <f t="shared" si="15"/>
        <v>130</v>
      </c>
      <c r="V65" s="51">
        <v>0</v>
      </c>
      <c r="W65" s="51">
        <v>85</v>
      </c>
      <c r="X65" s="51">
        <v>45</v>
      </c>
      <c r="Y65" s="51">
        <f t="shared" si="16"/>
        <v>1</v>
      </c>
      <c r="Z65" s="51">
        <v>0</v>
      </c>
      <c r="AA65" s="51">
        <v>0</v>
      </c>
      <c r="AB65" s="51">
        <v>1</v>
      </c>
      <c r="AC65" s="51">
        <f t="shared" si="17"/>
        <v>28</v>
      </c>
      <c r="AD65" s="51">
        <v>0</v>
      </c>
      <c r="AE65" s="51">
        <v>28</v>
      </c>
      <c r="AF65" s="51">
        <v>0</v>
      </c>
      <c r="AG65" s="51">
        <v>171</v>
      </c>
      <c r="AH65" s="51">
        <v>0</v>
      </c>
    </row>
    <row r="66" spans="1:34" ht="13.5">
      <c r="A66" s="26" t="s">
        <v>221</v>
      </c>
      <c r="B66" s="49" t="s">
        <v>122</v>
      </c>
      <c r="C66" s="50" t="s">
        <v>193</v>
      </c>
      <c r="D66" s="51">
        <f t="shared" si="9"/>
        <v>4313</v>
      </c>
      <c r="E66" s="51">
        <v>2856</v>
      </c>
      <c r="F66" s="51">
        <v>1457</v>
      </c>
      <c r="G66" s="51">
        <f t="shared" si="10"/>
        <v>4313</v>
      </c>
      <c r="H66" s="51">
        <f t="shared" si="11"/>
        <v>3959</v>
      </c>
      <c r="I66" s="51">
        <f t="shared" si="12"/>
        <v>0</v>
      </c>
      <c r="J66" s="51">
        <v>0</v>
      </c>
      <c r="K66" s="51">
        <v>0</v>
      </c>
      <c r="L66" s="51">
        <v>0</v>
      </c>
      <c r="M66" s="51">
        <f t="shared" si="13"/>
        <v>3461</v>
      </c>
      <c r="N66" s="51">
        <v>0</v>
      </c>
      <c r="O66" s="51">
        <v>2331</v>
      </c>
      <c r="P66" s="51">
        <v>1130</v>
      </c>
      <c r="Q66" s="51">
        <f t="shared" si="14"/>
        <v>287</v>
      </c>
      <c r="R66" s="51">
        <v>0</v>
      </c>
      <c r="S66" s="51">
        <v>193</v>
      </c>
      <c r="T66" s="51">
        <v>94</v>
      </c>
      <c r="U66" s="51">
        <f t="shared" si="15"/>
        <v>181</v>
      </c>
      <c r="V66" s="51">
        <v>0</v>
      </c>
      <c r="W66" s="51">
        <v>116</v>
      </c>
      <c r="X66" s="51">
        <v>65</v>
      </c>
      <c r="Y66" s="51">
        <f t="shared" si="16"/>
        <v>2</v>
      </c>
      <c r="Z66" s="51">
        <v>0</v>
      </c>
      <c r="AA66" s="51">
        <v>0</v>
      </c>
      <c r="AB66" s="51">
        <v>2</v>
      </c>
      <c r="AC66" s="51">
        <f t="shared" si="17"/>
        <v>28</v>
      </c>
      <c r="AD66" s="51">
        <v>0</v>
      </c>
      <c r="AE66" s="51">
        <v>25</v>
      </c>
      <c r="AF66" s="51">
        <v>3</v>
      </c>
      <c r="AG66" s="51">
        <v>354</v>
      </c>
      <c r="AH66" s="51">
        <v>0</v>
      </c>
    </row>
    <row r="67" spans="1:34" ht="13.5">
      <c r="A67" s="26" t="s">
        <v>221</v>
      </c>
      <c r="B67" s="49" t="s">
        <v>123</v>
      </c>
      <c r="C67" s="50" t="s">
        <v>219</v>
      </c>
      <c r="D67" s="51">
        <f t="shared" si="9"/>
        <v>6030</v>
      </c>
      <c r="E67" s="51">
        <v>4228</v>
      </c>
      <c r="F67" s="51">
        <v>1802</v>
      </c>
      <c r="G67" s="51">
        <f t="shared" si="10"/>
        <v>6030</v>
      </c>
      <c r="H67" s="51">
        <f t="shared" si="11"/>
        <v>4318</v>
      </c>
      <c r="I67" s="51">
        <f t="shared" si="12"/>
        <v>0</v>
      </c>
      <c r="J67" s="51">
        <v>0</v>
      </c>
      <c r="K67" s="51">
        <v>0</v>
      </c>
      <c r="L67" s="51">
        <v>0</v>
      </c>
      <c r="M67" s="51">
        <f t="shared" si="13"/>
        <v>3423</v>
      </c>
      <c r="N67" s="51">
        <v>0</v>
      </c>
      <c r="O67" s="51">
        <v>3423</v>
      </c>
      <c r="P67" s="51">
        <v>0</v>
      </c>
      <c r="Q67" s="51">
        <f t="shared" si="14"/>
        <v>0</v>
      </c>
      <c r="R67" s="51">
        <v>0</v>
      </c>
      <c r="S67" s="51">
        <v>0</v>
      </c>
      <c r="T67" s="51">
        <v>0</v>
      </c>
      <c r="U67" s="51">
        <f t="shared" si="15"/>
        <v>674</v>
      </c>
      <c r="V67" s="51">
        <v>0</v>
      </c>
      <c r="W67" s="51">
        <v>674</v>
      </c>
      <c r="X67" s="51">
        <v>0</v>
      </c>
      <c r="Y67" s="51">
        <f t="shared" si="16"/>
        <v>0</v>
      </c>
      <c r="Z67" s="51">
        <v>0</v>
      </c>
      <c r="AA67" s="51">
        <v>0</v>
      </c>
      <c r="AB67" s="51">
        <v>0</v>
      </c>
      <c r="AC67" s="51">
        <f t="shared" si="17"/>
        <v>221</v>
      </c>
      <c r="AD67" s="51">
        <v>0</v>
      </c>
      <c r="AE67" s="51">
        <v>221</v>
      </c>
      <c r="AF67" s="51">
        <v>0</v>
      </c>
      <c r="AG67" s="51">
        <v>1712</v>
      </c>
      <c r="AH67" s="51">
        <v>0</v>
      </c>
    </row>
    <row r="68" spans="1:34" ht="13.5">
      <c r="A68" s="26" t="s">
        <v>221</v>
      </c>
      <c r="B68" s="49" t="s">
        <v>124</v>
      </c>
      <c r="C68" s="50" t="s">
        <v>125</v>
      </c>
      <c r="D68" s="51">
        <f t="shared" si="9"/>
        <v>7631</v>
      </c>
      <c r="E68" s="51">
        <v>5542</v>
      </c>
      <c r="F68" s="51">
        <v>2089</v>
      </c>
      <c r="G68" s="51">
        <f t="shared" si="10"/>
        <v>7631</v>
      </c>
      <c r="H68" s="51">
        <f t="shared" si="11"/>
        <v>5528</v>
      </c>
      <c r="I68" s="51">
        <f t="shared" si="12"/>
        <v>0</v>
      </c>
      <c r="J68" s="51">
        <v>0</v>
      </c>
      <c r="K68" s="51">
        <v>0</v>
      </c>
      <c r="L68" s="51">
        <v>0</v>
      </c>
      <c r="M68" s="51">
        <f t="shared" si="13"/>
        <v>3837</v>
      </c>
      <c r="N68" s="51">
        <v>0</v>
      </c>
      <c r="O68" s="51">
        <v>3837</v>
      </c>
      <c r="P68" s="51">
        <v>0</v>
      </c>
      <c r="Q68" s="51">
        <f t="shared" si="14"/>
        <v>0</v>
      </c>
      <c r="R68" s="51">
        <v>0</v>
      </c>
      <c r="S68" s="51">
        <v>0</v>
      </c>
      <c r="T68" s="51">
        <v>0</v>
      </c>
      <c r="U68" s="51">
        <f t="shared" si="15"/>
        <v>1255</v>
      </c>
      <c r="V68" s="51">
        <v>0</v>
      </c>
      <c r="W68" s="51">
        <v>1255</v>
      </c>
      <c r="X68" s="51">
        <v>0</v>
      </c>
      <c r="Y68" s="51">
        <f t="shared" si="16"/>
        <v>0</v>
      </c>
      <c r="Z68" s="51">
        <v>0</v>
      </c>
      <c r="AA68" s="51">
        <v>0</v>
      </c>
      <c r="AB68" s="51">
        <v>0</v>
      </c>
      <c r="AC68" s="51">
        <f t="shared" si="17"/>
        <v>436</v>
      </c>
      <c r="AD68" s="51">
        <v>0</v>
      </c>
      <c r="AE68" s="51">
        <v>436</v>
      </c>
      <c r="AF68" s="51">
        <v>0</v>
      </c>
      <c r="AG68" s="51">
        <v>2103</v>
      </c>
      <c r="AH68" s="51">
        <v>0</v>
      </c>
    </row>
    <row r="69" spans="1:34" ht="13.5">
      <c r="A69" s="26" t="s">
        <v>221</v>
      </c>
      <c r="B69" s="49" t="s">
        <v>126</v>
      </c>
      <c r="C69" s="50" t="s">
        <v>127</v>
      </c>
      <c r="D69" s="51">
        <f t="shared" si="9"/>
        <v>4886</v>
      </c>
      <c r="E69" s="51">
        <v>3528</v>
      </c>
      <c r="F69" s="51">
        <v>1358</v>
      </c>
      <c r="G69" s="51">
        <f t="shared" si="10"/>
        <v>4886</v>
      </c>
      <c r="H69" s="51">
        <f t="shared" si="11"/>
        <v>3864</v>
      </c>
      <c r="I69" s="51">
        <f t="shared" si="12"/>
        <v>0</v>
      </c>
      <c r="J69" s="51">
        <v>0</v>
      </c>
      <c r="K69" s="51">
        <v>0</v>
      </c>
      <c r="L69" s="51">
        <v>0</v>
      </c>
      <c r="M69" s="51">
        <f t="shared" si="13"/>
        <v>2811</v>
      </c>
      <c r="N69" s="51">
        <v>0</v>
      </c>
      <c r="O69" s="51">
        <v>2811</v>
      </c>
      <c r="P69" s="51">
        <v>0</v>
      </c>
      <c r="Q69" s="51">
        <f t="shared" si="14"/>
        <v>0</v>
      </c>
      <c r="R69" s="51">
        <v>0</v>
      </c>
      <c r="S69" s="51">
        <v>0</v>
      </c>
      <c r="T69" s="51">
        <v>0</v>
      </c>
      <c r="U69" s="51">
        <f t="shared" si="15"/>
        <v>714</v>
      </c>
      <c r="V69" s="51">
        <v>290</v>
      </c>
      <c r="W69" s="51">
        <v>424</v>
      </c>
      <c r="X69" s="51">
        <v>0</v>
      </c>
      <c r="Y69" s="51">
        <f t="shared" si="16"/>
        <v>0</v>
      </c>
      <c r="Z69" s="51">
        <v>0</v>
      </c>
      <c r="AA69" s="51">
        <v>0</v>
      </c>
      <c r="AB69" s="51">
        <v>0</v>
      </c>
      <c r="AC69" s="51">
        <f t="shared" si="17"/>
        <v>339</v>
      </c>
      <c r="AD69" s="51">
        <v>0</v>
      </c>
      <c r="AE69" s="51">
        <v>339</v>
      </c>
      <c r="AF69" s="51">
        <v>0</v>
      </c>
      <c r="AG69" s="51">
        <v>1022</v>
      </c>
      <c r="AH69" s="51">
        <v>0</v>
      </c>
    </row>
    <row r="70" spans="1:34" ht="13.5">
      <c r="A70" s="26" t="s">
        <v>221</v>
      </c>
      <c r="B70" s="49" t="s">
        <v>128</v>
      </c>
      <c r="C70" s="50" t="s">
        <v>129</v>
      </c>
      <c r="D70" s="51">
        <f t="shared" si="9"/>
        <v>3497</v>
      </c>
      <c r="E70" s="51">
        <v>3327</v>
      </c>
      <c r="F70" s="51">
        <v>170</v>
      </c>
      <c r="G70" s="51">
        <f t="shared" si="10"/>
        <v>3497</v>
      </c>
      <c r="H70" s="51">
        <f t="shared" si="11"/>
        <v>3497</v>
      </c>
      <c r="I70" s="51">
        <f t="shared" si="12"/>
        <v>0</v>
      </c>
      <c r="J70" s="51">
        <v>0</v>
      </c>
      <c r="K70" s="51">
        <v>0</v>
      </c>
      <c r="L70" s="51">
        <v>0</v>
      </c>
      <c r="M70" s="51">
        <f t="shared" si="13"/>
        <v>2921</v>
      </c>
      <c r="N70" s="51">
        <v>0</v>
      </c>
      <c r="O70" s="51">
        <v>2921</v>
      </c>
      <c r="P70" s="51">
        <v>0</v>
      </c>
      <c r="Q70" s="51">
        <f t="shared" si="14"/>
        <v>181</v>
      </c>
      <c r="R70" s="51">
        <v>0</v>
      </c>
      <c r="S70" s="51">
        <v>181</v>
      </c>
      <c r="T70" s="51">
        <v>0</v>
      </c>
      <c r="U70" s="51">
        <f t="shared" si="15"/>
        <v>290</v>
      </c>
      <c r="V70" s="51">
        <v>5</v>
      </c>
      <c r="W70" s="51">
        <v>285</v>
      </c>
      <c r="X70" s="51">
        <v>0</v>
      </c>
      <c r="Y70" s="51">
        <f t="shared" si="16"/>
        <v>0</v>
      </c>
      <c r="Z70" s="51">
        <v>0</v>
      </c>
      <c r="AA70" s="51">
        <v>0</v>
      </c>
      <c r="AB70" s="51">
        <v>0</v>
      </c>
      <c r="AC70" s="51">
        <f t="shared" si="17"/>
        <v>105</v>
      </c>
      <c r="AD70" s="51">
        <v>0</v>
      </c>
      <c r="AE70" s="51">
        <v>105</v>
      </c>
      <c r="AF70" s="51">
        <v>0</v>
      </c>
      <c r="AG70" s="51">
        <v>0</v>
      </c>
      <c r="AH70" s="51">
        <v>874</v>
      </c>
    </row>
    <row r="71" spans="1:34" ht="13.5">
      <c r="A71" s="26" t="s">
        <v>221</v>
      </c>
      <c r="B71" s="49" t="s">
        <v>130</v>
      </c>
      <c r="C71" s="50" t="s">
        <v>131</v>
      </c>
      <c r="D71" s="51">
        <f aca="true" t="shared" si="18" ref="D71:D102">E71+F71</f>
        <v>3369</v>
      </c>
      <c r="E71" s="51">
        <v>2611</v>
      </c>
      <c r="F71" s="51">
        <v>758</v>
      </c>
      <c r="G71" s="51">
        <f t="shared" si="10"/>
        <v>3369</v>
      </c>
      <c r="H71" s="51">
        <f t="shared" si="11"/>
        <v>3369</v>
      </c>
      <c r="I71" s="51">
        <f t="shared" si="12"/>
        <v>0</v>
      </c>
      <c r="J71" s="51">
        <v>0</v>
      </c>
      <c r="K71" s="51">
        <v>0</v>
      </c>
      <c r="L71" s="51">
        <v>0</v>
      </c>
      <c r="M71" s="51">
        <f t="shared" si="13"/>
        <v>2579</v>
      </c>
      <c r="N71" s="51">
        <v>0</v>
      </c>
      <c r="O71" s="51">
        <v>2579</v>
      </c>
      <c r="P71" s="51">
        <v>0</v>
      </c>
      <c r="Q71" s="51">
        <f t="shared" si="14"/>
        <v>39</v>
      </c>
      <c r="R71" s="51">
        <v>0</v>
      </c>
      <c r="S71" s="51">
        <v>39</v>
      </c>
      <c r="T71" s="51">
        <v>0</v>
      </c>
      <c r="U71" s="51">
        <f t="shared" si="15"/>
        <v>654</v>
      </c>
      <c r="V71" s="51">
        <v>0</v>
      </c>
      <c r="W71" s="51">
        <v>654</v>
      </c>
      <c r="X71" s="51">
        <v>0</v>
      </c>
      <c r="Y71" s="51">
        <f t="shared" si="16"/>
        <v>0</v>
      </c>
      <c r="Z71" s="51">
        <v>0</v>
      </c>
      <c r="AA71" s="51">
        <v>0</v>
      </c>
      <c r="AB71" s="51">
        <v>0</v>
      </c>
      <c r="AC71" s="51">
        <f t="shared" si="17"/>
        <v>97</v>
      </c>
      <c r="AD71" s="51">
        <v>0</v>
      </c>
      <c r="AE71" s="51">
        <v>97</v>
      </c>
      <c r="AF71" s="51">
        <v>0</v>
      </c>
      <c r="AG71" s="51">
        <v>0</v>
      </c>
      <c r="AH71" s="51">
        <v>842</v>
      </c>
    </row>
    <row r="72" spans="1:34" ht="13.5">
      <c r="A72" s="26" t="s">
        <v>221</v>
      </c>
      <c r="B72" s="49" t="s">
        <v>132</v>
      </c>
      <c r="C72" s="50" t="s">
        <v>133</v>
      </c>
      <c r="D72" s="51">
        <f t="shared" si="18"/>
        <v>2823</v>
      </c>
      <c r="E72" s="51">
        <v>2495</v>
      </c>
      <c r="F72" s="51">
        <v>328</v>
      </c>
      <c r="G72" s="51">
        <f t="shared" si="10"/>
        <v>2823</v>
      </c>
      <c r="H72" s="51">
        <f t="shared" si="11"/>
        <v>2677</v>
      </c>
      <c r="I72" s="51">
        <f t="shared" si="12"/>
        <v>0</v>
      </c>
      <c r="J72" s="51">
        <v>0</v>
      </c>
      <c r="K72" s="51">
        <v>0</v>
      </c>
      <c r="L72" s="51">
        <v>0</v>
      </c>
      <c r="M72" s="51">
        <f t="shared" si="13"/>
        <v>2270</v>
      </c>
      <c r="N72" s="51">
        <v>0</v>
      </c>
      <c r="O72" s="51">
        <v>2075</v>
      </c>
      <c r="P72" s="51">
        <v>195</v>
      </c>
      <c r="Q72" s="51">
        <f t="shared" si="14"/>
        <v>95</v>
      </c>
      <c r="R72" s="51">
        <v>0</v>
      </c>
      <c r="S72" s="51">
        <v>95</v>
      </c>
      <c r="T72" s="51">
        <v>0</v>
      </c>
      <c r="U72" s="51">
        <f t="shared" si="15"/>
        <v>263</v>
      </c>
      <c r="V72" s="51">
        <v>0</v>
      </c>
      <c r="W72" s="51">
        <v>263</v>
      </c>
      <c r="X72" s="51">
        <v>0</v>
      </c>
      <c r="Y72" s="51">
        <f t="shared" si="16"/>
        <v>0</v>
      </c>
      <c r="Z72" s="51">
        <v>0</v>
      </c>
      <c r="AA72" s="51">
        <v>0</v>
      </c>
      <c r="AB72" s="51">
        <v>0</v>
      </c>
      <c r="AC72" s="51">
        <f t="shared" si="17"/>
        <v>49</v>
      </c>
      <c r="AD72" s="51">
        <v>0</v>
      </c>
      <c r="AE72" s="51">
        <v>49</v>
      </c>
      <c r="AF72" s="51">
        <v>0</v>
      </c>
      <c r="AG72" s="51">
        <v>146</v>
      </c>
      <c r="AH72" s="51">
        <v>0</v>
      </c>
    </row>
    <row r="73" spans="1:34" ht="13.5">
      <c r="A73" s="26" t="s">
        <v>221</v>
      </c>
      <c r="B73" s="49" t="s">
        <v>134</v>
      </c>
      <c r="C73" s="50" t="s">
        <v>135</v>
      </c>
      <c r="D73" s="51">
        <f t="shared" si="18"/>
        <v>3045</v>
      </c>
      <c r="E73" s="51">
        <v>2519</v>
      </c>
      <c r="F73" s="51">
        <v>526</v>
      </c>
      <c r="G73" s="51">
        <f t="shared" si="10"/>
        <v>3045</v>
      </c>
      <c r="H73" s="51">
        <f t="shared" si="11"/>
        <v>3029</v>
      </c>
      <c r="I73" s="51">
        <f t="shared" si="12"/>
        <v>0</v>
      </c>
      <c r="J73" s="51">
        <v>0</v>
      </c>
      <c r="K73" s="51">
        <v>0</v>
      </c>
      <c r="L73" s="51">
        <v>0</v>
      </c>
      <c r="M73" s="51">
        <f t="shared" si="13"/>
        <v>2549</v>
      </c>
      <c r="N73" s="51">
        <v>0</v>
      </c>
      <c r="O73" s="51">
        <v>2036</v>
      </c>
      <c r="P73" s="51">
        <v>513</v>
      </c>
      <c r="Q73" s="51">
        <f t="shared" si="14"/>
        <v>88</v>
      </c>
      <c r="R73" s="51">
        <v>0</v>
      </c>
      <c r="S73" s="51">
        <v>88</v>
      </c>
      <c r="T73" s="51">
        <v>0</v>
      </c>
      <c r="U73" s="51">
        <f t="shared" si="15"/>
        <v>300</v>
      </c>
      <c r="V73" s="51">
        <v>94</v>
      </c>
      <c r="W73" s="51">
        <v>206</v>
      </c>
      <c r="X73" s="51">
        <v>0</v>
      </c>
      <c r="Y73" s="51">
        <f t="shared" si="16"/>
        <v>0</v>
      </c>
      <c r="Z73" s="51">
        <v>0</v>
      </c>
      <c r="AA73" s="51">
        <v>0</v>
      </c>
      <c r="AB73" s="51">
        <v>0</v>
      </c>
      <c r="AC73" s="51">
        <f t="shared" si="17"/>
        <v>92</v>
      </c>
      <c r="AD73" s="51">
        <v>0</v>
      </c>
      <c r="AE73" s="51">
        <v>92</v>
      </c>
      <c r="AF73" s="51">
        <v>0</v>
      </c>
      <c r="AG73" s="51">
        <v>16</v>
      </c>
      <c r="AH73" s="51">
        <v>0</v>
      </c>
    </row>
    <row r="74" spans="1:34" ht="13.5">
      <c r="A74" s="26" t="s">
        <v>221</v>
      </c>
      <c r="B74" s="49" t="s">
        <v>136</v>
      </c>
      <c r="C74" s="50" t="s">
        <v>137</v>
      </c>
      <c r="D74" s="51">
        <f t="shared" si="18"/>
        <v>4154</v>
      </c>
      <c r="E74" s="51">
        <v>3229</v>
      </c>
      <c r="F74" s="51">
        <v>925</v>
      </c>
      <c r="G74" s="51">
        <f t="shared" si="10"/>
        <v>4154</v>
      </c>
      <c r="H74" s="51">
        <f t="shared" si="11"/>
        <v>3889</v>
      </c>
      <c r="I74" s="51">
        <f t="shared" si="12"/>
        <v>0</v>
      </c>
      <c r="J74" s="51">
        <v>0</v>
      </c>
      <c r="K74" s="51">
        <v>0</v>
      </c>
      <c r="L74" s="51">
        <v>0</v>
      </c>
      <c r="M74" s="51">
        <f t="shared" si="13"/>
        <v>3243</v>
      </c>
      <c r="N74" s="51">
        <v>0</v>
      </c>
      <c r="O74" s="51">
        <v>2582</v>
      </c>
      <c r="P74" s="51">
        <v>661</v>
      </c>
      <c r="Q74" s="51">
        <f t="shared" si="14"/>
        <v>118</v>
      </c>
      <c r="R74" s="51">
        <v>0</v>
      </c>
      <c r="S74" s="51">
        <v>118</v>
      </c>
      <c r="T74" s="51">
        <v>0</v>
      </c>
      <c r="U74" s="51">
        <f t="shared" si="15"/>
        <v>478</v>
      </c>
      <c r="V74" s="51">
        <v>0</v>
      </c>
      <c r="W74" s="51">
        <v>478</v>
      </c>
      <c r="X74" s="51">
        <v>0</v>
      </c>
      <c r="Y74" s="51">
        <f t="shared" si="16"/>
        <v>0</v>
      </c>
      <c r="Z74" s="51">
        <v>0</v>
      </c>
      <c r="AA74" s="51">
        <v>0</v>
      </c>
      <c r="AB74" s="51">
        <v>0</v>
      </c>
      <c r="AC74" s="51">
        <f t="shared" si="17"/>
        <v>50</v>
      </c>
      <c r="AD74" s="51">
        <v>0</v>
      </c>
      <c r="AE74" s="51">
        <v>29</v>
      </c>
      <c r="AF74" s="51">
        <v>21</v>
      </c>
      <c r="AG74" s="51">
        <v>265</v>
      </c>
      <c r="AH74" s="51">
        <v>0</v>
      </c>
    </row>
    <row r="75" spans="1:34" ht="13.5">
      <c r="A75" s="26" t="s">
        <v>221</v>
      </c>
      <c r="B75" s="49" t="s">
        <v>138</v>
      </c>
      <c r="C75" s="50" t="s">
        <v>139</v>
      </c>
      <c r="D75" s="51">
        <f t="shared" si="18"/>
        <v>2897</v>
      </c>
      <c r="E75" s="51">
        <v>2131</v>
      </c>
      <c r="F75" s="51">
        <v>766</v>
      </c>
      <c r="G75" s="51">
        <f t="shared" si="10"/>
        <v>2897</v>
      </c>
      <c r="H75" s="51">
        <f t="shared" si="11"/>
        <v>2322</v>
      </c>
      <c r="I75" s="51">
        <f t="shared" si="12"/>
        <v>0</v>
      </c>
      <c r="J75" s="51">
        <v>0</v>
      </c>
      <c r="K75" s="51">
        <v>0</v>
      </c>
      <c r="L75" s="51">
        <v>0</v>
      </c>
      <c r="M75" s="51">
        <f t="shared" si="13"/>
        <v>2058</v>
      </c>
      <c r="N75" s="51">
        <v>0</v>
      </c>
      <c r="O75" s="51">
        <v>1867</v>
      </c>
      <c r="P75" s="51">
        <v>191</v>
      </c>
      <c r="Q75" s="51">
        <f t="shared" si="14"/>
        <v>264</v>
      </c>
      <c r="R75" s="51">
        <v>0</v>
      </c>
      <c r="S75" s="51">
        <v>264</v>
      </c>
      <c r="T75" s="51">
        <v>0</v>
      </c>
      <c r="U75" s="51">
        <f t="shared" si="15"/>
        <v>0</v>
      </c>
      <c r="V75" s="51">
        <v>0</v>
      </c>
      <c r="W75" s="51">
        <v>0</v>
      </c>
      <c r="X75" s="51">
        <v>0</v>
      </c>
      <c r="Y75" s="51">
        <f t="shared" si="16"/>
        <v>0</v>
      </c>
      <c r="Z75" s="51">
        <v>0</v>
      </c>
      <c r="AA75" s="51">
        <v>0</v>
      </c>
      <c r="AB75" s="51">
        <v>0</v>
      </c>
      <c r="AC75" s="51">
        <f t="shared" si="17"/>
        <v>0</v>
      </c>
      <c r="AD75" s="51">
        <v>0</v>
      </c>
      <c r="AE75" s="51">
        <v>0</v>
      </c>
      <c r="AF75" s="51">
        <v>0</v>
      </c>
      <c r="AG75" s="51">
        <v>575</v>
      </c>
      <c r="AH75" s="51">
        <v>0</v>
      </c>
    </row>
    <row r="76" spans="1:34" ht="13.5">
      <c r="A76" s="26" t="s">
        <v>221</v>
      </c>
      <c r="B76" s="49" t="s">
        <v>140</v>
      </c>
      <c r="C76" s="50" t="s">
        <v>141</v>
      </c>
      <c r="D76" s="51">
        <f t="shared" si="18"/>
        <v>607</v>
      </c>
      <c r="E76" s="51">
        <v>573</v>
      </c>
      <c r="F76" s="51">
        <v>34</v>
      </c>
      <c r="G76" s="51">
        <f t="shared" si="10"/>
        <v>607</v>
      </c>
      <c r="H76" s="51">
        <f t="shared" si="11"/>
        <v>515</v>
      </c>
      <c r="I76" s="51">
        <f t="shared" si="12"/>
        <v>0</v>
      </c>
      <c r="J76" s="51">
        <v>0</v>
      </c>
      <c r="K76" s="51">
        <v>0</v>
      </c>
      <c r="L76" s="51">
        <v>0</v>
      </c>
      <c r="M76" s="51">
        <f t="shared" si="13"/>
        <v>465</v>
      </c>
      <c r="N76" s="51">
        <v>0</v>
      </c>
      <c r="O76" s="51">
        <v>431</v>
      </c>
      <c r="P76" s="51">
        <v>34</v>
      </c>
      <c r="Q76" s="51">
        <f t="shared" si="14"/>
        <v>50</v>
      </c>
      <c r="R76" s="51">
        <v>0</v>
      </c>
      <c r="S76" s="51">
        <v>50</v>
      </c>
      <c r="T76" s="51">
        <v>0</v>
      </c>
      <c r="U76" s="51">
        <f t="shared" si="15"/>
        <v>0</v>
      </c>
      <c r="V76" s="51">
        <v>0</v>
      </c>
      <c r="W76" s="51">
        <v>0</v>
      </c>
      <c r="X76" s="51">
        <v>0</v>
      </c>
      <c r="Y76" s="51">
        <f t="shared" si="16"/>
        <v>0</v>
      </c>
      <c r="Z76" s="51">
        <v>0</v>
      </c>
      <c r="AA76" s="51">
        <v>0</v>
      </c>
      <c r="AB76" s="51">
        <v>0</v>
      </c>
      <c r="AC76" s="51">
        <f t="shared" si="17"/>
        <v>0</v>
      </c>
      <c r="AD76" s="51">
        <v>0</v>
      </c>
      <c r="AE76" s="51">
        <v>0</v>
      </c>
      <c r="AF76" s="51">
        <v>0</v>
      </c>
      <c r="AG76" s="51">
        <v>92</v>
      </c>
      <c r="AH76" s="51">
        <v>0</v>
      </c>
    </row>
    <row r="77" spans="1:34" ht="13.5">
      <c r="A77" s="26" t="s">
        <v>221</v>
      </c>
      <c r="B77" s="49" t="s">
        <v>142</v>
      </c>
      <c r="C77" s="50" t="s">
        <v>143</v>
      </c>
      <c r="D77" s="51">
        <f t="shared" si="18"/>
        <v>2051</v>
      </c>
      <c r="E77" s="51">
        <v>1909</v>
      </c>
      <c r="F77" s="51">
        <v>142</v>
      </c>
      <c r="G77" s="51">
        <f t="shared" si="10"/>
        <v>2051</v>
      </c>
      <c r="H77" s="51">
        <f t="shared" si="11"/>
        <v>1940</v>
      </c>
      <c r="I77" s="51">
        <f t="shared" si="12"/>
        <v>0</v>
      </c>
      <c r="J77" s="51">
        <v>0</v>
      </c>
      <c r="K77" s="51">
        <v>0</v>
      </c>
      <c r="L77" s="51">
        <v>0</v>
      </c>
      <c r="M77" s="51">
        <f t="shared" si="13"/>
        <v>1670</v>
      </c>
      <c r="N77" s="51">
        <v>0</v>
      </c>
      <c r="O77" s="51">
        <v>1617</v>
      </c>
      <c r="P77" s="51">
        <v>53</v>
      </c>
      <c r="Q77" s="51">
        <f t="shared" si="14"/>
        <v>83</v>
      </c>
      <c r="R77" s="51">
        <v>0</v>
      </c>
      <c r="S77" s="51">
        <v>83</v>
      </c>
      <c r="T77" s="51">
        <v>0</v>
      </c>
      <c r="U77" s="51">
        <f t="shared" si="15"/>
        <v>187</v>
      </c>
      <c r="V77" s="51">
        <v>0</v>
      </c>
      <c r="W77" s="51">
        <v>187</v>
      </c>
      <c r="X77" s="51">
        <v>0</v>
      </c>
      <c r="Y77" s="51">
        <f t="shared" si="16"/>
        <v>0</v>
      </c>
      <c r="Z77" s="51">
        <v>0</v>
      </c>
      <c r="AA77" s="51">
        <v>0</v>
      </c>
      <c r="AB77" s="51">
        <v>0</v>
      </c>
      <c r="AC77" s="51">
        <f t="shared" si="17"/>
        <v>0</v>
      </c>
      <c r="AD77" s="51">
        <v>0</v>
      </c>
      <c r="AE77" s="51">
        <v>0</v>
      </c>
      <c r="AF77" s="51">
        <v>0</v>
      </c>
      <c r="AG77" s="51">
        <v>111</v>
      </c>
      <c r="AH77" s="51">
        <v>485</v>
      </c>
    </row>
    <row r="78" spans="1:34" ht="13.5">
      <c r="A78" s="26" t="s">
        <v>221</v>
      </c>
      <c r="B78" s="49" t="s">
        <v>144</v>
      </c>
      <c r="C78" s="50" t="s">
        <v>194</v>
      </c>
      <c r="D78" s="51">
        <f t="shared" si="18"/>
        <v>5505</v>
      </c>
      <c r="E78" s="51">
        <v>3823</v>
      </c>
      <c r="F78" s="51">
        <v>1682</v>
      </c>
      <c r="G78" s="51">
        <f t="shared" si="10"/>
        <v>5505</v>
      </c>
      <c r="H78" s="51">
        <f t="shared" si="11"/>
        <v>5241</v>
      </c>
      <c r="I78" s="51">
        <f t="shared" si="12"/>
        <v>0</v>
      </c>
      <c r="J78" s="51">
        <v>0</v>
      </c>
      <c r="K78" s="51">
        <v>0</v>
      </c>
      <c r="L78" s="51">
        <v>0</v>
      </c>
      <c r="M78" s="51">
        <f t="shared" si="13"/>
        <v>4533</v>
      </c>
      <c r="N78" s="51">
        <v>3070</v>
      </c>
      <c r="O78" s="51">
        <v>0</v>
      </c>
      <c r="P78" s="51">
        <v>1463</v>
      </c>
      <c r="Q78" s="51">
        <f t="shared" si="14"/>
        <v>111</v>
      </c>
      <c r="R78" s="51">
        <v>0</v>
      </c>
      <c r="S78" s="51">
        <v>111</v>
      </c>
      <c r="T78" s="51">
        <v>0</v>
      </c>
      <c r="U78" s="51">
        <f t="shared" si="15"/>
        <v>550</v>
      </c>
      <c r="V78" s="51">
        <v>0</v>
      </c>
      <c r="W78" s="51">
        <v>550</v>
      </c>
      <c r="X78" s="51">
        <v>0</v>
      </c>
      <c r="Y78" s="51">
        <f t="shared" si="16"/>
        <v>0</v>
      </c>
      <c r="Z78" s="51">
        <v>0</v>
      </c>
      <c r="AA78" s="51">
        <v>0</v>
      </c>
      <c r="AB78" s="51">
        <v>0</v>
      </c>
      <c r="AC78" s="51">
        <f t="shared" si="17"/>
        <v>47</v>
      </c>
      <c r="AD78" s="51">
        <v>19</v>
      </c>
      <c r="AE78" s="51">
        <v>0</v>
      </c>
      <c r="AF78" s="51">
        <v>28</v>
      </c>
      <c r="AG78" s="51">
        <v>264</v>
      </c>
      <c r="AH78" s="51">
        <v>252</v>
      </c>
    </row>
    <row r="79" spans="1:34" ht="13.5">
      <c r="A79" s="26" t="s">
        <v>221</v>
      </c>
      <c r="B79" s="49" t="s">
        <v>145</v>
      </c>
      <c r="C79" s="50" t="s">
        <v>146</v>
      </c>
      <c r="D79" s="51">
        <f t="shared" si="18"/>
        <v>259</v>
      </c>
      <c r="E79" s="51">
        <v>256</v>
      </c>
      <c r="F79" s="51">
        <v>3</v>
      </c>
      <c r="G79" s="51">
        <f t="shared" si="10"/>
        <v>259</v>
      </c>
      <c r="H79" s="51">
        <f t="shared" si="11"/>
        <v>256</v>
      </c>
      <c r="I79" s="51">
        <f t="shared" si="12"/>
        <v>0</v>
      </c>
      <c r="J79" s="51">
        <v>0</v>
      </c>
      <c r="K79" s="51">
        <v>0</v>
      </c>
      <c r="L79" s="51">
        <v>0</v>
      </c>
      <c r="M79" s="51">
        <f t="shared" si="13"/>
        <v>224</v>
      </c>
      <c r="N79" s="51">
        <v>224</v>
      </c>
      <c r="O79" s="51">
        <v>0</v>
      </c>
      <c r="P79" s="51">
        <v>0</v>
      </c>
      <c r="Q79" s="51">
        <f t="shared" si="14"/>
        <v>4</v>
      </c>
      <c r="R79" s="51">
        <v>4</v>
      </c>
      <c r="S79" s="51">
        <v>0</v>
      </c>
      <c r="T79" s="51">
        <v>0</v>
      </c>
      <c r="U79" s="51">
        <f t="shared" si="15"/>
        <v>28</v>
      </c>
      <c r="V79" s="51">
        <v>28</v>
      </c>
      <c r="W79" s="51">
        <v>0</v>
      </c>
      <c r="X79" s="51">
        <v>0</v>
      </c>
      <c r="Y79" s="51">
        <f t="shared" si="16"/>
        <v>0</v>
      </c>
      <c r="Z79" s="51">
        <v>0</v>
      </c>
      <c r="AA79" s="51">
        <v>0</v>
      </c>
      <c r="AB79" s="51">
        <v>0</v>
      </c>
      <c r="AC79" s="51">
        <f t="shared" si="17"/>
        <v>0</v>
      </c>
      <c r="AD79" s="51">
        <v>0</v>
      </c>
      <c r="AE79" s="51">
        <v>0</v>
      </c>
      <c r="AF79" s="51">
        <v>0</v>
      </c>
      <c r="AG79" s="51">
        <v>3</v>
      </c>
      <c r="AH79" s="51">
        <v>180</v>
      </c>
    </row>
    <row r="80" spans="1:34" ht="13.5">
      <c r="A80" s="26" t="s">
        <v>221</v>
      </c>
      <c r="B80" s="49" t="s">
        <v>147</v>
      </c>
      <c r="C80" s="50" t="s">
        <v>148</v>
      </c>
      <c r="D80" s="51">
        <f t="shared" si="18"/>
        <v>601</v>
      </c>
      <c r="E80" s="51">
        <v>519</v>
      </c>
      <c r="F80" s="51">
        <v>82</v>
      </c>
      <c r="G80" s="51">
        <f t="shared" si="10"/>
        <v>601</v>
      </c>
      <c r="H80" s="51">
        <f t="shared" si="11"/>
        <v>560</v>
      </c>
      <c r="I80" s="51">
        <f t="shared" si="12"/>
        <v>0</v>
      </c>
      <c r="J80" s="51">
        <v>0</v>
      </c>
      <c r="K80" s="51">
        <v>0</v>
      </c>
      <c r="L80" s="51">
        <v>0</v>
      </c>
      <c r="M80" s="51">
        <f t="shared" si="13"/>
        <v>476</v>
      </c>
      <c r="N80" s="51">
        <v>0</v>
      </c>
      <c r="O80" s="51">
        <v>476</v>
      </c>
      <c r="P80" s="51">
        <v>0</v>
      </c>
      <c r="Q80" s="51">
        <f t="shared" si="14"/>
        <v>23</v>
      </c>
      <c r="R80" s="51">
        <v>0</v>
      </c>
      <c r="S80" s="51">
        <v>23</v>
      </c>
      <c r="T80" s="51">
        <v>0</v>
      </c>
      <c r="U80" s="51">
        <f t="shared" si="15"/>
        <v>39</v>
      </c>
      <c r="V80" s="51">
        <v>0</v>
      </c>
      <c r="W80" s="51">
        <v>39</v>
      </c>
      <c r="X80" s="51">
        <v>0</v>
      </c>
      <c r="Y80" s="51">
        <f t="shared" si="16"/>
        <v>0</v>
      </c>
      <c r="Z80" s="51">
        <v>0</v>
      </c>
      <c r="AA80" s="51">
        <v>0</v>
      </c>
      <c r="AB80" s="51">
        <v>0</v>
      </c>
      <c r="AC80" s="51">
        <f t="shared" si="17"/>
        <v>22</v>
      </c>
      <c r="AD80" s="51">
        <v>22</v>
      </c>
      <c r="AE80" s="51">
        <v>0</v>
      </c>
      <c r="AF80" s="51">
        <v>0</v>
      </c>
      <c r="AG80" s="51">
        <v>41</v>
      </c>
      <c r="AH80" s="51">
        <v>23</v>
      </c>
    </row>
    <row r="81" spans="1:34" ht="13.5">
      <c r="A81" s="26" t="s">
        <v>221</v>
      </c>
      <c r="B81" s="49" t="s">
        <v>149</v>
      </c>
      <c r="C81" s="50" t="s">
        <v>150</v>
      </c>
      <c r="D81" s="51">
        <f t="shared" si="18"/>
        <v>8286</v>
      </c>
      <c r="E81" s="51">
        <v>6679</v>
      </c>
      <c r="F81" s="51">
        <v>1607</v>
      </c>
      <c r="G81" s="51">
        <f t="shared" si="10"/>
        <v>8286</v>
      </c>
      <c r="H81" s="51">
        <f t="shared" si="11"/>
        <v>8203</v>
      </c>
      <c r="I81" s="51">
        <f t="shared" si="12"/>
        <v>0</v>
      </c>
      <c r="J81" s="51">
        <v>0</v>
      </c>
      <c r="K81" s="51">
        <v>0</v>
      </c>
      <c r="L81" s="51">
        <v>0</v>
      </c>
      <c r="M81" s="51">
        <f t="shared" si="13"/>
        <v>6413</v>
      </c>
      <c r="N81" s="51">
        <v>0</v>
      </c>
      <c r="O81" s="51">
        <v>5291</v>
      </c>
      <c r="P81" s="51">
        <v>1122</v>
      </c>
      <c r="Q81" s="51">
        <f t="shared" si="14"/>
        <v>0</v>
      </c>
      <c r="R81" s="51">
        <v>0</v>
      </c>
      <c r="S81" s="51">
        <v>0</v>
      </c>
      <c r="T81" s="51">
        <v>0</v>
      </c>
      <c r="U81" s="51">
        <f t="shared" si="15"/>
        <v>1169</v>
      </c>
      <c r="V81" s="51">
        <v>0</v>
      </c>
      <c r="W81" s="51">
        <v>974</v>
      </c>
      <c r="X81" s="51">
        <v>195</v>
      </c>
      <c r="Y81" s="51">
        <f t="shared" si="16"/>
        <v>0</v>
      </c>
      <c r="Z81" s="51">
        <v>0</v>
      </c>
      <c r="AA81" s="51">
        <v>0</v>
      </c>
      <c r="AB81" s="51">
        <v>0</v>
      </c>
      <c r="AC81" s="51">
        <f t="shared" si="17"/>
        <v>621</v>
      </c>
      <c r="AD81" s="51">
        <v>0</v>
      </c>
      <c r="AE81" s="51">
        <v>414</v>
      </c>
      <c r="AF81" s="51">
        <v>207</v>
      </c>
      <c r="AG81" s="51">
        <v>83</v>
      </c>
      <c r="AH81" s="51">
        <v>0</v>
      </c>
    </row>
    <row r="82" spans="1:34" ht="13.5">
      <c r="A82" s="26" t="s">
        <v>221</v>
      </c>
      <c r="B82" s="49" t="s">
        <v>151</v>
      </c>
      <c r="C82" s="50" t="s">
        <v>30</v>
      </c>
      <c r="D82" s="51">
        <f t="shared" si="18"/>
        <v>3976</v>
      </c>
      <c r="E82" s="51">
        <v>3816</v>
      </c>
      <c r="F82" s="51">
        <v>160</v>
      </c>
      <c r="G82" s="51">
        <f t="shared" si="10"/>
        <v>3976</v>
      </c>
      <c r="H82" s="51">
        <f t="shared" si="11"/>
        <v>3763</v>
      </c>
      <c r="I82" s="51">
        <f t="shared" si="12"/>
        <v>0</v>
      </c>
      <c r="J82" s="51">
        <v>0</v>
      </c>
      <c r="K82" s="51">
        <v>0</v>
      </c>
      <c r="L82" s="51">
        <v>0</v>
      </c>
      <c r="M82" s="51">
        <f t="shared" si="13"/>
        <v>3012</v>
      </c>
      <c r="N82" s="51">
        <v>0</v>
      </c>
      <c r="O82" s="51">
        <v>2874</v>
      </c>
      <c r="P82" s="51">
        <v>138</v>
      </c>
      <c r="Q82" s="51">
        <f t="shared" si="14"/>
        <v>458</v>
      </c>
      <c r="R82" s="51">
        <v>0</v>
      </c>
      <c r="S82" s="51">
        <v>458</v>
      </c>
      <c r="T82" s="51">
        <v>0</v>
      </c>
      <c r="U82" s="51">
        <f t="shared" si="15"/>
        <v>293</v>
      </c>
      <c r="V82" s="51">
        <v>0</v>
      </c>
      <c r="W82" s="51">
        <v>293</v>
      </c>
      <c r="X82" s="51">
        <v>0</v>
      </c>
      <c r="Y82" s="51">
        <f t="shared" si="16"/>
        <v>0</v>
      </c>
      <c r="Z82" s="51">
        <v>0</v>
      </c>
      <c r="AA82" s="51">
        <v>0</v>
      </c>
      <c r="AB82" s="51">
        <v>0</v>
      </c>
      <c r="AC82" s="51">
        <f t="shared" si="17"/>
        <v>0</v>
      </c>
      <c r="AD82" s="51">
        <v>0</v>
      </c>
      <c r="AE82" s="51">
        <v>0</v>
      </c>
      <c r="AF82" s="51">
        <v>0</v>
      </c>
      <c r="AG82" s="51">
        <v>213</v>
      </c>
      <c r="AH82" s="51">
        <v>0</v>
      </c>
    </row>
    <row r="83" spans="1:34" ht="13.5">
      <c r="A83" s="26" t="s">
        <v>221</v>
      </c>
      <c r="B83" s="49" t="s">
        <v>152</v>
      </c>
      <c r="C83" s="50" t="s">
        <v>153</v>
      </c>
      <c r="D83" s="51">
        <f t="shared" si="18"/>
        <v>4991</v>
      </c>
      <c r="E83" s="51">
        <v>4253</v>
      </c>
      <c r="F83" s="51">
        <v>738</v>
      </c>
      <c r="G83" s="51">
        <f t="shared" si="10"/>
        <v>4991</v>
      </c>
      <c r="H83" s="51">
        <f t="shared" si="11"/>
        <v>4729</v>
      </c>
      <c r="I83" s="51">
        <f t="shared" si="12"/>
        <v>0</v>
      </c>
      <c r="J83" s="51">
        <v>0</v>
      </c>
      <c r="K83" s="51">
        <v>0</v>
      </c>
      <c r="L83" s="51">
        <v>0</v>
      </c>
      <c r="M83" s="51">
        <f t="shared" si="13"/>
        <v>3862</v>
      </c>
      <c r="N83" s="51">
        <v>0</v>
      </c>
      <c r="O83" s="51">
        <v>3224</v>
      </c>
      <c r="P83" s="51">
        <v>638</v>
      </c>
      <c r="Q83" s="51">
        <f t="shared" si="14"/>
        <v>493</v>
      </c>
      <c r="R83" s="51">
        <v>0</v>
      </c>
      <c r="S83" s="51">
        <v>493</v>
      </c>
      <c r="T83" s="51">
        <v>0</v>
      </c>
      <c r="U83" s="51">
        <f t="shared" si="15"/>
        <v>374</v>
      </c>
      <c r="V83" s="51">
        <v>0</v>
      </c>
      <c r="W83" s="51">
        <v>374</v>
      </c>
      <c r="X83" s="51">
        <v>0</v>
      </c>
      <c r="Y83" s="51">
        <f t="shared" si="16"/>
        <v>0</v>
      </c>
      <c r="Z83" s="51">
        <v>0</v>
      </c>
      <c r="AA83" s="51">
        <v>0</v>
      </c>
      <c r="AB83" s="51">
        <v>0</v>
      </c>
      <c r="AC83" s="51">
        <f t="shared" si="17"/>
        <v>0</v>
      </c>
      <c r="AD83" s="51">
        <v>0</v>
      </c>
      <c r="AE83" s="51">
        <v>0</v>
      </c>
      <c r="AF83" s="51">
        <v>0</v>
      </c>
      <c r="AG83" s="51">
        <v>262</v>
      </c>
      <c r="AH83" s="51">
        <v>0</v>
      </c>
    </row>
    <row r="84" spans="1:34" ht="13.5">
      <c r="A84" s="26" t="s">
        <v>221</v>
      </c>
      <c r="B84" s="49" t="s">
        <v>154</v>
      </c>
      <c r="C84" s="50" t="s">
        <v>213</v>
      </c>
      <c r="D84" s="51">
        <f t="shared" si="18"/>
        <v>1797</v>
      </c>
      <c r="E84" s="51">
        <v>1356</v>
      </c>
      <c r="F84" s="51">
        <v>441</v>
      </c>
      <c r="G84" s="51">
        <f t="shared" si="10"/>
        <v>1797</v>
      </c>
      <c r="H84" s="51">
        <f t="shared" si="11"/>
        <v>1775</v>
      </c>
      <c r="I84" s="51">
        <f t="shared" si="12"/>
        <v>0</v>
      </c>
      <c r="J84" s="51">
        <v>0</v>
      </c>
      <c r="K84" s="51">
        <v>0</v>
      </c>
      <c r="L84" s="51">
        <v>0</v>
      </c>
      <c r="M84" s="51">
        <f t="shared" si="13"/>
        <v>1378</v>
      </c>
      <c r="N84" s="51">
        <v>0</v>
      </c>
      <c r="O84" s="51">
        <v>1026</v>
      </c>
      <c r="P84" s="51">
        <v>352</v>
      </c>
      <c r="Q84" s="51">
        <f t="shared" si="14"/>
        <v>0</v>
      </c>
      <c r="R84" s="51">
        <v>0</v>
      </c>
      <c r="S84" s="51">
        <v>0</v>
      </c>
      <c r="T84" s="51">
        <v>0</v>
      </c>
      <c r="U84" s="51">
        <f t="shared" si="15"/>
        <v>277</v>
      </c>
      <c r="V84" s="51">
        <v>0</v>
      </c>
      <c r="W84" s="51">
        <v>242</v>
      </c>
      <c r="X84" s="51">
        <v>35</v>
      </c>
      <c r="Y84" s="51">
        <f t="shared" si="16"/>
        <v>0</v>
      </c>
      <c r="Z84" s="51">
        <v>0</v>
      </c>
      <c r="AA84" s="51">
        <v>0</v>
      </c>
      <c r="AB84" s="51">
        <v>0</v>
      </c>
      <c r="AC84" s="51">
        <f t="shared" si="17"/>
        <v>120</v>
      </c>
      <c r="AD84" s="51">
        <v>0</v>
      </c>
      <c r="AE84" s="51">
        <v>88</v>
      </c>
      <c r="AF84" s="51">
        <v>32</v>
      </c>
      <c r="AG84" s="51">
        <v>22</v>
      </c>
      <c r="AH84" s="51">
        <v>0</v>
      </c>
    </row>
    <row r="85" spans="1:34" ht="13.5">
      <c r="A85" s="26" t="s">
        <v>221</v>
      </c>
      <c r="B85" s="49" t="s">
        <v>155</v>
      </c>
      <c r="C85" s="50" t="s">
        <v>156</v>
      </c>
      <c r="D85" s="51">
        <f t="shared" si="18"/>
        <v>4101</v>
      </c>
      <c r="E85" s="51">
        <v>3572</v>
      </c>
      <c r="F85" s="51">
        <v>529</v>
      </c>
      <c r="G85" s="51">
        <f t="shared" si="10"/>
        <v>4101</v>
      </c>
      <c r="H85" s="51">
        <f t="shared" si="11"/>
        <v>4073</v>
      </c>
      <c r="I85" s="51">
        <f t="shared" si="12"/>
        <v>0</v>
      </c>
      <c r="J85" s="51">
        <v>0</v>
      </c>
      <c r="K85" s="51">
        <v>0</v>
      </c>
      <c r="L85" s="51">
        <v>0</v>
      </c>
      <c r="M85" s="51">
        <f t="shared" si="13"/>
        <v>3093</v>
      </c>
      <c r="N85" s="51">
        <v>0</v>
      </c>
      <c r="O85" s="51">
        <v>2717</v>
      </c>
      <c r="P85" s="51">
        <v>376</v>
      </c>
      <c r="Q85" s="51">
        <f t="shared" si="14"/>
        <v>0</v>
      </c>
      <c r="R85" s="51">
        <v>0</v>
      </c>
      <c r="S85" s="51">
        <v>0</v>
      </c>
      <c r="T85" s="51">
        <v>0</v>
      </c>
      <c r="U85" s="51">
        <f t="shared" si="15"/>
        <v>634</v>
      </c>
      <c r="V85" s="51">
        <v>0</v>
      </c>
      <c r="W85" s="51">
        <v>591</v>
      </c>
      <c r="X85" s="51">
        <v>43</v>
      </c>
      <c r="Y85" s="51">
        <f t="shared" si="16"/>
        <v>0</v>
      </c>
      <c r="Z85" s="51">
        <v>0</v>
      </c>
      <c r="AA85" s="51">
        <v>0</v>
      </c>
      <c r="AB85" s="51">
        <v>0</v>
      </c>
      <c r="AC85" s="51">
        <f t="shared" si="17"/>
        <v>346</v>
      </c>
      <c r="AD85" s="51">
        <v>0</v>
      </c>
      <c r="AE85" s="51">
        <v>264</v>
      </c>
      <c r="AF85" s="51">
        <v>82</v>
      </c>
      <c r="AG85" s="51">
        <v>28</v>
      </c>
      <c r="AH85" s="51">
        <v>0</v>
      </c>
    </row>
    <row r="86" spans="1:34" ht="13.5">
      <c r="A86" s="26" t="s">
        <v>221</v>
      </c>
      <c r="B86" s="49" t="s">
        <v>157</v>
      </c>
      <c r="C86" s="50" t="s">
        <v>158</v>
      </c>
      <c r="D86" s="51">
        <f t="shared" si="18"/>
        <v>4184</v>
      </c>
      <c r="E86" s="51">
        <v>3816</v>
      </c>
      <c r="F86" s="51">
        <v>368</v>
      </c>
      <c r="G86" s="51">
        <f t="shared" si="10"/>
        <v>4184</v>
      </c>
      <c r="H86" s="51">
        <f t="shared" si="11"/>
        <v>3449</v>
      </c>
      <c r="I86" s="51">
        <f t="shared" si="12"/>
        <v>0</v>
      </c>
      <c r="J86" s="51">
        <v>0</v>
      </c>
      <c r="K86" s="51">
        <v>0</v>
      </c>
      <c r="L86" s="51">
        <v>0</v>
      </c>
      <c r="M86" s="51">
        <f t="shared" si="13"/>
        <v>2747</v>
      </c>
      <c r="N86" s="51">
        <v>0</v>
      </c>
      <c r="O86" s="51">
        <v>2747</v>
      </c>
      <c r="P86" s="51">
        <v>0</v>
      </c>
      <c r="Q86" s="51">
        <f t="shared" si="14"/>
        <v>491</v>
      </c>
      <c r="R86" s="51">
        <v>0</v>
      </c>
      <c r="S86" s="51">
        <v>491</v>
      </c>
      <c r="T86" s="51">
        <v>0</v>
      </c>
      <c r="U86" s="51">
        <f t="shared" si="15"/>
        <v>0</v>
      </c>
      <c r="V86" s="51">
        <v>0</v>
      </c>
      <c r="W86" s="51">
        <v>0</v>
      </c>
      <c r="X86" s="51">
        <v>0</v>
      </c>
      <c r="Y86" s="51">
        <f t="shared" si="16"/>
        <v>0</v>
      </c>
      <c r="Z86" s="51">
        <v>0</v>
      </c>
      <c r="AA86" s="51">
        <v>0</v>
      </c>
      <c r="AB86" s="51">
        <v>0</v>
      </c>
      <c r="AC86" s="51">
        <f t="shared" si="17"/>
        <v>211</v>
      </c>
      <c r="AD86" s="51">
        <v>0</v>
      </c>
      <c r="AE86" s="51">
        <v>211</v>
      </c>
      <c r="AF86" s="51">
        <v>0</v>
      </c>
      <c r="AG86" s="51">
        <v>735</v>
      </c>
      <c r="AH86" s="51">
        <v>0</v>
      </c>
    </row>
    <row r="87" spans="1:34" ht="13.5">
      <c r="A87" s="26" t="s">
        <v>221</v>
      </c>
      <c r="B87" s="49" t="s">
        <v>159</v>
      </c>
      <c r="C87" s="50" t="s">
        <v>160</v>
      </c>
      <c r="D87" s="51">
        <f t="shared" si="18"/>
        <v>4281</v>
      </c>
      <c r="E87" s="51">
        <v>3218</v>
      </c>
      <c r="F87" s="51">
        <v>1063</v>
      </c>
      <c r="G87" s="51">
        <f t="shared" si="10"/>
        <v>4281</v>
      </c>
      <c r="H87" s="51">
        <f t="shared" si="11"/>
        <v>3218</v>
      </c>
      <c r="I87" s="51">
        <f t="shared" si="12"/>
        <v>0</v>
      </c>
      <c r="J87" s="51">
        <v>0</v>
      </c>
      <c r="K87" s="51">
        <v>0</v>
      </c>
      <c r="L87" s="51">
        <v>0</v>
      </c>
      <c r="M87" s="51">
        <f t="shared" si="13"/>
        <v>2683</v>
      </c>
      <c r="N87" s="51">
        <v>0</v>
      </c>
      <c r="O87" s="51">
        <v>2683</v>
      </c>
      <c r="P87" s="51">
        <v>0</v>
      </c>
      <c r="Q87" s="51">
        <f t="shared" si="14"/>
        <v>375</v>
      </c>
      <c r="R87" s="51">
        <v>0</v>
      </c>
      <c r="S87" s="51">
        <v>375</v>
      </c>
      <c r="T87" s="51">
        <v>0</v>
      </c>
      <c r="U87" s="51">
        <f t="shared" si="15"/>
        <v>0</v>
      </c>
      <c r="V87" s="51">
        <v>0</v>
      </c>
      <c r="W87" s="51">
        <v>0</v>
      </c>
      <c r="X87" s="51">
        <v>0</v>
      </c>
      <c r="Y87" s="51">
        <f t="shared" si="16"/>
        <v>0</v>
      </c>
      <c r="Z87" s="51">
        <v>0</v>
      </c>
      <c r="AA87" s="51">
        <v>0</v>
      </c>
      <c r="AB87" s="51">
        <v>0</v>
      </c>
      <c r="AC87" s="51">
        <f t="shared" si="17"/>
        <v>160</v>
      </c>
      <c r="AD87" s="51">
        <v>0</v>
      </c>
      <c r="AE87" s="51">
        <v>160</v>
      </c>
      <c r="AF87" s="51">
        <v>0</v>
      </c>
      <c r="AG87" s="51">
        <v>1063</v>
      </c>
      <c r="AH87" s="51">
        <v>0</v>
      </c>
    </row>
    <row r="88" spans="1:34" ht="13.5">
      <c r="A88" s="26" t="s">
        <v>221</v>
      </c>
      <c r="B88" s="49" t="s">
        <v>161</v>
      </c>
      <c r="C88" s="50" t="s">
        <v>162</v>
      </c>
      <c r="D88" s="51">
        <f t="shared" si="18"/>
        <v>2228</v>
      </c>
      <c r="E88" s="51">
        <v>1560</v>
      </c>
      <c r="F88" s="51">
        <v>668</v>
      </c>
      <c r="G88" s="51">
        <f t="shared" si="10"/>
        <v>2228</v>
      </c>
      <c r="H88" s="51">
        <f t="shared" si="11"/>
        <v>2149</v>
      </c>
      <c r="I88" s="51">
        <f t="shared" si="12"/>
        <v>0</v>
      </c>
      <c r="J88" s="51">
        <v>0</v>
      </c>
      <c r="K88" s="51">
        <v>0</v>
      </c>
      <c r="L88" s="51">
        <v>0</v>
      </c>
      <c r="M88" s="51">
        <f t="shared" si="13"/>
        <v>1751</v>
      </c>
      <c r="N88" s="51">
        <v>0</v>
      </c>
      <c r="O88" s="51">
        <v>1751</v>
      </c>
      <c r="P88" s="51">
        <v>0</v>
      </c>
      <c r="Q88" s="51">
        <f t="shared" si="14"/>
        <v>350</v>
      </c>
      <c r="R88" s="51">
        <v>0</v>
      </c>
      <c r="S88" s="51">
        <v>350</v>
      </c>
      <c r="T88" s="51">
        <v>0</v>
      </c>
      <c r="U88" s="51">
        <f t="shared" si="15"/>
        <v>0</v>
      </c>
      <c r="V88" s="51">
        <v>0</v>
      </c>
      <c r="W88" s="51">
        <v>0</v>
      </c>
      <c r="X88" s="51">
        <v>0</v>
      </c>
      <c r="Y88" s="51">
        <f t="shared" si="16"/>
        <v>0</v>
      </c>
      <c r="Z88" s="51">
        <v>0</v>
      </c>
      <c r="AA88" s="51">
        <v>0</v>
      </c>
      <c r="AB88" s="51">
        <v>0</v>
      </c>
      <c r="AC88" s="51">
        <f t="shared" si="17"/>
        <v>48</v>
      </c>
      <c r="AD88" s="51">
        <v>0</v>
      </c>
      <c r="AE88" s="51">
        <v>48</v>
      </c>
      <c r="AF88" s="51">
        <v>0</v>
      </c>
      <c r="AG88" s="51">
        <v>79</v>
      </c>
      <c r="AH88" s="51">
        <v>0</v>
      </c>
    </row>
    <row r="89" spans="1:34" ht="13.5">
      <c r="A89" s="26" t="s">
        <v>221</v>
      </c>
      <c r="B89" s="49" t="s">
        <v>163</v>
      </c>
      <c r="C89" s="50" t="s">
        <v>164</v>
      </c>
      <c r="D89" s="51">
        <f t="shared" si="18"/>
        <v>2886</v>
      </c>
      <c r="E89" s="51">
        <v>2020</v>
      </c>
      <c r="F89" s="51">
        <v>866</v>
      </c>
      <c r="G89" s="51">
        <f t="shared" si="10"/>
        <v>2886</v>
      </c>
      <c r="H89" s="51">
        <f t="shared" si="11"/>
        <v>2794</v>
      </c>
      <c r="I89" s="51">
        <f t="shared" si="12"/>
        <v>0</v>
      </c>
      <c r="J89" s="51">
        <v>0</v>
      </c>
      <c r="K89" s="51">
        <v>0</v>
      </c>
      <c r="L89" s="51">
        <v>0</v>
      </c>
      <c r="M89" s="51">
        <f t="shared" si="13"/>
        <v>2239</v>
      </c>
      <c r="N89" s="51">
        <v>0</v>
      </c>
      <c r="O89" s="51">
        <v>2239</v>
      </c>
      <c r="P89" s="51">
        <v>0</v>
      </c>
      <c r="Q89" s="51">
        <f t="shared" si="14"/>
        <v>473</v>
      </c>
      <c r="R89" s="51">
        <v>0</v>
      </c>
      <c r="S89" s="51">
        <v>473</v>
      </c>
      <c r="T89" s="51">
        <v>0</v>
      </c>
      <c r="U89" s="51">
        <f t="shared" si="15"/>
        <v>0</v>
      </c>
      <c r="V89" s="51">
        <v>0</v>
      </c>
      <c r="W89" s="51">
        <v>0</v>
      </c>
      <c r="X89" s="51">
        <v>0</v>
      </c>
      <c r="Y89" s="51">
        <f t="shared" si="16"/>
        <v>0</v>
      </c>
      <c r="Z89" s="51">
        <v>0</v>
      </c>
      <c r="AA89" s="51">
        <v>0</v>
      </c>
      <c r="AB89" s="51">
        <v>0</v>
      </c>
      <c r="AC89" s="51">
        <f t="shared" si="17"/>
        <v>82</v>
      </c>
      <c r="AD89" s="51">
        <v>0</v>
      </c>
      <c r="AE89" s="51">
        <v>82</v>
      </c>
      <c r="AF89" s="51">
        <v>0</v>
      </c>
      <c r="AG89" s="51">
        <v>92</v>
      </c>
      <c r="AH89" s="51">
        <v>0</v>
      </c>
    </row>
    <row r="90" spans="1:34" ht="13.5">
      <c r="A90" s="26" t="s">
        <v>221</v>
      </c>
      <c r="B90" s="49" t="s">
        <v>165</v>
      </c>
      <c r="C90" s="50" t="s">
        <v>29</v>
      </c>
      <c r="D90" s="51">
        <f t="shared" si="18"/>
        <v>7970</v>
      </c>
      <c r="E90" s="51">
        <v>5235</v>
      </c>
      <c r="F90" s="51">
        <v>2735</v>
      </c>
      <c r="G90" s="51">
        <f t="shared" si="10"/>
        <v>7970</v>
      </c>
      <c r="H90" s="51">
        <f t="shared" si="11"/>
        <v>6131</v>
      </c>
      <c r="I90" s="51">
        <f t="shared" si="12"/>
        <v>0</v>
      </c>
      <c r="J90" s="51">
        <v>0</v>
      </c>
      <c r="K90" s="51">
        <v>0</v>
      </c>
      <c r="L90" s="51">
        <v>0</v>
      </c>
      <c r="M90" s="51">
        <f t="shared" si="13"/>
        <v>5483</v>
      </c>
      <c r="N90" s="51">
        <v>5483</v>
      </c>
      <c r="O90" s="51">
        <v>0</v>
      </c>
      <c r="P90" s="51">
        <v>0</v>
      </c>
      <c r="Q90" s="51">
        <f t="shared" si="14"/>
        <v>176</v>
      </c>
      <c r="R90" s="51">
        <v>176</v>
      </c>
      <c r="S90" s="51">
        <v>0</v>
      </c>
      <c r="T90" s="51">
        <v>0</v>
      </c>
      <c r="U90" s="51">
        <f t="shared" si="15"/>
        <v>440</v>
      </c>
      <c r="V90" s="51">
        <v>440</v>
      </c>
      <c r="W90" s="51">
        <v>0</v>
      </c>
      <c r="X90" s="51">
        <v>0</v>
      </c>
      <c r="Y90" s="51">
        <f t="shared" si="16"/>
        <v>0</v>
      </c>
      <c r="Z90" s="51">
        <v>0</v>
      </c>
      <c r="AA90" s="51">
        <v>0</v>
      </c>
      <c r="AB90" s="51">
        <v>0</v>
      </c>
      <c r="AC90" s="51">
        <f t="shared" si="17"/>
        <v>32</v>
      </c>
      <c r="AD90" s="51">
        <v>32</v>
      </c>
      <c r="AE90" s="51">
        <v>0</v>
      </c>
      <c r="AF90" s="51">
        <v>0</v>
      </c>
      <c r="AG90" s="51">
        <v>1839</v>
      </c>
      <c r="AH90" s="51">
        <v>0</v>
      </c>
    </row>
    <row r="91" spans="1:34" ht="13.5">
      <c r="A91" s="26" t="s">
        <v>221</v>
      </c>
      <c r="B91" s="49" t="s">
        <v>166</v>
      </c>
      <c r="C91" s="50" t="s">
        <v>167</v>
      </c>
      <c r="D91" s="51">
        <f t="shared" si="18"/>
        <v>2803</v>
      </c>
      <c r="E91" s="51">
        <v>1962</v>
      </c>
      <c r="F91" s="51">
        <v>841</v>
      </c>
      <c r="G91" s="51">
        <f t="shared" si="10"/>
        <v>2803</v>
      </c>
      <c r="H91" s="51">
        <f t="shared" si="11"/>
        <v>2704</v>
      </c>
      <c r="I91" s="51">
        <f t="shared" si="12"/>
        <v>0</v>
      </c>
      <c r="J91" s="51">
        <v>0</v>
      </c>
      <c r="K91" s="51">
        <v>0</v>
      </c>
      <c r="L91" s="51">
        <v>0</v>
      </c>
      <c r="M91" s="51">
        <f t="shared" si="13"/>
        <v>2167</v>
      </c>
      <c r="N91" s="51">
        <v>0</v>
      </c>
      <c r="O91" s="51">
        <v>2167</v>
      </c>
      <c r="P91" s="51">
        <v>0</v>
      </c>
      <c r="Q91" s="51">
        <f t="shared" si="14"/>
        <v>464</v>
      </c>
      <c r="R91" s="51">
        <v>0</v>
      </c>
      <c r="S91" s="51">
        <v>464</v>
      </c>
      <c r="T91" s="51">
        <v>0</v>
      </c>
      <c r="U91" s="51">
        <f t="shared" si="15"/>
        <v>0</v>
      </c>
      <c r="V91" s="51">
        <v>0</v>
      </c>
      <c r="W91" s="51">
        <v>0</v>
      </c>
      <c r="X91" s="51">
        <v>0</v>
      </c>
      <c r="Y91" s="51">
        <f t="shared" si="16"/>
        <v>0</v>
      </c>
      <c r="Z91" s="51">
        <v>0</v>
      </c>
      <c r="AA91" s="51">
        <v>0</v>
      </c>
      <c r="AB91" s="51">
        <v>0</v>
      </c>
      <c r="AC91" s="51">
        <f t="shared" si="17"/>
        <v>73</v>
      </c>
      <c r="AD91" s="51">
        <v>0</v>
      </c>
      <c r="AE91" s="51">
        <v>73</v>
      </c>
      <c r="AF91" s="51">
        <v>0</v>
      </c>
      <c r="AG91" s="51">
        <v>99</v>
      </c>
      <c r="AH91" s="51">
        <v>0</v>
      </c>
    </row>
    <row r="92" spans="1:34" ht="13.5">
      <c r="A92" s="26" t="s">
        <v>221</v>
      </c>
      <c r="B92" s="49" t="s">
        <v>168</v>
      </c>
      <c r="C92" s="50" t="s">
        <v>169</v>
      </c>
      <c r="D92" s="51">
        <f t="shared" si="18"/>
        <v>2230</v>
      </c>
      <c r="E92" s="51">
        <v>1561</v>
      </c>
      <c r="F92" s="51">
        <v>669</v>
      </c>
      <c r="G92" s="51">
        <f t="shared" si="10"/>
        <v>2230</v>
      </c>
      <c r="H92" s="51">
        <f t="shared" si="11"/>
        <v>2135</v>
      </c>
      <c r="I92" s="51">
        <f t="shared" si="12"/>
        <v>0</v>
      </c>
      <c r="J92" s="51">
        <v>0</v>
      </c>
      <c r="K92" s="51">
        <v>0</v>
      </c>
      <c r="L92" s="51">
        <v>0</v>
      </c>
      <c r="M92" s="51">
        <f t="shared" si="13"/>
        <v>1733</v>
      </c>
      <c r="N92" s="51">
        <v>0</v>
      </c>
      <c r="O92" s="51">
        <v>1733</v>
      </c>
      <c r="P92" s="51">
        <v>0</v>
      </c>
      <c r="Q92" s="51">
        <f t="shared" si="14"/>
        <v>362</v>
      </c>
      <c r="R92" s="51">
        <v>0</v>
      </c>
      <c r="S92" s="51">
        <v>362</v>
      </c>
      <c r="T92" s="51">
        <v>0</v>
      </c>
      <c r="U92" s="51">
        <f t="shared" si="15"/>
        <v>0</v>
      </c>
      <c r="V92" s="51">
        <v>0</v>
      </c>
      <c r="W92" s="51">
        <v>0</v>
      </c>
      <c r="X92" s="51">
        <v>0</v>
      </c>
      <c r="Y92" s="51">
        <f t="shared" si="16"/>
        <v>0</v>
      </c>
      <c r="Z92" s="51">
        <v>0</v>
      </c>
      <c r="AA92" s="51">
        <v>0</v>
      </c>
      <c r="AB92" s="51">
        <v>0</v>
      </c>
      <c r="AC92" s="51">
        <f t="shared" si="17"/>
        <v>40</v>
      </c>
      <c r="AD92" s="51">
        <v>0</v>
      </c>
      <c r="AE92" s="51">
        <v>40</v>
      </c>
      <c r="AF92" s="51">
        <v>0</v>
      </c>
      <c r="AG92" s="51">
        <v>95</v>
      </c>
      <c r="AH92" s="51">
        <v>0</v>
      </c>
    </row>
    <row r="93" spans="1:34" ht="13.5">
      <c r="A93" s="26" t="s">
        <v>221</v>
      </c>
      <c r="B93" s="49" t="s">
        <v>170</v>
      </c>
      <c r="C93" s="50" t="s">
        <v>171</v>
      </c>
      <c r="D93" s="51">
        <f t="shared" si="18"/>
        <v>1853</v>
      </c>
      <c r="E93" s="51">
        <v>1723</v>
      </c>
      <c r="F93" s="51">
        <v>130</v>
      </c>
      <c r="G93" s="51">
        <f t="shared" si="10"/>
        <v>1853</v>
      </c>
      <c r="H93" s="51">
        <f t="shared" si="11"/>
        <v>1594</v>
      </c>
      <c r="I93" s="51">
        <f t="shared" si="12"/>
        <v>0</v>
      </c>
      <c r="J93" s="51">
        <v>0</v>
      </c>
      <c r="K93" s="51">
        <v>0</v>
      </c>
      <c r="L93" s="51">
        <v>0</v>
      </c>
      <c r="M93" s="51">
        <f t="shared" si="13"/>
        <v>1378</v>
      </c>
      <c r="N93" s="51">
        <v>0</v>
      </c>
      <c r="O93" s="51">
        <v>1378</v>
      </c>
      <c r="P93" s="51">
        <v>0</v>
      </c>
      <c r="Q93" s="51">
        <f t="shared" si="14"/>
        <v>151</v>
      </c>
      <c r="R93" s="51">
        <v>0</v>
      </c>
      <c r="S93" s="51">
        <v>151</v>
      </c>
      <c r="T93" s="51">
        <v>0</v>
      </c>
      <c r="U93" s="51">
        <f t="shared" si="15"/>
        <v>0</v>
      </c>
      <c r="V93" s="51">
        <v>0</v>
      </c>
      <c r="W93" s="51">
        <v>0</v>
      </c>
      <c r="X93" s="51">
        <v>0</v>
      </c>
      <c r="Y93" s="51">
        <f t="shared" si="16"/>
        <v>0</v>
      </c>
      <c r="Z93" s="51">
        <v>0</v>
      </c>
      <c r="AA93" s="51">
        <v>0</v>
      </c>
      <c r="AB93" s="51">
        <v>0</v>
      </c>
      <c r="AC93" s="51">
        <f t="shared" si="17"/>
        <v>65</v>
      </c>
      <c r="AD93" s="51">
        <v>0</v>
      </c>
      <c r="AE93" s="51">
        <v>65</v>
      </c>
      <c r="AF93" s="51">
        <v>0</v>
      </c>
      <c r="AG93" s="51">
        <v>259</v>
      </c>
      <c r="AH93" s="51">
        <v>0</v>
      </c>
    </row>
    <row r="94" spans="1:34" ht="13.5">
      <c r="A94" s="26" t="s">
        <v>221</v>
      </c>
      <c r="B94" s="49" t="s">
        <v>172</v>
      </c>
      <c r="C94" s="50" t="s">
        <v>173</v>
      </c>
      <c r="D94" s="51">
        <f t="shared" si="18"/>
        <v>1045</v>
      </c>
      <c r="E94" s="51">
        <v>911</v>
      </c>
      <c r="F94" s="51">
        <v>134</v>
      </c>
      <c r="G94" s="51">
        <f t="shared" si="10"/>
        <v>1045</v>
      </c>
      <c r="H94" s="51">
        <f t="shared" si="11"/>
        <v>776</v>
      </c>
      <c r="I94" s="51">
        <f t="shared" si="12"/>
        <v>0</v>
      </c>
      <c r="J94" s="51">
        <v>0</v>
      </c>
      <c r="K94" s="51">
        <v>0</v>
      </c>
      <c r="L94" s="51">
        <v>0</v>
      </c>
      <c r="M94" s="51">
        <f t="shared" si="13"/>
        <v>604</v>
      </c>
      <c r="N94" s="51">
        <v>0</v>
      </c>
      <c r="O94" s="51">
        <v>604</v>
      </c>
      <c r="P94" s="51">
        <v>0</v>
      </c>
      <c r="Q94" s="51">
        <f t="shared" si="14"/>
        <v>131</v>
      </c>
      <c r="R94" s="51">
        <v>0</v>
      </c>
      <c r="S94" s="51">
        <v>131</v>
      </c>
      <c r="T94" s="51">
        <v>0</v>
      </c>
      <c r="U94" s="51">
        <f t="shared" si="15"/>
        <v>0</v>
      </c>
      <c r="V94" s="51">
        <v>0</v>
      </c>
      <c r="W94" s="51">
        <v>0</v>
      </c>
      <c r="X94" s="51">
        <v>0</v>
      </c>
      <c r="Y94" s="51">
        <f t="shared" si="16"/>
        <v>0</v>
      </c>
      <c r="Z94" s="51">
        <v>0</v>
      </c>
      <c r="AA94" s="51">
        <v>0</v>
      </c>
      <c r="AB94" s="51">
        <v>0</v>
      </c>
      <c r="AC94" s="51">
        <f t="shared" si="17"/>
        <v>41</v>
      </c>
      <c r="AD94" s="51">
        <v>0</v>
      </c>
      <c r="AE94" s="51">
        <v>41</v>
      </c>
      <c r="AF94" s="51">
        <v>0</v>
      </c>
      <c r="AG94" s="51">
        <v>269</v>
      </c>
      <c r="AH94" s="51">
        <v>0</v>
      </c>
    </row>
    <row r="95" spans="1:34" ht="13.5">
      <c r="A95" s="26" t="s">
        <v>221</v>
      </c>
      <c r="B95" s="49" t="s">
        <v>174</v>
      </c>
      <c r="C95" s="50" t="s">
        <v>175</v>
      </c>
      <c r="D95" s="51">
        <f t="shared" si="18"/>
        <v>12667</v>
      </c>
      <c r="E95" s="51">
        <v>11050</v>
      </c>
      <c r="F95" s="51">
        <v>1617</v>
      </c>
      <c r="G95" s="51">
        <f t="shared" si="10"/>
        <v>12667</v>
      </c>
      <c r="H95" s="51">
        <f t="shared" si="11"/>
        <v>11834</v>
      </c>
      <c r="I95" s="51">
        <f t="shared" si="12"/>
        <v>0</v>
      </c>
      <c r="J95" s="51">
        <v>0</v>
      </c>
      <c r="K95" s="51">
        <v>0</v>
      </c>
      <c r="L95" s="51">
        <v>0</v>
      </c>
      <c r="M95" s="51">
        <f t="shared" si="13"/>
        <v>10343</v>
      </c>
      <c r="N95" s="51">
        <v>0</v>
      </c>
      <c r="O95" s="51">
        <v>9591</v>
      </c>
      <c r="P95" s="51">
        <v>752</v>
      </c>
      <c r="Q95" s="51">
        <f t="shared" si="14"/>
        <v>239</v>
      </c>
      <c r="R95" s="51">
        <v>0</v>
      </c>
      <c r="S95" s="51">
        <v>234</v>
      </c>
      <c r="T95" s="51">
        <v>5</v>
      </c>
      <c r="U95" s="51">
        <f t="shared" si="15"/>
        <v>786</v>
      </c>
      <c r="V95" s="51">
        <v>0</v>
      </c>
      <c r="W95" s="51">
        <v>769</v>
      </c>
      <c r="X95" s="51">
        <v>17</v>
      </c>
      <c r="Y95" s="51">
        <f t="shared" si="16"/>
        <v>0</v>
      </c>
      <c r="Z95" s="51">
        <v>0</v>
      </c>
      <c r="AA95" s="51">
        <v>0</v>
      </c>
      <c r="AB95" s="51">
        <v>0</v>
      </c>
      <c r="AC95" s="51">
        <f t="shared" si="17"/>
        <v>466</v>
      </c>
      <c r="AD95" s="51">
        <v>0</v>
      </c>
      <c r="AE95" s="51">
        <v>456</v>
      </c>
      <c r="AF95" s="51">
        <v>10</v>
      </c>
      <c r="AG95" s="51">
        <v>833</v>
      </c>
      <c r="AH95" s="51">
        <v>0</v>
      </c>
    </row>
    <row r="96" spans="1:34" ht="13.5">
      <c r="A96" s="26" t="s">
        <v>221</v>
      </c>
      <c r="B96" s="49" t="s">
        <v>176</v>
      </c>
      <c r="C96" s="50" t="s">
        <v>177</v>
      </c>
      <c r="D96" s="51">
        <f t="shared" si="18"/>
        <v>1803</v>
      </c>
      <c r="E96" s="51">
        <v>1731</v>
      </c>
      <c r="F96" s="51">
        <v>72</v>
      </c>
      <c r="G96" s="51">
        <f t="shared" si="10"/>
        <v>1803</v>
      </c>
      <c r="H96" s="51">
        <f t="shared" si="11"/>
        <v>1715</v>
      </c>
      <c r="I96" s="51">
        <f t="shared" si="12"/>
        <v>0</v>
      </c>
      <c r="J96" s="51">
        <v>0</v>
      </c>
      <c r="K96" s="51">
        <v>0</v>
      </c>
      <c r="L96" s="51">
        <v>0</v>
      </c>
      <c r="M96" s="51">
        <f t="shared" si="13"/>
        <v>1397</v>
      </c>
      <c r="N96" s="51">
        <v>0</v>
      </c>
      <c r="O96" s="51">
        <v>1397</v>
      </c>
      <c r="P96" s="51">
        <v>0</v>
      </c>
      <c r="Q96" s="51">
        <f t="shared" si="14"/>
        <v>0</v>
      </c>
      <c r="R96" s="51">
        <v>0</v>
      </c>
      <c r="S96" s="51">
        <v>0</v>
      </c>
      <c r="T96" s="51">
        <v>0</v>
      </c>
      <c r="U96" s="51">
        <f t="shared" si="15"/>
        <v>286</v>
      </c>
      <c r="V96" s="51">
        <v>0</v>
      </c>
      <c r="W96" s="51">
        <v>286</v>
      </c>
      <c r="X96" s="51">
        <v>0</v>
      </c>
      <c r="Y96" s="51">
        <f t="shared" si="16"/>
        <v>7</v>
      </c>
      <c r="Z96" s="51">
        <v>0</v>
      </c>
      <c r="AA96" s="51">
        <v>7</v>
      </c>
      <c r="AB96" s="51">
        <v>0</v>
      </c>
      <c r="AC96" s="51">
        <f t="shared" si="17"/>
        <v>25</v>
      </c>
      <c r="AD96" s="51">
        <v>0</v>
      </c>
      <c r="AE96" s="51">
        <v>25</v>
      </c>
      <c r="AF96" s="51">
        <v>0</v>
      </c>
      <c r="AG96" s="51">
        <v>88</v>
      </c>
      <c r="AH96" s="51">
        <v>0</v>
      </c>
    </row>
    <row r="97" spans="1:34" ht="13.5">
      <c r="A97" s="26" t="s">
        <v>221</v>
      </c>
      <c r="B97" s="49" t="s">
        <v>178</v>
      </c>
      <c r="C97" s="50" t="s">
        <v>196</v>
      </c>
      <c r="D97" s="51">
        <f t="shared" si="18"/>
        <v>2560</v>
      </c>
      <c r="E97" s="51">
        <v>1408</v>
      </c>
      <c r="F97" s="51">
        <v>1152</v>
      </c>
      <c r="G97" s="51">
        <f t="shared" si="10"/>
        <v>2560</v>
      </c>
      <c r="H97" s="51">
        <f t="shared" si="11"/>
        <v>2438</v>
      </c>
      <c r="I97" s="51">
        <f t="shared" si="12"/>
        <v>0</v>
      </c>
      <c r="J97" s="51">
        <v>0</v>
      </c>
      <c r="K97" s="51">
        <v>0</v>
      </c>
      <c r="L97" s="51">
        <v>0</v>
      </c>
      <c r="M97" s="51">
        <f t="shared" si="13"/>
        <v>2141</v>
      </c>
      <c r="N97" s="51">
        <v>0</v>
      </c>
      <c r="O97" s="51">
        <v>2035</v>
      </c>
      <c r="P97" s="51">
        <v>106</v>
      </c>
      <c r="Q97" s="51">
        <f t="shared" si="14"/>
        <v>294</v>
      </c>
      <c r="R97" s="51">
        <v>0</v>
      </c>
      <c r="S97" s="51">
        <v>256</v>
      </c>
      <c r="T97" s="51">
        <v>38</v>
      </c>
      <c r="U97" s="51">
        <f t="shared" si="15"/>
        <v>0</v>
      </c>
      <c r="V97" s="51">
        <v>0</v>
      </c>
      <c r="W97" s="51">
        <v>0</v>
      </c>
      <c r="X97" s="51">
        <v>0</v>
      </c>
      <c r="Y97" s="51">
        <f t="shared" si="16"/>
        <v>0</v>
      </c>
      <c r="Z97" s="51">
        <v>0</v>
      </c>
      <c r="AA97" s="51">
        <v>0</v>
      </c>
      <c r="AB97" s="51">
        <v>0</v>
      </c>
      <c r="AC97" s="51">
        <f t="shared" si="17"/>
        <v>3</v>
      </c>
      <c r="AD97" s="51">
        <v>0</v>
      </c>
      <c r="AE97" s="51">
        <v>3</v>
      </c>
      <c r="AF97" s="51">
        <v>0</v>
      </c>
      <c r="AG97" s="51">
        <v>122</v>
      </c>
      <c r="AH97" s="51">
        <v>0</v>
      </c>
    </row>
    <row r="98" spans="1:34" ht="13.5">
      <c r="A98" s="26" t="s">
        <v>221</v>
      </c>
      <c r="B98" s="49" t="s">
        <v>179</v>
      </c>
      <c r="C98" s="50" t="s">
        <v>180</v>
      </c>
      <c r="D98" s="51">
        <f t="shared" si="18"/>
        <v>2540</v>
      </c>
      <c r="E98" s="51">
        <v>2179</v>
      </c>
      <c r="F98" s="51">
        <v>361</v>
      </c>
      <c r="G98" s="51">
        <f t="shared" si="10"/>
        <v>2540</v>
      </c>
      <c r="H98" s="51">
        <f t="shared" si="11"/>
        <v>2179</v>
      </c>
      <c r="I98" s="51">
        <f t="shared" si="12"/>
        <v>0</v>
      </c>
      <c r="J98" s="51">
        <v>0</v>
      </c>
      <c r="K98" s="51">
        <v>0</v>
      </c>
      <c r="L98" s="51">
        <v>0</v>
      </c>
      <c r="M98" s="51">
        <f t="shared" si="13"/>
        <v>1799</v>
      </c>
      <c r="N98" s="51">
        <v>0</v>
      </c>
      <c r="O98" s="51">
        <v>1799</v>
      </c>
      <c r="P98" s="51">
        <v>0</v>
      </c>
      <c r="Q98" s="51">
        <f t="shared" si="14"/>
        <v>0</v>
      </c>
      <c r="R98" s="51">
        <v>0</v>
      </c>
      <c r="S98" s="51">
        <v>0</v>
      </c>
      <c r="T98" s="51">
        <v>0</v>
      </c>
      <c r="U98" s="51">
        <f t="shared" si="15"/>
        <v>345</v>
      </c>
      <c r="V98" s="51">
        <v>0</v>
      </c>
      <c r="W98" s="51">
        <v>345</v>
      </c>
      <c r="X98" s="51">
        <v>0</v>
      </c>
      <c r="Y98" s="51">
        <f t="shared" si="16"/>
        <v>0</v>
      </c>
      <c r="Z98" s="51">
        <v>0</v>
      </c>
      <c r="AA98" s="51">
        <v>0</v>
      </c>
      <c r="AB98" s="51">
        <v>0</v>
      </c>
      <c r="AC98" s="51">
        <f t="shared" si="17"/>
        <v>35</v>
      </c>
      <c r="AD98" s="51">
        <v>0</v>
      </c>
      <c r="AE98" s="51">
        <v>35</v>
      </c>
      <c r="AF98" s="51">
        <v>0</v>
      </c>
      <c r="AG98" s="51">
        <v>361</v>
      </c>
      <c r="AH98" s="51">
        <v>0</v>
      </c>
    </row>
    <row r="99" spans="1:34" ht="13.5">
      <c r="A99" s="26" t="s">
        <v>221</v>
      </c>
      <c r="B99" s="49" t="s">
        <v>181</v>
      </c>
      <c r="C99" s="50" t="s">
        <v>182</v>
      </c>
      <c r="D99" s="51">
        <f t="shared" si="18"/>
        <v>3736</v>
      </c>
      <c r="E99" s="51">
        <v>3524</v>
      </c>
      <c r="F99" s="51">
        <v>212</v>
      </c>
      <c r="G99" s="51">
        <f t="shared" si="10"/>
        <v>3736</v>
      </c>
      <c r="H99" s="51">
        <f t="shared" si="11"/>
        <v>3524</v>
      </c>
      <c r="I99" s="51">
        <f t="shared" si="12"/>
        <v>0</v>
      </c>
      <c r="J99" s="51">
        <v>0</v>
      </c>
      <c r="K99" s="51">
        <v>0</v>
      </c>
      <c r="L99" s="51">
        <v>0</v>
      </c>
      <c r="M99" s="51">
        <f t="shared" si="13"/>
        <v>3056</v>
      </c>
      <c r="N99" s="51">
        <v>0</v>
      </c>
      <c r="O99" s="51">
        <v>3056</v>
      </c>
      <c r="P99" s="51">
        <v>0</v>
      </c>
      <c r="Q99" s="51">
        <f t="shared" si="14"/>
        <v>348</v>
      </c>
      <c r="R99" s="51">
        <v>0</v>
      </c>
      <c r="S99" s="51">
        <v>348</v>
      </c>
      <c r="T99" s="51">
        <v>0</v>
      </c>
      <c r="U99" s="51">
        <f t="shared" si="15"/>
        <v>0</v>
      </c>
      <c r="V99" s="51">
        <v>0</v>
      </c>
      <c r="W99" s="51">
        <v>0</v>
      </c>
      <c r="X99" s="51">
        <v>0</v>
      </c>
      <c r="Y99" s="51">
        <f t="shared" si="16"/>
        <v>1</v>
      </c>
      <c r="Z99" s="51">
        <v>0</v>
      </c>
      <c r="AA99" s="51">
        <v>1</v>
      </c>
      <c r="AB99" s="51">
        <v>0</v>
      </c>
      <c r="AC99" s="51">
        <f t="shared" si="17"/>
        <v>119</v>
      </c>
      <c r="AD99" s="51">
        <v>0</v>
      </c>
      <c r="AE99" s="51">
        <v>119</v>
      </c>
      <c r="AF99" s="51">
        <v>0</v>
      </c>
      <c r="AG99" s="51">
        <v>212</v>
      </c>
      <c r="AH99" s="51">
        <v>4</v>
      </c>
    </row>
    <row r="100" spans="1:34" ht="13.5">
      <c r="A100" s="26" t="s">
        <v>221</v>
      </c>
      <c r="B100" s="49" t="s">
        <v>183</v>
      </c>
      <c r="C100" s="50" t="s">
        <v>184</v>
      </c>
      <c r="D100" s="51">
        <f t="shared" si="18"/>
        <v>2118</v>
      </c>
      <c r="E100" s="51">
        <v>1871</v>
      </c>
      <c r="F100" s="51">
        <v>247</v>
      </c>
      <c r="G100" s="51">
        <f t="shared" si="10"/>
        <v>2118</v>
      </c>
      <c r="H100" s="51">
        <f t="shared" si="11"/>
        <v>1871</v>
      </c>
      <c r="I100" s="51">
        <f t="shared" si="12"/>
        <v>0</v>
      </c>
      <c r="J100" s="51">
        <v>0</v>
      </c>
      <c r="K100" s="51">
        <v>0</v>
      </c>
      <c r="L100" s="51">
        <v>0</v>
      </c>
      <c r="M100" s="51">
        <f t="shared" si="13"/>
        <v>1650</v>
      </c>
      <c r="N100" s="51">
        <v>0</v>
      </c>
      <c r="O100" s="51">
        <v>1650</v>
      </c>
      <c r="P100" s="51">
        <v>0</v>
      </c>
      <c r="Q100" s="51">
        <f t="shared" si="14"/>
        <v>88</v>
      </c>
      <c r="R100" s="51">
        <v>0</v>
      </c>
      <c r="S100" s="51">
        <v>88</v>
      </c>
      <c r="T100" s="51">
        <v>0</v>
      </c>
      <c r="U100" s="51">
        <f t="shared" si="15"/>
        <v>56</v>
      </c>
      <c r="V100" s="51">
        <v>0</v>
      </c>
      <c r="W100" s="51">
        <v>56</v>
      </c>
      <c r="X100" s="51">
        <v>0</v>
      </c>
      <c r="Y100" s="51">
        <f t="shared" si="16"/>
        <v>1</v>
      </c>
      <c r="Z100" s="51">
        <v>0</v>
      </c>
      <c r="AA100" s="51">
        <v>1</v>
      </c>
      <c r="AB100" s="51">
        <v>0</v>
      </c>
      <c r="AC100" s="51">
        <f t="shared" si="17"/>
        <v>76</v>
      </c>
      <c r="AD100" s="51">
        <v>0</v>
      </c>
      <c r="AE100" s="51">
        <v>76</v>
      </c>
      <c r="AF100" s="51">
        <v>0</v>
      </c>
      <c r="AG100" s="51">
        <v>247</v>
      </c>
      <c r="AH100" s="51">
        <v>150</v>
      </c>
    </row>
    <row r="101" spans="1:34" ht="13.5">
      <c r="A101" s="26" t="s">
        <v>221</v>
      </c>
      <c r="B101" s="49" t="s">
        <v>185</v>
      </c>
      <c r="C101" s="50" t="s">
        <v>186</v>
      </c>
      <c r="D101" s="51">
        <f t="shared" si="18"/>
        <v>2365</v>
      </c>
      <c r="E101" s="51">
        <v>2221</v>
      </c>
      <c r="F101" s="51">
        <v>144</v>
      </c>
      <c r="G101" s="51">
        <f t="shared" si="10"/>
        <v>2365</v>
      </c>
      <c r="H101" s="51">
        <f t="shared" si="11"/>
        <v>2221</v>
      </c>
      <c r="I101" s="51">
        <f t="shared" si="12"/>
        <v>0</v>
      </c>
      <c r="J101" s="51">
        <v>0</v>
      </c>
      <c r="K101" s="51">
        <v>0</v>
      </c>
      <c r="L101" s="51">
        <v>0</v>
      </c>
      <c r="M101" s="51">
        <f t="shared" si="13"/>
        <v>1897</v>
      </c>
      <c r="N101" s="51">
        <v>0</v>
      </c>
      <c r="O101" s="51">
        <v>1897</v>
      </c>
      <c r="P101" s="51">
        <v>0</v>
      </c>
      <c r="Q101" s="51">
        <f t="shared" si="14"/>
        <v>269</v>
      </c>
      <c r="R101" s="51">
        <v>0</v>
      </c>
      <c r="S101" s="51">
        <v>269</v>
      </c>
      <c r="T101" s="51">
        <v>0</v>
      </c>
      <c r="U101" s="51">
        <f t="shared" si="15"/>
        <v>0</v>
      </c>
      <c r="V101" s="51">
        <v>0</v>
      </c>
      <c r="W101" s="51">
        <v>0</v>
      </c>
      <c r="X101" s="51">
        <v>0</v>
      </c>
      <c r="Y101" s="51">
        <f t="shared" si="16"/>
        <v>1</v>
      </c>
      <c r="Z101" s="51">
        <v>1</v>
      </c>
      <c r="AA101" s="51">
        <v>0</v>
      </c>
      <c r="AB101" s="51">
        <v>0</v>
      </c>
      <c r="AC101" s="51">
        <f t="shared" si="17"/>
        <v>54</v>
      </c>
      <c r="AD101" s="51">
        <v>0</v>
      </c>
      <c r="AE101" s="51">
        <v>54</v>
      </c>
      <c r="AF101" s="51">
        <v>0</v>
      </c>
      <c r="AG101" s="51">
        <v>144</v>
      </c>
      <c r="AH101" s="51">
        <v>4</v>
      </c>
    </row>
    <row r="102" spans="1:34" ht="13.5">
      <c r="A102" s="26" t="s">
        <v>221</v>
      </c>
      <c r="B102" s="49" t="s">
        <v>187</v>
      </c>
      <c r="C102" s="50" t="s">
        <v>188</v>
      </c>
      <c r="D102" s="51">
        <f t="shared" si="18"/>
        <v>1063</v>
      </c>
      <c r="E102" s="51">
        <v>1021</v>
      </c>
      <c r="F102" s="51">
        <v>42</v>
      </c>
      <c r="G102" s="51">
        <f t="shared" si="10"/>
        <v>1063</v>
      </c>
      <c r="H102" s="51">
        <f t="shared" si="11"/>
        <v>1021</v>
      </c>
      <c r="I102" s="51">
        <f t="shared" si="12"/>
        <v>0</v>
      </c>
      <c r="J102" s="51">
        <v>0</v>
      </c>
      <c r="K102" s="51">
        <v>0</v>
      </c>
      <c r="L102" s="51">
        <v>0</v>
      </c>
      <c r="M102" s="51">
        <f t="shared" si="13"/>
        <v>826</v>
      </c>
      <c r="N102" s="51">
        <v>826</v>
      </c>
      <c r="O102" s="51">
        <v>0</v>
      </c>
      <c r="P102" s="51">
        <v>0</v>
      </c>
      <c r="Q102" s="51">
        <f t="shared" si="14"/>
        <v>46</v>
      </c>
      <c r="R102" s="51">
        <v>0</v>
      </c>
      <c r="S102" s="51">
        <v>46</v>
      </c>
      <c r="T102" s="51">
        <v>0</v>
      </c>
      <c r="U102" s="51">
        <f t="shared" si="15"/>
        <v>100</v>
      </c>
      <c r="V102" s="51">
        <v>0</v>
      </c>
      <c r="W102" s="51">
        <v>100</v>
      </c>
      <c r="X102" s="51">
        <v>0</v>
      </c>
      <c r="Y102" s="51">
        <f t="shared" si="16"/>
        <v>1</v>
      </c>
      <c r="Z102" s="51">
        <v>1</v>
      </c>
      <c r="AA102" s="51">
        <v>0</v>
      </c>
      <c r="AB102" s="51">
        <v>0</v>
      </c>
      <c r="AC102" s="51">
        <f t="shared" si="17"/>
        <v>48</v>
      </c>
      <c r="AD102" s="51">
        <v>0</v>
      </c>
      <c r="AE102" s="51">
        <v>48</v>
      </c>
      <c r="AF102" s="51">
        <v>0</v>
      </c>
      <c r="AG102" s="51">
        <v>42</v>
      </c>
      <c r="AH102" s="51">
        <v>170</v>
      </c>
    </row>
    <row r="103" spans="1:34" ht="13.5">
      <c r="A103" s="26" t="s">
        <v>221</v>
      </c>
      <c r="B103" s="49" t="s">
        <v>189</v>
      </c>
      <c r="C103" s="50" t="s">
        <v>190</v>
      </c>
      <c r="D103" s="51">
        <f>E103+F103</f>
        <v>1074</v>
      </c>
      <c r="E103" s="51">
        <v>987</v>
      </c>
      <c r="F103" s="51">
        <v>87</v>
      </c>
      <c r="G103" s="51">
        <f t="shared" si="10"/>
        <v>1074</v>
      </c>
      <c r="H103" s="51">
        <f t="shared" si="11"/>
        <v>987</v>
      </c>
      <c r="I103" s="51">
        <f t="shared" si="12"/>
        <v>0</v>
      </c>
      <c r="J103" s="51">
        <v>0</v>
      </c>
      <c r="K103" s="51">
        <v>0</v>
      </c>
      <c r="L103" s="51">
        <v>0</v>
      </c>
      <c r="M103" s="51">
        <f t="shared" si="13"/>
        <v>789</v>
      </c>
      <c r="N103" s="51">
        <v>789</v>
      </c>
      <c r="O103" s="51">
        <v>0</v>
      </c>
      <c r="P103" s="51">
        <v>0</v>
      </c>
      <c r="Q103" s="51">
        <f t="shared" si="14"/>
        <v>7</v>
      </c>
      <c r="R103" s="51">
        <v>0</v>
      </c>
      <c r="S103" s="51">
        <v>7</v>
      </c>
      <c r="T103" s="51">
        <v>0</v>
      </c>
      <c r="U103" s="51">
        <f t="shared" si="15"/>
        <v>128</v>
      </c>
      <c r="V103" s="51">
        <v>0</v>
      </c>
      <c r="W103" s="51">
        <v>128</v>
      </c>
      <c r="X103" s="51">
        <v>0</v>
      </c>
      <c r="Y103" s="51">
        <f t="shared" si="16"/>
        <v>2</v>
      </c>
      <c r="Z103" s="51">
        <v>2</v>
      </c>
      <c r="AA103" s="51">
        <v>0</v>
      </c>
      <c r="AB103" s="51">
        <v>0</v>
      </c>
      <c r="AC103" s="51">
        <f t="shared" si="17"/>
        <v>61</v>
      </c>
      <c r="AD103" s="51">
        <v>61</v>
      </c>
      <c r="AE103" s="51">
        <v>0</v>
      </c>
      <c r="AF103" s="51">
        <v>0</v>
      </c>
      <c r="AG103" s="51">
        <v>87</v>
      </c>
      <c r="AH103" s="51">
        <v>200</v>
      </c>
    </row>
    <row r="104" spans="1:34" ht="13.5">
      <c r="A104" s="79" t="s">
        <v>288</v>
      </c>
      <c r="B104" s="80"/>
      <c r="C104" s="81"/>
      <c r="D104" s="51">
        <f aca="true" t="shared" si="19" ref="D104:AH104">SUM(D7:D103)</f>
        <v>2120708</v>
      </c>
      <c r="E104" s="51">
        <f t="shared" si="19"/>
        <v>1343995</v>
      </c>
      <c r="F104" s="51">
        <f t="shared" si="19"/>
        <v>776713</v>
      </c>
      <c r="G104" s="51">
        <f t="shared" si="19"/>
        <v>2120708</v>
      </c>
      <c r="H104" s="51">
        <f t="shared" si="19"/>
        <v>1803783</v>
      </c>
      <c r="I104" s="51">
        <f t="shared" si="19"/>
        <v>409227</v>
      </c>
      <c r="J104" s="51">
        <f t="shared" si="19"/>
        <v>158006</v>
      </c>
      <c r="K104" s="51">
        <f t="shared" si="19"/>
        <v>156066</v>
      </c>
      <c r="L104" s="51">
        <f t="shared" si="19"/>
        <v>95155</v>
      </c>
      <c r="M104" s="51">
        <f t="shared" si="19"/>
        <v>1208118</v>
      </c>
      <c r="N104" s="51">
        <f t="shared" si="19"/>
        <v>162531</v>
      </c>
      <c r="O104" s="51">
        <f t="shared" si="19"/>
        <v>713090</v>
      </c>
      <c r="P104" s="51">
        <f t="shared" si="19"/>
        <v>332497</v>
      </c>
      <c r="Q104" s="51">
        <f t="shared" si="19"/>
        <v>69977</v>
      </c>
      <c r="R104" s="51">
        <f t="shared" si="19"/>
        <v>9889</v>
      </c>
      <c r="S104" s="51">
        <f t="shared" si="19"/>
        <v>46460</v>
      </c>
      <c r="T104" s="51">
        <f t="shared" si="19"/>
        <v>13628</v>
      </c>
      <c r="U104" s="51">
        <f t="shared" si="19"/>
        <v>89801</v>
      </c>
      <c r="V104" s="51">
        <f t="shared" si="19"/>
        <v>27710</v>
      </c>
      <c r="W104" s="51">
        <f t="shared" si="19"/>
        <v>58782</v>
      </c>
      <c r="X104" s="51">
        <f t="shared" si="19"/>
        <v>3309</v>
      </c>
      <c r="Y104" s="51">
        <f t="shared" si="19"/>
        <v>542</v>
      </c>
      <c r="Z104" s="51">
        <f t="shared" si="19"/>
        <v>198</v>
      </c>
      <c r="AA104" s="51">
        <f t="shared" si="19"/>
        <v>262</v>
      </c>
      <c r="AB104" s="51">
        <f t="shared" si="19"/>
        <v>82</v>
      </c>
      <c r="AC104" s="51">
        <f t="shared" si="19"/>
        <v>26118</v>
      </c>
      <c r="AD104" s="51">
        <f t="shared" si="19"/>
        <v>2635</v>
      </c>
      <c r="AE104" s="51">
        <f t="shared" si="19"/>
        <v>18750</v>
      </c>
      <c r="AF104" s="51">
        <f t="shared" si="19"/>
        <v>4733</v>
      </c>
      <c r="AG104" s="51">
        <f t="shared" si="19"/>
        <v>316925</v>
      </c>
      <c r="AH104" s="51">
        <f t="shared" si="19"/>
        <v>5013</v>
      </c>
    </row>
  </sheetData>
  <mergeCells count="14">
    <mergeCell ref="A104:C104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10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39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41</v>
      </c>
      <c r="C2" s="67" t="s">
        <v>44</v>
      </c>
      <c r="D2" s="29" t="s">
        <v>32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33</v>
      </c>
      <c r="V2" s="32"/>
      <c r="W2" s="32"/>
      <c r="X2" s="32"/>
      <c r="Y2" s="32"/>
      <c r="Z2" s="32"/>
      <c r="AA2" s="33"/>
      <c r="AB2" s="29" t="s">
        <v>34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45</v>
      </c>
      <c r="G3" s="83"/>
      <c r="H3" s="83"/>
      <c r="I3" s="83"/>
      <c r="J3" s="83"/>
      <c r="K3" s="84"/>
      <c r="L3" s="67" t="s">
        <v>46</v>
      </c>
      <c r="M3" s="16" t="s">
        <v>291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47</v>
      </c>
      <c r="AD3" s="67" t="s">
        <v>48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42</v>
      </c>
      <c r="P5" s="8" t="s">
        <v>19</v>
      </c>
      <c r="Q5" s="20" t="s">
        <v>49</v>
      </c>
      <c r="R5" s="8" t="s">
        <v>20</v>
      </c>
      <c r="S5" s="20" t="s">
        <v>76</v>
      </c>
      <c r="T5" s="8" t="s">
        <v>43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50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221</v>
      </c>
      <c r="B7" s="49" t="s">
        <v>222</v>
      </c>
      <c r="C7" s="50" t="s">
        <v>223</v>
      </c>
      <c r="D7" s="51">
        <f aca="true" t="shared" si="0" ref="D7:D70">E7+F7+L7+M7</f>
        <v>520007</v>
      </c>
      <c r="E7" s="51">
        <v>476242</v>
      </c>
      <c r="F7" s="51">
        <f aca="true" t="shared" si="1" ref="F7:F43">SUM(G7:K7)</f>
        <v>35347</v>
      </c>
      <c r="G7" s="51">
        <v>18103</v>
      </c>
      <c r="H7" s="51">
        <v>17244</v>
      </c>
      <c r="I7" s="51">
        <v>0</v>
      </c>
      <c r="J7" s="51">
        <v>0</v>
      </c>
      <c r="K7" s="51">
        <v>0</v>
      </c>
      <c r="L7" s="51">
        <v>8418</v>
      </c>
      <c r="M7" s="51">
        <f aca="true" t="shared" si="2" ref="M7:M43">SUM(N7:T7)</f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 aca="true" t="shared" si="3" ref="U7:U43">SUM(V7:AA7)</f>
        <v>495519</v>
      </c>
      <c r="V7" s="51">
        <v>476242</v>
      </c>
      <c r="W7" s="51">
        <v>15599</v>
      </c>
      <c r="X7" s="51">
        <v>3678</v>
      </c>
      <c r="Y7" s="51">
        <v>0</v>
      </c>
      <c r="Z7" s="51">
        <v>0</v>
      </c>
      <c r="AA7" s="51">
        <v>0</v>
      </c>
      <c r="AB7" s="51">
        <f aca="true" t="shared" si="4" ref="AB7:AB43">SUM(AC7:AE7)</f>
        <v>109440</v>
      </c>
      <c r="AC7" s="51">
        <v>8418</v>
      </c>
      <c r="AD7" s="51">
        <v>96901</v>
      </c>
      <c r="AE7" s="51">
        <f aca="true" t="shared" si="5" ref="AE7:AE43">SUM(AF7:AJ7)</f>
        <v>4121</v>
      </c>
      <c r="AF7" s="51">
        <v>0</v>
      </c>
      <c r="AG7" s="51">
        <v>4121</v>
      </c>
      <c r="AH7" s="51">
        <v>0</v>
      </c>
      <c r="AI7" s="51">
        <v>0</v>
      </c>
      <c r="AJ7" s="51">
        <v>0</v>
      </c>
    </row>
    <row r="8" spans="1:36" ht="13.5">
      <c r="A8" s="26" t="s">
        <v>221</v>
      </c>
      <c r="B8" s="49" t="s">
        <v>224</v>
      </c>
      <c r="C8" s="50" t="s">
        <v>225</v>
      </c>
      <c r="D8" s="51">
        <f t="shared" si="0"/>
        <v>693458</v>
      </c>
      <c r="E8" s="51">
        <v>620567</v>
      </c>
      <c r="F8" s="51">
        <f t="shared" si="1"/>
        <v>54688</v>
      </c>
      <c r="G8" s="51">
        <v>38391</v>
      </c>
      <c r="H8" s="51">
        <v>11461</v>
      </c>
      <c r="I8" s="51">
        <v>4836</v>
      </c>
      <c r="J8" s="51">
        <v>0</v>
      </c>
      <c r="K8" s="51">
        <v>0</v>
      </c>
      <c r="L8" s="51">
        <v>17140</v>
      </c>
      <c r="M8" s="51">
        <f t="shared" si="2"/>
        <v>1063</v>
      </c>
      <c r="N8" s="51">
        <v>1048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15</v>
      </c>
      <c r="U8" s="51">
        <f t="shared" si="3"/>
        <v>625465</v>
      </c>
      <c r="V8" s="51">
        <v>620567</v>
      </c>
      <c r="W8" s="51">
        <v>4283</v>
      </c>
      <c r="X8" s="51">
        <v>615</v>
      </c>
      <c r="Y8" s="51">
        <v>0</v>
      </c>
      <c r="Z8" s="51">
        <v>0</v>
      </c>
      <c r="AA8" s="51">
        <v>0</v>
      </c>
      <c r="AB8" s="51">
        <f t="shared" si="4"/>
        <v>129096</v>
      </c>
      <c r="AC8" s="51">
        <v>17140</v>
      </c>
      <c r="AD8" s="51">
        <v>90886</v>
      </c>
      <c r="AE8" s="51">
        <f t="shared" si="5"/>
        <v>21070</v>
      </c>
      <c r="AF8" s="51">
        <v>18782</v>
      </c>
      <c r="AG8" s="51">
        <v>2288</v>
      </c>
      <c r="AH8" s="51">
        <v>0</v>
      </c>
      <c r="AI8" s="51">
        <v>0</v>
      </c>
      <c r="AJ8" s="51">
        <v>0</v>
      </c>
    </row>
    <row r="9" spans="1:36" ht="13.5">
      <c r="A9" s="26" t="s">
        <v>221</v>
      </c>
      <c r="B9" s="49" t="s">
        <v>226</v>
      </c>
      <c r="C9" s="50" t="s">
        <v>227</v>
      </c>
      <c r="D9" s="51">
        <f t="shared" si="0"/>
        <v>61326</v>
      </c>
      <c r="E9" s="51">
        <v>51290</v>
      </c>
      <c r="F9" s="51">
        <f t="shared" si="1"/>
        <v>580</v>
      </c>
      <c r="G9" s="51">
        <v>0</v>
      </c>
      <c r="H9" s="51">
        <v>580</v>
      </c>
      <c r="I9" s="51">
        <v>0</v>
      </c>
      <c r="J9" s="51">
        <v>0</v>
      </c>
      <c r="K9" s="51">
        <v>0</v>
      </c>
      <c r="L9" s="51">
        <v>3144</v>
      </c>
      <c r="M9" s="51">
        <f t="shared" si="2"/>
        <v>6312</v>
      </c>
      <c r="N9" s="51">
        <v>4699</v>
      </c>
      <c r="O9" s="51">
        <v>0</v>
      </c>
      <c r="P9" s="51">
        <v>1113</v>
      </c>
      <c r="Q9" s="51">
        <v>0</v>
      </c>
      <c r="R9" s="51">
        <v>0</v>
      </c>
      <c r="S9" s="51">
        <v>0</v>
      </c>
      <c r="T9" s="51">
        <v>500</v>
      </c>
      <c r="U9" s="51">
        <f t="shared" si="3"/>
        <v>51290</v>
      </c>
      <c r="V9" s="51">
        <v>51290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f t="shared" si="4"/>
        <v>10609</v>
      </c>
      <c r="AC9" s="51">
        <v>3144</v>
      </c>
      <c r="AD9" s="51">
        <v>7465</v>
      </c>
      <c r="AE9" s="51">
        <f t="shared" si="5"/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221</v>
      </c>
      <c r="B10" s="49" t="s">
        <v>228</v>
      </c>
      <c r="C10" s="50" t="s">
        <v>229</v>
      </c>
      <c r="D10" s="51">
        <f t="shared" si="0"/>
        <v>95430</v>
      </c>
      <c r="E10" s="51">
        <v>71828</v>
      </c>
      <c r="F10" s="51">
        <f t="shared" si="1"/>
        <v>10439</v>
      </c>
      <c r="G10" s="51">
        <v>6479</v>
      </c>
      <c r="H10" s="51">
        <v>1802</v>
      </c>
      <c r="I10" s="51">
        <v>0</v>
      </c>
      <c r="J10" s="51">
        <v>0</v>
      </c>
      <c r="K10" s="51">
        <v>2158</v>
      </c>
      <c r="L10" s="51">
        <v>0</v>
      </c>
      <c r="M10" s="51">
        <f t="shared" si="2"/>
        <v>13163</v>
      </c>
      <c r="N10" s="51">
        <v>9182</v>
      </c>
      <c r="O10" s="51">
        <v>1289</v>
      </c>
      <c r="P10" s="51">
        <v>2287</v>
      </c>
      <c r="Q10" s="51">
        <v>0</v>
      </c>
      <c r="R10" s="51">
        <v>3</v>
      </c>
      <c r="S10" s="51">
        <v>0</v>
      </c>
      <c r="T10" s="51">
        <v>402</v>
      </c>
      <c r="U10" s="51">
        <f t="shared" si="3"/>
        <v>79022</v>
      </c>
      <c r="V10" s="51">
        <v>71828</v>
      </c>
      <c r="W10" s="51">
        <v>6479</v>
      </c>
      <c r="X10" s="51">
        <v>460</v>
      </c>
      <c r="Y10" s="51">
        <v>0</v>
      </c>
      <c r="Z10" s="51">
        <v>0</v>
      </c>
      <c r="AA10" s="51">
        <v>255</v>
      </c>
      <c r="AB10" s="51">
        <f t="shared" si="4"/>
        <v>11495</v>
      </c>
      <c r="AC10" s="51">
        <v>0</v>
      </c>
      <c r="AD10" s="51">
        <v>9592</v>
      </c>
      <c r="AE10" s="51">
        <f t="shared" si="5"/>
        <v>1903</v>
      </c>
      <c r="AF10" s="51">
        <v>0</v>
      </c>
      <c r="AG10" s="51">
        <v>0</v>
      </c>
      <c r="AH10" s="51">
        <v>0</v>
      </c>
      <c r="AI10" s="51">
        <v>0</v>
      </c>
      <c r="AJ10" s="51">
        <v>1903</v>
      </c>
    </row>
    <row r="11" spans="1:36" ht="13.5">
      <c r="A11" s="26" t="s">
        <v>221</v>
      </c>
      <c r="B11" s="49" t="s">
        <v>230</v>
      </c>
      <c r="C11" s="50" t="s">
        <v>231</v>
      </c>
      <c r="D11" s="51">
        <f t="shared" si="0"/>
        <v>20798</v>
      </c>
      <c r="E11" s="51">
        <v>18937</v>
      </c>
      <c r="F11" s="51">
        <f t="shared" si="1"/>
        <v>201</v>
      </c>
      <c r="G11" s="51">
        <v>153</v>
      </c>
      <c r="H11" s="51">
        <v>48</v>
      </c>
      <c r="I11" s="51">
        <v>0</v>
      </c>
      <c r="J11" s="51">
        <v>0</v>
      </c>
      <c r="K11" s="51">
        <v>0</v>
      </c>
      <c r="L11" s="51">
        <v>1541</v>
      </c>
      <c r="M11" s="51">
        <f t="shared" si="2"/>
        <v>119</v>
      </c>
      <c r="N11" s="51">
        <v>20</v>
      </c>
      <c r="O11" s="51">
        <v>14</v>
      </c>
      <c r="P11" s="51">
        <v>85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19046</v>
      </c>
      <c r="V11" s="51">
        <v>18937</v>
      </c>
      <c r="W11" s="51">
        <v>97</v>
      </c>
      <c r="X11" s="51">
        <v>12</v>
      </c>
      <c r="Y11" s="51">
        <v>0</v>
      </c>
      <c r="Z11" s="51">
        <v>0</v>
      </c>
      <c r="AA11" s="51">
        <v>0</v>
      </c>
      <c r="AB11" s="51">
        <f t="shared" si="4"/>
        <v>5084</v>
      </c>
      <c r="AC11" s="51">
        <v>1541</v>
      </c>
      <c r="AD11" s="51">
        <v>3543</v>
      </c>
      <c r="AE11" s="51">
        <f t="shared" si="5"/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221</v>
      </c>
      <c r="B12" s="49" t="s">
        <v>232</v>
      </c>
      <c r="C12" s="50" t="s">
        <v>233</v>
      </c>
      <c r="D12" s="51">
        <f t="shared" si="0"/>
        <v>29601</v>
      </c>
      <c r="E12" s="51">
        <v>26234</v>
      </c>
      <c r="F12" s="51">
        <f t="shared" si="1"/>
        <v>2533</v>
      </c>
      <c r="G12" s="51">
        <v>1129</v>
      </c>
      <c r="H12" s="51">
        <v>1404</v>
      </c>
      <c r="I12" s="51">
        <v>0</v>
      </c>
      <c r="J12" s="51">
        <v>0</v>
      </c>
      <c r="K12" s="51">
        <v>0</v>
      </c>
      <c r="L12" s="51">
        <v>0</v>
      </c>
      <c r="M12" s="51">
        <f t="shared" si="2"/>
        <v>834</v>
      </c>
      <c r="N12" s="51">
        <v>803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31</v>
      </c>
      <c r="U12" s="51">
        <f t="shared" si="3"/>
        <v>27617</v>
      </c>
      <c r="V12" s="51">
        <v>26234</v>
      </c>
      <c r="W12" s="51">
        <v>880</v>
      </c>
      <c r="X12" s="51">
        <v>503</v>
      </c>
      <c r="Y12" s="51">
        <v>0</v>
      </c>
      <c r="Z12" s="51">
        <v>0</v>
      </c>
      <c r="AA12" s="51">
        <v>0</v>
      </c>
      <c r="AB12" s="51">
        <f t="shared" si="4"/>
        <v>1425</v>
      </c>
      <c r="AC12" s="51">
        <v>0</v>
      </c>
      <c r="AD12" s="51">
        <v>1425</v>
      </c>
      <c r="AE12" s="51">
        <f t="shared" si="5"/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221</v>
      </c>
      <c r="B13" s="49" t="s">
        <v>234</v>
      </c>
      <c r="C13" s="50" t="s">
        <v>235</v>
      </c>
      <c r="D13" s="51">
        <f t="shared" si="0"/>
        <v>23827</v>
      </c>
      <c r="E13" s="51">
        <v>21229</v>
      </c>
      <c r="F13" s="51">
        <f t="shared" si="1"/>
        <v>2555</v>
      </c>
      <c r="G13" s="51">
        <v>199</v>
      </c>
      <c r="H13" s="51">
        <v>2356</v>
      </c>
      <c r="I13" s="51">
        <v>0</v>
      </c>
      <c r="J13" s="51">
        <v>0</v>
      </c>
      <c r="K13" s="51">
        <v>0</v>
      </c>
      <c r="L13" s="51">
        <v>43</v>
      </c>
      <c r="M13" s="51">
        <f t="shared" si="2"/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f t="shared" si="3"/>
        <v>21641</v>
      </c>
      <c r="V13" s="51">
        <v>21229</v>
      </c>
      <c r="W13" s="51">
        <v>60</v>
      </c>
      <c r="X13" s="51">
        <v>352</v>
      </c>
      <c r="Y13" s="51">
        <v>0</v>
      </c>
      <c r="Z13" s="51">
        <v>0</v>
      </c>
      <c r="AA13" s="51">
        <v>0</v>
      </c>
      <c r="AB13" s="51">
        <f t="shared" si="4"/>
        <v>3756</v>
      </c>
      <c r="AC13" s="51">
        <v>43</v>
      </c>
      <c r="AD13" s="51">
        <v>2762</v>
      </c>
      <c r="AE13" s="51">
        <f t="shared" si="5"/>
        <v>951</v>
      </c>
      <c r="AF13" s="51">
        <v>139</v>
      </c>
      <c r="AG13" s="51">
        <v>812</v>
      </c>
      <c r="AH13" s="51">
        <v>0</v>
      </c>
      <c r="AI13" s="51">
        <v>0</v>
      </c>
      <c r="AJ13" s="51">
        <v>0</v>
      </c>
    </row>
    <row r="14" spans="1:36" ht="13.5">
      <c r="A14" s="26" t="s">
        <v>221</v>
      </c>
      <c r="B14" s="49" t="s">
        <v>236</v>
      </c>
      <c r="C14" s="50" t="s">
        <v>237</v>
      </c>
      <c r="D14" s="51">
        <f t="shared" si="0"/>
        <v>14499</v>
      </c>
      <c r="E14" s="51">
        <v>9660</v>
      </c>
      <c r="F14" s="51">
        <f t="shared" si="1"/>
        <v>1997</v>
      </c>
      <c r="G14" s="51">
        <v>0</v>
      </c>
      <c r="H14" s="51">
        <v>1997</v>
      </c>
      <c r="I14" s="51">
        <v>0</v>
      </c>
      <c r="J14" s="51">
        <v>0</v>
      </c>
      <c r="K14" s="51">
        <v>0</v>
      </c>
      <c r="L14" s="51">
        <v>2842</v>
      </c>
      <c r="M14" s="51">
        <f t="shared" si="2"/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f t="shared" si="3"/>
        <v>9666</v>
      </c>
      <c r="V14" s="51">
        <v>9660</v>
      </c>
      <c r="W14" s="51">
        <v>0</v>
      </c>
      <c r="X14" s="51">
        <v>6</v>
      </c>
      <c r="Y14" s="51">
        <v>0</v>
      </c>
      <c r="Z14" s="51">
        <v>0</v>
      </c>
      <c r="AA14" s="51">
        <v>0</v>
      </c>
      <c r="AB14" s="51">
        <f t="shared" si="4"/>
        <v>4276</v>
      </c>
      <c r="AC14" s="51">
        <v>2842</v>
      </c>
      <c r="AD14" s="51">
        <v>1118</v>
      </c>
      <c r="AE14" s="51">
        <f t="shared" si="5"/>
        <v>316</v>
      </c>
      <c r="AF14" s="51">
        <v>0</v>
      </c>
      <c r="AG14" s="51">
        <v>316</v>
      </c>
      <c r="AH14" s="51">
        <v>0</v>
      </c>
      <c r="AI14" s="51">
        <v>0</v>
      </c>
      <c r="AJ14" s="51">
        <v>0</v>
      </c>
    </row>
    <row r="15" spans="1:36" ht="13.5">
      <c r="A15" s="26" t="s">
        <v>221</v>
      </c>
      <c r="B15" s="49" t="s">
        <v>238</v>
      </c>
      <c r="C15" s="50" t="s">
        <v>239</v>
      </c>
      <c r="D15" s="51">
        <f t="shared" si="0"/>
        <v>4221</v>
      </c>
      <c r="E15" s="51">
        <v>3728</v>
      </c>
      <c r="F15" s="51">
        <f t="shared" si="1"/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322</v>
      </c>
      <c r="M15" s="51">
        <f t="shared" si="2"/>
        <v>171</v>
      </c>
      <c r="N15" s="51">
        <v>0</v>
      </c>
      <c r="O15" s="51">
        <v>89</v>
      </c>
      <c r="P15" s="51">
        <v>60</v>
      </c>
      <c r="Q15" s="51">
        <v>22</v>
      </c>
      <c r="R15" s="51">
        <v>0</v>
      </c>
      <c r="S15" s="51">
        <v>0</v>
      </c>
      <c r="T15" s="51">
        <v>0</v>
      </c>
      <c r="U15" s="51">
        <f t="shared" si="3"/>
        <v>3728</v>
      </c>
      <c r="V15" s="51">
        <v>3728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867</v>
      </c>
      <c r="AC15" s="51">
        <v>322</v>
      </c>
      <c r="AD15" s="51">
        <v>545</v>
      </c>
      <c r="AE15" s="51">
        <f t="shared" si="5"/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221</v>
      </c>
      <c r="B16" s="49" t="s">
        <v>240</v>
      </c>
      <c r="C16" s="50" t="s">
        <v>241</v>
      </c>
      <c r="D16" s="51">
        <f t="shared" si="0"/>
        <v>14455</v>
      </c>
      <c r="E16" s="51">
        <v>13529</v>
      </c>
      <c r="F16" s="51">
        <f t="shared" si="1"/>
        <v>704</v>
      </c>
      <c r="G16" s="51">
        <v>0</v>
      </c>
      <c r="H16" s="51">
        <v>704</v>
      </c>
      <c r="I16" s="51">
        <v>0</v>
      </c>
      <c r="J16" s="51">
        <v>0</v>
      </c>
      <c r="K16" s="51">
        <v>0</v>
      </c>
      <c r="L16" s="51">
        <v>0</v>
      </c>
      <c r="M16" s="51">
        <f t="shared" si="2"/>
        <v>222</v>
      </c>
      <c r="N16" s="51">
        <v>222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f t="shared" si="3"/>
        <v>13529</v>
      </c>
      <c r="V16" s="51">
        <v>13529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1120</v>
      </c>
      <c r="AC16" s="51">
        <v>0</v>
      </c>
      <c r="AD16" s="51">
        <v>961</v>
      </c>
      <c r="AE16" s="51">
        <f t="shared" si="5"/>
        <v>159</v>
      </c>
      <c r="AF16" s="51">
        <v>0</v>
      </c>
      <c r="AG16" s="51">
        <v>159</v>
      </c>
      <c r="AH16" s="51">
        <v>0</v>
      </c>
      <c r="AI16" s="51">
        <v>0</v>
      </c>
      <c r="AJ16" s="51">
        <v>0</v>
      </c>
    </row>
    <row r="17" spans="1:36" ht="13.5">
      <c r="A17" s="26" t="s">
        <v>221</v>
      </c>
      <c r="B17" s="49" t="s">
        <v>242</v>
      </c>
      <c r="C17" s="50" t="s">
        <v>243</v>
      </c>
      <c r="D17" s="51">
        <f t="shared" si="0"/>
        <v>14755</v>
      </c>
      <c r="E17" s="51">
        <v>13454</v>
      </c>
      <c r="F17" s="51">
        <f t="shared" si="1"/>
        <v>1186</v>
      </c>
      <c r="G17" s="51">
        <v>669</v>
      </c>
      <c r="H17" s="51">
        <v>517</v>
      </c>
      <c r="I17" s="51">
        <v>0</v>
      </c>
      <c r="J17" s="51">
        <v>0</v>
      </c>
      <c r="K17" s="51">
        <v>0</v>
      </c>
      <c r="L17" s="51">
        <v>0</v>
      </c>
      <c r="M17" s="51">
        <f t="shared" si="2"/>
        <v>115</v>
      </c>
      <c r="N17" s="51">
        <v>109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6</v>
      </c>
      <c r="U17" s="51">
        <f t="shared" si="3"/>
        <v>13837</v>
      </c>
      <c r="V17" s="51">
        <v>13454</v>
      </c>
      <c r="W17" s="51">
        <v>378</v>
      </c>
      <c r="X17" s="51">
        <v>5</v>
      </c>
      <c r="Y17" s="51">
        <v>0</v>
      </c>
      <c r="Z17" s="51">
        <v>0</v>
      </c>
      <c r="AA17" s="51">
        <v>0</v>
      </c>
      <c r="AB17" s="51">
        <f t="shared" si="4"/>
        <v>541</v>
      </c>
      <c r="AC17" s="51">
        <v>0</v>
      </c>
      <c r="AD17" s="51">
        <v>541</v>
      </c>
      <c r="AE17" s="51">
        <f t="shared" si="5"/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</row>
    <row r="18" spans="1:36" ht="13.5">
      <c r="A18" s="26" t="s">
        <v>221</v>
      </c>
      <c r="B18" s="49" t="s">
        <v>244</v>
      </c>
      <c r="C18" s="50" t="s">
        <v>72</v>
      </c>
      <c r="D18" s="51">
        <f t="shared" si="0"/>
        <v>17220</v>
      </c>
      <c r="E18" s="51">
        <v>15515</v>
      </c>
      <c r="F18" s="51">
        <f t="shared" si="1"/>
        <v>1705</v>
      </c>
      <c r="G18" s="51">
        <v>619</v>
      </c>
      <c r="H18" s="51">
        <v>1086</v>
      </c>
      <c r="I18" s="51">
        <v>0</v>
      </c>
      <c r="J18" s="51">
        <v>0</v>
      </c>
      <c r="K18" s="51">
        <v>0</v>
      </c>
      <c r="L18" s="51">
        <v>0</v>
      </c>
      <c r="M18" s="51">
        <f t="shared" si="2"/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f t="shared" si="3"/>
        <v>15876</v>
      </c>
      <c r="V18" s="51">
        <v>15515</v>
      </c>
      <c r="W18" s="51">
        <v>350</v>
      </c>
      <c r="X18" s="51">
        <v>11</v>
      </c>
      <c r="Y18" s="51">
        <v>0</v>
      </c>
      <c r="Z18" s="51">
        <v>0</v>
      </c>
      <c r="AA18" s="51">
        <v>0</v>
      </c>
      <c r="AB18" s="51">
        <f t="shared" si="4"/>
        <v>619</v>
      </c>
      <c r="AC18" s="51">
        <v>0</v>
      </c>
      <c r="AD18" s="51">
        <v>619</v>
      </c>
      <c r="AE18" s="51">
        <f t="shared" si="5"/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221</v>
      </c>
      <c r="B19" s="49" t="s">
        <v>245</v>
      </c>
      <c r="C19" s="50" t="s">
        <v>246</v>
      </c>
      <c r="D19" s="51">
        <f t="shared" si="0"/>
        <v>13475</v>
      </c>
      <c r="E19" s="51">
        <v>11553</v>
      </c>
      <c r="F19" s="51">
        <f t="shared" si="1"/>
        <v>1335</v>
      </c>
      <c r="G19" s="51">
        <v>551</v>
      </c>
      <c r="H19" s="51">
        <v>784</v>
      </c>
      <c r="I19" s="51">
        <v>0</v>
      </c>
      <c r="J19" s="51">
        <v>0</v>
      </c>
      <c r="K19" s="51">
        <v>0</v>
      </c>
      <c r="L19" s="51">
        <v>0</v>
      </c>
      <c r="M19" s="51">
        <f t="shared" si="2"/>
        <v>587</v>
      </c>
      <c r="N19" s="51">
        <v>318</v>
      </c>
      <c r="O19" s="51">
        <v>234</v>
      </c>
      <c r="P19" s="51">
        <v>35</v>
      </c>
      <c r="Q19" s="51">
        <v>0</v>
      </c>
      <c r="R19" s="51">
        <v>0</v>
      </c>
      <c r="S19" s="51">
        <v>0</v>
      </c>
      <c r="T19" s="51">
        <v>0</v>
      </c>
      <c r="U19" s="51">
        <f t="shared" si="3"/>
        <v>11873</v>
      </c>
      <c r="V19" s="51">
        <v>11553</v>
      </c>
      <c r="W19" s="51">
        <v>312</v>
      </c>
      <c r="X19" s="51">
        <v>8</v>
      </c>
      <c r="Y19" s="51">
        <v>0</v>
      </c>
      <c r="Z19" s="51">
        <v>0</v>
      </c>
      <c r="AA19" s="51">
        <v>0</v>
      </c>
      <c r="AB19" s="51">
        <f t="shared" si="4"/>
        <v>1025</v>
      </c>
      <c r="AC19" s="51">
        <v>0</v>
      </c>
      <c r="AD19" s="51">
        <v>1025</v>
      </c>
      <c r="AE19" s="51">
        <f t="shared" si="5"/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221</v>
      </c>
      <c r="B20" s="49" t="s">
        <v>247</v>
      </c>
      <c r="C20" s="50" t="s">
        <v>248</v>
      </c>
      <c r="D20" s="51">
        <f t="shared" si="0"/>
        <v>27945</v>
      </c>
      <c r="E20" s="51">
        <v>24011</v>
      </c>
      <c r="F20" s="51">
        <f t="shared" si="1"/>
        <v>2487</v>
      </c>
      <c r="G20" s="51">
        <v>0</v>
      </c>
      <c r="H20" s="51">
        <v>2487</v>
      </c>
      <c r="I20" s="51">
        <v>0</v>
      </c>
      <c r="J20" s="51">
        <v>0</v>
      </c>
      <c r="K20" s="51">
        <v>0</v>
      </c>
      <c r="L20" s="51">
        <v>0</v>
      </c>
      <c r="M20" s="51">
        <f t="shared" si="2"/>
        <v>1447</v>
      </c>
      <c r="N20" s="51">
        <v>1447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24011</v>
      </c>
      <c r="V20" s="51">
        <v>24011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3395</v>
      </c>
      <c r="AC20" s="51">
        <v>0</v>
      </c>
      <c r="AD20" s="51">
        <v>3180</v>
      </c>
      <c r="AE20" s="51">
        <f t="shared" si="5"/>
        <v>215</v>
      </c>
      <c r="AF20" s="51">
        <v>0</v>
      </c>
      <c r="AG20" s="51">
        <v>215</v>
      </c>
      <c r="AH20" s="51">
        <v>0</v>
      </c>
      <c r="AI20" s="51">
        <v>0</v>
      </c>
      <c r="AJ20" s="51">
        <v>0</v>
      </c>
    </row>
    <row r="21" spans="1:36" ht="13.5">
      <c r="A21" s="26" t="s">
        <v>221</v>
      </c>
      <c r="B21" s="49" t="s">
        <v>249</v>
      </c>
      <c r="C21" s="50" t="s">
        <v>250</v>
      </c>
      <c r="D21" s="51">
        <f t="shared" si="0"/>
        <v>10721</v>
      </c>
      <c r="E21" s="51">
        <v>9107</v>
      </c>
      <c r="F21" s="51">
        <f t="shared" si="1"/>
        <v>1054</v>
      </c>
      <c r="G21" s="51">
        <v>438</v>
      </c>
      <c r="H21" s="51">
        <v>616</v>
      </c>
      <c r="I21" s="51">
        <v>0</v>
      </c>
      <c r="J21" s="51">
        <v>0</v>
      </c>
      <c r="K21" s="51">
        <v>0</v>
      </c>
      <c r="L21" s="51">
        <v>60</v>
      </c>
      <c r="M21" s="51">
        <f t="shared" si="2"/>
        <v>500</v>
      </c>
      <c r="N21" s="51">
        <v>454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46</v>
      </c>
      <c r="U21" s="51">
        <f t="shared" si="3"/>
        <v>9206</v>
      </c>
      <c r="V21" s="51">
        <v>9107</v>
      </c>
      <c r="W21" s="51">
        <v>76</v>
      </c>
      <c r="X21" s="51">
        <v>23</v>
      </c>
      <c r="Y21" s="51">
        <v>0</v>
      </c>
      <c r="Z21" s="51">
        <v>0</v>
      </c>
      <c r="AA21" s="51">
        <v>0</v>
      </c>
      <c r="AB21" s="51">
        <f t="shared" si="4"/>
        <v>1221</v>
      </c>
      <c r="AC21" s="51">
        <v>60</v>
      </c>
      <c r="AD21" s="51">
        <v>1026</v>
      </c>
      <c r="AE21" s="51">
        <f t="shared" si="5"/>
        <v>135</v>
      </c>
      <c r="AF21" s="51">
        <v>0</v>
      </c>
      <c r="AG21" s="51">
        <v>135</v>
      </c>
      <c r="AH21" s="51">
        <v>0</v>
      </c>
      <c r="AI21" s="51">
        <v>0</v>
      </c>
      <c r="AJ21" s="51">
        <v>0</v>
      </c>
    </row>
    <row r="22" spans="1:36" ht="13.5">
      <c r="A22" s="26" t="s">
        <v>221</v>
      </c>
      <c r="B22" s="49" t="s">
        <v>251</v>
      </c>
      <c r="C22" s="50" t="s">
        <v>252</v>
      </c>
      <c r="D22" s="51">
        <f t="shared" si="0"/>
        <v>15919</v>
      </c>
      <c r="E22" s="51">
        <v>14389</v>
      </c>
      <c r="F22" s="51">
        <f t="shared" si="1"/>
        <v>1530</v>
      </c>
      <c r="G22" s="51">
        <v>1133</v>
      </c>
      <c r="H22" s="51">
        <v>397</v>
      </c>
      <c r="I22" s="51">
        <v>0</v>
      </c>
      <c r="J22" s="51">
        <v>0</v>
      </c>
      <c r="K22" s="51">
        <v>0</v>
      </c>
      <c r="L22" s="51">
        <v>0</v>
      </c>
      <c r="M22" s="51">
        <f t="shared" si="2"/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14831</v>
      </c>
      <c r="V22" s="51">
        <v>14389</v>
      </c>
      <c r="W22" s="51">
        <v>442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2774</v>
      </c>
      <c r="AC22" s="51">
        <v>0</v>
      </c>
      <c r="AD22" s="51">
        <v>2328</v>
      </c>
      <c r="AE22" s="51">
        <f t="shared" si="5"/>
        <v>446</v>
      </c>
      <c r="AF22" s="51">
        <v>446</v>
      </c>
      <c r="AG22" s="51">
        <v>0</v>
      </c>
      <c r="AH22" s="51">
        <v>0</v>
      </c>
      <c r="AI22" s="51">
        <v>0</v>
      </c>
      <c r="AJ22" s="51">
        <v>0</v>
      </c>
    </row>
    <row r="23" spans="1:36" ht="13.5">
      <c r="A23" s="26" t="s">
        <v>221</v>
      </c>
      <c r="B23" s="49" t="s">
        <v>253</v>
      </c>
      <c r="C23" s="50" t="s">
        <v>254</v>
      </c>
      <c r="D23" s="51">
        <f t="shared" si="0"/>
        <v>17941</v>
      </c>
      <c r="E23" s="51">
        <v>12441</v>
      </c>
      <c r="F23" s="51">
        <f t="shared" si="1"/>
        <v>1587</v>
      </c>
      <c r="G23" s="51">
        <v>609</v>
      </c>
      <c r="H23" s="51">
        <v>978</v>
      </c>
      <c r="I23" s="51">
        <v>0</v>
      </c>
      <c r="J23" s="51">
        <v>0</v>
      </c>
      <c r="K23" s="51">
        <v>0</v>
      </c>
      <c r="L23" s="51">
        <v>0</v>
      </c>
      <c r="M23" s="51">
        <f t="shared" si="2"/>
        <v>3913</v>
      </c>
      <c r="N23" s="51">
        <v>3324</v>
      </c>
      <c r="O23" s="51">
        <v>153</v>
      </c>
      <c r="P23" s="51">
        <v>0</v>
      </c>
      <c r="Q23" s="51">
        <v>72</v>
      </c>
      <c r="R23" s="51">
        <v>0</v>
      </c>
      <c r="S23" s="51">
        <v>0</v>
      </c>
      <c r="T23" s="51">
        <v>364</v>
      </c>
      <c r="U23" s="51">
        <f t="shared" si="3"/>
        <v>12922</v>
      </c>
      <c r="V23" s="51">
        <v>12441</v>
      </c>
      <c r="W23" s="51">
        <v>423</v>
      </c>
      <c r="X23" s="51">
        <v>58</v>
      </c>
      <c r="Y23" s="51">
        <v>0</v>
      </c>
      <c r="Z23" s="51">
        <v>0</v>
      </c>
      <c r="AA23" s="51">
        <v>0</v>
      </c>
      <c r="AB23" s="51">
        <f t="shared" si="4"/>
        <v>1590</v>
      </c>
      <c r="AC23" s="51">
        <v>0</v>
      </c>
      <c r="AD23" s="51">
        <v>1590</v>
      </c>
      <c r="AE23" s="51">
        <f t="shared" si="5"/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221</v>
      </c>
      <c r="B24" s="49" t="s">
        <v>255</v>
      </c>
      <c r="C24" s="50" t="s">
        <v>73</v>
      </c>
      <c r="D24" s="51">
        <f t="shared" si="0"/>
        <v>31502</v>
      </c>
      <c r="E24" s="51">
        <v>27397</v>
      </c>
      <c r="F24" s="51">
        <f t="shared" si="1"/>
        <v>4105</v>
      </c>
      <c r="G24" s="51">
        <v>1977</v>
      </c>
      <c r="H24" s="51">
        <v>2128</v>
      </c>
      <c r="I24" s="51">
        <v>0</v>
      </c>
      <c r="J24" s="51">
        <v>0</v>
      </c>
      <c r="K24" s="51">
        <v>0</v>
      </c>
      <c r="L24" s="51">
        <v>0</v>
      </c>
      <c r="M24" s="51">
        <f t="shared" si="2"/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f t="shared" si="3"/>
        <v>28395</v>
      </c>
      <c r="V24" s="51">
        <v>27397</v>
      </c>
      <c r="W24" s="51">
        <v>910</v>
      </c>
      <c r="X24" s="51">
        <v>88</v>
      </c>
      <c r="Y24" s="51">
        <v>0</v>
      </c>
      <c r="Z24" s="51">
        <v>0</v>
      </c>
      <c r="AA24" s="51">
        <v>0</v>
      </c>
      <c r="AB24" s="51">
        <f t="shared" si="4"/>
        <v>4043</v>
      </c>
      <c r="AC24" s="51">
        <v>0</v>
      </c>
      <c r="AD24" s="51">
        <v>4043</v>
      </c>
      <c r="AE24" s="51">
        <f t="shared" si="5"/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221</v>
      </c>
      <c r="B25" s="49" t="s">
        <v>256</v>
      </c>
      <c r="C25" s="50" t="s">
        <v>257</v>
      </c>
      <c r="D25" s="51">
        <f t="shared" si="0"/>
        <v>34924</v>
      </c>
      <c r="E25" s="51">
        <v>32487</v>
      </c>
      <c r="F25" s="51">
        <f t="shared" si="1"/>
        <v>2409</v>
      </c>
      <c r="G25" s="51">
        <v>1120</v>
      </c>
      <c r="H25" s="51">
        <v>1289</v>
      </c>
      <c r="I25" s="51">
        <v>0</v>
      </c>
      <c r="J25" s="51">
        <v>0</v>
      </c>
      <c r="K25" s="51">
        <v>0</v>
      </c>
      <c r="L25" s="51">
        <v>0</v>
      </c>
      <c r="M25" s="51">
        <f t="shared" si="2"/>
        <v>28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28</v>
      </c>
      <c r="U25" s="51">
        <f t="shared" si="3"/>
        <v>32487</v>
      </c>
      <c r="V25" s="51">
        <v>32487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4"/>
        <v>4994</v>
      </c>
      <c r="AC25" s="51">
        <v>0</v>
      </c>
      <c r="AD25" s="51">
        <v>4507</v>
      </c>
      <c r="AE25" s="51">
        <f t="shared" si="5"/>
        <v>487</v>
      </c>
      <c r="AF25" s="51">
        <v>487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221</v>
      </c>
      <c r="B26" s="49" t="s">
        <v>258</v>
      </c>
      <c r="C26" s="50" t="s">
        <v>259</v>
      </c>
      <c r="D26" s="51">
        <f t="shared" si="0"/>
        <v>29189</v>
      </c>
      <c r="E26" s="51">
        <v>25238</v>
      </c>
      <c r="F26" s="51">
        <f t="shared" si="1"/>
        <v>3921</v>
      </c>
      <c r="G26" s="51">
        <v>2808</v>
      </c>
      <c r="H26" s="51">
        <v>1113</v>
      </c>
      <c r="I26" s="51">
        <v>0</v>
      </c>
      <c r="J26" s="51">
        <v>0</v>
      </c>
      <c r="K26" s="51">
        <v>0</v>
      </c>
      <c r="L26" s="51">
        <v>0</v>
      </c>
      <c r="M26" s="51">
        <f t="shared" si="2"/>
        <v>30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30</v>
      </c>
      <c r="U26" s="51">
        <f t="shared" si="3"/>
        <v>27106</v>
      </c>
      <c r="V26" s="51">
        <v>25238</v>
      </c>
      <c r="W26" s="51">
        <v>1868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4"/>
        <v>4658</v>
      </c>
      <c r="AC26" s="51">
        <v>0</v>
      </c>
      <c r="AD26" s="51">
        <v>4249</v>
      </c>
      <c r="AE26" s="51">
        <f t="shared" si="5"/>
        <v>409</v>
      </c>
      <c r="AF26" s="51">
        <v>409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221</v>
      </c>
      <c r="B27" s="49" t="s">
        <v>260</v>
      </c>
      <c r="C27" s="50" t="s">
        <v>261</v>
      </c>
      <c r="D27" s="51">
        <f t="shared" si="0"/>
        <v>29823</v>
      </c>
      <c r="E27" s="51">
        <v>25268</v>
      </c>
      <c r="F27" s="51">
        <f t="shared" si="1"/>
        <v>1875</v>
      </c>
      <c r="G27" s="51">
        <v>426</v>
      </c>
      <c r="H27" s="51">
        <v>1404</v>
      </c>
      <c r="I27" s="51">
        <v>0</v>
      </c>
      <c r="J27" s="51">
        <v>0</v>
      </c>
      <c r="K27" s="51">
        <v>45</v>
      </c>
      <c r="L27" s="51">
        <v>958</v>
      </c>
      <c r="M27" s="51">
        <f t="shared" si="2"/>
        <v>1722</v>
      </c>
      <c r="N27" s="51">
        <v>881</v>
      </c>
      <c r="O27" s="51">
        <v>167</v>
      </c>
      <c r="P27" s="51">
        <v>477</v>
      </c>
      <c r="Q27" s="51">
        <v>112</v>
      </c>
      <c r="R27" s="51">
        <v>18</v>
      </c>
      <c r="S27" s="51">
        <v>0</v>
      </c>
      <c r="T27" s="51">
        <v>67</v>
      </c>
      <c r="U27" s="51">
        <f t="shared" si="3"/>
        <v>25824</v>
      </c>
      <c r="V27" s="51">
        <v>25268</v>
      </c>
      <c r="W27" s="51">
        <v>426</v>
      </c>
      <c r="X27" s="51">
        <v>130</v>
      </c>
      <c r="Y27" s="51">
        <v>0</v>
      </c>
      <c r="Z27" s="51">
        <v>0</v>
      </c>
      <c r="AA27" s="51">
        <v>0</v>
      </c>
      <c r="AB27" s="51">
        <f t="shared" si="4"/>
        <v>4926</v>
      </c>
      <c r="AC27" s="51">
        <v>958</v>
      </c>
      <c r="AD27" s="51">
        <v>3861</v>
      </c>
      <c r="AE27" s="51">
        <f t="shared" si="5"/>
        <v>107</v>
      </c>
      <c r="AF27" s="51">
        <v>0</v>
      </c>
      <c r="AG27" s="51">
        <v>62</v>
      </c>
      <c r="AH27" s="51">
        <v>0</v>
      </c>
      <c r="AI27" s="51">
        <v>0</v>
      </c>
      <c r="AJ27" s="51">
        <v>45</v>
      </c>
    </row>
    <row r="28" spans="1:36" ht="13.5">
      <c r="A28" s="26" t="s">
        <v>221</v>
      </c>
      <c r="B28" s="49" t="s">
        <v>262</v>
      </c>
      <c r="C28" s="50" t="s">
        <v>263</v>
      </c>
      <c r="D28" s="51">
        <f t="shared" si="0"/>
        <v>21713</v>
      </c>
      <c r="E28" s="51">
        <v>18294</v>
      </c>
      <c r="F28" s="51">
        <f t="shared" si="1"/>
        <v>3419</v>
      </c>
      <c r="G28" s="51">
        <v>1213</v>
      </c>
      <c r="H28" s="51">
        <v>2206</v>
      </c>
      <c r="I28" s="51">
        <v>0</v>
      </c>
      <c r="J28" s="51">
        <v>0</v>
      </c>
      <c r="K28" s="51">
        <v>0</v>
      </c>
      <c r="L28" s="51">
        <v>0</v>
      </c>
      <c r="M28" s="51">
        <f t="shared" si="2"/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f t="shared" si="3"/>
        <v>19507</v>
      </c>
      <c r="V28" s="51">
        <v>18294</v>
      </c>
      <c r="W28" s="51">
        <v>1213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3698</v>
      </c>
      <c r="AC28" s="51">
        <v>0</v>
      </c>
      <c r="AD28" s="51">
        <v>3058</v>
      </c>
      <c r="AE28" s="51">
        <f t="shared" si="5"/>
        <v>640</v>
      </c>
      <c r="AF28" s="51">
        <v>0</v>
      </c>
      <c r="AG28" s="51">
        <v>640</v>
      </c>
      <c r="AH28" s="51">
        <v>0</v>
      </c>
      <c r="AI28" s="51">
        <v>0</v>
      </c>
      <c r="AJ28" s="51">
        <v>0</v>
      </c>
    </row>
    <row r="29" spans="1:36" ht="13.5">
      <c r="A29" s="26" t="s">
        <v>221</v>
      </c>
      <c r="B29" s="49" t="s">
        <v>264</v>
      </c>
      <c r="C29" s="50" t="s">
        <v>265</v>
      </c>
      <c r="D29" s="51">
        <f t="shared" si="0"/>
        <v>19868</v>
      </c>
      <c r="E29" s="51">
        <v>17738</v>
      </c>
      <c r="F29" s="51">
        <f t="shared" si="1"/>
        <v>2130</v>
      </c>
      <c r="G29" s="51">
        <v>0</v>
      </c>
      <c r="H29" s="51">
        <v>2130</v>
      </c>
      <c r="I29" s="51">
        <v>0</v>
      </c>
      <c r="J29" s="51">
        <v>0</v>
      </c>
      <c r="K29" s="51">
        <v>0</v>
      </c>
      <c r="L29" s="51">
        <v>0</v>
      </c>
      <c r="M29" s="51">
        <f t="shared" si="2"/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f t="shared" si="3"/>
        <v>19137</v>
      </c>
      <c r="V29" s="51">
        <v>17738</v>
      </c>
      <c r="W29" s="51">
        <v>0</v>
      </c>
      <c r="X29" s="51">
        <v>1399</v>
      </c>
      <c r="Y29" s="51">
        <v>0</v>
      </c>
      <c r="Z29" s="51">
        <v>0</v>
      </c>
      <c r="AA29" s="51">
        <v>0</v>
      </c>
      <c r="AB29" s="51">
        <f t="shared" si="4"/>
        <v>1086</v>
      </c>
      <c r="AC29" s="51">
        <v>0</v>
      </c>
      <c r="AD29" s="51">
        <v>1086</v>
      </c>
      <c r="AE29" s="51">
        <f t="shared" si="5"/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221</v>
      </c>
      <c r="B30" s="49" t="s">
        <v>266</v>
      </c>
      <c r="C30" s="50" t="s">
        <v>267</v>
      </c>
      <c r="D30" s="51">
        <f t="shared" si="0"/>
        <v>19566</v>
      </c>
      <c r="E30" s="51">
        <v>17467</v>
      </c>
      <c r="F30" s="51">
        <f t="shared" si="1"/>
        <v>1233</v>
      </c>
      <c r="G30" s="51">
        <v>290</v>
      </c>
      <c r="H30" s="51">
        <v>943</v>
      </c>
      <c r="I30" s="51">
        <v>0</v>
      </c>
      <c r="J30" s="51">
        <v>0</v>
      </c>
      <c r="K30" s="51">
        <v>0</v>
      </c>
      <c r="L30" s="51">
        <v>450</v>
      </c>
      <c r="M30" s="51">
        <f t="shared" si="2"/>
        <v>416</v>
      </c>
      <c r="N30" s="51">
        <v>12</v>
      </c>
      <c r="O30" s="51">
        <v>43</v>
      </c>
      <c r="P30" s="51">
        <v>314</v>
      </c>
      <c r="Q30" s="51">
        <v>31</v>
      </c>
      <c r="R30" s="51">
        <v>16</v>
      </c>
      <c r="S30" s="51">
        <v>0</v>
      </c>
      <c r="T30" s="51">
        <v>0</v>
      </c>
      <c r="U30" s="51">
        <f t="shared" si="3"/>
        <v>17844</v>
      </c>
      <c r="V30" s="51">
        <v>17467</v>
      </c>
      <c r="W30" s="51">
        <v>251</v>
      </c>
      <c r="X30" s="51">
        <v>126</v>
      </c>
      <c r="Y30" s="51">
        <v>0</v>
      </c>
      <c r="Z30" s="51">
        <v>0</v>
      </c>
      <c r="AA30" s="51">
        <v>0</v>
      </c>
      <c r="AB30" s="51">
        <f t="shared" si="4"/>
        <v>3117</v>
      </c>
      <c r="AC30" s="51">
        <v>450</v>
      </c>
      <c r="AD30" s="51">
        <v>2625</v>
      </c>
      <c r="AE30" s="51">
        <f t="shared" si="5"/>
        <v>42</v>
      </c>
      <c r="AF30" s="51">
        <v>39</v>
      </c>
      <c r="AG30" s="51">
        <v>3</v>
      </c>
      <c r="AH30" s="51">
        <v>0</v>
      </c>
      <c r="AI30" s="51">
        <v>0</v>
      </c>
      <c r="AJ30" s="51">
        <v>0</v>
      </c>
    </row>
    <row r="31" spans="1:36" ht="13.5">
      <c r="A31" s="26" t="s">
        <v>221</v>
      </c>
      <c r="B31" s="49" t="s">
        <v>268</v>
      </c>
      <c r="C31" s="50" t="s">
        <v>74</v>
      </c>
      <c r="D31" s="51">
        <f t="shared" si="0"/>
        <v>16204</v>
      </c>
      <c r="E31" s="51">
        <v>14844</v>
      </c>
      <c r="F31" s="51">
        <f t="shared" si="1"/>
        <v>1302</v>
      </c>
      <c r="G31" s="51">
        <v>0</v>
      </c>
      <c r="H31" s="51">
        <v>1302</v>
      </c>
      <c r="I31" s="51">
        <v>0</v>
      </c>
      <c r="J31" s="51">
        <v>0</v>
      </c>
      <c r="K31" s="51">
        <v>0</v>
      </c>
      <c r="L31" s="51">
        <v>0</v>
      </c>
      <c r="M31" s="51">
        <f t="shared" si="2"/>
        <v>58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58</v>
      </c>
      <c r="U31" s="51">
        <f t="shared" si="3"/>
        <v>15051</v>
      </c>
      <c r="V31" s="51">
        <v>14844</v>
      </c>
      <c r="W31" s="51">
        <v>0</v>
      </c>
      <c r="X31" s="51">
        <v>207</v>
      </c>
      <c r="Y31" s="51">
        <v>0</v>
      </c>
      <c r="Z31" s="51">
        <v>0</v>
      </c>
      <c r="AA31" s="51">
        <v>0</v>
      </c>
      <c r="AB31" s="51">
        <f t="shared" si="4"/>
        <v>2525</v>
      </c>
      <c r="AC31" s="51">
        <v>0</v>
      </c>
      <c r="AD31" s="51">
        <v>2111</v>
      </c>
      <c r="AE31" s="51">
        <f t="shared" si="5"/>
        <v>414</v>
      </c>
      <c r="AF31" s="51">
        <v>0</v>
      </c>
      <c r="AG31" s="51">
        <v>414</v>
      </c>
      <c r="AH31" s="51">
        <v>0</v>
      </c>
      <c r="AI31" s="51">
        <v>0</v>
      </c>
      <c r="AJ31" s="51">
        <v>0</v>
      </c>
    </row>
    <row r="32" spans="1:36" ht="13.5">
      <c r="A32" s="26" t="s">
        <v>221</v>
      </c>
      <c r="B32" s="49" t="s">
        <v>269</v>
      </c>
      <c r="C32" s="50" t="s">
        <v>270</v>
      </c>
      <c r="D32" s="51">
        <f t="shared" si="0"/>
        <v>11261</v>
      </c>
      <c r="E32" s="51">
        <v>7260</v>
      </c>
      <c r="F32" s="51">
        <f t="shared" si="1"/>
        <v>2946</v>
      </c>
      <c r="G32" s="51">
        <v>161</v>
      </c>
      <c r="H32" s="51">
        <v>2785</v>
      </c>
      <c r="I32" s="51">
        <v>0</v>
      </c>
      <c r="J32" s="51">
        <v>0</v>
      </c>
      <c r="K32" s="51">
        <v>0</v>
      </c>
      <c r="L32" s="51">
        <v>1055</v>
      </c>
      <c r="M32" s="51">
        <f t="shared" si="2"/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f t="shared" si="3"/>
        <v>7568</v>
      </c>
      <c r="V32" s="51">
        <v>7260</v>
      </c>
      <c r="W32" s="51">
        <v>159</v>
      </c>
      <c r="X32" s="51">
        <v>149</v>
      </c>
      <c r="Y32" s="51">
        <v>0</v>
      </c>
      <c r="Z32" s="51">
        <v>0</v>
      </c>
      <c r="AA32" s="51">
        <v>0</v>
      </c>
      <c r="AB32" s="51">
        <f t="shared" si="4"/>
        <v>2190</v>
      </c>
      <c r="AC32" s="51">
        <v>1055</v>
      </c>
      <c r="AD32" s="51">
        <v>780</v>
      </c>
      <c r="AE32" s="51">
        <f t="shared" si="5"/>
        <v>355</v>
      </c>
      <c r="AF32" s="51">
        <v>0</v>
      </c>
      <c r="AG32" s="51">
        <v>355</v>
      </c>
      <c r="AH32" s="51">
        <v>0</v>
      </c>
      <c r="AI32" s="51">
        <v>0</v>
      </c>
      <c r="AJ32" s="51">
        <v>0</v>
      </c>
    </row>
    <row r="33" spans="1:36" ht="13.5">
      <c r="A33" s="26" t="s">
        <v>221</v>
      </c>
      <c r="B33" s="49" t="s">
        <v>271</v>
      </c>
      <c r="C33" s="50" t="s">
        <v>272</v>
      </c>
      <c r="D33" s="51">
        <f t="shared" si="0"/>
        <v>8754</v>
      </c>
      <c r="E33" s="51">
        <v>7519</v>
      </c>
      <c r="F33" s="51">
        <f t="shared" si="1"/>
        <v>1235</v>
      </c>
      <c r="G33" s="51">
        <v>0</v>
      </c>
      <c r="H33" s="51">
        <v>1235</v>
      </c>
      <c r="I33" s="51">
        <v>0</v>
      </c>
      <c r="J33" s="51">
        <v>0</v>
      </c>
      <c r="K33" s="51">
        <v>0</v>
      </c>
      <c r="L33" s="51">
        <v>0</v>
      </c>
      <c r="M33" s="51">
        <f t="shared" si="2"/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f t="shared" si="3"/>
        <v>8141</v>
      </c>
      <c r="V33" s="51">
        <v>7519</v>
      </c>
      <c r="W33" s="51">
        <v>0</v>
      </c>
      <c r="X33" s="51">
        <v>622</v>
      </c>
      <c r="Y33" s="51">
        <v>0</v>
      </c>
      <c r="Z33" s="51">
        <v>0</v>
      </c>
      <c r="AA33" s="51">
        <v>0</v>
      </c>
      <c r="AB33" s="51">
        <f t="shared" si="4"/>
        <v>1239</v>
      </c>
      <c r="AC33" s="51">
        <v>0</v>
      </c>
      <c r="AD33" s="51">
        <v>1239</v>
      </c>
      <c r="AE33" s="51">
        <f t="shared" si="5"/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</row>
    <row r="34" spans="1:36" ht="13.5">
      <c r="A34" s="26" t="s">
        <v>221</v>
      </c>
      <c r="B34" s="49" t="s">
        <v>273</v>
      </c>
      <c r="C34" s="50" t="s">
        <v>274</v>
      </c>
      <c r="D34" s="51">
        <f t="shared" si="0"/>
        <v>8774</v>
      </c>
      <c r="E34" s="51">
        <v>7176</v>
      </c>
      <c r="F34" s="51">
        <f t="shared" si="1"/>
        <v>1598</v>
      </c>
      <c r="G34" s="51">
        <v>0</v>
      </c>
      <c r="H34" s="51">
        <v>1598</v>
      </c>
      <c r="I34" s="51">
        <v>0</v>
      </c>
      <c r="J34" s="51">
        <v>0</v>
      </c>
      <c r="K34" s="51">
        <v>0</v>
      </c>
      <c r="L34" s="51">
        <v>0</v>
      </c>
      <c r="M34" s="51">
        <f t="shared" si="2"/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f t="shared" si="3"/>
        <v>8040</v>
      </c>
      <c r="V34" s="51">
        <v>7176</v>
      </c>
      <c r="W34" s="51">
        <v>0</v>
      </c>
      <c r="X34" s="51">
        <v>864</v>
      </c>
      <c r="Y34" s="51">
        <v>0</v>
      </c>
      <c r="Z34" s="51">
        <v>0</v>
      </c>
      <c r="AA34" s="51">
        <v>0</v>
      </c>
      <c r="AB34" s="51">
        <f t="shared" si="4"/>
        <v>1160</v>
      </c>
      <c r="AC34" s="51">
        <v>0</v>
      </c>
      <c r="AD34" s="51">
        <v>1038</v>
      </c>
      <c r="AE34" s="51">
        <f t="shared" si="5"/>
        <v>122</v>
      </c>
      <c r="AF34" s="51">
        <v>0</v>
      </c>
      <c r="AG34" s="51">
        <v>122</v>
      </c>
      <c r="AH34" s="51">
        <v>0</v>
      </c>
      <c r="AI34" s="51">
        <v>0</v>
      </c>
      <c r="AJ34" s="51">
        <v>0</v>
      </c>
    </row>
    <row r="35" spans="1:36" ht="13.5">
      <c r="A35" s="26" t="s">
        <v>221</v>
      </c>
      <c r="B35" s="49" t="s">
        <v>275</v>
      </c>
      <c r="C35" s="50" t="s">
        <v>276</v>
      </c>
      <c r="D35" s="51">
        <f t="shared" si="0"/>
        <v>7396</v>
      </c>
      <c r="E35" s="51">
        <v>6150</v>
      </c>
      <c r="F35" s="51">
        <f t="shared" si="1"/>
        <v>1237</v>
      </c>
      <c r="G35" s="51">
        <v>0</v>
      </c>
      <c r="H35" s="51">
        <v>1237</v>
      </c>
      <c r="I35" s="51">
        <v>0</v>
      </c>
      <c r="J35" s="51">
        <v>0</v>
      </c>
      <c r="K35" s="51">
        <v>0</v>
      </c>
      <c r="L35" s="51">
        <v>0</v>
      </c>
      <c r="M35" s="51">
        <f t="shared" si="2"/>
        <v>9</v>
      </c>
      <c r="N35" s="51">
        <v>9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f t="shared" si="3"/>
        <v>6616</v>
      </c>
      <c r="V35" s="51">
        <v>6150</v>
      </c>
      <c r="W35" s="51">
        <v>0</v>
      </c>
      <c r="X35" s="51">
        <v>466</v>
      </c>
      <c r="Y35" s="51">
        <v>0</v>
      </c>
      <c r="Z35" s="51">
        <v>0</v>
      </c>
      <c r="AA35" s="51">
        <v>0</v>
      </c>
      <c r="AB35" s="51">
        <f t="shared" si="4"/>
        <v>1167</v>
      </c>
      <c r="AC35" s="51">
        <v>0</v>
      </c>
      <c r="AD35" s="51">
        <v>992</v>
      </c>
      <c r="AE35" s="51">
        <f t="shared" si="5"/>
        <v>175</v>
      </c>
      <c r="AF35" s="51">
        <v>0</v>
      </c>
      <c r="AG35" s="51">
        <v>175</v>
      </c>
      <c r="AH35" s="51">
        <v>0</v>
      </c>
      <c r="AI35" s="51">
        <v>0</v>
      </c>
      <c r="AJ35" s="51">
        <v>0</v>
      </c>
    </row>
    <row r="36" spans="1:36" ht="13.5">
      <c r="A36" s="26" t="s">
        <v>221</v>
      </c>
      <c r="B36" s="49" t="s">
        <v>277</v>
      </c>
      <c r="C36" s="50" t="s">
        <v>31</v>
      </c>
      <c r="D36" s="51">
        <f t="shared" si="0"/>
        <v>7970</v>
      </c>
      <c r="E36" s="51">
        <v>7238</v>
      </c>
      <c r="F36" s="51">
        <f t="shared" si="1"/>
        <v>488</v>
      </c>
      <c r="G36" s="51">
        <v>0</v>
      </c>
      <c r="H36" s="51">
        <v>488</v>
      </c>
      <c r="I36" s="51">
        <v>0</v>
      </c>
      <c r="J36" s="51">
        <v>0</v>
      </c>
      <c r="K36" s="51">
        <v>0</v>
      </c>
      <c r="L36" s="51">
        <v>27</v>
      </c>
      <c r="M36" s="51">
        <f t="shared" si="2"/>
        <v>217</v>
      </c>
      <c r="N36" s="51">
        <v>5</v>
      </c>
      <c r="O36" s="51">
        <v>40</v>
      </c>
      <c r="P36" s="51">
        <v>152</v>
      </c>
      <c r="Q36" s="51">
        <v>15</v>
      </c>
      <c r="R36" s="51">
        <v>5</v>
      </c>
      <c r="S36" s="51">
        <v>0</v>
      </c>
      <c r="T36" s="51">
        <v>0</v>
      </c>
      <c r="U36" s="51">
        <f t="shared" si="3"/>
        <v>7357</v>
      </c>
      <c r="V36" s="51">
        <v>7238</v>
      </c>
      <c r="W36" s="51">
        <v>0</v>
      </c>
      <c r="X36" s="51">
        <v>119</v>
      </c>
      <c r="Y36" s="51">
        <v>0</v>
      </c>
      <c r="Z36" s="51">
        <v>0</v>
      </c>
      <c r="AA36" s="51">
        <v>0</v>
      </c>
      <c r="AB36" s="51">
        <f t="shared" si="4"/>
        <v>1119</v>
      </c>
      <c r="AC36" s="51">
        <v>27</v>
      </c>
      <c r="AD36" s="51">
        <v>1074</v>
      </c>
      <c r="AE36" s="51">
        <f t="shared" si="5"/>
        <v>18</v>
      </c>
      <c r="AF36" s="51">
        <v>0</v>
      </c>
      <c r="AG36" s="51">
        <v>18</v>
      </c>
      <c r="AH36" s="51">
        <v>0</v>
      </c>
      <c r="AI36" s="51">
        <v>0</v>
      </c>
      <c r="AJ36" s="51">
        <v>0</v>
      </c>
    </row>
    <row r="37" spans="1:36" ht="13.5">
      <c r="A37" s="26" t="s">
        <v>221</v>
      </c>
      <c r="B37" s="49" t="s">
        <v>278</v>
      </c>
      <c r="C37" s="50" t="s">
        <v>279</v>
      </c>
      <c r="D37" s="51">
        <f t="shared" si="0"/>
        <v>3771</v>
      </c>
      <c r="E37" s="51">
        <v>3404</v>
      </c>
      <c r="F37" s="51">
        <f t="shared" si="1"/>
        <v>35</v>
      </c>
      <c r="G37" s="51">
        <v>35</v>
      </c>
      <c r="H37" s="51">
        <v>0</v>
      </c>
      <c r="I37" s="51">
        <v>0</v>
      </c>
      <c r="J37" s="51">
        <v>0</v>
      </c>
      <c r="K37" s="51">
        <v>0</v>
      </c>
      <c r="L37" s="51">
        <v>292</v>
      </c>
      <c r="M37" s="51">
        <f t="shared" si="2"/>
        <v>40</v>
      </c>
      <c r="N37" s="51">
        <v>0</v>
      </c>
      <c r="O37" s="51">
        <v>0</v>
      </c>
      <c r="P37" s="51">
        <v>36</v>
      </c>
      <c r="Q37" s="51">
        <v>4</v>
      </c>
      <c r="R37" s="51">
        <v>0</v>
      </c>
      <c r="S37" s="51">
        <v>0</v>
      </c>
      <c r="T37" s="51">
        <v>0</v>
      </c>
      <c r="U37" s="51">
        <f t="shared" si="3"/>
        <v>3405</v>
      </c>
      <c r="V37" s="51">
        <v>3404</v>
      </c>
      <c r="W37" s="51">
        <v>1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4"/>
        <v>812</v>
      </c>
      <c r="AC37" s="51">
        <v>292</v>
      </c>
      <c r="AD37" s="51">
        <v>517</v>
      </c>
      <c r="AE37" s="51">
        <f t="shared" si="5"/>
        <v>3</v>
      </c>
      <c r="AF37" s="51">
        <v>3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221</v>
      </c>
      <c r="B38" s="49" t="s">
        <v>280</v>
      </c>
      <c r="C38" s="50" t="s">
        <v>281</v>
      </c>
      <c r="D38" s="51">
        <f t="shared" si="0"/>
        <v>12586</v>
      </c>
      <c r="E38" s="51">
        <v>10800</v>
      </c>
      <c r="F38" s="51">
        <f t="shared" si="1"/>
        <v>1786</v>
      </c>
      <c r="G38" s="51">
        <v>0</v>
      </c>
      <c r="H38" s="51">
        <v>1786</v>
      </c>
      <c r="I38" s="51">
        <v>0</v>
      </c>
      <c r="J38" s="51">
        <v>0</v>
      </c>
      <c r="K38" s="51">
        <v>0</v>
      </c>
      <c r="L38" s="51">
        <v>0</v>
      </c>
      <c r="M38" s="51">
        <f t="shared" si="2"/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f t="shared" si="3"/>
        <v>11314</v>
      </c>
      <c r="V38" s="51">
        <v>10800</v>
      </c>
      <c r="W38" s="51">
        <v>0</v>
      </c>
      <c r="X38" s="51">
        <v>514</v>
      </c>
      <c r="Y38" s="51">
        <v>0</v>
      </c>
      <c r="Z38" s="51">
        <v>0</v>
      </c>
      <c r="AA38" s="51">
        <v>0</v>
      </c>
      <c r="AB38" s="51">
        <f t="shared" si="4"/>
        <v>2049</v>
      </c>
      <c r="AC38" s="51">
        <v>0</v>
      </c>
      <c r="AD38" s="51">
        <v>1514</v>
      </c>
      <c r="AE38" s="51">
        <f t="shared" si="5"/>
        <v>535</v>
      </c>
      <c r="AF38" s="51">
        <v>0</v>
      </c>
      <c r="AG38" s="51">
        <v>535</v>
      </c>
      <c r="AH38" s="51">
        <v>0</v>
      </c>
      <c r="AI38" s="51">
        <v>0</v>
      </c>
      <c r="AJ38" s="51">
        <v>0</v>
      </c>
    </row>
    <row r="39" spans="1:36" ht="13.5">
      <c r="A39" s="26" t="s">
        <v>221</v>
      </c>
      <c r="B39" s="49" t="s">
        <v>282</v>
      </c>
      <c r="C39" s="50" t="s">
        <v>283</v>
      </c>
      <c r="D39" s="51">
        <f t="shared" si="0"/>
        <v>12127</v>
      </c>
      <c r="E39" s="51">
        <v>11281</v>
      </c>
      <c r="F39" s="51">
        <f t="shared" si="1"/>
        <v>846</v>
      </c>
      <c r="G39" s="51">
        <v>190</v>
      </c>
      <c r="H39" s="51">
        <v>656</v>
      </c>
      <c r="I39" s="51">
        <v>0</v>
      </c>
      <c r="J39" s="51">
        <v>0</v>
      </c>
      <c r="K39" s="51">
        <v>0</v>
      </c>
      <c r="L39" s="51">
        <v>0</v>
      </c>
      <c r="M39" s="51">
        <f t="shared" si="2"/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t="shared" si="3"/>
        <v>11532</v>
      </c>
      <c r="V39" s="51">
        <v>11281</v>
      </c>
      <c r="W39" s="51">
        <v>190</v>
      </c>
      <c r="X39" s="51">
        <v>61</v>
      </c>
      <c r="Y39" s="51">
        <v>0</v>
      </c>
      <c r="Z39" s="51">
        <v>0</v>
      </c>
      <c r="AA39" s="51">
        <v>0</v>
      </c>
      <c r="AB39" s="51">
        <f t="shared" si="4"/>
        <v>1753</v>
      </c>
      <c r="AC39" s="51">
        <v>0</v>
      </c>
      <c r="AD39" s="51">
        <v>1724</v>
      </c>
      <c r="AE39" s="51">
        <f t="shared" si="5"/>
        <v>29</v>
      </c>
      <c r="AF39" s="51">
        <v>0</v>
      </c>
      <c r="AG39" s="51">
        <v>29</v>
      </c>
      <c r="AH39" s="51">
        <v>0</v>
      </c>
      <c r="AI39" s="51">
        <v>0</v>
      </c>
      <c r="AJ39" s="51">
        <v>0</v>
      </c>
    </row>
    <row r="40" spans="1:36" ht="13.5">
      <c r="A40" s="26" t="s">
        <v>221</v>
      </c>
      <c r="B40" s="49" t="s">
        <v>284</v>
      </c>
      <c r="C40" s="50" t="s">
        <v>285</v>
      </c>
      <c r="D40" s="51">
        <f t="shared" si="0"/>
        <v>4369</v>
      </c>
      <c r="E40" s="51">
        <v>3938</v>
      </c>
      <c r="F40" s="51">
        <f t="shared" si="1"/>
        <v>243</v>
      </c>
      <c r="G40" s="51">
        <v>66</v>
      </c>
      <c r="H40" s="51">
        <v>177</v>
      </c>
      <c r="I40" s="51">
        <v>0</v>
      </c>
      <c r="J40" s="51">
        <v>0</v>
      </c>
      <c r="K40" s="51">
        <v>0</v>
      </c>
      <c r="L40" s="51">
        <v>0</v>
      </c>
      <c r="M40" s="51">
        <f t="shared" si="2"/>
        <v>188</v>
      </c>
      <c r="N40" s="51">
        <v>2</v>
      </c>
      <c r="O40" s="51">
        <v>43</v>
      </c>
      <c r="P40" s="51">
        <v>108</v>
      </c>
      <c r="Q40" s="51">
        <v>10</v>
      </c>
      <c r="R40" s="51">
        <v>3</v>
      </c>
      <c r="S40" s="51">
        <v>0</v>
      </c>
      <c r="T40" s="51">
        <v>22</v>
      </c>
      <c r="U40" s="51">
        <f t="shared" si="3"/>
        <v>4020</v>
      </c>
      <c r="V40" s="51">
        <v>3938</v>
      </c>
      <c r="W40" s="51">
        <v>58</v>
      </c>
      <c r="X40" s="51">
        <v>24</v>
      </c>
      <c r="Y40" s="51">
        <v>0</v>
      </c>
      <c r="Z40" s="51">
        <v>0</v>
      </c>
      <c r="AA40" s="51">
        <v>0</v>
      </c>
      <c r="AB40" s="51">
        <f t="shared" si="4"/>
        <v>609</v>
      </c>
      <c r="AC40" s="51">
        <v>0</v>
      </c>
      <c r="AD40" s="51">
        <v>601</v>
      </c>
      <c r="AE40" s="51">
        <f t="shared" si="5"/>
        <v>8</v>
      </c>
      <c r="AF40" s="51">
        <v>8</v>
      </c>
      <c r="AG40" s="51">
        <v>0</v>
      </c>
      <c r="AH40" s="51">
        <v>0</v>
      </c>
      <c r="AI40" s="51">
        <v>0</v>
      </c>
      <c r="AJ40" s="51">
        <v>0</v>
      </c>
    </row>
    <row r="41" spans="1:36" ht="13.5">
      <c r="A41" s="26" t="s">
        <v>221</v>
      </c>
      <c r="B41" s="49" t="s">
        <v>286</v>
      </c>
      <c r="C41" s="50" t="s">
        <v>287</v>
      </c>
      <c r="D41" s="51">
        <f t="shared" si="0"/>
        <v>3261</v>
      </c>
      <c r="E41" s="51">
        <v>2462</v>
      </c>
      <c r="F41" s="51">
        <f t="shared" si="1"/>
        <v>405</v>
      </c>
      <c r="G41" s="51">
        <v>41</v>
      </c>
      <c r="H41" s="51">
        <v>350</v>
      </c>
      <c r="I41" s="51">
        <v>0</v>
      </c>
      <c r="J41" s="51">
        <v>0</v>
      </c>
      <c r="K41" s="51">
        <v>14</v>
      </c>
      <c r="L41" s="51">
        <v>129</v>
      </c>
      <c r="M41" s="51">
        <f t="shared" si="2"/>
        <v>265</v>
      </c>
      <c r="N41" s="51">
        <v>166</v>
      </c>
      <c r="O41" s="51">
        <v>16</v>
      </c>
      <c r="P41" s="51">
        <v>69</v>
      </c>
      <c r="Q41" s="51">
        <v>7</v>
      </c>
      <c r="R41" s="51">
        <v>2</v>
      </c>
      <c r="S41" s="51">
        <v>0</v>
      </c>
      <c r="T41" s="51">
        <v>5</v>
      </c>
      <c r="U41" s="51">
        <f t="shared" si="3"/>
        <v>2503</v>
      </c>
      <c r="V41" s="51">
        <v>2462</v>
      </c>
      <c r="W41" s="51">
        <v>41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4"/>
        <v>511</v>
      </c>
      <c r="AC41" s="51">
        <v>129</v>
      </c>
      <c r="AD41" s="51">
        <v>368</v>
      </c>
      <c r="AE41" s="51">
        <f t="shared" si="5"/>
        <v>14</v>
      </c>
      <c r="AF41" s="51">
        <v>0</v>
      </c>
      <c r="AG41" s="51">
        <v>0</v>
      </c>
      <c r="AH41" s="51">
        <v>0</v>
      </c>
      <c r="AI41" s="51">
        <v>0</v>
      </c>
      <c r="AJ41" s="51">
        <v>14</v>
      </c>
    </row>
    <row r="42" spans="1:36" ht="13.5">
      <c r="A42" s="26" t="s">
        <v>221</v>
      </c>
      <c r="B42" s="49" t="s">
        <v>77</v>
      </c>
      <c r="C42" s="50" t="s">
        <v>289</v>
      </c>
      <c r="D42" s="51">
        <f t="shared" si="0"/>
        <v>353</v>
      </c>
      <c r="E42" s="51">
        <v>321</v>
      </c>
      <c r="F42" s="51">
        <f t="shared" si="1"/>
        <v>11</v>
      </c>
      <c r="G42" s="51">
        <v>0</v>
      </c>
      <c r="H42" s="51">
        <v>0</v>
      </c>
      <c r="I42" s="51">
        <v>0</v>
      </c>
      <c r="J42" s="51">
        <v>0</v>
      </c>
      <c r="K42" s="51">
        <v>11</v>
      </c>
      <c r="L42" s="51">
        <v>0</v>
      </c>
      <c r="M42" s="51">
        <f t="shared" si="2"/>
        <v>21</v>
      </c>
      <c r="N42" s="51">
        <v>0</v>
      </c>
      <c r="O42" s="51">
        <v>9</v>
      </c>
      <c r="P42" s="51">
        <v>12</v>
      </c>
      <c r="Q42" s="51">
        <v>0</v>
      </c>
      <c r="R42" s="51">
        <v>0</v>
      </c>
      <c r="S42" s="51">
        <v>0</v>
      </c>
      <c r="T42" s="51">
        <v>0</v>
      </c>
      <c r="U42" s="51">
        <f t="shared" si="3"/>
        <v>321</v>
      </c>
      <c r="V42" s="51">
        <v>321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4"/>
        <v>43</v>
      </c>
      <c r="AC42" s="51">
        <v>0</v>
      </c>
      <c r="AD42" s="51">
        <v>32</v>
      </c>
      <c r="AE42" s="51">
        <f t="shared" si="5"/>
        <v>11</v>
      </c>
      <c r="AF42" s="51">
        <v>0</v>
      </c>
      <c r="AG42" s="51">
        <v>0</v>
      </c>
      <c r="AH42" s="51">
        <v>0</v>
      </c>
      <c r="AI42" s="51">
        <v>0</v>
      </c>
      <c r="AJ42" s="51">
        <v>11</v>
      </c>
    </row>
    <row r="43" spans="1:36" ht="13.5">
      <c r="A43" s="26" t="s">
        <v>221</v>
      </c>
      <c r="B43" s="49" t="s">
        <v>78</v>
      </c>
      <c r="C43" s="50" t="s">
        <v>79</v>
      </c>
      <c r="D43" s="51">
        <f t="shared" si="0"/>
        <v>5228</v>
      </c>
      <c r="E43" s="51">
        <v>4526</v>
      </c>
      <c r="F43" s="51">
        <f t="shared" si="1"/>
        <v>702</v>
      </c>
      <c r="G43" s="51">
        <v>560</v>
      </c>
      <c r="H43" s="51">
        <v>142</v>
      </c>
      <c r="I43" s="51">
        <v>0</v>
      </c>
      <c r="J43" s="51">
        <v>0</v>
      </c>
      <c r="K43" s="51">
        <v>0</v>
      </c>
      <c r="L43" s="51">
        <v>0</v>
      </c>
      <c r="M43" s="51">
        <f t="shared" si="2"/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f t="shared" si="3"/>
        <v>4743</v>
      </c>
      <c r="V43" s="51">
        <v>4526</v>
      </c>
      <c r="W43" s="51">
        <v>217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4"/>
        <v>964</v>
      </c>
      <c r="AC43" s="51">
        <v>0</v>
      </c>
      <c r="AD43" s="51">
        <v>744</v>
      </c>
      <c r="AE43" s="51">
        <f t="shared" si="5"/>
        <v>220</v>
      </c>
      <c r="AF43" s="51">
        <v>220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221</v>
      </c>
      <c r="B44" s="49" t="s">
        <v>80</v>
      </c>
      <c r="C44" s="50" t="s">
        <v>81</v>
      </c>
      <c r="D44" s="51">
        <f t="shared" si="0"/>
        <v>10016</v>
      </c>
      <c r="E44" s="51">
        <v>8950</v>
      </c>
      <c r="F44" s="51">
        <f aca="true" t="shared" si="6" ref="F44:F103">SUM(G44:K44)</f>
        <v>1066</v>
      </c>
      <c r="G44" s="51">
        <v>797</v>
      </c>
      <c r="H44" s="51">
        <v>269</v>
      </c>
      <c r="I44" s="51">
        <v>0</v>
      </c>
      <c r="J44" s="51">
        <v>0</v>
      </c>
      <c r="K44" s="51">
        <v>0</v>
      </c>
      <c r="L44" s="51">
        <v>0</v>
      </c>
      <c r="M44" s="51">
        <f aca="true" t="shared" si="7" ref="M44:M103">SUM(N44:T44)</f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f aca="true" t="shared" si="8" ref="U44:U103">SUM(V44:AA44)</f>
        <v>9261</v>
      </c>
      <c r="V44" s="51">
        <v>8950</v>
      </c>
      <c r="W44" s="51">
        <v>311</v>
      </c>
      <c r="X44" s="51">
        <v>0</v>
      </c>
      <c r="Y44" s="51">
        <v>0</v>
      </c>
      <c r="Z44" s="51">
        <v>0</v>
      </c>
      <c r="AA44" s="51">
        <v>0</v>
      </c>
      <c r="AB44" s="51">
        <f aca="true" t="shared" si="9" ref="AB44:AB103">SUM(AC44:AE44)</f>
        <v>1766</v>
      </c>
      <c r="AC44" s="51">
        <v>0</v>
      </c>
      <c r="AD44" s="51">
        <v>1454</v>
      </c>
      <c r="AE44" s="51">
        <f aca="true" t="shared" si="10" ref="AE44:AE103">SUM(AF44:AJ44)</f>
        <v>312</v>
      </c>
      <c r="AF44" s="51">
        <v>312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221</v>
      </c>
      <c r="B45" s="49" t="s">
        <v>82</v>
      </c>
      <c r="C45" s="50" t="s">
        <v>83</v>
      </c>
      <c r="D45" s="51">
        <f t="shared" si="0"/>
        <v>9273</v>
      </c>
      <c r="E45" s="51">
        <v>7932</v>
      </c>
      <c r="F45" s="51">
        <f t="shared" si="6"/>
        <v>1341</v>
      </c>
      <c r="G45" s="51">
        <v>1072</v>
      </c>
      <c r="H45" s="51">
        <v>269</v>
      </c>
      <c r="I45" s="51">
        <v>0</v>
      </c>
      <c r="J45" s="51">
        <v>0</v>
      </c>
      <c r="K45" s="51">
        <v>0</v>
      </c>
      <c r="L45" s="51">
        <v>0</v>
      </c>
      <c r="M45" s="51">
        <f t="shared" si="7"/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f t="shared" si="8"/>
        <v>8350</v>
      </c>
      <c r="V45" s="51">
        <v>7932</v>
      </c>
      <c r="W45" s="51">
        <v>418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9"/>
        <v>1732</v>
      </c>
      <c r="AC45" s="51">
        <v>0</v>
      </c>
      <c r="AD45" s="51">
        <v>1311</v>
      </c>
      <c r="AE45" s="51">
        <f t="shared" si="10"/>
        <v>421</v>
      </c>
      <c r="AF45" s="51">
        <v>421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221</v>
      </c>
      <c r="B46" s="49" t="s">
        <v>84</v>
      </c>
      <c r="C46" s="50" t="s">
        <v>85</v>
      </c>
      <c r="D46" s="51">
        <f t="shared" si="0"/>
        <v>6426</v>
      </c>
      <c r="E46" s="51">
        <v>5561</v>
      </c>
      <c r="F46" s="51">
        <f t="shared" si="6"/>
        <v>865</v>
      </c>
      <c r="G46" s="51">
        <v>678</v>
      </c>
      <c r="H46" s="51">
        <v>187</v>
      </c>
      <c r="I46" s="51">
        <v>0</v>
      </c>
      <c r="J46" s="51">
        <v>0</v>
      </c>
      <c r="K46" s="51">
        <v>0</v>
      </c>
      <c r="L46" s="51">
        <v>0</v>
      </c>
      <c r="M46" s="51">
        <f t="shared" si="7"/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f t="shared" si="8"/>
        <v>5824</v>
      </c>
      <c r="V46" s="51">
        <v>5561</v>
      </c>
      <c r="W46" s="51">
        <v>263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9"/>
        <v>1182</v>
      </c>
      <c r="AC46" s="51">
        <v>0</v>
      </c>
      <c r="AD46" s="51">
        <v>914</v>
      </c>
      <c r="AE46" s="51">
        <f t="shared" si="10"/>
        <v>268</v>
      </c>
      <c r="AF46" s="51">
        <v>268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221</v>
      </c>
      <c r="B47" s="49" t="s">
        <v>86</v>
      </c>
      <c r="C47" s="50" t="s">
        <v>87</v>
      </c>
      <c r="D47" s="51">
        <f t="shared" si="0"/>
        <v>2726</v>
      </c>
      <c r="E47" s="51">
        <v>2370</v>
      </c>
      <c r="F47" s="51">
        <f t="shared" si="6"/>
        <v>356</v>
      </c>
      <c r="G47" s="51">
        <v>151</v>
      </c>
      <c r="H47" s="51">
        <v>205</v>
      </c>
      <c r="I47" s="51">
        <v>0</v>
      </c>
      <c r="J47" s="51">
        <v>0</v>
      </c>
      <c r="K47" s="51">
        <v>0</v>
      </c>
      <c r="L47" s="51">
        <v>0</v>
      </c>
      <c r="M47" s="51">
        <f t="shared" si="7"/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f t="shared" si="8"/>
        <v>2417</v>
      </c>
      <c r="V47" s="51">
        <v>2370</v>
      </c>
      <c r="W47" s="51">
        <v>11</v>
      </c>
      <c r="X47" s="51">
        <v>36</v>
      </c>
      <c r="Y47" s="51">
        <v>0</v>
      </c>
      <c r="Z47" s="51">
        <v>0</v>
      </c>
      <c r="AA47" s="51">
        <v>0</v>
      </c>
      <c r="AB47" s="51">
        <f t="shared" si="9"/>
        <v>455</v>
      </c>
      <c r="AC47" s="51">
        <v>0</v>
      </c>
      <c r="AD47" s="51">
        <v>388</v>
      </c>
      <c r="AE47" s="51">
        <f t="shared" si="10"/>
        <v>67</v>
      </c>
      <c r="AF47" s="51">
        <v>16</v>
      </c>
      <c r="AG47" s="51">
        <v>51</v>
      </c>
      <c r="AH47" s="51">
        <v>0</v>
      </c>
      <c r="AI47" s="51">
        <v>0</v>
      </c>
      <c r="AJ47" s="51">
        <v>0</v>
      </c>
    </row>
    <row r="48" spans="1:36" ht="13.5">
      <c r="A48" s="26" t="s">
        <v>221</v>
      </c>
      <c r="B48" s="49" t="s">
        <v>88</v>
      </c>
      <c r="C48" s="50" t="s">
        <v>89</v>
      </c>
      <c r="D48" s="51">
        <f t="shared" si="0"/>
        <v>5554</v>
      </c>
      <c r="E48" s="51">
        <v>4873</v>
      </c>
      <c r="F48" s="51">
        <f t="shared" si="6"/>
        <v>681</v>
      </c>
      <c r="G48" s="51">
        <v>319</v>
      </c>
      <c r="H48" s="51">
        <v>362</v>
      </c>
      <c r="I48" s="51">
        <v>0</v>
      </c>
      <c r="J48" s="51">
        <v>0</v>
      </c>
      <c r="K48" s="51">
        <v>0</v>
      </c>
      <c r="L48" s="51">
        <v>0</v>
      </c>
      <c r="M48" s="51">
        <f t="shared" si="7"/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f t="shared" si="8"/>
        <v>4964</v>
      </c>
      <c r="V48" s="51">
        <v>4873</v>
      </c>
      <c r="W48" s="51">
        <v>34</v>
      </c>
      <c r="X48" s="51">
        <v>57</v>
      </c>
      <c r="Y48" s="51">
        <v>0</v>
      </c>
      <c r="Z48" s="51">
        <v>0</v>
      </c>
      <c r="AA48" s="51">
        <v>0</v>
      </c>
      <c r="AB48" s="51">
        <f t="shared" si="9"/>
        <v>925</v>
      </c>
      <c r="AC48" s="51">
        <v>0</v>
      </c>
      <c r="AD48" s="51">
        <v>796</v>
      </c>
      <c r="AE48" s="51">
        <f t="shared" si="10"/>
        <v>129</v>
      </c>
      <c r="AF48" s="51">
        <v>49</v>
      </c>
      <c r="AG48" s="51">
        <v>80</v>
      </c>
      <c r="AH48" s="51">
        <v>0</v>
      </c>
      <c r="AI48" s="51">
        <v>0</v>
      </c>
      <c r="AJ48" s="51">
        <v>0</v>
      </c>
    </row>
    <row r="49" spans="1:36" ht="13.5">
      <c r="A49" s="26" t="s">
        <v>221</v>
      </c>
      <c r="B49" s="49" t="s">
        <v>90</v>
      </c>
      <c r="C49" s="50" t="s">
        <v>91</v>
      </c>
      <c r="D49" s="51">
        <f t="shared" si="0"/>
        <v>6892</v>
      </c>
      <c r="E49" s="51">
        <v>5995</v>
      </c>
      <c r="F49" s="51">
        <f t="shared" si="6"/>
        <v>897</v>
      </c>
      <c r="G49" s="51">
        <v>408</v>
      </c>
      <c r="H49" s="51">
        <v>489</v>
      </c>
      <c r="I49" s="51">
        <v>0</v>
      </c>
      <c r="J49" s="51">
        <v>0</v>
      </c>
      <c r="K49" s="51">
        <v>0</v>
      </c>
      <c r="L49" s="51">
        <v>0</v>
      </c>
      <c r="M49" s="51">
        <f t="shared" si="7"/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f t="shared" si="8"/>
        <v>6115</v>
      </c>
      <c r="V49" s="51">
        <v>5995</v>
      </c>
      <c r="W49" s="51">
        <v>40</v>
      </c>
      <c r="X49" s="51">
        <v>80</v>
      </c>
      <c r="Y49" s="51">
        <v>0</v>
      </c>
      <c r="Z49" s="51">
        <v>0</v>
      </c>
      <c r="AA49" s="51">
        <v>0</v>
      </c>
      <c r="AB49" s="51">
        <f t="shared" si="9"/>
        <v>1149</v>
      </c>
      <c r="AC49" s="51">
        <v>0</v>
      </c>
      <c r="AD49" s="51">
        <v>980</v>
      </c>
      <c r="AE49" s="51">
        <f t="shared" si="10"/>
        <v>169</v>
      </c>
      <c r="AF49" s="51">
        <v>57</v>
      </c>
      <c r="AG49" s="51">
        <v>112</v>
      </c>
      <c r="AH49" s="51">
        <v>0</v>
      </c>
      <c r="AI49" s="51">
        <v>0</v>
      </c>
      <c r="AJ49" s="51">
        <v>0</v>
      </c>
    </row>
    <row r="50" spans="1:36" ht="13.5">
      <c r="A50" s="26" t="s">
        <v>221</v>
      </c>
      <c r="B50" s="49" t="s">
        <v>92</v>
      </c>
      <c r="C50" s="50" t="s">
        <v>93</v>
      </c>
      <c r="D50" s="51">
        <f t="shared" si="0"/>
        <v>2772</v>
      </c>
      <c r="E50" s="51">
        <v>2341</v>
      </c>
      <c r="F50" s="51">
        <f t="shared" si="6"/>
        <v>431</v>
      </c>
      <c r="G50" s="51">
        <v>183</v>
      </c>
      <c r="H50" s="51">
        <v>248</v>
      </c>
      <c r="I50" s="51">
        <v>0</v>
      </c>
      <c r="J50" s="51">
        <v>0</v>
      </c>
      <c r="K50" s="51">
        <v>0</v>
      </c>
      <c r="L50" s="51">
        <v>0</v>
      </c>
      <c r="M50" s="51">
        <f t="shared" si="7"/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f t="shared" si="8"/>
        <v>2399</v>
      </c>
      <c r="V50" s="51">
        <v>2341</v>
      </c>
      <c r="W50" s="51">
        <v>14</v>
      </c>
      <c r="X50" s="51">
        <v>44</v>
      </c>
      <c r="Y50" s="51">
        <v>0</v>
      </c>
      <c r="Z50" s="51">
        <v>0</v>
      </c>
      <c r="AA50" s="51">
        <v>0</v>
      </c>
      <c r="AB50" s="51">
        <f t="shared" si="9"/>
        <v>465</v>
      </c>
      <c r="AC50" s="51">
        <v>0</v>
      </c>
      <c r="AD50" s="51">
        <v>384</v>
      </c>
      <c r="AE50" s="51">
        <f t="shared" si="10"/>
        <v>81</v>
      </c>
      <c r="AF50" s="51">
        <v>19</v>
      </c>
      <c r="AG50" s="51">
        <v>62</v>
      </c>
      <c r="AH50" s="51">
        <v>0</v>
      </c>
      <c r="AI50" s="51">
        <v>0</v>
      </c>
      <c r="AJ50" s="51">
        <v>0</v>
      </c>
    </row>
    <row r="51" spans="1:36" ht="13.5">
      <c r="A51" s="26" t="s">
        <v>221</v>
      </c>
      <c r="B51" s="49" t="s">
        <v>94</v>
      </c>
      <c r="C51" s="50" t="s">
        <v>95</v>
      </c>
      <c r="D51" s="51">
        <f t="shared" si="0"/>
        <v>5545</v>
      </c>
      <c r="E51" s="51">
        <v>4977</v>
      </c>
      <c r="F51" s="51">
        <f t="shared" si="6"/>
        <v>332</v>
      </c>
      <c r="G51" s="51">
        <v>332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f t="shared" si="7"/>
        <v>236</v>
      </c>
      <c r="N51" s="51">
        <v>0</v>
      </c>
      <c r="O51" s="51">
        <v>88</v>
      </c>
      <c r="P51" s="51">
        <v>148</v>
      </c>
      <c r="Q51" s="51">
        <v>0</v>
      </c>
      <c r="R51" s="51">
        <v>0</v>
      </c>
      <c r="S51" s="51">
        <v>0</v>
      </c>
      <c r="T51" s="51">
        <v>0</v>
      </c>
      <c r="U51" s="51">
        <f t="shared" si="8"/>
        <v>5186</v>
      </c>
      <c r="V51" s="51">
        <v>4977</v>
      </c>
      <c r="W51" s="51">
        <v>209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9"/>
        <v>576</v>
      </c>
      <c r="AC51" s="51">
        <v>0</v>
      </c>
      <c r="AD51" s="51">
        <v>519</v>
      </c>
      <c r="AE51" s="51">
        <f t="shared" si="10"/>
        <v>57</v>
      </c>
      <c r="AF51" s="51">
        <v>57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221</v>
      </c>
      <c r="B52" s="49" t="s">
        <v>96</v>
      </c>
      <c r="C52" s="50" t="s">
        <v>97</v>
      </c>
      <c r="D52" s="51">
        <f t="shared" si="0"/>
        <v>10940</v>
      </c>
      <c r="E52" s="51">
        <v>10007</v>
      </c>
      <c r="F52" s="51">
        <f t="shared" si="6"/>
        <v>881</v>
      </c>
      <c r="G52" s="51">
        <v>881</v>
      </c>
      <c r="H52" s="51">
        <v>0</v>
      </c>
      <c r="I52" s="51">
        <v>0</v>
      </c>
      <c r="J52" s="51">
        <v>0</v>
      </c>
      <c r="K52" s="51">
        <v>0</v>
      </c>
      <c r="L52" s="51">
        <v>52</v>
      </c>
      <c r="M52" s="51">
        <f t="shared" si="7"/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f t="shared" si="8"/>
        <v>10162</v>
      </c>
      <c r="V52" s="51">
        <v>10007</v>
      </c>
      <c r="W52" s="51">
        <v>155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9"/>
        <v>1682</v>
      </c>
      <c r="AC52" s="51">
        <v>52</v>
      </c>
      <c r="AD52" s="51">
        <v>1394</v>
      </c>
      <c r="AE52" s="51">
        <f t="shared" si="10"/>
        <v>236</v>
      </c>
      <c r="AF52" s="51">
        <v>236</v>
      </c>
      <c r="AG52" s="51">
        <v>0</v>
      </c>
      <c r="AH52" s="51">
        <v>0</v>
      </c>
      <c r="AI52" s="51">
        <v>0</v>
      </c>
      <c r="AJ52" s="51">
        <v>0</v>
      </c>
    </row>
    <row r="53" spans="1:36" ht="13.5">
      <c r="A53" s="26" t="s">
        <v>221</v>
      </c>
      <c r="B53" s="49" t="s">
        <v>98</v>
      </c>
      <c r="C53" s="50" t="s">
        <v>99</v>
      </c>
      <c r="D53" s="51">
        <f t="shared" si="0"/>
        <v>2036</v>
      </c>
      <c r="E53" s="51">
        <v>1788</v>
      </c>
      <c r="F53" s="51">
        <f t="shared" si="6"/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177</v>
      </c>
      <c r="M53" s="51">
        <f t="shared" si="7"/>
        <v>71</v>
      </c>
      <c r="N53" s="51">
        <v>0</v>
      </c>
      <c r="O53" s="51">
        <v>18</v>
      </c>
      <c r="P53" s="51">
        <v>32</v>
      </c>
      <c r="Q53" s="51">
        <v>5</v>
      </c>
      <c r="R53" s="51">
        <v>0</v>
      </c>
      <c r="S53" s="51">
        <v>0</v>
      </c>
      <c r="T53" s="51">
        <v>16</v>
      </c>
      <c r="U53" s="51">
        <f t="shared" si="8"/>
        <v>1788</v>
      </c>
      <c r="V53" s="51">
        <v>1788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9"/>
        <v>438</v>
      </c>
      <c r="AC53" s="51">
        <v>177</v>
      </c>
      <c r="AD53" s="51">
        <v>261</v>
      </c>
      <c r="AE53" s="51">
        <f t="shared" si="10"/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</row>
    <row r="54" spans="1:36" ht="13.5">
      <c r="A54" s="26" t="s">
        <v>221</v>
      </c>
      <c r="B54" s="49" t="s">
        <v>100</v>
      </c>
      <c r="C54" s="50" t="s">
        <v>101</v>
      </c>
      <c r="D54" s="51">
        <f t="shared" si="0"/>
        <v>2719</v>
      </c>
      <c r="E54" s="51">
        <v>2368</v>
      </c>
      <c r="F54" s="51">
        <f t="shared" si="6"/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207</v>
      </c>
      <c r="M54" s="51">
        <f t="shared" si="7"/>
        <v>144</v>
      </c>
      <c r="N54" s="51">
        <v>0</v>
      </c>
      <c r="O54" s="51">
        <v>67</v>
      </c>
      <c r="P54" s="51">
        <v>64</v>
      </c>
      <c r="Q54" s="51">
        <v>13</v>
      </c>
      <c r="R54" s="51">
        <v>0</v>
      </c>
      <c r="S54" s="51">
        <v>0</v>
      </c>
      <c r="T54" s="51">
        <v>0</v>
      </c>
      <c r="U54" s="51">
        <f t="shared" si="8"/>
        <v>2368</v>
      </c>
      <c r="V54" s="51">
        <v>2368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9"/>
        <v>553</v>
      </c>
      <c r="AC54" s="51">
        <v>207</v>
      </c>
      <c r="AD54" s="51">
        <v>346</v>
      </c>
      <c r="AE54" s="51">
        <f t="shared" si="10"/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</row>
    <row r="55" spans="1:36" ht="13.5">
      <c r="A55" s="26" t="s">
        <v>221</v>
      </c>
      <c r="B55" s="49" t="s">
        <v>102</v>
      </c>
      <c r="C55" s="50" t="s">
        <v>75</v>
      </c>
      <c r="D55" s="51">
        <f t="shared" si="0"/>
        <v>3209</v>
      </c>
      <c r="E55" s="51">
        <v>2860</v>
      </c>
      <c r="F55" s="51">
        <f t="shared" si="6"/>
        <v>190</v>
      </c>
      <c r="G55" s="51">
        <v>190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f t="shared" si="7"/>
        <v>159</v>
      </c>
      <c r="N55" s="51">
        <v>0</v>
      </c>
      <c r="O55" s="51">
        <v>64</v>
      </c>
      <c r="P55" s="51">
        <v>95</v>
      </c>
      <c r="Q55" s="51">
        <v>0</v>
      </c>
      <c r="R55" s="51">
        <v>0</v>
      </c>
      <c r="S55" s="51">
        <v>0</v>
      </c>
      <c r="T55" s="51">
        <v>0</v>
      </c>
      <c r="U55" s="51">
        <f t="shared" si="8"/>
        <v>2977</v>
      </c>
      <c r="V55" s="51">
        <v>2860</v>
      </c>
      <c r="W55" s="51">
        <v>117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9"/>
        <v>327</v>
      </c>
      <c r="AC55" s="51">
        <v>0</v>
      </c>
      <c r="AD55" s="51">
        <v>292</v>
      </c>
      <c r="AE55" s="51">
        <f t="shared" si="10"/>
        <v>35</v>
      </c>
      <c r="AF55" s="51">
        <v>35</v>
      </c>
      <c r="AG55" s="51">
        <v>0</v>
      </c>
      <c r="AH55" s="51">
        <v>0</v>
      </c>
      <c r="AI55" s="51">
        <v>0</v>
      </c>
      <c r="AJ55" s="51">
        <v>0</v>
      </c>
    </row>
    <row r="56" spans="1:36" ht="13.5">
      <c r="A56" s="26" t="s">
        <v>221</v>
      </c>
      <c r="B56" s="49" t="s">
        <v>103</v>
      </c>
      <c r="C56" s="50" t="s">
        <v>104</v>
      </c>
      <c r="D56" s="51">
        <f t="shared" si="0"/>
        <v>11969</v>
      </c>
      <c r="E56" s="51">
        <v>10720</v>
      </c>
      <c r="F56" s="51">
        <f t="shared" si="6"/>
        <v>715</v>
      </c>
      <c r="G56" s="51">
        <v>715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f t="shared" si="7"/>
        <v>534</v>
      </c>
      <c r="N56" s="51">
        <v>0</v>
      </c>
      <c r="O56" s="51">
        <v>259</v>
      </c>
      <c r="P56" s="51">
        <v>275</v>
      </c>
      <c r="Q56" s="51">
        <v>0</v>
      </c>
      <c r="R56" s="51">
        <v>0</v>
      </c>
      <c r="S56" s="51">
        <v>0</v>
      </c>
      <c r="T56" s="51">
        <v>0</v>
      </c>
      <c r="U56" s="51">
        <f t="shared" si="8"/>
        <v>11177</v>
      </c>
      <c r="V56" s="51">
        <v>10720</v>
      </c>
      <c r="W56" s="51">
        <v>457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9"/>
        <v>1227</v>
      </c>
      <c r="AC56" s="51">
        <v>0</v>
      </c>
      <c r="AD56" s="51">
        <v>1114</v>
      </c>
      <c r="AE56" s="51">
        <f t="shared" si="10"/>
        <v>113</v>
      </c>
      <c r="AF56" s="51">
        <v>113</v>
      </c>
      <c r="AG56" s="51">
        <v>0</v>
      </c>
      <c r="AH56" s="51">
        <v>0</v>
      </c>
      <c r="AI56" s="51">
        <v>0</v>
      </c>
      <c r="AJ56" s="51">
        <v>0</v>
      </c>
    </row>
    <row r="57" spans="1:36" ht="13.5">
      <c r="A57" s="26" t="s">
        <v>221</v>
      </c>
      <c r="B57" s="49" t="s">
        <v>105</v>
      </c>
      <c r="C57" s="50" t="s">
        <v>106</v>
      </c>
      <c r="D57" s="51">
        <f t="shared" si="0"/>
        <v>4545</v>
      </c>
      <c r="E57" s="51">
        <v>3848</v>
      </c>
      <c r="F57" s="51">
        <f t="shared" si="6"/>
        <v>393</v>
      </c>
      <c r="G57" s="51">
        <v>393</v>
      </c>
      <c r="H57" s="51">
        <v>0</v>
      </c>
      <c r="I57" s="51">
        <v>0</v>
      </c>
      <c r="J57" s="51">
        <v>0</v>
      </c>
      <c r="K57" s="51">
        <v>0</v>
      </c>
      <c r="L57" s="51">
        <v>304</v>
      </c>
      <c r="M57" s="51">
        <f t="shared" si="7"/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f t="shared" si="8"/>
        <v>3917</v>
      </c>
      <c r="V57" s="51">
        <v>3848</v>
      </c>
      <c r="W57" s="51">
        <v>69</v>
      </c>
      <c r="X57" s="51">
        <v>0</v>
      </c>
      <c r="Y57" s="51">
        <v>0</v>
      </c>
      <c r="Z57" s="51">
        <v>0</v>
      </c>
      <c r="AA57" s="51">
        <v>0</v>
      </c>
      <c r="AB57" s="51">
        <f t="shared" si="9"/>
        <v>955</v>
      </c>
      <c r="AC57" s="51">
        <v>304</v>
      </c>
      <c r="AD57" s="51">
        <v>546</v>
      </c>
      <c r="AE57" s="51">
        <f t="shared" si="10"/>
        <v>105</v>
      </c>
      <c r="AF57" s="51">
        <v>105</v>
      </c>
      <c r="AG57" s="51">
        <v>0</v>
      </c>
      <c r="AH57" s="51">
        <v>0</v>
      </c>
      <c r="AI57" s="51">
        <v>0</v>
      </c>
      <c r="AJ57" s="51">
        <v>0</v>
      </c>
    </row>
    <row r="58" spans="1:36" ht="13.5">
      <c r="A58" s="26" t="s">
        <v>221</v>
      </c>
      <c r="B58" s="49" t="s">
        <v>107</v>
      </c>
      <c r="C58" s="50" t="s">
        <v>108</v>
      </c>
      <c r="D58" s="51">
        <f t="shared" si="0"/>
        <v>2561</v>
      </c>
      <c r="E58" s="51">
        <v>2320</v>
      </c>
      <c r="F58" s="51">
        <f t="shared" si="6"/>
        <v>225</v>
      </c>
      <c r="G58" s="51">
        <v>225</v>
      </c>
      <c r="H58" s="51">
        <v>0</v>
      </c>
      <c r="I58" s="51">
        <v>0</v>
      </c>
      <c r="J58" s="51">
        <v>0</v>
      </c>
      <c r="K58" s="51">
        <v>0</v>
      </c>
      <c r="L58" s="51">
        <v>16</v>
      </c>
      <c r="M58" s="51">
        <f t="shared" si="7"/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f t="shared" si="8"/>
        <v>2360</v>
      </c>
      <c r="V58" s="51">
        <v>2320</v>
      </c>
      <c r="W58" s="51">
        <v>40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9"/>
        <v>430</v>
      </c>
      <c r="AC58" s="51">
        <v>16</v>
      </c>
      <c r="AD58" s="51">
        <v>354</v>
      </c>
      <c r="AE58" s="51">
        <f t="shared" si="10"/>
        <v>60</v>
      </c>
      <c r="AF58" s="51">
        <v>60</v>
      </c>
      <c r="AG58" s="51">
        <v>0</v>
      </c>
      <c r="AH58" s="51">
        <v>0</v>
      </c>
      <c r="AI58" s="51">
        <v>0</v>
      </c>
      <c r="AJ58" s="51">
        <v>0</v>
      </c>
    </row>
    <row r="59" spans="1:36" ht="13.5">
      <c r="A59" s="26" t="s">
        <v>221</v>
      </c>
      <c r="B59" s="49" t="s">
        <v>109</v>
      </c>
      <c r="C59" s="50" t="s">
        <v>110</v>
      </c>
      <c r="D59" s="51">
        <f t="shared" si="0"/>
        <v>2260</v>
      </c>
      <c r="E59" s="51">
        <v>2028</v>
      </c>
      <c r="F59" s="51">
        <f t="shared" si="6"/>
        <v>209</v>
      </c>
      <c r="G59" s="51">
        <v>33</v>
      </c>
      <c r="H59" s="51">
        <v>122</v>
      </c>
      <c r="I59" s="51">
        <v>0</v>
      </c>
      <c r="J59" s="51">
        <v>0</v>
      </c>
      <c r="K59" s="51">
        <v>54</v>
      </c>
      <c r="L59" s="51">
        <v>0</v>
      </c>
      <c r="M59" s="51">
        <f t="shared" si="7"/>
        <v>23</v>
      </c>
      <c r="N59" s="51">
        <v>23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f t="shared" si="8"/>
        <v>2028</v>
      </c>
      <c r="V59" s="51">
        <v>2028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f t="shared" si="9"/>
        <v>305</v>
      </c>
      <c r="AC59" s="51">
        <v>0</v>
      </c>
      <c r="AD59" s="51">
        <v>182</v>
      </c>
      <c r="AE59" s="51">
        <f t="shared" si="10"/>
        <v>123</v>
      </c>
      <c r="AF59" s="51">
        <v>21</v>
      </c>
      <c r="AG59" s="51">
        <v>48</v>
      </c>
      <c r="AH59" s="51">
        <v>0</v>
      </c>
      <c r="AI59" s="51">
        <v>0</v>
      </c>
      <c r="AJ59" s="51">
        <v>54</v>
      </c>
    </row>
    <row r="60" spans="1:36" ht="13.5">
      <c r="A60" s="26" t="s">
        <v>221</v>
      </c>
      <c r="B60" s="49" t="s">
        <v>111</v>
      </c>
      <c r="C60" s="50" t="s">
        <v>112</v>
      </c>
      <c r="D60" s="51">
        <f t="shared" si="0"/>
        <v>1424</v>
      </c>
      <c r="E60" s="51">
        <v>573</v>
      </c>
      <c r="F60" s="51">
        <f t="shared" si="6"/>
        <v>846</v>
      </c>
      <c r="G60" s="51">
        <v>31</v>
      </c>
      <c r="H60" s="51">
        <v>160</v>
      </c>
      <c r="I60" s="51">
        <v>655</v>
      </c>
      <c r="J60" s="51">
        <v>0</v>
      </c>
      <c r="K60" s="51">
        <v>0</v>
      </c>
      <c r="L60" s="51">
        <v>5</v>
      </c>
      <c r="M60" s="51">
        <f t="shared" si="7"/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f t="shared" si="8"/>
        <v>573</v>
      </c>
      <c r="V60" s="51">
        <v>573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f t="shared" si="9"/>
        <v>148</v>
      </c>
      <c r="AC60" s="51">
        <v>5</v>
      </c>
      <c r="AD60" s="51">
        <v>75</v>
      </c>
      <c r="AE60" s="51">
        <f t="shared" si="10"/>
        <v>68</v>
      </c>
      <c r="AF60" s="51">
        <v>22</v>
      </c>
      <c r="AG60" s="51">
        <v>46</v>
      </c>
      <c r="AH60" s="51">
        <v>0</v>
      </c>
      <c r="AI60" s="51">
        <v>0</v>
      </c>
      <c r="AJ60" s="51">
        <v>0</v>
      </c>
    </row>
    <row r="61" spans="1:36" ht="13.5">
      <c r="A61" s="26" t="s">
        <v>221</v>
      </c>
      <c r="B61" s="49" t="s">
        <v>113</v>
      </c>
      <c r="C61" s="50" t="s">
        <v>114</v>
      </c>
      <c r="D61" s="51">
        <f t="shared" si="0"/>
        <v>3655</v>
      </c>
      <c r="E61" s="51">
        <v>2723</v>
      </c>
      <c r="F61" s="51">
        <f t="shared" si="6"/>
        <v>838</v>
      </c>
      <c r="G61" s="51">
        <v>0</v>
      </c>
      <c r="H61" s="51">
        <v>838</v>
      </c>
      <c r="I61" s="51">
        <v>0</v>
      </c>
      <c r="J61" s="51">
        <v>0</v>
      </c>
      <c r="K61" s="51">
        <v>0</v>
      </c>
      <c r="L61" s="51">
        <v>0</v>
      </c>
      <c r="M61" s="51">
        <f t="shared" si="7"/>
        <v>94</v>
      </c>
      <c r="N61" s="51">
        <v>87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7</v>
      </c>
      <c r="U61" s="51">
        <f t="shared" si="8"/>
        <v>2854</v>
      </c>
      <c r="V61" s="51">
        <v>2723</v>
      </c>
      <c r="W61" s="51">
        <v>0</v>
      </c>
      <c r="X61" s="51">
        <v>131</v>
      </c>
      <c r="Y61" s="51">
        <v>0</v>
      </c>
      <c r="Z61" s="51">
        <v>0</v>
      </c>
      <c r="AA61" s="51">
        <v>0</v>
      </c>
      <c r="AB61" s="51">
        <f t="shared" si="9"/>
        <v>323</v>
      </c>
      <c r="AC61" s="51">
        <v>0</v>
      </c>
      <c r="AD61" s="51">
        <v>285</v>
      </c>
      <c r="AE61" s="51">
        <f t="shared" si="10"/>
        <v>38</v>
      </c>
      <c r="AF61" s="51">
        <v>0</v>
      </c>
      <c r="AG61" s="51">
        <v>38</v>
      </c>
      <c r="AH61" s="51">
        <v>0</v>
      </c>
      <c r="AI61" s="51">
        <v>0</v>
      </c>
      <c r="AJ61" s="51">
        <v>0</v>
      </c>
    </row>
    <row r="62" spans="1:36" ht="13.5">
      <c r="A62" s="26" t="s">
        <v>221</v>
      </c>
      <c r="B62" s="49" t="s">
        <v>115</v>
      </c>
      <c r="C62" s="50" t="s">
        <v>220</v>
      </c>
      <c r="D62" s="51">
        <f t="shared" si="0"/>
        <v>3548</v>
      </c>
      <c r="E62" s="51">
        <v>3032</v>
      </c>
      <c r="F62" s="51">
        <f t="shared" si="6"/>
        <v>514</v>
      </c>
      <c r="G62" s="51">
        <v>128</v>
      </c>
      <c r="H62" s="51">
        <v>386</v>
      </c>
      <c r="I62" s="51">
        <v>0</v>
      </c>
      <c r="J62" s="51">
        <v>0</v>
      </c>
      <c r="K62" s="51">
        <v>0</v>
      </c>
      <c r="L62" s="51">
        <v>0</v>
      </c>
      <c r="M62" s="51">
        <f t="shared" si="7"/>
        <v>2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2</v>
      </c>
      <c r="U62" s="51">
        <f t="shared" si="8"/>
        <v>3095</v>
      </c>
      <c r="V62" s="51">
        <v>3032</v>
      </c>
      <c r="W62" s="51">
        <v>19</v>
      </c>
      <c r="X62" s="51">
        <v>44</v>
      </c>
      <c r="Y62" s="51">
        <v>0</v>
      </c>
      <c r="Z62" s="51">
        <v>0</v>
      </c>
      <c r="AA62" s="51">
        <v>0</v>
      </c>
      <c r="AB62" s="51">
        <f t="shared" si="9"/>
        <v>450</v>
      </c>
      <c r="AC62" s="51">
        <v>0</v>
      </c>
      <c r="AD62" s="51">
        <v>374</v>
      </c>
      <c r="AE62" s="51">
        <f t="shared" si="10"/>
        <v>76</v>
      </c>
      <c r="AF62" s="51">
        <v>22</v>
      </c>
      <c r="AG62" s="51">
        <v>54</v>
      </c>
      <c r="AH62" s="51">
        <v>0</v>
      </c>
      <c r="AI62" s="51">
        <v>0</v>
      </c>
      <c r="AJ62" s="51">
        <v>0</v>
      </c>
    </row>
    <row r="63" spans="1:36" ht="13.5">
      <c r="A63" s="26" t="s">
        <v>221</v>
      </c>
      <c r="B63" s="49" t="s">
        <v>116</v>
      </c>
      <c r="C63" s="50" t="s">
        <v>117</v>
      </c>
      <c r="D63" s="51">
        <f t="shared" si="0"/>
        <v>148</v>
      </c>
      <c r="E63" s="51">
        <v>114</v>
      </c>
      <c r="F63" s="51">
        <f t="shared" si="6"/>
        <v>34</v>
      </c>
      <c r="G63" s="51">
        <v>0</v>
      </c>
      <c r="H63" s="51">
        <v>34</v>
      </c>
      <c r="I63" s="51">
        <v>0</v>
      </c>
      <c r="J63" s="51">
        <v>0</v>
      </c>
      <c r="K63" s="51">
        <v>0</v>
      </c>
      <c r="L63" s="51">
        <v>0</v>
      </c>
      <c r="M63" s="51">
        <f t="shared" si="7"/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f t="shared" si="8"/>
        <v>114</v>
      </c>
      <c r="V63" s="51">
        <v>114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f t="shared" si="9"/>
        <v>30</v>
      </c>
      <c r="AC63" s="51">
        <v>0</v>
      </c>
      <c r="AD63" s="51">
        <v>10</v>
      </c>
      <c r="AE63" s="51">
        <f t="shared" si="10"/>
        <v>20</v>
      </c>
      <c r="AF63" s="51">
        <v>0</v>
      </c>
      <c r="AG63" s="51">
        <v>20</v>
      </c>
      <c r="AH63" s="51">
        <v>0</v>
      </c>
      <c r="AI63" s="51">
        <v>0</v>
      </c>
      <c r="AJ63" s="51">
        <v>0</v>
      </c>
    </row>
    <row r="64" spans="1:36" ht="13.5">
      <c r="A64" s="26" t="s">
        <v>221</v>
      </c>
      <c r="B64" s="49" t="s">
        <v>118</v>
      </c>
      <c r="C64" s="50" t="s">
        <v>119</v>
      </c>
      <c r="D64" s="51">
        <f t="shared" si="0"/>
        <v>239</v>
      </c>
      <c r="E64" s="51">
        <v>199</v>
      </c>
      <c r="F64" s="51">
        <f t="shared" si="6"/>
        <v>40</v>
      </c>
      <c r="G64" s="51">
        <v>0</v>
      </c>
      <c r="H64" s="51">
        <v>40</v>
      </c>
      <c r="I64" s="51">
        <v>0</v>
      </c>
      <c r="J64" s="51">
        <v>0</v>
      </c>
      <c r="K64" s="51">
        <v>0</v>
      </c>
      <c r="L64" s="51">
        <v>0</v>
      </c>
      <c r="M64" s="51">
        <f t="shared" si="7"/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f t="shared" si="8"/>
        <v>199</v>
      </c>
      <c r="V64" s="51">
        <v>199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f t="shared" si="9"/>
        <v>41</v>
      </c>
      <c r="AC64" s="51">
        <v>0</v>
      </c>
      <c r="AD64" s="51">
        <v>18</v>
      </c>
      <c r="AE64" s="51">
        <f t="shared" si="10"/>
        <v>23</v>
      </c>
      <c r="AF64" s="51">
        <v>0</v>
      </c>
      <c r="AG64" s="51">
        <v>23</v>
      </c>
      <c r="AH64" s="51">
        <v>0</v>
      </c>
      <c r="AI64" s="51">
        <v>0</v>
      </c>
      <c r="AJ64" s="51">
        <v>0</v>
      </c>
    </row>
    <row r="65" spans="1:36" ht="13.5">
      <c r="A65" s="26" t="s">
        <v>221</v>
      </c>
      <c r="B65" s="49" t="s">
        <v>120</v>
      </c>
      <c r="C65" s="50" t="s">
        <v>121</v>
      </c>
      <c r="D65" s="51">
        <f t="shared" si="0"/>
        <v>3789</v>
      </c>
      <c r="E65" s="51">
        <v>3322</v>
      </c>
      <c r="F65" s="51">
        <f t="shared" si="6"/>
        <v>467</v>
      </c>
      <c r="G65" s="51">
        <v>0</v>
      </c>
      <c r="H65" s="51">
        <v>467</v>
      </c>
      <c r="I65" s="51">
        <v>0</v>
      </c>
      <c r="J65" s="51">
        <v>0</v>
      </c>
      <c r="K65" s="51">
        <v>0</v>
      </c>
      <c r="L65" s="51">
        <v>0</v>
      </c>
      <c r="M65" s="51">
        <f t="shared" si="7"/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f t="shared" si="8"/>
        <v>3636</v>
      </c>
      <c r="V65" s="51">
        <v>3322</v>
      </c>
      <c r="W65" s="51">
        <v>0</v>
      </c>
      <c r="X65" s="51">
        <v>314</v>
      </c>
      <c r="Y65" s="51">
        <v>0</v>
      </c>
      <c r="Z65" s="51">
        <v>0</v>
      </c>
      <c r="AA65" s="51">
        <v>0</v>
      </c>
      <c r="AB65" s="51">
        <f t="shared" si="9"/>
        <v>207</v>
      </c>
      <c r="AC65" s="51">
        <v>0</v>
      </c>
      <c r="AD65" s="51">
        <v>207</v>
      </c>
      <c r="AE65" s="51">
        <f t="shared" si="10"/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</row>
    <row r="66" spans="1:36" ht="13.5">
      <c r="A66" s="26" t="s">
        <v>221</v>
      </c>
      <c r="B66" s="49" t="s">
        <v>122</v>
      </c>
      <c r="C66" s="50" t="s">
        <v>193</v>
      </c>
      <c r="D66" s="51">
        <f t="shared" si="0"/>
        <v>4313</v>
      </c>
      <c r="E66" s="51">
        <v>3633</v>
      </c>
      <c r="F66" s="51">
        <f t="shared" si="6"/>
        <v>680</v>
      </c>
      <c r="G66" s="51">
        <v>0</v>
      </c>
      <c r="H66" s="51">
        <v>680</v>
      </c>
      <c r="I66" s="51">
        <v>0</v>
      </c>
      <c r="J66" s="51">
        <v>0</v>
      </c>
      <c r="K66" s="51">
        <v>0</v>
      </c>
      <c r="L66" s="51">
        <v>0</v>
      </c>
      <c r="M66" s="51">
        <f t="shared" si="7"/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f t="shared" si="8"/>
        <v>4093</v>
      </c>
      <c r="V66" s="51">
        <v>3633</v>
      </c>
      <c r="W66" s="51">
        <v>0</v>
      </c>
      <c r="X66" s="51">
        <v>460</v>
      </c>
      <c r="Y66" s="51">
        <v>0</v>
      </c>
      <c r="Z66" s="51">
        <v>0</v>
      </c>
      <c r="AA66" s="51">
        <v>0</v>
      </c>
      <c r="AB66" s="51">
        <f t="shared" si="9"/>
        <v>232</v>
      </c>
      <c r="AC66" s="51">
        <v>0</v>
      </c>
      <c r="AD66" s="51">
        <v>232</v>
      </c>
      <c r="AE66" s="51">
        <f t="shared" si="10"/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</row>
    <row r="67" spans="1:36" ht="13.5">
      <c r="A67" s="26" t="s">
        <v>221</v>
      </c>
      <c r="B67" s="49" t="s">
        <v>123</v>
      </c>
      <c r="C67" s="50" t="s">
        <v>219</v>
      </c>
      <c r="D67" s="51">
        <f t="shared" si="0"/>
        <v>6030</v>
      </c>
      <c r="E67" s="51">
        <v>4455</v>
      </c>
      <c r="F67" s="51">
        <f t="shared" si="6"/>
        <v>901</v>
      </c>
      <c r="G67" s="51">
        <v>0</v>
      </c>
      <c r="H67" s="51">
        <v>901</v>
      </c>
      <c r="I67" s="51">
        <v>0</v>
      </c>
      <c r="J67" s="51">
        <v>0</v>
      </c>
      <c r="K67" s="51">
        <v>0</v>
      </c>
      <c r="L67" s="51">
        <v>0</v>
      </c>
      <c r="M67" s="51">
        <f t="shared" si="7"/>
        <v>674</v>
      </c>
      <c r="N67" s="51">
        <v>216</v>
      </c>
      <c r="O67" s="51">
        <v>61</v>
      </c>
      <c r="P67" s="51">
        <v>154</v>
      </c>
      <c r="Q67" s="51">
        <v>10</v>
      </c>
      <c r="R67" s="51">
        <v>8</v>
      </c>
      <c r="S67" s="51">
        <v>0</v>
      </c>
      <c r="T67" s="51">
        <v>225</v>
      </c>
      <c r="U67" s="51">
        <f t="shared" si="8"/>
        <v>5130</v>
      </c>
      <c r="V67" s="51">
        <v>4455</v>
      </c>
      <c r="W67" s="51">
        <v>0</v>
      </c>
      <c r="X67" s="51">
        <v>675</v>
      </c>
      <c r="Y67" s="51">
        <v>0</v>
      </c>
      <c r="Z67" s="51">
        <v>0</v>
      </c>
      <c r="AA67" s="51">
        <v>0</v>
      </c>
      <c r="AB67" s="51">
        <f t="shared" si="9"/>
        <v>870</v>
      </c>
      <c r="AC67" s="51">
        <v>0</v>
      </c>
      <c r="AD67" s="51">
        <v>821</v>
      </c>
      <c r="AE67" s="51">
        <f t="shared" si="10"/>
        <v>49</v>
      </c>
      <c r="AF67" s="51">
        <v>0</v>
      </c>
      <c r="AG67" s="51">
        <v>49</v>
      </c>
      <c r="AH67" s="51">
        <v>0</v>
      </c>
      <c r="AI67" s="51">
        <v>0</v>
      </c>
      <c r="AJ67" s="51">
        <v>0</v>
      </c>
    </row>
    <row r="68" spans="1:36" ht="13.5">
      <c r="A68" s="26" t="s">
        <v>221</v>
      </c>
      <c r="B68" s="49" t="s">
        <v>124</v>
      </c>
      <c r="C68" s="50" t="s">
        <v>125</v>
      </c>
      <c r="D68" s="51">
        <f t="shared" si="0"/>
        <v>7631</v>
      </c>
      <c r="E68" s="51">
        <v>4907</v>
      </c>
      <c r="F68" s="51">
        <f t="shared" si="6"/>
        <v>1469</v>
      </c>
      <c r="G68" s="51">
        <v>0</v>
      </c>
      <c r="H68" s="51">
        <v>1469</v>
      </c>
      <c r="I68" s="51">
        <v>0</v>
      </c>
      <c r="J68" s="51">
        <v>0</v>
      </c>
      <c r="K68" s="51">
        <v>0</v>
      </c>
      <c r="L68" s="51">
        <v>0</v>
      </c>
      <c r="M68" s="51">
        <f t="shared" si="7"/>
        <v>1255</v>
      </c>
      <c r="N68" s="51">
        <v>720</v>
      </c>
      <c r="O68" s="51">
        <v>77</v>
      </c>
      <c r="P68" s="51">
        <v>178</v>
      </c>
      <c r="Q68" s="51">
        <v>16</v>
      </c>
      <c r="R68" s="51">
        <v>21</v>
      </c>
      <c r="S68" s="51">
        <v>0</v>
      </c>
      <c r="T68" s="51">
        <v>243</v>
      </c>
      <c r="U68" s="51">
        <f t="shared" si="8"/>
        <v>6008</v>
      </c>
      <c r="V68" s="51">
        <v>4907</v>
      </c>
      <c r="W68" s="51">
        <v>0</v>
      </c>
      <c r="X68" s="51">
        <v>1101</v>
      </c>
      <c r="Y68" s="51">
        <v>0</v>
      </c>
      <c r="Z68" s="51">
        <v>0</v>
      </c>
      <c r="AA68" s="51">
        <v>0</v>
      </c>
      <c r="AB68" s="51">
        <f t="shared" si="9"/>
        <v>1042</v>
      </c>
      <c r="AC68" s="51">
        <v>0</v>
      </c>
      <c r="AD68" s="51">
        <v>962</v>
      </c>
      <c r="AE68" s="51">
        <f t="shared" si="10"/>
        <v>80</v>
      </c>
      <c r="AF68" s="51">
        <v>0</v>
      </c>
      <c r="AG68" s="51">
        <v>80</v>
      </c>
      <c r="AH68" s="51">
        <v>0</v>
      </c>
      <c r="AI68" s="51">
        <v>0</v>
      </c>
      <c r="AJ68" s="51">
        <v>0</v>
      </c>
    </row>
    <row r="69" spans="1:36" ht="13.5">
      <c r="A69" s="26" t="s">
        <v>221</v>
      </c>
      <c r="B69" s="49" t="s">
        <v>126</v>
      </c>
      <c r="C69" s="50" t="s">
        <v>127</v>
      </c>
      <c r="D69" s="51">
        <f t="shared" si="0"/>
        <v>4886</v>
      </c>
      <c r="E69" s="51">
        <v>3516</v>
      </c>
      <c r="F69" s="51">
        <f t="shared" si="6"/>
        <v>656</v>
      </c>
      <c r="G69" s="51">
        <v>0</v>
      </c>
      <c r="H69" s="51">
        <v>656</v>
      </c>
      <c r="I69" s="51">
        <v>0</v>
      </c>
      <c r="J69" s="51">
        <v>0</v>
      </c>
      <c r="K69" s="51">
        <v>0</v>
      </c>
      <c r="L69" s="51">
        <v>0</v>
      </c>
      <c r="M69" s="51">
        <f t="shared" si="7"/>
        <v>714</v>
      </c>
      <c r="N69" s="51">
        <v>326</v>
      </c>
      <c r="O69" s="51">
        <v>62</v>
      </c>
      <c r="P69" s="51">
        <v>126</v>
      </c>
      <c r="Q69" s="51">
        <v>12</v>
      </c>
      <c r="R69" s="51">
        <v>10</v>
      </c>
      <c r="S69" s="51">
        <v>0</v>
      </c>
      <c r="T69" s="51">
        <v>178</v>
      </c>
      <c r="U69" s="51">
        <f t="shared" si="8"/>
        <v>4007</v>
      </c>
      <c r="V69" s="51">
        <v>3516</v>
      </c>
      <c r="W69" s="51">
        <v>0</v>
      </c>
      <c r="X69" s="51">
        <v>491</v>
      </c>
      <c r="Y69" s="51">
        <v>0</v>
      </c>
      <c r="Z69" s="51">
        <v>0</v>
      </c>
      <c r="AA69" s="51">
        <v>0</v>
      </c>
      <c r="AB69" s="51">
        <f t="shared" si="9"/>
        <v>678</v>
      </c>
      <c r="AC69" s="51">
        <v>0</v>
      </c>
      <c r="AD69" s="51">
        <v>642</v>
      </c>
      <c r="AE69" s="51">
        <f t="shared" si="10"/>
        <v>36</v>
      </c>
      <c r="AF69" s="51">
        <v>0</v>
      </c>
      <c r="AG69" s="51">
        <v>36</v>
      </c>
      <c r="AH69" s="51">
        <v>0</v>
      </c>
      <c r="AI69" s="51">
        <v>0</v>
      </c>
      <c r="AJ69" s="51">
        <v>0</v>
      </c>
    </row>
    <row r="70" spans="1:36" ht="13.5">
      <c r="A70" s="26" t="s">
        <v>221</v>
      </c>
      <c r="B70" s="49" t="s">
        <v>128</v>
      </c>
      <c r="C70" s="50" t="s">
        <v>129</v>
      </c>
      <c r="D70" s="51">
        <f t="shared" si="0"/>
        <v>3497</v>
      </c>
      <c r="E70" s="51">
        <v>2921</v>
      </c>
      <c r="F70" s="51">
        <f t="shared" si="6"/>
        <v>571</v>
      </c>
      <c r="G70" s="51">
        <v>0</v>
      </c>
      <c r="H70" s="51">
        <v>571</v>
      </c>
      <c r="I70" s="51">
        <v>0</v>
      </c>
      <c r="J70" s="51">
        <v>0</v>
      </c>
      <c r="K70" s="51">
        <v>0</v>
      </c>
      <c r="L70" s="51">
        <v>0</v>
      </c>
      <c r="M70" s="51">
        <f t="shared" si="7"/>
        <v>5</v>
      </c>
      <c r="N70" s="51">
        <v>0</v>
      </c>
      <c r="O70" s="51">
        <v>0</v>
      </c>
      <c r="P70" s="51">
        <v>0</v>
      </c>
      <c r="Q70" s="51">
        <v>0</v>
      </c>
      <c r="R70" s="51">
        <v>5</v>
      </c>
      <c r="S70" s="51">
        <v>0</v>
      </c>
      <c r="T70" s="51">
        <v>0</v>
      </c>
      <c r="U70" s="51">
        <f t="shared" si="8"/>
        <v>3084</v>
      </c>
      <c r="V70" s="51">
        <v>2921</v>
      </c>
      <c r="W70" s="51">
        <v>0</v>
      </c>
      <c r="X70" s="51">
        <v>163</v>
      </c>
      <c r="Y70" s="51">
        <v>0</v>
      </c>
      <c r="Z70" s="51">
        <v>0</v>
      </c>
      <c r="AA70" s="51">
        <v>0</v>
      </c>
      <c r="AB70" s="51">
        <f t="shared" si="9"/>
        <v>395</v>
      </c>
      <c r="AC70" s="51">
        <v>0</v>
      </c>
      <c r="AD70" s="51">
        <v>339</v>
      </c>
      <c r="AE70" s="51">
        <f t="shared" si="10"/>
        <v>56</v>
      </c>
      <c r="AF70" s="51">
        <v>0</v>
      </c>
      <c r="AG70" s="51">
        <v>56</v>
      </c>
      <c r="AH70" s="51">
        <v>0</v>
      </c>
      <c r="AI70" s="51">
        <v>0</v>
      </c>
      <c r="AJ70" s="51">
        <v>0</v>
      </c>
    </row>
    <row r="71" spans="1:36" ht="13.5">
      <c r="A71" s="26" t="s">
        <v>221</v>
      </c>
      <c r="B71" s="49" t="s">
        <v>130</v>
      </c>
      <c r="C71" s="50" t="s">
        <v>131</v>
      </c>
      <c r="D71" s="51">
        <f aca="true" t="shared" si="11" ref="D71:D103">E71+F71+L71+M71</f>
        <v>3369</v>
      </c>
      <c r="E71" s="51">
        <v>2579</v>
      </c>
      <c r="F71" s="51">
        <f t="shared" si="6"/>
        <v>479</v>
      </c>
      <c r="G71" s="51">
        <v>0</v>
      </c>
      <c r="H71" s="51">
        <v>479</v>
      </c>
      <c r="I71" s="51">
        <v>0</v>
      </c>
      <c r="J71" s="51">
        <v>0</v>
      </c>
      <c r="K71" s="51">
        <v>0</v>
      </c>
      <c r="L71" s="51">
        <v>0</v>
      </c>
      <c r="M71" s="51">
        <f t="shared" si="7"/>
        <v>311</v>
      </c>
      <c r="N71" s="51">
        <v>307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4</v>
      </c>
      <c r="U71" s="51">
        <f t="shared" si="8"/>
        <v>2679</v>
      </c>
      <c r="V71" s="51">
        <v>2579</v>
      </c>
      <c r="W71" s="51">
        <v>0</v>
      </c>
      <c r="X71" s="51">
        <v>100</v>
      </c>
      <c r="Y71" s="51">
        <v>0</v>
      </c>
      <c r="Z71" s="51">
        <v>0</v>
      </c>
      <c r="AA71" s="51">
        <v>0</v>
      </c>
      <c r="AB71" s="51">
        <f t="shared" si="9"/>
        <v>333</v>
      </c>
      <c r="AC71" s="51">
        <v>0</v>
      </c>
      <c r="AD71" s="51">
        <v>294</v>
      </c>
      <c r="AE71" s="51">
        <f t="shared" si="10"/>
        <v>39</v>
      </c>
      <c r="AF71" s="51">
        <v>0</v>
      </c>
      <c r="AG71" s="51">
        <v>39</v>
      </c>
      <c r="AH71" s="51">
        <v>0</v>
      </c>
      <c r="AI71" s="51">
        <v>0</v>
      </c>
      <c r="AJ71" s="51">
        <v>0</v>
      </c>
    </row>
    <row r="72" spans="1:36" ht="13.5">
      <c r="A72" s="26" t="s">
        <v>221</v>
      </c>
      <c r="B72" s="49" t="s">
        <v>132</v>
      </c>
      <c r="C72" s="50" t="s">
        <v>133</v>
      </c>
      <c r="D72" s="51">
        <f t="shared" si="11"/>
        <v>2823</v>
      </c>
      <c r="E72" s="51">
        <v>2401</v>
      </c>
      <c r="F72" s="51">
        <f t="shared" si="6"/>
        <v>422</v>
      </c>
      <c r="G72" s="51">
        <v>158</v>
      </c>
      <c r="H72" s="51">
        <v>264</v>
      </c>
      <c r="I72" s="51">
        <v>0</v>
      </c>
      <c r="J72" s="51">
        <v>0</v>
      </c>
      <c r="K72" s="51">
        <v>0</v>
      </c>
      <c r="L72" s="51">
        <v>0</v>
      </c>
      <c r="M72" s="51">
        <f t="shared" si="7"/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f t="shared" si="8"/>
        <v>2492</v>
      </c>
      <c r="V72" s="51">
        <v>2401</v>
      </c>
      <c r="W72" s="51">
        <v>89</v>
      </c>
      <c r="X72" s="51">
        <v>2</v>
      </c>
      <c r="Y72" s="51">
        <v>0</v>
      </c>
      <c r="Z72" s="51">
        <v>0</v>
      </c>
      <c r="AA72" s="51">
        <v>0</v>
      </c>
      <c r="AB72" s="51">
        <f t="shared" si="9"/>
        <v>98</v>
      </c>
      <c r="AC72" s="51">
        <v>0</v>
      </c>
      <c r="AD72" s="51">
        <v>98</v>
      </c>
      <c r="AE72" s="51">
        <f t="shared" si="10"/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</row>
    <row r="73" spans="1:36" ht="13.5">
      <c r="A73" s="26" t="s">
        <v>221</v>
      </c>
      <c r="B73" s="49" t="s">
        <v>134</v>
      </c>
      <c r="C73" s="50" t="s">
        <v>135</v>
      </c>
      <c r="D73" s="51">
        <f t="shared" si="11"/>
        <v>3045</v>
      </c>
      <c r="E73" s="51">
        <v>2617</v>
      </c>
      <c r="F73" s="51">
        <f t="shared" si="6"/>
        <v>428</v>
      </c>
      <c r="G73" s="51">
        <v>122</v>
      </c>
      <c r="H73" s="51">
        <v>306</v>
      </c>
      <c r="I73" s="51">
        <v>0</v>
      </c>
      <c r="J73" s="51">
        <v>0</v>
      </c>
      <c r="K73" s="51">
        <v>0</v>
      </c>
      <c r="L73" s="51">
        <v>0</v>
      </c>
      <c r="M73" s="51">
        <f t="shared" si="7"/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f t="shared" si="8"/>
        <v>2689</v>
      </c>
      <c r="V73" s="51">
        <v>2617</v>
      </c>
      <c r="W73" s="51">
        <v>69</v>
      </c>
      <c r="X73" s="51">
        <v>3</v>
      </c>
      <c r="Y73" s="51">
        <v>0</v>
      </c>
      <c r="Z73" s="51">
        <v>0</v>
      </c>
      <c r="AA73" s="51">
        <v>0</v>
      </c>
      <c r="AB73" s="51">
        <f t="shared" si="9"/>
        <v>304</v>
      </c>
      <c r="AC73" s="51">
        <v>0</v>
      </c>
      <c r="AD73" s="51">
        <v>304</v>
      </c>
      <c r="AE73" s="51">
        <f t="shared" si="10"/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</row>
    <row r="74" spans="1:36" ht="13.5">
      <c r="A74" s="26" t="s">
        <v>221</v>
      </c>
      <c r="B74" s="49" t="s">
        <v>136</v>
      </c>
      <c r="C74" s="50" t="s">
        <v>137</v>
      </c>
      <c r="D74" s="51">
        <f t="shared" si="11"/>
        <v>4154</v>
      </c>
      <c r="E74" s="51">
        <v>3486</v>
      </c>
      <c r="F74" s="51">
        <f t="shared" si="6"/>
        <v>668</v>
      </c>
      <c r="G74" s="51">
        <v>180</v>
      </c>
      <c r="H74" s="51">
        <v>488</v>
      </c>
      <c r="I74" s="51">
        <v>0</v>
      </c>
      <c r="J74" s="51">
        <v>0</v>
      </c>
      <c r="K74" s="51">
        <v>0</v>
      </c>
      <c r="L74" s="51">
        <v>0</v>
      </c>
      <c r="M74" s="51">
        <f t="shared" si="7"/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f t="shared" si="8"/>
        <v>3591</v>
      </c>
      <c r="V74" s="51">
        <v>3486</v>
      </c>
      <c r="W74" s="51">
        <v>101</v>
      </c>
      <c r="X74" s="51">
        <v>4</v>
      </c>
      <c r="Y74" s="51">
        <v>0</v>
      </c>
      <c r="Z74" s="51">
        <v>0</v>
      </c>
      <c r="AA74" s="51">
        <v>0</v>
      </c>
      <c r="AB74" s="51">
        <f t="shared" si="9"/>
        <v>140</v>
      </c>
      <c r="AC74" s="51">
        <v>0</v>
      </c>
      <c r="AD74" s="51">
        <v>140</v>
      </c>
      <c r="AE74" s="51">
        <f t="shared" si="10"/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</row>
    <row r="75" spans="1:36" ht="13.5">
      <c r="A75" s="26" t="s">
        <v>221</v>
      </c>
      <c r="B75" s="49" t="s">
        <v>138</v>
      </c>
      <c r="C75" s="50" t="s">
        <v>139</v>
      </c>
      <c r="D75" s="51">
        <f t="shared" si="11"/>
        <v>2897</v>
      </c>
      <c r="E75" s="51">
        <v>2515</v>
      </c>
      <c r="F75" s="51">
        <f t="shared" si="6"/>
        <v>382</v>
      </c>
      <c r="G75" s="51">
        <v>0</v>
      </c>
      <c r="H75" s="51">
        <v>382</v>
      </c>
      <c r="I75" s="51">
        <v>0</v>
      </c>
      <c r="J75" s="51">
        <v>0</v>
      </c>
      <c r="K75" s="51">
        <v>0</v>
      </c>
      <c r="L75" s="51">
        <v>0</v>
      </c>
      <c r="M75" s="51">
        <f t="shared" si="7"/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f t="shared" si="8"/>
        <v>2523</v>
      </c>
      <c r="V75" s="51">
        <v>2515</v>
      </c>
      <c r="W75" s="51">
        <v>0</v>
      </c>
      <c r="X75" s="51">
        <v>8</v>
      </c>
      <c r="Y75" s="51">
        <v>0</v>
      </c>
      <c r="Z75" s="51">
        <v>0</v>
      </c>
      <c r="AA75" s="51">
        <v>0</v>
      </c>
      <c r="AB75" s="51">
        <f t="shared" si="9"/>
        <v>420</v>
      </c>
      <c r="AC75" s="51">
        <v>0</v>
      </c>
      <c r="AD75" s="51">
        <v>318</v>
      </c>
      <c r="AE75" s="51">
        <f t="shared" si="10"/>
        <v>102</v>
      </c>
      <c r="AF75" s="51">
        <v>0</v>
      </c>
      <c r="AG75" s="51">
        <v>102</v>
      </c>
      <c r="AH75" s="51">
        <v>0</v>
      </c>
      <c r="AI75" s="51">
        <v>0</v>
      </c>
      <c r="AJ75" s="51">
        <v>0</v>
      </c>
    </row>
    <row r="76" spans="1:36" ht="13.5">
      <c r="A76" s="26" t="s">
        <v>221</v>
      </c>
      <c r="B76" s="49" t="s">
        <v>140</v>
      </c>
      <c r="C76" s="50" t="s">
        <v>141</v>
      </c>
      <c r="D76" s="51">
        <f t="shared" si="11"/>
        <v>607</v>
      </c>
      <c r="E76" s="51">
        <v>534</v>
      </c>
      <c r="F76" s="51">
        <f t="shared" si="6"/>
        <v>73</v>
      </c>
      <c r="G76" s="51">
        <v>0</v>
      </c>
      <c r="H76" s="51">
        <v>73</v>
      </c>
      <c r="I76" s="51">
        <v>0</v>
      </c>
      <c r="J76" s="51">
        <v>0</v>
      </c>
      <c r="K76" s="51">
        <v>0</v>
      </c>
      <c r="L76" s="51">
        <v>0</v>
      </c>
      <c r="M76" s="51">
        <f t="shared" si="7"/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f t="shared" si="8"/>
        <v>535</v>
      </c>
      <c r="V76" s="51">
        <v>534</v>
      </c>
      <c r="W76" s="51">
        <v>0</v>
      </c>
      <c r="X76" s="51">
        <v>1</v>
      </c>
      <c r="Y76" s="51">
        <v>0</v>
      </c>
      <c r="Z76" s="51">
        <v>0</v>
      </c>
      <c r="AA76" s="51">
        <v>0</v>
      </c>
      <c r="AB76" s="51">
        <f t="shared" si="9"/>
        <v>88</v>
      </c>
      <c r="AC76" s="51">
        <v>0</v>
      </c>
      <c r="AD76" s="51">
        <v>68</v>
      </c>
      <c r="AE76" s="51">
        <f t="shared" si="10"/>
        <v>20</v>
      </c>
      <c r="AF76" s="51">
        <v>0</v>
      </c>
      <c r="AG76" s="51">
        <v>20</v>
      </c>
      <c r="AH76" s="51">
        <v>0</v>
      </c>
      <c r="AI76" s="51">
        <v>0</v>
      </c>
      <c r="AJ76" s="51">
        <v>0</v>
      </c>
    </row>
    <row r="77" spans="1:36" ht="13.5">
      <c r="A77" s="26" t="s">
        <v>221</v>
      </c>
      <c r="B77" s="49" t="s">
        <v>142</v>
      </c>
      <c r="C77" s="50" t="s">
        <v>143</v>
      </c>
      <c r="D77" s="51">
        <f t="shared" si="11"/>
        <v>2051</v>
      </c>
      <c r="E77" s="51">
        <v>1741</v>
      </c>
      <c r="F77" s="51">
        <f t="shared" si="6"/>
        <v>310</v>
      </c>
      <c r="G77" s="51">
        <v>118</v>
      </c>
      <c r="H77" s="51">
        <v>192</v>
      </c>
      <c r="I77" s="51">
        <v>0</v>
      </c>
      <c r="J77" s="51">
        <v>0</v>
      </c>
      <c r="K77" s="51">
        <v>0</v>
      </c>
      <c r="L77" s="51">
        <v>0</v>
      </c>
      <c r="M77" s="51">
        <f t="shared" si="7"/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f t="shared" si="8"/>
        <v>1810</v>
      </c>
      <c r="V77" s="51">
        <v>1741</v>
      </c>
      <c r="W77" s="51">
        <v>67</v>
      </c>
      <c r="X77" s="51">
        <v>2</v>
      </c>
      <c r="Y77" s="51">
        <v>0</v>
      </c>
      <c r="Z77" s="51">
        <v>0</v>
      </c>
      <c r="AA77" s="51">
        <v>0</v>
      </c>
      <c r="AB77" s="51">
        <f t="shared" si="9"/>
        <v>72</v>
      </c>
      <c r="AC77" s="51">
        <v>0</v>
      </c>
      <c r="AD77" s="51">
        <v>72</v>
      </c>
      <c r="AE77" s="51">
        <f t="shared" si="10"/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</row>
    <row r="78" spans="1:36" ht="13.5">
      <c r="A78" s="26" t="s">
        <v>221</v>
      </c>
      <c r="B78" s="49" t="s">
        <v>144</v>
      </c>
      <c r="C78" s="50" t="s">
        <v>194</v>
      </c>
      <c r="D78" s="51">
        <f t="shared" si="11"/>
        <v>5505</v>
      </c>
      <c r="E78" s="51">
        <v>4771</v>
      </c>
      <c r="F78" s="51">
        <f t="shared" si="6"/>
        <v>734</v>
      </c>
      <c r="G78" s="51">
        <v>177</v>
      </c>
      <c r="H78" s="51">
        <v>557</v>
      </c>
      <c r="I78" s="51">
        <v>0</v>
      </c>
      <c r="J78" s="51">
        <v>0</v>
      </c>
      <c r="K78" s="51">
        <v>0</v>
      </c>
      <c r="L78" s="51">
        <v>0</v>
      </c>
      <c r="M78" s="51">
        <f t="shared" si="7"/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f t="shared" si="8"/>
        <v>4877</v>
      </c>
      <c r="V78" s="51">
        <v>4771</v>
      </c>
      <c r="W78" s="51">
        <v>100</v>
      </c>
      <c r="X78" s="51">
        <v>6</v>
      </c>
      <c r="Y78" s="51">
        <v>0</v>
      </c>
      <c r="Z78" s="51">
        <v>0</v>
      </c>
      <c r="AA78" s="51">
        <v>0</v>
      </c>
      <c r="AB78" s="51">
        <f t="shared" si="9"/>
        <v>189</v>
      </c>
      <c r="AC78" s="51">
        <v>0</v>
      </c>
      <c r="AD78" s="51">
        <v>189</v>
      </c>
      <c r="AE78" s="51">
        <f t="shared" si="10"/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</row>
    <row r="79" spans="1:36" ht="13.5">
      <c r="A79" s="26" t="s">
        <v>221</v>
      </c>
      <c r="B79" s="49" t="s">
        <v>145</v>
      </c>
      <c r="C79" s="50" t="s">
        <v>146</v>
      </c>
      <c r="D79" s="51">
        <f t="shared" si="11"/>
        <v>259</v>
      </c>
      <c r="E79" s="51">
        <v>225</v>
      </c>
      <c r="F79" s="51">
        <f t="shared" si="6"/>
        <v>34</v>
      </c>
      <c r="G79" s="51">
        <v>0</v>
      </c>
      <c r="H79" s="51">
        <v>34</v>
      </c>
      <c r="I79" s="51">
        <v>0</v>
      </c>
      <c r="J79" s="51">
        <v>0</v>
      </c>
      <c r="K79" s="51">
        <v>0</v>
      </c>
      <c r="L79" s="51">
        <v>0</v>
      </c>
      <c r="M79" s="51">
        <f t="shared" si="7"/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f t="shared" si="8"/>
        <v>226</v>
      </c>
      <c r="V79" s="51">
        <v>225</v>
      </c>
      <c r="W79" s="51">
        <v>0</v>
      </c>
      <c r="X79" s="51">
        <v>1</v>
      </c>
      <c r="Y79" s="51">
        <v>0</v>
      </c>
      <c r="Z79" s="51">
        <v>0</v>
      </c>
      <c r="AA79" s="51">
        <v>0</v>
      </c>
      <c r="AB79" s="51">
        <f t="shared" si="9"/>
        <v>37</v>
      </c>
      <c r="AC79" s="51">
        <v>0</v>
      </c>
      <c r="AD79" s="51">
        <v>28</v>
      </c>
      <c r="AE79" s="51">
        <f t="shared" si="10"/>
        <v>9</v>
      </c>
      <c r="AF79" s="51">
        <v>0</v>
      </c>
      <c r="AG79" s="51">
        <v>9</v>
      </c>
      <c r="AH79" s="51">
        <v>0</v>
      </c>
      <c r="AI79" s="51">
        <v>0</v>
      </c>
      <c r="AJ79" s="51">
        <v>0</v>
      </c>
    </row>
    <row r="80" spans="1:36" ht="13.5">
      <c r="A80" s="26" t="s">
        <v>221</v>
      </c>
      <c r="B80" s="49" t="s">
        <v>147</v>
      </c>
      <c r="C80" s="50" t="s">
        <v>148</v>
      </c>
      <c r="D80" s="51">
        <f t="shared" si="11"/>
        <v>601</v>
      </c>
      <c r="E80" s="51">
        <v>513</v>
      </c>
      <c r="F80" s="51">
        <f t="shared" si="6"/>
        <v>66</v>
      </c>
      <c r="G80" s="51">
        <v>0</v>
      </c>
      <c r="H80" s="51">
        <v>66</v>
      </c>
      <c r="I80" s="51">
        <v>0</v>
      </c>
      <c r="J80" s="51">
        <v>0</v>
      </c>
      <c r="K80" s="51">
        <v>0</v>
      </c>
      <c r="L80" s="51">
        <v>0</v>
      </c>
      <c r="M80" s="51">
        <f t="shared" si="7"/>
        <v>22</v>
      </c>
      <c r="N80" s="51">
        <v>0</v>
      </c>
      <c r="O80" s="51">
        <v>22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f t="shared" si="8"/>
        <v>514</v>
      </c>
      <c r="V80" s="51">
        <v>513</v>
      </c>
      <c r="W80" s="51">
        <v>0</v>
      </c>
      <c r="X80" s="51">
        <v>1</v>
      </c>
      <c r="Y80" s="51">
        <v>0</v>
      </c>
      <c r="Z80" s="51">
        <v>0</v>
      </c>
      <c r="AA80" s="51">
        <v>0</v>
      </c>
      <c r="AB80" s="51">
        <f t="shared" si="9"/>
        <v>83</v>
      </c>
      <c r="AC80" s="51">
        <v>0</v>
      </c>
      <c r="AD80" s="51">
        <v>65</v>
      </c>
      <c r="AE80" s="51">
        <f t="shared" si="10"/>
        <v>18</v>
      </c>
      <c r="AF80" s="51">
        <v>0</v>
      </c>
      <c r="AG80" s="51">
        <v>18</v>
      </c>
      <c r="AH80" s="51">
        <v>0</v>
      </c>
      <c r="AI80" s="51">
        <v>0</v>
      </c>
      <c r="AJ80" s="51">
        <v>0</v>
      </c>
    </row>
    <row r="81" spans="1:36" ht="13.5">
      <c r="A81" s="26" t="s">
        <v>221</v>
      </c>
      <c r="B81" s="49" t="s">
        <v>149</v>
      </c>
      <c r="C81" s="50" t="s">
        <v>150</v>
      </c>
      <c r="D81" s="51">
        <f t="shared" si="11"/>
        <v>8286</v>
      </c>
      <c r="E81" s="51">
        <v>6738</v>
      </c>
      <c r="F81" s="51">
        <f t="shared" si="6"/>
        <v>224</v>
      </c>
      <c r="G81" s="51">
        <v>224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f t="shared" si="7"/>
        <v>1324</v>
      </c>
      <c r="N81" s="51">
        <v>702</v>
      </c>
      <c r="O81" s="51">
        <v>275</v>
      </c>
      <c r="P81" s="51">
        <v>332</v>
      </c>
      <c r="Q81" s="51">
        <v>15</v>
      </c>
      <c r="R81" s="51">
        <v>0</v>
      </c>
      <c r="S81" s="51">
        <v>0</v>
      </c>
      <c r="T81" s="51">
        <v>0</v>
      </c>
      <c r="U81" s="51">
        <f t="shared" si="8"/>
        <v>6738</v>
      </c>
      <c r="V81" s="51">
        <v>6738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f t="shared" si="9"/>
        <v>851</v>
      </c>
      <c r="AC81" s="51">
        <v>0</v>
      </c>
      <c r="AD81" s="51">
        <v>851</v>
      </c>
      <c r="AE81" s="51">
        <f t="shared" si="10"/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v>0</v>
      </c>
    </row>
    <row r="82" spans="1:36" ht="13.5">
      <c r="A82" s="26" t="s">
        <v>221</v>
      </c>
      <c r="B82" s="49" t="s">
        <v>151</v>
      </c>
      <c r="C82" s="50" t="s">
        <v>30</v>
      </c>
      <c r="D82" s="51">
        <f t="shared" si="11"/>
        <v>3976</v>
      </c>
      <c r="E82" s="51">
        <v>3225</v>
      </c>
      <c r="F82" s="51">
        <f t="shared" si="6"/>
        <v>751</v>
      </c>
      <c r="G82" s="51">
        <v>0</v>
      </c>
      <c r="H82" s="51">
        <v>751</v>
      </c>
      <c r="I82" s="51">
        <v>0</v>
      </c>
      <c r="J82" s="51">
        <v>0</v>
      </c>
      <c r="K82" s="51">
        <v>0</v>
      </c>
      <c r="L82" s="51">
        <v>0</v>
      </c>
      <c r="M82" s="51">
        <f t="shared" si="7"/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f t="shared" si="8"/>
        <v>3227</v>
      </c>
      <c r="V82" s="51">
        <v>3225</v>
      </c>
      <c r="W82" s="51">
        <v>0</v>
      </c>
      <c r="X82" s="51">
        <v>2</v>
      </c>
      <c r="Y82" s="51">
        <v>0</v>
      </c>
      <c r="Z82" s="51">
        <v>0</v>
      </c>
      <c r="AA82" s="51">
        <v>0</v>
      </c>
      <c r="AB82" s="51">
        <f t="shared" si="9"/>
        <v>504</v>
      </c>
      <c r="AC82" s="51">
        <v>0</v>
      </c>
      <c r="AD82" s="51">
        <v>373</v>
      </c>
      <c r="AE82" s="51">
        <f t="shared" si="10"/>
        <v>131</v>
      </c>
      <c r="AF82" s="51">
        <v>0</v>
      </c>
      <c r="AG82" s="51">
        <v>131</v>
      </c>
      <c r="AH82" s="51">
        <v>0</v>
      </c>
      <c r="AI82" s="51">
        <v>0</v>
      </c>
      <c r="AJ82" s="51">
        <v>0</v>
      </c>
    </row>
    <row r="83" spans="1:36" ht="13.5">
      <c r="A83" s="26" t="s">
        <v>221</v>
      </c>
      <c r="B83" s="49" t="s">
        <v>152</v>
      </c>
      <c r="C83" s="50" t="s">
        <v>153</v>
      </c>
      <c r="D83" s="51">
        <f t="shared" si="11"/>
        <v>4991</v>
      </c>
      <c r="E83" s="51">
        <v>4124</v>
      </c>
      <c r="F83" s="51">
        <f t="shared" si="6"/>
        <v>867</v>
      </c>
      <c r="G83" s="51">
        <v>0</v>
      </c>
      <c r="H83" s="51">
        <v>867</v>
      </c>
      <c r="I83" s="51">
        <v>0</v>
      </c>
      <c r="J83" s="51">
        <v>0</v>
      </c>
      <c r="K83" s="51">
        <v>0</v>
      </c>
      <c r="L83" s="51">
        <v>0</v>
      </c>
      <c r="M83" s="51">
        <f t="shared" si="7"/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f t="shared" si="8"/>
        <v>4127</v>
      </c>
      <c r="V83" s="51">
        <v>4124</v>
      </c>
      <c r="W83" s="51">
        <v>0</v>
      </c>
      <c r="X83" s="51">
        <v>3</v>
      </c>
      <c r="Y83" s="51">
        <v>0</v>
      </c>
      <c r="Z83" s="51">
        <v>0</v>
      </c>
      <c r="AA83" s="51">
        <v>0</v>
      </c>
      <c r="AB83" s="51">
        <f t="shared" si="9"/>
        <v>618</v>
      </c>
      <c r="AC83" s="51">
        <v>0</v>
      </c>
      <c r="AD83" s="51">
        <v>477</v>
      </c>
      <c r="AE83" s="51">
        <f t="shared" si="10"/>
        <v>141</v>
      </c>
      <c r="AF83" s="51">
        <v>0</v>
      </c>
      <c r="AG83" s="51">
        <v>141</v>
      </c>
      <c r="AH83" s="51">
        <v>0</v>
      </c>
      <c r="AI83" s="51">
        <v>0</v>
      </c>
      <c r="AJ83" s="51">
        <v>0</v>
      </c>
    </row>
    <row r="84" spans="1:36" ht="13.5">
      <c r="A84" s="26" t="s">
        <v>221</v>
      </c>
      <c r="B84" s="49" t="s">
        <v>154</v>
      </c>
      <c r="C84" s="50" t="s">
        <v>213</v>
      </c>
      <c r="D84" s="51">
        <f t="shared" si="11"/>
        <v>1797</v>
      </c>
      <c r="E84" s="51">
        <v>1437</v>
      </c>
      <c r="F84" s="51">
        <f t="shared" si="6"/>
        <v>53</v>
      </c>
      <c r="G84" s="51">
        <v>53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f t="shared" si="7"/>
        <v>307</v>
      </c>
      <c r="N84" s="51">
        <v>178</v>
      </c>
      <c r="O84" s="51">
        <v>65</v>
      </c>
      <c r="P84" s="51">
        <v>59</v>
      </c>
      <c r="Q84" s="51">
        <v>5</v>
      </c>
      <c r="R84" s="51">
        <v>0</v>
      </c>
      <c r="S84" s="51">
        <v>0</v>
      </c>
      <c r="T84" s="51">
        <v>0</v>
      </c>
      <c r="U84" s="51">
        <f t="shared" si="8"/>
        <v>1437</v>
      </c>
      <c r="V84" s="51">
        <v>1437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f t="shared" si="9"/>
        <v>182</v>
      </c>
      <c r="AC84" s="51">
        <v>0</v>
      </c>
      <c r="AD84" s="51">
        <v>182</v>
      </c>
      <c r="AE84" s="51">
        <f t="shared" si="10"/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</row>
    <row r="85" spans="1:36" ht="13.5">
      <c r="A85" s="26" t="s">
        <v>221</v>
      </c>
      <c r="B85" s="49" t="s">
        <v>155</v>
      </c>
      <c r="C85" s="50" t="s">
        <v>156</v>
      </c>
      <c r="D85" s="51">
        <f t="shared" si="11"/>
        <v>4101</v>
      </c>
      <c r="E85" s="51">
        <v>3250</v>
      </c>
      <c r="F85" s="51">
        <f t="shared" si="6"/>
        <v>124</v>
      </c>
      <c r="G85" s="51">
        <v>124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f t="shared" si="7"/>
        <v>727</v>
      </c>
      <c r="N85" s="51">
        <v>426</v>
      </c>
      <c r="O85" s="51">
        <v>152</v>
      </c>
      <c r="P85" s="51">
        <v>143</v>
      </c>
      <c r="Q85" s="51">
        <v>6</v>
      </c>
      <c r="R85" s="51">
        <v>0</v>
      </c>
      <c r="S85" s="51">
        <v>0</v>
      </c>
      <c r="T85" s="51">
        <v>0</v>
      </c>
      <c r="U85" s="51">
        <f t="shared" si="8"/>
        <v>3250</v>
      </c>
      <c r="V85" s="51">
        <v>3250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f t="shared" si="9"/>
        <v>411</v>
      </c>
      <c r="AC85" s="51">
        <v>0</v>
      </c>
      <c r="AD85" s="51">
        <v>411</v>
      </c>
      <c r="AE85" s="51">
        <f t="shared" si="10"/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v>0</v>
      </c>
    </row>
    <row r="86" spans="1:36" ht="13.5">
      <c r="A86" s="26" t="s">
        <v>221</v>
      </c>
      <c r="B86" s="49" t="s">
        <v>157</v>
      </c>
      <c r="C86" s="50" t="s">
        <v>158</v>
      </c>
      <c r="D86" s="51">
        <f t="shared" si="11"/>
        <v>4184</v>
      </c>
      <c r="E86" s="51">
        <v>3432</v>
      </c>
      <c r="F86" s="51">
        <f t="shared" si="6"/>
        <v>752</v>
      </c>
      <c r="G86" s="51">
        <v>752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f t="shared" si="7"/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f t="shared" si="8"/>
        <v>3669</v>
      </c>
      <c r="V86" s="51">
        <v>3432</v>
      </c>
      <c r="W86" s="51">
        <v>237</v>
      </c>
      <c r="X86" s="51">
        <v>0</v>
      </c>
      <c r="Y86" s="51">
        <v>0</v>
      </c>
      <c r="Z86" s="51">
        <v>0</v>
      </c>
      <c r="AA86" s="51">
        <v>0</v>
      </c>
      <c r="AB86" s="51">
        <f t="shared" si="9"/>
        <v>953</v>
      </c>
      <c r="AC86" s="51">
        <v>0</v>
      </c>
      <c r="AD86" s="51">
        <v>625</v>
      </c>
      <c r="AE86" s="51">
        <f t="shared" si="10"/>
        <v>328</v>
      </c>
      <c r="AF86" s="51">
        <v>328</v>
      </c>
      <c r="AG86" s="51">
        <v>0</v>
      </c>
      <c r="AH86" s="51">
        <v>0</v>
      </c>
      <c r="AI86" s="51">
        <v>0</v>
      </c>
      <c r="AJ86" s="51">
        <v>0</v>
      </c>
    </row>
    <row r="87" spans="1:36" ht="13.5">
      <c r="A87" s="26" t="s">
        <v>221</v>
      </c>
      <c r="B87" s="49" t="s">
        <v>159</v>
      </c>
      <c r="C87" s="50" t="s">
        <v>160</v>
      </c>
      <c r="D87" s="51">
        <f t="shared" si="11"/>
        <v>4281</v>
      </c>
      <c r="E87" s="51">
        <v>3556</v>
      </c>
      <c r="F87" s="51">
        <f t="shared" si="6"/>
        <v>725</v>
      </c>
      <c r="G87" s="51">
        <v>725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f t="shared" si="7"/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f t="shared" si="8"/>
        <v>3784</v>
      </c>
      <c r="V87" s="51">
        <v>3556</v>
      </c>
      <c r="W87" s="51">
        <v>228</v>
      </c>
      <c r="X87" s="51">
        <v>0</v>
      </c>
      <c r="Y87" s="51">
        <v>0</v>
      </c>
      <c r="Z87" s="51">
        <v>0</v>
      </c>
      <c r="AA87" s="51">
        <v>0</v>
      </c>
      <c r="AB87" s="51">
        <f t="shared" si="9"/>
        <v>963</v>
      </c>
      <c r="AC87" s="51">
        <v>0</v>
      </c>
      <c r="AD87" s="51">
        <v>648</v>
      </c>
      <c r="AE87" s="51">
        <f t="shared" si="10"/>
        <v>315</v>
      </c>
      <c r="AF87" s="51">
        <v>315</v>
      </c>
      <c r="AG87" s="51">
        <v>0</v>
      </c>
      <c r="AH87" s="51">
        <v>0</v>
      </c>
      <c r="AI87" s="51">
        <v>0</v>
      </c>
      <c r="AJ87" s="51">
        <v>0</v>
      </c>
    </row>
    <row r="88" spans="1:36" ht="13.5">
      <c r="A88" s="26" t="s">
        <v>221</v>
      </c>
      <c r="B88" s="49" t="s">
        <v>161</v>
      </c>
      <c r="C88" s="50" t="s">
        <v>162</v>
      </c>
      <c r="D88" s="51">
        <f t="shared" si="11"/>
        <v>2228</v>
      </c>
      <c r="E88" s="51">
        <v>1793</v>
      </c>
      <c r="F88" s="51">
        <f t="shared" si="6"/>
        <v>435</v>
      </c>
      <c r="G88" s="51">
        <v>0</v>
      </c>
      <c r="H88" s="51">
        <v>435</v>
      </c>
      <c r="I88" s="51">
        <v>0</v>
      </c>
      <c r="J88" s="51">
        <v>0</v>
      </c>
      <c r="K88" s="51">
        <v>0</v>
      </c>
      <c r="L88" s="51">
        <v>0</v>
      </c>
      <c r="M88" s="51">
        <f t="shared" si="7"/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f t="shared" si="8"/>
        <v>1841</v>
      </c>
      <c r="V88" s="51">
        <v>1793</v>
      </c>
      <c r="W88" s="51">
        <v>0</v>
      </c>
      <c r="X88" s="51">
        <v>48</v>
      </c>
      <c r="Y88" s="51">
        <v>0</v>
      </c>
      <c r="Z88" s="51">
        <v>0</v>
      </c>
      <c r="AA88" s="51">
        <v>0</v>
      </c>
      <c r="AB88" s="51">
        <f t="shared" si="9"/>
        <v>339</v>
      </c>
      <c r="AC88" s="51">
        <v>0</v>
      </c>
      <c r="AD88" s="51">
        <v>339</v>
      </c>
      <c r="AE88" s="51">
        <f t="shared" si="10"/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</row>
    <row r="89" spans="1:36" ht="13.5">
      <c r="A89" s="26" t="s">
        <v>221</v>
      </c>
      <c r="B89" s="49" t="s">
        <v>163</v>
      </c>
      <c r="C89" s="50" t="s">
        <v>164</v>
      </c>
      <c r="D89" s="51">
        <f t="shared" si="11"/>
        <v>2886</v>
      </c>
      <c r="E89" s="51">
        <v>2281</v>
      </c>
      <c r="F89" s="51">
        <f t="shared" si="6"/>
        <v>605</v>
      </c>
      <c r="G89" s="51">
        <v>0</v>
      </c>
      <c r="H89" s="51">
        <v>605</v>
      </c>
      <c r="I89" s="51">
        <v>0</v>
      </c>
      <c r="J89" s="51">
        <v>0</v>
      </c>
      <c r="K89" s="51">
        <v>0</v>
      </c>
      <c r="L89" s="51">
        <v>0</v>
      </c>
      <c r="M89" s="51">
        <f t="shared" si="7"/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f t="shared" si="8"/>
        <v>2348</v>
      </c>
      <c r="V89" s="51">
        <v>2281</v>
      </c>
      <c r="W89" s="51">
        <v>0</v>
      </c>
      <c r="X89" s="51">
        <v>67</v>
      </c>
      <c r="Y89" s="51">
        <v>0</v>
      </c>
      <c r="Z89" s="51">
        <v>0</v>
      </c>
      <c r="AA89" s="51">
        <v>0</v>
      </c>
      <c r="AB89" s="51">
        <f t="shared" si="9"/>
        <v>413</v>
      </c>
      <c r="AC89" s="51">
        <v>0</v>
      </c>
      <c r="AD89" s="51">
        <v>413</v>
      </c>
      <c r="AE89" s="51">
        <f t="shared" si="10"/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</row>
    <row r="90" spans="1:36" ht="13.5">
      <c r="A90" s="26" t="s">
        <v>221</v>
      </c>
      <c r="B90" s="49" t="s">
        <v>165</v>
      </c>
      <c r="C90" s="50" t="s">
        <v>29</v>
      </c>
      <c r="D90" s="51">
        <f t="shared" si="11"/>
        <v>7970</v>
      </c>
      <c r="E90" s="51">
        <v>7046</v>
      </c>
      <c r="F90" s="51">
        <f t="shared" si="6"/>
        <v>904</v>
      </c>
      <c r="G90" s="51">
        <v>32</v>
      </c>
      <c r="H90" s="51">
        <v>872</v>
      </c>
      <c r="I90" s="51">
        <v>0</v>
      </c>
      <c r="J90" s="51">
        <v>0</v>
      </c>
      <c r="K90" s="51">
        <v>0</v>
      </c>
      <c r="L90" s="51">
        <v>20</v>
      </c>
      <c r="M90" s="51">
        <f t="shared" si="7"/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f t="shared" si="8"/>
        <v>7178</v>
      </c>
      <c r="V90" s="51">
        <v>7046</v>
      </c>
      <c r="W90" s="51">
        <v>9</v>
      </c>
      <c r="X90" s="51">
        <v>123</v>
      </c>
      <c r="Y90" s="51">
        <v>0</v>
      </c>
      <c r="Z90" s="51">
        <v>0</v>
      </c>
      <c r="AA90" s="51">
        <v>0</v>
      </c>
      <c r="AB90" s="51">
        <f t="shared" si="9"/>
        <v>1264</v>
      </c>
      <c r="AC90" s="51">
        <v>20</v>
      </c>
      <c r="AD90" s="51">
        <v>920</v>
      </c>
      <c r="AE90" s="51">
        <f t="shared" si="10"/>
        <v>324</v>
      </c>
      <c r="AF90" s="51">
        <v>23</v>
      </c>
      <c r="AG90" s="51">
        <v>301</v>
      </c>
      <c r="AH90" s="51">
        <v>0</v>
      </c>
      <c r="AI90" s="51">
        <v>0</v>
      </c>
      <c r="AJ90" s="51">
        <v>0</v>
      </c>
    </row>
    <row r="91" spans="1:36" ht="13.5">
      <c r="A91" s="26" t="s">
        <v>221</v>
      </c>
      <c r="B91" s="49" t="s">
        <v>166</v>
      </c>
      <c r="C91" s="50" t="s">
        <v>167</v>
      </c>
      <c r="D91" s="51">
        <f t="shared" si="11"/>
        <v>2803</v>
      </c>
      <c r="E91" s="51">
        <v>2222</v>
      </c>
      <c r="F91" s="51">
        <f t="shared" si="6"/>
        <v>581</v>
      </c>
      <c r="G91" s="51">
        <v>0</v>
      </c>
      <c r="H91" s="51">
        <v>581</v>
      </c>
      <c r="I91" s="51">
        <v>0</v>
      </c>
      <c r="J91" s="51">
        <v>0</v>
      </c>
      <c r="K91" s="51">
        <v>0</v>
      </c>
      <c r="L91" s="51">
        <v>0</v>
      </c>
      <c r="M91" s="51">
        <f t="shared" si="7"/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f t="shared" si="8"/>
        <v>2286</v>
      </c>
      <c r="V91" s="51">
        <v>2222</v>
      </c>
      <c r="W91" s="51">
        <v>0</v>
      </c>
      <c r="X91" s="51">
        <v>64</v>
      </c>
      <c r="Y91" s="51">
        <v>0</v>
      </c>
      <c r="Z91" s="51">
        <v>0</v>
      </c>
      <c r="AA91" s="51">
        <v>0</v>
      </c>
      <c r="AB91" s="51">
        <f t="shared" si="9"/>
        <v>399</v>
      </c>
      <c r="AC91" s="51">
        <v>0</v>
      </c>
      <c r="AD91" s="51">
        <v>399</v>
      </c>
      <c r="AE91" s="51">
        <f t="shared" si="10"/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</row>
    <row r="92" spans="1:36" ht="13.5">
      <c r="A92" s="26" t="s">
        <v>221</v>
      </c>
      <c r="B92" s="49" t="s">
        <v>168</v>
      </c>
      <c r="C92" s="50" t="s">
        <v>169</v>
      </c>
      <c r="D92" s="51">
        <f t="shared" si="11"/>
        <v>2230</v>
      </c>
      <c r="E92" s="51">
        <v>1772</v>
      </c>
      <c r="F92" s="51">
        <f t="shared" si="6"/>
        <v>458</v>
      </c>
      <c r="G92" s="51">
        <v>0</v>
      </c>
      <c r="H92" s="51">
        <v>458</v>
      </c>
      <c r="I92" s="51">
        <v>0</v>
      </c>
      <c r="J92" s="51">
        <v>0</v>
      </c>
      <c r="K92" s="51">
        <v>0</v>
      </c>
      <c r="L92" s="51">
        <v>0</v>
      </c>
      <c r="M92" s="51">
        <f t="shared" si="7"/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f t="shared" si="8"/>
        <v>1822</v>
      </c>
      <c r="V92" s="51">
        <v>1772</v>
      </c>
      <c r="W92" s="51">
        <v>0</v>
      </c>
      <c r="X92" s="51">
        <v>50</v>
      </c>
      <c r="Y92" s="51">
        <v>0</v>
      </c>
      <c r="Z92" s="51">
        <v>0</v>
      </c>
      <c r="AA92" s="51">
        <v>0</v>
      </c>
      <c r="AB92" s="51">
        <f t="shared" si="9"/>
        <v>325</v>
      </c>
      <c r="AC92" s="51">
        <v>0</v>
      </c>
      <c r="AD92" s="51">
        <v>325</v>
      </c>
      <c r="AE92" s="51">
        <f t="shared" si="10"/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</row>
    <row r="93" spans="1:36" ht="13.5">
      <c r="A93" s="26" t="s">
        <v>221</v>
      </c>
      <c r="B93" s="49" t="s">
        <v>170</v>
      </c>
      <c r="C93" s="50" t="s">
        <v>171</v>
      </c>
      <c r="D93" s="51">
        <f t="shared" si="11"/>
        <v>1853</v>
      </c>
      <c r="E93" s="51">
        <v>1588</v>
      </c>
      <c r="F93" s="51">
        <f t="shared" si="6"/>
        <v>265</v>
      </c>
      <c r="G93" s="51">
        <v>265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f t="shared" si="7"/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f t="shared" si="8"/>
        <v>1671</v>
      </c>
      <c r="V93" s="51">
        <v>1588</v>
      </c>
      <c r="W93" s="51">
        <v>83</v>
      </c>
      <c r="X93" s="51">
        <v>0</v>
      </c>
      <c r="Y93" s="51">
        <v>0</v>
      </c>
      <c r="Z93" s="51">
        <v>0</v>
      </c>
      <c r="AA93" s="51">
        <v>0</v>
      </c>
      <c r="AB93" s="51">
        <f t="shared" si="9"/>
        <v>405</v>
      </c>
      <c r="AC93" s="51">
        <v>0</v>
      </c>
      <c r="AD93" s="51">
        <v>289</v>
      </c>
      <c r="AE93" s="51">
        <f t="shared" si="10"/>
        <v>116</v>
      </c>
      <c r="AF93" s="51">
        <v>116</v>
      </c>
      <c r="AG93" s="51">
        <v>0</v>
      </c>
      <c r="AH93" s="51">
        <v>0</v>
      </c>
      <c r="AI93" s="51">
        <v>0</v>
      </c>
      <c r="AJ93" s="51">
        <v>0</v>
      </c>
    </row>
    <row r="94" spans="1:36" ht="13.5">
      <c r="A94" s="26" t="s">
        <v>221</v>
      </c>
      <c r="B94" s="49" t="s">
        <v>172</v>
      </c>
      <c r="C94" s="50" t="s">
        <v>173</v>
      </c>
      <c r="D94" s="51">
        <f t="shared" si="11"/>
        <v>1045</v>
      </c>
      <c r="E94" s="51">
        <v>858</v>
      </c>
      <c r="F94" s="51">
        <f t="shared" si="6"/>
        <v>187</v>
      </c>
      <c r="G94" s="51">
        <v>187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f t="shared" si="7"/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f t="shared" si="8"/>
        <v>917</v>
      </c>
      <c r="V94" s="51">
        <v>858</v>
      </c>
      <c r="W94" s="51">
        <v>59</v>
      </c>
      <c r="X94" s="51">
        <v>0</v>
      </c>
      <c r="Y94" s="51">
        <v>0</v>
      </c>
      <c r="Z94" s="51">
        <v>0</v>
      </c>
      <c r="AA94" s="51">
        <v>0</v>
      </c>
      <c r="AB94" s="51">
        <f t="shared" si="9"/>
        <v>237</v>
      </c>
      <c r="AC94" s="51">
        <v>0</v>
      </c>
      <c r="AD94" s="51">
        <v>156</v>
      </c>
      <c r="AE94" s="51">
        <f t="shared" si="10"/>
        <v>81</v>
      </c>
      <c r="AF94" s="51">
        <v>81</v>
      </c>
      <c r="AG94" s="51">
        <v>0</v>
      </c>
      <c r="AH94" s="51">
        <v>0</v>
      </c>
      <c r="AI94" s="51">
        <v>0</v>
      </c>
      <c r="AJ94" s="51">
        <v>0</v>
      </c>
    </row>
    <row r="95" spans="1:36" ht="13.5">
      <c r="A95" s="26" t="s">
        <v>221</v>
      </c>
      <c r="B95" s="49" t="s">
        <v>174</v>
      </c>
      <c r="C95" s="50" t="s">
        <v>175</v>
      </c>
      <c r="D95" s="51">
        <f t="shared" si="11"/>
        <v>12671</v>
      </c>
      <c r="E95" s="51">
        <v>83</v>
      </c>
      <c r="F95" s="51">
        <f t="shared" si="6"/>
        <v>12588</v>
      </c>
      <c r="G95" s="51">
        <v>472</v>
      </c>
      <c r="H95" s="51">
        <v>810</v>
      </c>
      <c r="I95" s="51">
        <v>0</v>
      </c>
      <c r="J95" s="51">
        <v>11260</v>
      </c>
      <c r="K95" s="51">
        <v>46</v>
      </c>
      <c r="L95" s="51">
        <v>0</v>
      </c>
      <c r="M95" s="51">
        <f t="shared" si="7"/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f t="shared" si="8"/>
        <v>125</v>
      </c>
      <c r="V95" s="51">
        <v>83</v>
      </c>
      <c r="W95" s="51">
        <v>0</v>
      </c>
      <c r="X95" s="51">
        <v>0</v>
      </c>
      <c r="Y95" s="51">
        <v>0</v>
      </c>
      <c r="Z95" s="51">
        <v>42</v>
      </c>
      <c r="AA95" s="51">
        <v>0</v>
      </c>
      <c r="AB95" s="51">
        <f t="shared" si="9"/>
        <v>459</v>
      </c>
      <c r="AC95" s="51">
        <v>0</v>
      </c>
      <c r="AD95" s="51">
        <v>13</v>
      </c>
      <c r="AE95" s="51">
        <f t="shared" si="10"/>
        <v>446</v>
      </c>
      <c r="AF95" s="51">
        <v>172</v>
      </c>
      <c r="AG95" s="51">
        <v>249</v>
      </c>
      <c r="AH95" s="51">
        <v>0</v>
      </c>
      <c r="AI95" s="51">
        <v>25</v>
      </c>
      <c r="AJ95" s="51">
        <v>0</v>
      </c>
    </row>
    <row r="96" spans="1:36" ht="13.5">
      <c r="A96" s="26" t="s">
        <v>221</v>
      </c>
      <c r="B96" s="49" t="s">
        <v>176</v>
      </c>
      <c r="C96" s="50" t="s">
        <v>177</v>
      </c>
      <c r="D96" s="51">
        <f t="shared" si="11"/>
        <v>1803</v>
      </c>
      <c r="E96" s="51">
        <v>1510</v>
      </c>
      <c r="F96" s="51">
        <f t="shared" si="6"/>
        <v>293</v>
      </c>
      <c r="G96" s="51">
        <v>0</v>
      </c>
      <c r="H96" s="51">
        <v>293</v>
      </c>
      <c r="I96" s="51">
        <v>0</v>
      </c>
      <c r="J96" s="51">
        <v>0</v>
      </c>
      <c r="K96" s="51">
        <v>0</v>
      </c>
      <c r="L96" s="51">
        <v>0</v>
      </c>
      <c r="M96" s="51">
        <f t="shared" si="7"/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f t="shared" si="8"/>
        <v>1510</v>
      </c>
      <c r="V96" s="51">
        <v>1510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f t="shared" si="9"/>
        <v>207</v>
      </c>
      <c r="AC96" s="51">
        <v>0</v>
      </c>
      <c r="AD96" s="51">
        <v>200</v>
      </c>
      <c r="AE96" s="51">
        <f t="shared" si="10"/>
        <v>7</v>
      </c>
      <c r="AF96" s="51">
        <v>0</v>
      </c>
      <c r="AG96" s="51">
        <v>7</v>
      </c>
      <c r="AH96" s="51">
        <v>0</v>
      </c>
      <c r="AI96" s="51">
        <v>0</v>
      </c>
      <c r="AJ96" s="51">
        <v>0</v>
      </c>
    </row>
    <row r="97" spans="1:36" ht="13.5">
      <c r="A97" s="26" t="s">
        <v>221</v>
      </c>
      <c r="B97" s="49" t="s">
        <v>178</v>
      </c>
      <c r="C97" s="50" t="s">
        <v>196</v>
      </c>
      <c r="D97" s="51">
        <f t="shared" si="11"/>
        <v>2560</v>
      </c>
      <c r="E97" s="51">
        <v>2265</v>
      </c>
      <c r="F97" s="51">
        <f t="shared" si="6"/>
        <v>295</v>
      </c>
      <c r="G97" s="51">
        <v>295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f t="shared" si="7"/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f t="shared" si="8"/>
        <v>2265</v>
      </c>
      <c r="V97" s="51">
        <v>2265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f t="shared" si="9"/>
        <v>450</v>
      </c>
      <c r="AC97" s="51">
        <v>0</v>
      </c>
      <c r="AD97" s="51">
        <v>300</v>
      </c>
      <c r="AE97" s="51">
        <f t="shared" si="10"/>
        <v>150</v>
      </c>
      <c r="AF97" s="51">
        <v>150</v>
      </c>
      <c r="AG97" s="51">
        <v>0</v>
      </c>
      <c r="AH97" s="51">
        <v>0</v>
      </c>
      <c r="AI97" s="51">
        <v>0</v>
      </c>
      <c r="AJ97" s="51">
        <v>0</v>
      </c>
    </row>
    <row r="98" spans="1:36" ht="13.5">
      <c r="A98" s="26" t="s">
        <v>221</v>
      </c>
      <c r="B98" s="49" t="s">
        <v>179</v>
      </c>
      <c r="C98" s="50" t="s">
        <v>180</v>
      </c>
      <c r="D98" s="51">
        <f t="shared" si="11"/>
        <v>2540</v>
      </c>
      <c r="E98" s="51">
        <v>2195</v>
      </c>
      <c r="F98" s="51">
        <f t="shared" si="6"/>
        <v>345</v>
      </c>
      <c r="G98" s="51">
        <v>0</v>
      </c>
      <c r="H98" s="51">
        <v>345</v>
      </c>
      <c r="I98" s="51">
        <v>0</v>
      </c>
      <c r="J98" s="51">
        <v>0</v>
      </c>
      <c r="K98" s="51">
        <v>0</v>
      </c>
      <c r="L98" s="51">
        <v>0</v>
      </c>
      <c r="M98" s="51">
        <f t="shared" si="7"/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f t="shared" si="8"/>
        <v>2195</v>
      </c>
      <c r="V98" s="51">
        <v>2195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f t="shared" si="9"/>
        <v>358</v>
      </c>
      <c r="AC98" s="51">
        <v>0</v>
      </c>
      <c r="AD98" s="51">
        <v>291</v>
      </c>
      <c r="AE98" s="51">
        <f t="shared" si="10"/>
        <v>67</v>
      </c>
      <c r="AF98" s="51">
        <v>0</v>
      </c>
      <c r="AG98" s="51">
        <v>67</v>
      </c>
      <c r="AH98" s="51">
        <v>0</v>
      </c>
      <c r="AI98" s="51">
        <v>0</v>
      </c>
      <c r="AJ98" s="51">
        <v>0</v>
      </c>
    </row>
    <row r="99" spans="1:36" ht="13.5">
      <c r="A99" s="26" t="s">
        <v>221</v>
      </c>
      <c r="B99" s="49" t="s">
        <v>181</v>
      </c>
      <c r="C99" s="50" t="s">
        <v>182</v>
      </c>
      <c r="D99" s="51">
        <f t="shared" si="11"/>
        <v>3736</v>
      </c>
      <c r="E99" s="51">
        <v>0</v>
      </c>
      <c r="F99" s="51">
        <f t="shared" si="6"/>
        <v>3736</v>
      </c>
      <c r="G99" s="51">
        <v>0</v>
      </c>
      <c r="H99" s="51">
        <v>391</v>
      </c>
      <c r="I99" s="51">
        <v>0</v>
      </c>
      <c r="J99" s="51">
        <v>3345</v>
      </c>
      <c r="K99" s="51">
        <v>0</v>
      </c>
      <c r="L99" s="51">
        <v>0</v>
      </c>
      <c r="M99" s="51">
        <f t="shared" si="7"/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f t="shared" si="8"/>
        <v>0</v>
      </c>
      <c r="V99" s="51">
        <v>0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f t="shared" si="9"/>
        <v>228</v>
      </c>
      <c r="AC99" s="51">
        <v>0</v>
      </c>
      <c r="AD99" s="51">
        <v>0</v>
      </c>
      <c r="AE99" s="51">
        <f t="shared" si="10"/>
        <v>228</v>
      </c>
      <c r="AF99" s="51">
        <v>0</v>
      </c>
      <c r="AG99" s="51">
        <v>131</v>
      </c>
      <c r="AH99" s="51">
        <v>0</v>
      </c>
      <c r="AI99" s="51">
        <v>97</v>
      </c>
      <c r="AJ99" s="51">
        <v>0</v>
      </c>
    </row>
    <row r="100" spans="1:36" ht="13.5">
      <c r="A100" s="26" t="s">
        <v>221</v>
      </c>
      <c r="B100" s="49" t="s">
        <v>183</v>
      </c>
      <c r="C100" s="50" t="s">
        <v>184</v>
      </c>
      <c r="D100" s="51">
        <f t="shared" si="11"/>
        <v>2118</v>
      </c>
      <c r="E100" s="51">
        <v>1927</v>
      </c>
      <c r="F100" s="51">
        <f t="shared" si="6"/>
        <v>144</v>
      </c>
      <c r="G100" s="51">
        <v>0</v>
      </c>
      <c r="H100" s="51">
        <v>144</v>
      </c>
      <c r="I100" s="51">
        <v>0</v>
      </c>
      <c r="J100" s="51">
        <v>0</v>
      </c>
      <c r="K100" s="51">
        <v>0</v>
      </c>
      <c r="L100" s="51">
        <v>0</v>
      </c>
      <c r="M100" s="51">
        <f t="shared" si="7"/>
        <v>47</v>
      </c>
      <c r="N100" s="51">
        <v>0</v>
      </c>
      <c r="O100" s="51">
        <v>46</v>
      </c>
      <c r="P100" s="51">
        <v>0</v>
      </c>
      <c r="Q100" s="51">
        <v>0</v>
      </c>
      <c r="R100" s="51">
        <v>0</v>
      </c>
      <c r="S100" s="51">
        <v>0</v>
      </c>
      <c r="T100" s="51">
        <v>1</v>
      </c>
      <c r="U100" s="51">
        <f t="shared" si="8"/>
        <v>1930</v>
      </c>
      <c r="V100" s="51">
        <v>1927</v>
      </c>
      <c r="W100" s="51">
        <v>0</v>
      </c>
      <c r="X100" s="51">
        <v>3</v>
      </c>
      <c r="Y100" s="51">
        <v>0</v>
      </c>
      <c r="Z100" s="51">
        <v>0</v>
      </c>
      <c r="AA100" s="51">
        <v>0</v>
      </c>
      <c r="AB100" s="51">
        <f t="shared" si="9"/>
        <v>213</v>
      </c>
      <c r="AC100" s="51">
        <v>0</v>
      </c>
      <c r="AD100" s="51">
        <v>213</v>
      </c>
      <c r="AE100" s="51">
        <f t="shared" si="10"/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</row>
    <row r="101" spans="1:36" ht="13.5">
      <c r="A101" s="26" t="s">
        <v>221</v>
      </c>
      <c r="B101" s="49" t="s">
        <v>185</v>
      </c>
      <c r="C101" s="50" t="s">
        <v>186</v>
      </c>
      <c r="D101" s="51">
        <f t="shared" si="11"/>
        <v>2365</v>
      </c>
      <c r="E101" s="51">
        <v>0</v>
      </c>
      <c r="F101" s="51">
        <f t="shared" si="6"/>
        <v>2365</v>
      </c>
      <c r="G101" s="51">
        <v>0</v>
      </c>
      <c r="H101" s="51">
        <v>272</v>
      </c>
      <c r="I101" s="51">
        <v>0</v>
      </c>
      <c r="J101" s="51">
        <v>2093</v>
      </c>
      <c r="K101" s="51">
        <v>0</v>
      </c>
      <c r="L101" s="51">
        <v>0</v>
      </c>
      <c r="M101" s="51">
        <f t="shared" si="7"/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f t="shared" si="8"/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f t="shared" si="9"/>
        <v>164</v>
      </c>
      <c r="AC101" s="51">
        <v>0</v>
      </c>
      <c r="AD101" s="51">
        <v>0</v>
      </c>
      <c r="AE101" s="51">
        <f t="shared" si="10"/>
        <v>164</v>
      </c>
      <c r="AF101" s="51">
        <v>0</v>
      </c>
      <c r="AG101" s="51">
        <v>103</v>
      </c>
      <c r="AH101" s="51">
        <v>0</v>
      </c>
      <c r="AI101" s="51">
        <v>61</v>
      </c>
      <c r="AJ101" s="51">
        <v>0</v>
      </c>
    </row>
    <row r="102" spans="1:36" ht="13.5">
      <c r="A102" s="26" t="s">
        <v>221</v>
      </c>
      <c r="B102" s="49" t="s">
        <v>187</v>
      </c>
      <c r="C102" s="50" t="s">
        <v>188</v>
      </c>
      <c r="D102" s="51">
        <f t="shared" si="11"/>
        <v>1063</v>
      </c>
      <c r="E102" s="51">
        <v>916</v>
      </c>
      <c r="F102" s="51">
        <f t="shared" si="6"/>
        <v>146</v>
      </c>
      <c r="G102" s="51">
        <v>0</v>
      </c>
      <c r="H102" s="51">
        <v>146</v>
      </c>
      <c r="I102" s="51">
        <v>0</v>
      </c>
      <c r="J102" s="51">
        <v>0</v>
      </c>
      <c r="K102" s="51">
        <v>0</v>
      </c>
      <c r="L102" s="51">
        <v>0</v>
      </c>
      <c r="M102" s="51">
        <f t="shared" si="7"/>
        <v>1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1</v>
      </c>
      <c r="U102" s="51">
        <f t="shared" si="8"/>
        <v>916</v>
      </c>
      <c r="V102" s="51">
        <v>916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f t="shared" si="9"/>
        <v>90</v>
      </c>
      <c r="AC102" s="51">
        <v>0</v>
      </c>
      <c r="AD102" s="51">
        <v>90</v>
      </c>
      <c r="AE102" s="51">
        <f t="shared" si="10"/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v>0</v>
      </c>
    </row>
    <row r="103" spans="1:36" ht="13.5">
      <c r="A103" s="26" t="s">
        <v>221</v>
      </c>
      <c r="B103" s="49" t="s">
        <v>189</v>
      </c>
      <c r="C103" s="50" t="s">
        <v>190</v>
      </c>
      <c r="D103" s="51">
        <f t="shared" si="11"/>
        <v>1074</v>
      </c>
      <c r="E103" s="51">
        <v>937</v>
      </c>
      <c r="F103" s="51">
        <f t="shared" si="6"/>
        <v>132</v>
      </c>
      <c r="G103" s="51">
        <v>0</v>
      </c>
      <c r="H103" s="51">
        <v>132</v>
      </c>
      <c r="I103" s="51">
        <v>0</v>
      </c>
      <c r="J103" s="51">
        <v>0</v>
      </c>
      <c r="K103" s="51">
        <v>0</v>
      </c>
      <c r="L103" s="51">
        <v>0</v>
      </c>
      <c r="M103" s="51">
        <f t="shared" si="7"/>
        <v>5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5</v>
      </c>
      <c r="U103" s="51">
        <f t="shared" si="8"/>
        <v>937</v>
      </c>
      <c r="V103" s="51">
        <v>937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f t="shared" si="9"/>
        <v>97</v>
      </c>
      <c r="AC103" s="51">
        <v>0</v>
      </c>
      <c r="AD103" s="51">
        <v>97</v>
      </c>
      <c r="AE103" s="51">
        <f t="shared" si="10"/>
        <v>0</v>
      </c>
      <c r="AF103" s="51">
        <v>0</v>
      </c>
      <c r="AG103" s="51">
        <v>0</v>
      </c>
      <c r="AH103" s="51">
        <v>0</v>
      </c>
      <c r="AI103" s="51">
        <v>0</v>
      </c>
      <c r="AJ103" s="51">
        <v>0</v>
      </c>
    </row>
    <row r="104" spans="1:36" ht="13.5">
      <c r="A104" s="79" t="s">
        <v>288</v>
      </c>
      <c r="B104" s="80"/>
      <c r="C104" s="81"/>
      <c r="D104" s="51">
        <f aca="true" t="shared" si="12" ref="D104:AJ104">SUM(D7:D103)</f>
        <v>2120712</v>
      </c>
      <c r="E104" s="51">
        <f t="shared" si="12"/>
        <v>1847392</v>
      </c>
      <c r="F104" s="51">
        <f t="shared" si="12"/>
        <v>198023</v>
      </c>
      <c r="G104" s="51">
        <f t="shared" si="12"/>
        <v>87780</v>
      </c>
      <c r="H104" s="51">
        <f t="shared" si="12"/>
        <v>85726</v>
      </c>
      <c r="I104" s="51">
        <f t="shared" si="12"/>
        <v>5491</v>
      </c>
      <c r="J104" s="51">
        <f t="shared" si="12"/>
        <v>16698</v>
      </c>
      <c r="K104" s="51">
        <f t="shared" si="12"/>
        <v>2328</v>
      </c>
      <c r="L104" s="51">
        <f t="shared" si="12"/>
        <v>37202</v>
      </c>
      <c r="M104" s="51">
        <f t="shared" si="12"/>
        <v>38095</v>
      </c>
      <c r="N104" s="51">
        <f t="shared" si="12"/>
        <v>25686</v>
      </c>
      <c r="O104" s="51">
        <f t="shared" si="12"/>
        <v>3353</v>
      </c>
      <c r="P104" s="51">
        <f t="shared" si="12"/>
        <v>6354</v>
      </c>
      <c r="Q104" s="51">
        <f t="shared" si="12"/>
        <v>355</v>
      </c>
      <c r="R104" s="51">
        <f t="shared" si="12"/>
        <v>91</v>
      </c>
      <c r="S104" s="51">
        <f t="shared" si="12"/>
        <v>0</v>
      </c>
      <c r="T104" s="51">
        <f t="shared" si="12"/>
        <v>2256</v>
      </c>
      <c r="U104" s="51">
        <f t="shared" si="12"/>
        <v>1900185</v>
      </c>
      <c r="V104" s="51">
        <f t="shared" si="12"/>
        <v>1847392</v>
      </c>
      <c r="W104" s="51">
        <f t="shared" si="12"/>
        <v>37912</v>
      </c>
      <c r="X104" s="51">
        <f t="shared" si="12"/>
        <v>14584</v>
      </c>
      <c r="Y104" s="51">
        <f t="shared" si="12"/>
        <v>0</v>
      </c>
      <c r="Z104" s="51">
        <f t="shared" si="12"/>
        <v>42</v>
      </c>
      <c r="AA104" s="51">
        <f t="shared" si="12"/>
        <v>255</v>
      </c>
      <c r="AB104" s="51">
        <f t="shared" si="12"/>
        <v>361473</v>
      </c>
      <c r="AC104" s="51">
        <f t="shared" si="12"/>
        <v>37202</v>
      </c>
      <c r="AD104" s="51">
        <f t="shared" si="12"/>
        <v>286058</v>
      </c>
      <c r="AE104" s="51">
        <f t="shared" si="12"/>
        <v>38213</v>
      </c>
      <c r="AF104" s="51">
        <f t="shared" si="12"/>
        <v>23531</v>
      </c>
      <c r="AG104" s="51">
        <f t="shared" si="12"/>
        <v>12472</v>
      </c>
      <c r="AH104" s="51">
        <f t="shared" si="12"/>
        <v>0</v>
      </c>
      <c r="AI104" s="51">
        <f t="shared" si="12"/>
        <v>183</v>
      </c>
      <c r="AJ104" s="51">
        <f t="shared" si="12"/>
        <v>2027</v>
      </c>
    </row>
  </sheetData>
  <mergeCells count="25">
    <mergeCell ref="A104:C104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10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38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41</v>
      </c>
      <c r="C2" s="62" t="s">
        <v>12</v>
      </c>
      <c r="D2" s="106" t="s">
        <v>212</v>
      </c>
      <c r="E2" s="104"/>
      <c r="F2" s="104"/>
      <c r="G2" s="104"/>
      <c r="H2" s="104"/>
      <c r="I2" s="104"/>
      <c r="J2" s="104"/>
      <c r="K2" s="105"/>
      <c r="L2" s="106" t="s">
        <v>290</v>
      </c>
      <c r="M2" s="104"/>
      <c r="N2" s="104"/>
      <c r="O2" s="104"/>
      <c r="P2" s="104"/>
      <c r="Q2" s="104"/>
      <c r="R2" s="104"/>
      <c r="S2" s="105"/>
      <c r="T2" s="100" t="s">
        <v>292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293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42</v>
      </c>
      <c r="G3" s="67" t="s">
        <v>19</v>
      </c>
      <c r="H3" s="67" t="s">
        <v>191</v>
      </c>
      <c r="I3" s="67" t="s">
        <v>192</v>
      </c>
      <c r="J3" s="99" t="s">
        <v>76</v>
      </c>
      <c r="K3" s="67" t="s">
        <v>43</v>
      </c>
      <c r="L3" s="63" t="s">
        <v>15</v>
      </c>
      <c r="M3" s="67" t="s">
        <v>18</v>
      </c>
      <c r="N3" s="67" t="s">
        <v>42</v>
      </c>
      <c r="O3" s="67" t="s">
        <v>19</v>
      </c>
      <c r="P3" s="67" t="s">
        <v>191</v>
      </c>
      <c r="Q3" s="67" t="s">
        <v>192</v>
      </c>
      <c r="R3" s="99" t="s">
        <v>76</v>
      </c>
      <c r="S3" s="67" t="s">
        <v>43</v>
      </c>
      <c r="T3" s="63" t="s">
        <v>15</v>
      </c>
      <c r="U3" s="67" t="s">
        <v>18</v>
      </c>
      <c r="V3" s="67" t="s">
        <v>42</v>
      </c>
      <c r="W3" s="67" t="s">
        <v>19</v>
      </c>
      <c r="X3" s="67" t="s">
        <v>191</v>
      </c>
      <c r="Y3" s="67" t="s">
        <v>192</v>
      </c>
      <c r="Z3" s="99" t="s">
        <v>76</v>
      </c>
      <c r="AA3" s="67" t="s">
        <v>43</v>
      </c>
      <c r="AB3" s="59" t="s">
        <v>294</v>
      </c>
      <c r="AC3" s="107"/>
      <c r="AD3" s="107"/>
      <c r="AE3" s="107"/>
      <c r="AF3" s="107"/>
      <c r="AG3" s="107"/>
      <c r="AH3" s="107"/>
      <c r="AI3" s="108"/>
      <c r="AJ3" s="59" t="s">
        <v>295</v>
      </c>
      <c r="AK3" s="83"/>
      <c r="AL3" s="83"/>
      <c r="AM3" s="83"/>
      <c r="AN3" s="83"/>
      <c r="AO3" s="83"/>
      <c r="AP3" s="83"/>
      <c r="AQ3" s="84"/>
      <c r="AR3" s="59" t="s">
        <v>296</v>
      </c>
      <c r="AS3" s="109"/>
      <c r="AT3" s="109"/>
      <c r="AU3" s="109"/>
      <c r="AV3" s="109"/>
      <c r="AW3" s="109"/>
      <c r="AX3" s="109"/>
      <c r="AY3" s="110"/>
      <c r="AZ3" s="59" t="s">
        <v>297</v>
      </c>
      <c r="BA3" s="107"/>
      <c r="BB3" s="107"/>
      <c r="BC3" s="107"/>
      <c r="BD3" s="107"/>
      <c r="BE3" s="107"/>
      <c r="BF3" s="107"/>
      <c r="BG3" s="108"/>
      <c r="BH3" s="59" t="s">
        <v>298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42</v>
      </c>
      <c r="BS3" s="67" t="s">
        <v>19</v>
      </c>
      <c r="BT3" s="67" t="s">
        <v>191</v>
      </c>
      <c r="BU3" s="67" t="s">
        <v>192</v>
      </c>
      <c r="BV3" s="99" t="s">
        <v>76</v>
      </c>
      <c r="BW3" s="67" t="s">
        <v>43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42</v>
      </c>
      <c r="AE4" s="67" t="s">
        <v>19</v>
      </c>
      <c r="AF4" s="67" t="s">
        <v>191</v>
      </c>
      <c r="AG4" s="67" t="s">
        <v>192</v>
      </c>
      <c r="AH4" s="99" t="s">
        <v>76</v>
      </c>
      <c r="AI4" s="67" t="s">
        <v>43</v>
      </c>
      <c r="AJ4" s="63" t="s">
        <v>15</v>
      </c>
      <c r="AK4" s="67" t="s">
        <v>18</v>
      </c>
      <c r="AL4" s="67" t="s">
        <v>42</v>
      </c>
      <c r="AM4" s="67" t="s">
        <v>19</v>
      </c>
      <c r="AN4" s="67" t="s">
        <v>191</v>
      </c>
      <c r="AO4" s="67" t="s">
        <v>192</v>
      </c>
      <c r="AP4" s="99" t="s">
        <v>76</v>
      </c>
      <c r="AQ4" s="67" t="s">
        <v>43</v>
      </c>
      <c r="AR4" s="63" t="s">
        <v>15</v>
      </c>
      <c r="AS4" s="67" t="s">
        <v>18</v>
      </c>
      <c r="AT4" s="67" t="s">
        <v>42</v>
      </c>
      <c r="AU4" s="67" t="s">
        <v>19</v>
      </c>
      <c r="AV4" s="67" t="s">
        <v>191</v>
      </c>
      <c r="AW4" s="67" t="s">
        <v>192</v>
      </c>
      <c r="AX4" s="99" t="s">
        <v>76</v>
      </c>
      <c r="AY4" s="67" t="s">
        <v>43</v>
      </c>
      <c r="AZ4" s="63" t="s">
        <v>15</v>
      </c>
      <c r="BA4" s="67" t="s">
        <v>18</v>
      </c>
      <c r="BB4" s="67" t="s">
        <v>42</v>
      </c>
      <c r="BC4" s="67" t="s">
        <v>19</v>
      </c>
      <c r="BD4" s="67" t="s">
        <v>191</v>
      </c>
      <c r="BE4" s="67" t="s">
        <v>192</v>
      </c>
      <c r="BF4" s="99" t="s">
        <v>76</v>
      </c>
      <c r="BG4" s="67" t="s">
        <v>43</v>
      </c>
      <c r="BH4" s="63" t="s">
        <v>15</v>
      </c>
      <c r="BI4" s="67" t="s">
        <v>18</v>
      </c>
      <c r="BJ4" s="67" t="s">
        <v>42</v>
      </c>
      <c r="BK4" s="67" t="s">
        <v>19</v>
      </c>
      <c r="BL4" s="67" t="s">
        <v>191</v>
      </c>
      <c r="BM4" s="67" t="s">
        <v>192</v>
      </c>
      <c r="BN4" s="99" t="s">
        <v>76</v>
      </c>
      <c r="BO4" s="67" t="s">
        <v>43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221</v>
      </c>
      <c r="B7" s="49" t="s">
        <v>222</v>
      </c>
      <c r="C7" s="50" t="s">
        <v>223</v>
      </c>
      <c r="D7" s="51">
        <f aca="true" t="shared" si="0" ref="D7:D70">SUM(E7:K7)</f>
        <v>30541</v>
      </c>
      <c r="E7" s="51">
        <f aca="true" t="shared" si="1" ref="E7:E43">M7+U7+BQ7</f>
        <v>18709</v>
      </c>
      <c r="F7" s="51">
        <f aca="true" t="shared" si="2" ref="F7:F43">N7+V7+BR7</f>
        <v>6980</v>
      </c>
      <c r="G7" s="51">
        <f aca="true" t="shared" si="3" ref="G7:G43">O7+W7+BS7</f>
        <v>3737</v>
      </c>
      <c r="H7" s="51">
        <f aca="true" t="shared" si="4" ref="H7:H43">P7+X7+BT7</f>
        <v>978</v>
      </c>
      <c r="I7" s="51">
        <f aca="true" t="shared" si="5" ref="I7:I43">Q7+Y7+BU7</f>
        <v>0</v>
      </c>
      <c r="J7" s="51">
        <f aca="true" t="shared" si="6" ref="J7:J43">R7+Z7+BV7</f>
        <v>0</v>
      </c>
      <c r="K7" s="51">
        <f aca="true" t="shared" si="7" ref="K7:K43">S7+AA7+BW7</f>
        <v>137</v>
      </c>
      <c r="L7" s="51">
        <f aca="true" t="shared" si="8" ref="L7:L43">SUM(M7:S7)</f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 aca="true" t="shared" si="9" ref="T7:T43">SUM(U7:AA7)</f>
        <v>11949</v>
      </c>
      <c r="U7" s="51">
        <f aca="true" t="shared" si="10" ref="U7:U43">AC7+AK7+AS7+BA7+BI7</f>
        <v>117</v>
      </c>
      <c r="V7" s="51">
        <f aca="true" t="shared" si="11" ref="V7:V43">AD7+AL7+AT7+BB7+BJ7</f>
        <v>6980</v>
      </c>
      <c r="W7" s="51">
        <f aca="true" t="shared" si="12" ref="W7:W43">AE7+AM7+AU7+BC7+BK7</f>
        <v>3737</v>
      </c>
      <c r="X7" s="51">
        <f aca="true" t="shared" si="13" ref="X7:X43">AF7+AN7+AV7+BD7+BL7</f>
        <v>978</v>
      </c>
      <c r="Y7" s="51">
        <f aca="true" t="shared" si="14" ref="Y7:Y43">AG7+AO7+AW7+BE7+BM7</f>
        <v>0</v>
      </c>
      <c r="Z7" s="51">
        <f aca="true" t="shared" si="15" ref="Z7:Z43">AH7+AP7+AX7+BF7+BN7</f>
        <v>0</v>
      </c>
      <c r="AA7" s="51">
        <f aca="true" t="shared" si="16" ref="AA7:AA43">AI7+AQ7+AY7+BG7+BO7</f>
        <v>137</v>
      </c>
      <c r="AB7" s="51">
        <f aca="true" t="shared" si="17" ref="AB7:AB43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43">SUM(AK7:AQ7)</f>
        <v>2504</v>
      </c>
      <c r="AK7" s="51">
        <v>0</v>
      </c>
      <c r="AL7" s="51">
        <v>2436</v>
      </c>
      <c r="AM7" s="51">
        <v>0</v>
      </c>
      <c r="AN7" s="51">
        <v>0</v>
      </c>
      <c r="AO7" s="51">
        <v>0</v>
      </c>
      <c r="AP7" s="51">
        <v>0</v>
      </c>
      <c r="AQ7" s="51">
        <v>68</v>
      </c>
      <c r="AR7" s="51">
        <f aca="true" t="shared" si="19" ref="AR7:AR43">SUM(AS7:AY7)</f>
        <v>9445</v>
      </c>
      <c r="AS7" s="51">
        <v>117</v>
      </c>
      <c r="AT7" s="51">
        <v>4544</v>
      </c>
      <c r="AU7" s="51">
        <v>3737</v>
      </c>
      <c r="AV7" s="51">
        <v>978</v>
      </c>
      <c r="AW7" s="51">
        <v>0</v>
      </c>
      <c r="AX7" s="51">
        <v>0</v>
      </c>
      <c r="AY7" s="51">
        <v>69</v>
      </c>
      <c r="AZ7" s="51">
        <f aca="true" t="shared" si="20" ref="AZ7:AZ43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43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43">SUM(BQ7:BW7)</f>
        <v>18592</v>
      </c>
      <c r="BQ7" s="51">
        <v>18592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</row>
    <row r="8" spans="1:75" ht="13.5">
      <c r="A8" s="26" t="s">
        <v>221</v>
      </c>
      <c r="B8" s="49" t="s">
        <v>224</v>
      </c>
      <c r="C8" s="50" t="s">
        <v>225</v>
      </c>
      <c r="D8" s="51">
        <f t="shared" si="0"/>
        <v>62310</v>
      </c>
      <c r="E8" s="51">
        <f t="shared" si="1"/>
        <v>31448</v>
      </c>
      <c r="F8" s="51">
        <f t="shared" si="2"/>
        <v>15714</v>
      </c>
      <c r="G8" s="51">
        <f t="shared" si="3"/>
        <v>4411</v>
      </c>
      <c r="H8" s="51">
        <f t="shared" si="4"/>
        <v>2250</v>
      </c>
      <c r="I8" s="51">
        <f t="shared" si="5"/>
        <v>0</v>
      </c>
      <c r="J8" s="51">
        <f t="shared" si="6"/>
        <v>0</v>
      </c>
      <c r="K8" s="51">
        <f t="shared" si="7"/>
        <v>8487</v>
      </c>
      <c r="L8" s="51">
        <f t="shared" si="8"/>
        <v>1063</v>
      </c>
      <c r="M8" s="51">
        <v>1048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15</v>
      </c>
      <c r="T8" s="51">
        <f t="shared" si="9"/>
        <v>28720</v>
      </c>
      <c r="U8" s="51">
        <f t="shared" si="10"/>
        <v>0</v>
      </c>
      <c r="V8" s="51">
        <f t="shared" si="11"/>
        <v>15326</v>
      </c>
      <c r="W8" s="51">
        <f t="shared" si="12"/>
        <v>3595</v>
      </c>
      <c r="X8" s="51">
        <f t="shared" si="13"/>
        <v>2250</v>
      </c>
      <c r="Y8" s="51">
        <f t="shared" si="14"/>
        <v>0</v>
      </c>
      <c r="Z8" s="51">
        <f t="shared" si="15"/>
        <v>0</v>
      </c>
      <c r="AA8" s="51">
        <f t="shared" si="16"/>
        <v>7549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15326</v>
      </c>
      <c r="AK8" s="51">
        <v>0</v>
      </c>
      <c r="AL8" s="51">
        <v>15326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8558</v>
      </c>
      <c r="AS8" s="51">
        <v>0</v>
      </c>
      <c r="AT8" s="51">
        <v>0</v>
      </c>
      <c r="AU8" s="51">
        <v>3595</v>
      </c>
      <c r="AV8" s="51">
        <v>2250</v>
      </c>
      <c r="AW8" s="51">
        <v>0</v>
      </c>
      <c r="AX8" s="51">
        <v>0</v>
      </c>
      <c r="AY8" s="51">
        <v>2713</v>
      </c>
      <c r="AZ8" s="51">
        <f t="shared" si="20"/>
        <v>4836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4836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32527</v>
      </c>
      <c r="BQ8" s="51">
        <v>30400</v>
      </c>
      <c r="BR8" s="51">
        <v>388</v>
      </c>
      <c r="BS8" s="51">
        <v>816</v>
      </c>
      <c r="BT8" s="51">
        <v>0</v>
      </c>
      <c r="BU8" s="51">
        <v>0</v>
      </c>
      <c r="BV8" s="51">
        <v>0</v>
      </c>
      <c r="BW8" s="51">
        <v>923</v>
      </c>
    </row>
    <row r="9" spans="1:75" ht="13.5">
      <c r="A9" s="26" t="s">
        <v>221</v>
      </c>
      <c r="B9" s="49" t="s">
        <v>226</v>
      </c>
      <c r="C9" s="50" t="s">
        <v>227</v>
      </c>
      <c r="D9" s="51">
        <f t="shared" si="0"/>
        <v>6892</v>
      </c>
      <c r="E9" s="51">
        <f t="shared" si="1"/>
        <v>4699</v>
      </c>
      <c r="F9" s="51">
        <f t="shared" si="2"/>
        <v>580</v>
      </c>
      <c r="G9" s="51">
        <f t="shared" si="3"/>
        <v>1113</v>
      </c>
      <c r="H9" s="51">
        <f t="shared" si="4"/>
        <v>0</v>
      </c>
      <c r="I9" s="51">
        <f t="shared" si="5"/>
        <v>0</v>
      </c>
      <c r="J9" s="51">
        <f t="shared" si="6"/>
        <v>0</v>
      </c>
      <c r="K9" s="51">
        <f t="shared" si="7"/>
        <v>500</v>
      </c>
      <c r="L9" s="51">
        <f t="shared" si="8"/>
        <v>6312</v>
      </c>
      <c r="M9" s="51">
        <v>4699</v>
      </c>
      <c r="N9" s="51">
        <v>0</v>
      </c>
      <c r="O9" s="51">
        <v>1113</v>
      </c>
      <c r="P9" s="51">
        <v>0</v>
      </c>
      <c r="Q9" s="51">
        <v>0</v>
      </c>
      <c r="R9" s="51">
        <v>0</v>
      </c>
      <c r="S9" s="51">
        <v>500</v>
      </c>
      <c r="T9" s="51">
        <f t="shared" si="9"/>
        <v>580</v>
      </c>
      <c r="U9" s="51">
        <f t="shared" si="10"/>
        <v>0</v>
      </c>
      <c r="V9" s="51">
        <f t="shared" si="11"/>
        <v>580</v>
      </c>
      <c r="W9" s="51">
        <f t="shared" si="12"/>
        <v>0</v>
      </c>
      <c r="X9" s="51">
        <f t="shared" si="13"/>
        <v>0</v>
      </c>
      <c r="Y9" s="51">
        <f t="shared" si="14"/>
        <v>0</v>
      </c>
      <c r="Z9" s="51">
        <f t="shared" si="15"/>
        <v>0</v>
      </c>
      <c r="AA9" s="51">
        <f t="shared" si="16"/>
        <v>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580</v>
      </c>
      <c r="AS9" s="51">
        <v>0</v>
      </c>
      <c r="AT9" s="51">
        <v>580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</row>
    <row r="10" spans="1:75" ht="13.5">
      <c r="A10" s="26" t="s">
        <v>221</v>
      </c>
      <c r="B10" s="49" t="s">
        <v>228</v>
      </c>
      <c r="C10" s="50" t="s">
        <v>229</v>
      </c>
      <c r="D10" s="51">
        <f t="shared" si="0"/>
        <v>17866</v>
      </c>
      <c r="E10" s="51">
        <f t="shared" si="1"/>
        <v>12198</v>
      </c>
      <c r="F10" s="51">
        <f t="shared" si="2"/>
        <v>2143</v>
      </c>
      <c r="G10" s="51">
        <f t="shared" si="3"/>
        <v>2395</v>
      </c>
      <c r="H10" s="51">
        <f t="shared" si="4"/>
        <v>358</v>
      </c>
      <c r="I10" s="51">
        <f t="shared" si="5"/>
        <v>31</v>
      </c>
      <c r="J10" s="51">
        <f t="shared" si="6"/>
        <v>0</v>
      </c>
      <c r="K10" s="51">
        <f t="shared" si="7"/>
        <v>741</v>
      </c>
      <c r="L10" s="51">
        <f t="shared" si="8"/>
        <v>13163</v>
      </c>
      <c r="M10" s="51">
        <v>9182</v>
      </c>
      <c r="N10" s="51">
        <v>1289</v>
      </c>
      <c r="O10" s="51">
        <v>2287</v>
      </c>
      <c r="P10" s="51">
        <v>0</v>
      </c>
      <c r="Q10" s="51">
        <v>3</v>
      </c>
      <c r="R10" s="51">
        <v>0</v>
      </c>
      <c r="S10" s="51">
        <v>402</v>
      </c>
      <c r="T10" s="51">
        <f t="shared" si="9"/>
        <v>1342</v>
      </c>
      <c r="U10" s="51">
        <f t="shared" si="10"/>
        <v>0</v>
      </c>
      <c r="V10" s="51">
        <f t="shared" si="11"/>
        <v>835</v>
      </c>
      <c r="W10" s="51">
        <f t="shared" si="12"/>
        <v>0</v>
      </c>
      <c r="X10" s="51">
        <f t="shared" si="13"/>
        <v>358</v>
      </c>
      <c r="Y10" s="51">
        <f t="shared" si="14"/>
        <v>0</v>
      </c>
      <c r="Z10" s="51">
        <f t="shared" si="15"/>
        <v>0</v>
      </c>
      <c r="AA10" s="51">
        <f t="shared" si="16"/>
        <v>149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1342</v>
      </c>
      <c r="AS10" s="51">
        <v>0</v>
      </c>
      <c r="AT10" s="51">
        <v>835</v>
      </c>
      <c r="AU10" s="51">
        <v>0</v>
      </c>
      <c r="AV10" s="51">
        <v>358</v>
      </c>
      <c r="AW10" s="51">
        <v>0</v>
      </c>
      <c r="AX10" s="51">
        <v>0</v>
      </c>
      <c r="AY10" s="51">
        <v>149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3361</v>
      </c>
      <c r="BQ10" s="51">
        <v>3016</v>
      </c>
      <c r="BR10" s="51">
        <v>19</v>
      </c>
      <c r="BS10" s="51">
        <v>108</v>
      </c>
      <c r="BT10" s="51">
        <v>0</v>
      </c>
      <c r="BU10" s="51">
        <v>28</v>
      </c>
      <c r="BV10" s="51">
        <v>0</v>
      </c>
      <c r="BW10" s="51">
        <v>190</v>
      </c>
    </row>
    <row r="11" spans="1:75" ht="13.5">
      <c r="A11" s="26" t="s">
        <v>221</v>
      </c>
      <c r="B11" s="49" t="s">
        <v>230</v>
      </c>
      <c r="C11" s="50" t="s">
        <v>231</v>
      </c>
      <c r="D11" s="51">
        <f t="shared" si="0"/>
        <v>1796</v>
      </c>
      <c r="E11" s="51">
        <f t="shared" si="1"/>
        <v>1535</v>
      </c>
      <c r="F11" s="51">
        <f t="shared" si="2"/>
        <v>83</v>
      </c>
      <c r="G11" s="51">
        <f t="shared" si="3"/>
        <v>100</v>
      </c>
      <c r="H11" s="51">
        <f t="shared" si="4"/>
        <v>4</v>
      </c>
      <c r="I11" s="51">
        <f t="shared" si="5"/>
        <v>0</v>
      </c>
      <c r="J11" s="51">
        <f t="shared" si="6"/>
        <v>0</v>
      </c>
      <c r="K11" s="51">
        <f t="shared" si="7"/>
        <v>74</v>
      </c>
      <c r="L11" s="51">
        <f t="shared" si="8"/>
        <v>119</v>
      </c>
      <c r="M11" s="51">
        <v>20</v>
      </c>
      <c r="N11" s="51">
        <v>14</v>
      </c>
      <c r="O11" s="51">
        <v>85</v>
      </c>
      <c r="P11" s="51">
        <v>0</v>
      </c>
      <c r="Q11" s="51">
        <v>0</v>
      </c>
      <c r="R11" s="51">
        <v>0</v>
      </c>
      <c r="S11" s="51">
        <v>0</v>
      </c>
      <c r="T11" s="51">
        <f t="shared" si="9"/>
        <v>92</v>
      </c>
      <c r="U11" s="51">
        <f t="shared" si="10"/>
        <v>0</v>
      </c>
      <c r="V11" s="51">
        <f t="shared" si="11"/>
        <v>44</v>
      </c>
      <c r="W11" s="51">
        <f t="shared" si="12"/>
        <v>15</v>
      </c>
      <c r="X11" s="51">
        <f t="shared" si="13"/>
        <v>4</v>
      </c>
      <c r="Y11" s="51">
        <f t="shared" si="14"/>
        <v>0</v>
      </c>
      <c r="Z11" s="51">
        <f t="shared" si="15"/>
        <v>0</v>
      </c>
      <c r="AA11" s="51">
        <f t="shared" si="16"/>
        <v>29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56</v>
      </c>
      <c r="AK11" s="51">
        <v>0</v>
      </c>
      <c r="AL11" s="51">
        <v>27</v>
      </c>
      <c r="AM11" s="51">
        <v>0</v>
      </c>
      <c r="AN11" s="51">
        <v>0</v>
      </c>
      <c r="AO11" s="51">
        <v>0</v>
      </c>
      <c r="AP11" s="51">
        <v>0</v>
      </c>
      <c r="AQ11" s="51">
        <v>29</v>
      </c>
      <c r="AR11" s="51">
        <f t="shared" si="19"/>
        <v>36</v>
      </c>
      <c r="AS11" s="51">
        <v>0</v>
      </c>
      <c r="AT11" s="51">
        <v>17</v>
      </c>
      <c r="AU11" s="51">
        <v>15</v>
      </c>
      <c r="AV11" s="51">
        <v>4</v>
      </c>
      <c r="AW11" s="51">
        <v>0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1585</v>
      </c>
      <c r="BQ11" s="51">
        <v>1515</v>
      </c>
      <c r="BR11" s="51">
        <v>25</v>
      </c>
      <c r="BS11" s="51">
        <v>0</v>
      </c>
      <c r="BT11" s="51">
        <v>0</v>
      </c>
      <c r="BU11" s="51">
        <v>0</v>
      </c>
      <c r="BV11" s="51">
        <v>0</v>
      </c>
      <c r="BW11" s="51">
        <v>45</v>
      </c>
    </row>
    <row r="12" spans="1:75" ht="13.5">
      <c r="A12" s="26" t="s">
        <v>221</v>
      </c>
      <c r="B12" s="49" t="s">
        <v>232</v>
      </c>
      <c r="C12" s="50" t="s">
        <v>233</v>
      </c>
      <c r="D12" s="51">
        <f t="shared" si="0"/>
        <v>8326</v>
      </c>
      <c r="E12" s="51">
        <f t="shared" si="1"/>
        <v>3583</v>
      </c>
      <c r="F12" s="51">
        <f t="shared" si="2"/>
        <v>1224</v>
      </c>
      <c r="G12" s="51">
        <f t="shared" si="3"/>
        <v>483</v>
      </c>
      <c r="H12" s="51">
        <f t="shared" si="4"/>
        <v>98</v>
      </c>
      <c r="I12" s="51">
        <f t="shared" si="5"/>
        <v>2</v>
      </c>
      <c r="J12" s="51">
        <f t="shared" si="6"/>
        <v>0</v>
      </c>
      <c r="K12" s="51">
        <f t="shared" si="7"/>
        <v>2936</v>
      </c>
      <c r="L12" s="51">
        <f t="shared" si="8"/>
        <v>834</v>
      </c>
      <c r="M12" s="51">
        <v>803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31</v>
      </c>
      <c r="T12" s="51">
        <f t="shared" si="9"/>
        <v>4501</v>
      </c>
      <c r="U12" s="51">
        <f t="shared" si="10"/>
        <v>0</v>
      </c>
      <c r="V12" s="51">
        <f t="shared" si="11"/>
        <v>1194</v>
      </c>
      <c r="W12" s="51">
        <f t="shared" si="12"/>
        <v>394</v>
      </c>
      <c r="X12" s="51">
        <f t="shared" si="13"/>
        <v>98</v>
      </c>
      <c r="Y12" s="51">
        <f t="shared" si="14"/>
        <v>2</v>
      </c>
      <c r="Z12" s="51">
        <f t="shared" si="15"/>
        <v>0</v>
      </c>
      <c r="AA12" s="51">
        <f t="shared" si="16"/>
        <v>2813</v>
      </c>
      <c r="AB12" s="51">
        <f t="shared" si="17"/>
        <v>3351</v>
      </c>
      <c r="AC12" s="51">
        <v>0</v>
      </c>
      <c r="AD12" s="51">
        <v>538</v>
      </c>
      <c r="AE12" s="51">
        <v>0</v>
      </c>
      <c r="AF12" s="51">
        <v>0</v>
      </c>
      <c r="AG12" s="51">
        <v>0</v>
      </c>
      <c r="AH12" s="51">
        <v>0</v>
      </c>
      <c r="AI12" s="51">
        <v>2813</v>
      </c>
      <c r="AJ12" s="51">
        <f t="shared" si="18"/>
        <v>249</v>
      </c>
      <c r="AK12" s="51">
        <v>0</v>
      </c>
      <c r="AL12" s="51">
        <v>249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901</v>
      </c>
      <c r="AS12" s="51">
        <v>0</v>
      </c>
      <c r="AT12" s="51">
        <v>407</v>
      </c>
      <c r="AU12" s="51">
        <v>394</v>
      </c>
      <c r="AV12" s="51">
        <v>98</v>
      </c>
      <c r="AW12" s="51">
        <v>2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2991</v>
      </c>
      <c r="BQ12" s="51">
        <v>2780</v>
      </c>
      <c r="BR12" s="51">
        <v>30</v>
      </c>
      <c r="BS12" s="51">
        <v>89</v>
      </c>
      <c r="BT12" s="51">
        <v>0</v>
      </c>
      <c r="BU12" s="51">
        <v>0</v>
      </c>
      <c r="BV12" s="51">
        <v>0</v>
      </c>
      <c r="BW12" s="51">
        <v>92</v>
      </c>
    </row>
    <row r="13" spans="1:75" ht="13.5">
      <c r="A13" s="26" t="s">
        <v>221</v>
      </c>
      <c r="B13" s="49" t="s">
        <v>234</v>
      </c>
      <c r="C13" s="50" t="s">
        <v>235</v>
      </c>
      <c r="D13" s="51">
        <f t="shared" si="0"/>
        <v>2139</v>
      </c>
      <c r="E13" s="51">
        <f t="shared" si="1"/>
        <v>940</v>
      </c>
      <c r="F13" s="51">
        <f t="shared" si="2"/>
        <v>852</v>
      </c>
      <c r="G13" s="51">
        <f t="shared" si="3"/>
        <v>347</v>
      </c>
      <c r="H13" s="51">
        <f t="shared" si="4"/>
        <v>0</v>
      </c>
      <c r="I13" s="51">
        <f t="shared" si="5"/>
        <v>0</v>
      </c>
      <c r="J13" s="51">
        <f t="shared" si="6"/>
        <v>0</v>
      </c>
      <c r="K13" s="51">
        <f t="shared" si="7"/>
        <v>0</v>
      </c>
      <c r="L13" s="51">
        <f t="shared" si="8"/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f t="shared" si="9"/>
        <v>1192</v>
      </c>
      <c r="U13" s="51">
        <f t="shared" si="10"/>
        <v>0</v>
      </c>
      <c r="V13" s="51">
        <f t="shared" si="11"/>
        <v>845</v>
      </c>
      <c r="W13" s="51">
        <f t="shared" si="12"/>
        <v>347</v>
      </c>
      <c r="X13" s="51">
        <f t="shared" si="13"/>
        <v>0</v>
      </c>
      <c r="Y13" s="51">
        <f t="shared" si="14"/>
        <v>0</v>
      </c>
      <c r="Z13" s="51">
        <f t="shared" si="15"/>
        <v>0</v>
      </c>
      <c r="AA13" s="51">
        <f t="shared" si="16"/>
        <v>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1192</v>
      </c>
      <c r="AS13" s="51">
        <v>0</v>
      </c>
      <c r="AT13" s="51">
        <v>845</v>
      </c>
      <c r="AU13" s="51">
        <v>347</v>
      </c>
      <c r="AV13" s="51">
        <v>0</v>
      </c>
      <c r="AW13" s="51">
        <v>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947</v>
      </c>
      <c r="BQ13" s="51">
        <v>940</v>
      </c>
      <c r="BR13" s="51">
        <v>7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</row>
    <row r="14" spans="1:75" ht="13.5">
      <c r="A14" s="26" t="s">
        <v>221</v>
      </c>
      <c r="B14" s="49" t="s">
        <v>236</v>
      </c>
      <c r="C14" s="50" t="s">
        <v>237</v>
      </c>
      <c r="D14" s="51">
        <f t="shared" si="0"/>
        <v>1899</v>
      </c>
      <c r="E14" s="51">
        <f t="shared" si="1"/>
        <v>1006</v>
      </c>
      <c r="F14" s="51">
        <f t="shared" si="2"/>
        <v>468</v>
      </c>
      <c r="G14" s="51">
        <f t="shared" si="3"/>
        <v>330</v>
      </c>
      <c r="H14" s="51">
        <f t="shared" si="4"/>
        <v>21</v>
      </c>
      <c r="I14" s="51">
        <f t="shared" si="5"/>
        <v>0</v>
      </c>
      <c r="J14" s="51">
        <f t="shared" si="6"/>
        <v>0</v>
      </c>
      <c r="K14" s="51">
        <f t="shared" si="7"/>
        <v>74</v>
      </c>
      <c r="L14" s="51">
        <f t="shared" si="8"/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f t="shared" si="9"/>
        <v>1675</v>
      </c>
      <c r="U14" s="51">
        <f t="shared" si="10"/>
        <v>804</v>
      </c>
      <c r="V14" s="51">
        <f t="shared" si="11"/>
        <v>468</v>
      </c>
      <c r="W14" s="51">
        <f t="shared" si="12"/>
        <v>330</v>
      </c>
      <c r="X14" s="51">
        <f t="shared" si="13"/>
        <v>21</v>
      </c>
      <c r="Y14" s="51">
        <f t="shared" si="14"/>
        <v>0</v>
      </c>
      <c r="Z14" s="51">
        <f t="shared" si="15"/>
        <v>0</v>
      </c>
      <c r="AA14" s="51">
        <f t="shared" si="16"/>
        <v>52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1675</v>
      </c>
      <c r="AS14" s="51">
        <v>804</v>
      </c>
      <c r="AT14" s="51">
        <v>468</v>
      </c>
      <c r="AU14" s="51">
        <v>330</v>
      </c>
      <c r="AV14" s="51">
        <v>21</v>
      </c>
      <c r="AW14" s="51">
        <v>0</v>
      </c>
      <c r="AX14" s="51">
        <v>0</v>
      </c>
      <c r="AY14" s="51">
        <v>52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224</v>
      </c>
      <c r="BQ14" s="51">
        <v>202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22</v>
      </c>
    </row>
    <row r="15" spans="1:75" ht="13.5">
      <c r="A15" s="26" t="s">
        <v>221</v>
      </c>
      <c r="B15" s="49" t="s">
        <v>238</v>
      </c>
      <c r="C15" s="50" t="s">
        <v>239</v>
      </c>
      <c r="D15" s="51">
        <f t="shared" si="0"/>
        <v>295</v>
      </c>
      <c r="E15" s="51">
        <f t="shared" si="1"/>
        <v>123</v>
      </c>
      <c r="F15" s="51">
        <f t="shared" si="2"/>
        <v>89</v>
      </c>
      <c r="G15" s="51">
        <f t="shared" si="3"/>
        <v>60</v>
      </c>
      <c r="H15" s="51">
        <f t="shared" si="4"/>
        <v>22</v>
      </c>
      <c r="I15" s="51">
        <f t="shared" si="5"/>
        <v>0</v>
      </c>
      <c r="J15" s="51">
        <f t="shared" si="6"/>
        <v>0</v>
      </c>
      <c r="K15" s="51">
        <f t="shared" si="7"/>
        <v>1</v>
      </c>
      <c r="L15" s="51">
        <f t="shared" si="8"/>
        <v>171</v>
      </c>
      <c r="M15" s="51">
        <v>0</v>
      </c>
      <c r="N15" s="51">
        <v>89</v>
      </c>
      <c r="O15" s="51">
        <v>60</v>
      </c>
      <c r="P15" s="51">
        <v>22</v>
      </c>
      <c r="Q15" s="51">
        <v>0</v>
      </c>
      <c r="R15" s="51">
        <v>0</v>
      </c>
      <c r="S15" s="51">
        <v>0</v>
      </c>
      <c r="T15" s="51">
        <f t="shared" si="9"/>
        <v>0</v>
      </c>
      <c r="U15" s="51">
        <f t="shared" si="10"/>
        <v>0</v>
      </c>
      <c r="V15" s="51">
        <f t="shared" si="11"/>
        <v>0</v>
      </c>
      <c r="W15" s="51">
        <f t="shared" si="12"/>
        <v>0</v>
      </c>
      <c r="X15" s="51">
        <f t="shared" si="13"/>
        <v>0</v>
      </c>
      <c r="Y15" s="51">
        <f t="shared" si="14"/>
        <v>0</v>
      </c>
      <c r="Z15" s="51">
        <f t="shared" si="15"/>
        <v>0</v>
      </c>
      <c r="AA15" s="51">
        <f t="shared" si="16"/>
        <v>0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124</v>
      </c>
      <c r="BQ15" s="51">
        <v>123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1</v>
      </c>
    </row>
    <row r="16" spans="1:75" ht="13.5">
      <c r="A16" s="26" t="s">
        <v>221</v>
      </c>
      <c r="B16" s="49" t="s">
        <v>240</v>
      </c>
      <c r="C16" s="50" t="s">
        <v>241</v>
      </c>
      <c r="D16" s="51">
        <f t="shared" si="0"/>
        <v>2619</v>
      </c>
      <c r="E16" s="51">
        <f t="shared" si="1"/>
        <v>1589</v>
      </c>
      <c r="F16" s="51">
        <f t="shared" si="2"/>
        <v>569</v>
      </c>
      <c r="G16" s="51">
        <f t="shared" si="3"/>
        <v>328</v>
      </c>
      <c r="H16" s="51">
        <f t="shared" si="4"/>
        <v>28</v>
      </c>
      <c r="I16" s="51">
        <f t="shared" si="5"/>
        <v>0</v>
      </c>
      <c r="J16" s="51">
        <f t="shared" si="6"/>
        <v>0</v>
      </c>
      <c r="K16" s="51">
        <f t="shared" si="7"/>
        <v>105</v>
      </c>
      <c r="L16" s="51">
        <f t="shared" si="8"/>
        <v>222</v>
      </c>
      <c r="M16" s="51">
        <v>222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f t="shared" si="9"/>
        <v>925</v>
      </c>
      <c r="U16" s="51">
        <f t="shared" si="10"/>
        <v>0</v>
      </c>
      <c r="V16" s="51">
        <f t="shared" si="11"/>
        <v>569</v>
      </c>
      <c r="W16" s="51">
        <f t="shared" si="12"/>
        <v>328</v>
      </c>
      <c r="X16" s="51">
        <f t="shared" si="13"/>
        <v>28</v>
      </c>
      <c r="Y16" s="51">
        <f t="shared" si="14"/>
        <v>0</v>
      </c>
      <c r="Z16" s="51">
        <f t="shared" si="15"/>
        <v>0</v>
      </c>
      <c r="AA16" s="51">
        <f t="shared" si="16"/>
        <v>0</v>
      </c>
      <c r="AB16" s="51">
        <f t="shared" si="17"/>
        <v>380</v>
      </c>
      <c r="AC16" s="51">
        <v>0</v>
      </c>
      <c r="AD16" s="51">
        <v>380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545</v>
      </c>
      <c r="AS16" s="51">
        <v>0</v>
      </c>
      <c r="AT16" s="51">
        <v>189</v>
      </c>
      <c r="AU16" s="51">
        <v>328</v>
      </c>
      <c r="AV16" s="51">
        <v>28</v>
      </c>
      <c r="AW16" s="51">
        <v>0</v>
      </c>
      <c r="AX16" s="51">
        <v>0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1472</v>
      </c>
      <c r="BQ16" s="51">
        <v>1367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105</v>
      </c>
    </row>
    <row r="17" spans="1:75" ht="13.5">
      <c r="A17" s="26" t="s">
        <v>221</v>
      </c>
      <c r="B17" s="49" t="s">
        <v>242</v>
      </c>
      <c r="C17" s="50" t="s">
        <v>243</v>
      </c>
      <c r="D17" s="51">
        <f t="shared" si="0"/>
        <v>4375</v>
      </c>
      <c r="E17" s="51">
        <f t="shared" si="1"/>
        <v>2310</v>
      </c>
      <c r="F17" s="51">
        <f t="shared" si="2"/>
        <v>522</v>
      </c>
      <c r="G17" s="51">
        <f t="shared" si="3"/>
        <v>212</v>
      </c>
      <c r="H17" s="51">
        <f t="shared" si="4"/>
        <v>23</v>
      </c>
      <c r="I17" s="51">
        <f t="shared" si="5"/>
        <v>3</v>
      </c>
      <c r="J17" s="51">
        <f t="shared" si="6"/>
        <v>0</v>
      </c>
      <c r="K17" s="51">
        <f t="shared" si="7"/>
        <v>1305</v>
      </c>
      <c r="L17" s="51">
        <f t="shared" si="8"/>
        <v>115</v>
      </c>
      <c r="M17" s="51">
        <v>109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6</v>
      </c>
      <c r="T17" s="51">
        <f t="shared" si="9"/>
        <v>2146</v>
      </c>
      <c r="U17" s="51">
        <f t="shared" si="10"/>
        <v>197</v>
      </c>
      <c r="V17" s="51">
        <f t="shared" si="11"/>
        <v>522</v>
      </c>
      <c r="W17" s="51">
        <f t="shared" si="12"/>
        <v>182</v>
      </c>
      <c r="X17" s="51">
        <f t="shared" si="13"/>
        <v>23</v>
      </c>
      <c r="Y17" s="51">
        <f t="shared" si="14"/>
        <v>3</v>
      </c>
      <c r="Z17" s="51">
        <f t="shared" si="15"/>
        <v>0</v>
      </c>
      <c r="AA17" s="51">
        <f t="shared" si="16"/>
        <v>1219</v>
      </c>
      <c r="AB17" s="51">
        <f t="shared" si="17"/>
        <v>1343</v>
      </c>
      <c r="AC17" s="51">
        <v>0</v>
      </c>
      <c r="AD17" s="51">
        <v>142</v>
      </c>
      <c r="AE17" s="51">
        <v>0</v>
      </c>
      <c r="AF17" s="51">
        <v>0</v>
      </c>
      <c r="AG17" s="51">
        <v>0</v>
      </c>
      <c r="AH17" s="51">
        <v>0</v>
      </c>
      <c r="AI17" s="51">
        <v>1201</v>
      </c>
      <c r="AJ17" s="51">
        <f t="shared" si="18"/>
        <v>291</v>
      </c>
      <c r="AK17" s="51">
        <v>0</v>
      </c>
      <c r="AL17" s="51">
        <v>291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512</v>
      </c>
      <c r="AS17" s="51">
        <v>197</v>
      </c>
      <c r="AT17" s="51">
        <v>89</v>
      </c>
      <c r="AU17" s="51">
        <v>182</v>
      </c>
      <c r="AV17" s="51">
        <v>23</v>
      </c>
      <c r="AW17" s="51">
        <v>3</v>
      </c>
      <c r="AX17" s="51">
        <v>0</v>
      </c>
      <c r="AY17" s="51">
        <v>18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2114</v>
      </c>
      <c r="BQ17" s="51">
        <v>2004</v>
      </c>
      <c r="BR17" s="51">
        <v>0</v>
      </c>
      <c r="BS17" s="51">
        <v>30</v>
      </c>
      <c r="BT17" s="51">
        <v>0</v>
      </c>
      <c r="BU17" s="51">
        <v>0</v>
      </c>
      <c r="BV17" s="51">
        <v>0</v>
      </c>
      <c r="BW17" s="51">
        <v>80</v>
      </c>
    </row>
    <row r="18" spans="1:75" ht="13.5">
      <c r="A18" s="26" t="s">
        <v>221</v>
      </c>
      <c r="B18" s="49" t="s">
        <v>244</v>
      </c>
      <c r="C18" s="50" t="s">
        <v>72</v>
      </c>
      <c r="D18" s="51">
        <f t="shared" si="0"/>
        <v>3892</v>
      </c>
      <c r="E18" s="51">
        <f t="shared" si="1"/>
        <v>1481</v>
      </c>
      <c r="F18" s="51">
        <f t="shared" si="2"/>
        <v>566</v>
      </c>
      <c r="G18" s="51">
        <f t="shared" si="3"/>
        <v>347</v>
      </c>
      <c r="H18" s="51">
        <f t="shared" si="4"/>
        <v>31</v>
      </c>
      <c r="I18" s="51">
        <f t="shared" si="5"/>
        <v>3</v>
      </c>
      <c r="J18" s="51">
        <f t="shared" si="6"/>
        <v>0</v>
      </c>
      <c r="K18" s="51">
        <f t="shared" si="7"/>
        <v>1464</v>
      </c>
      <c r="L18" s="51">
        <f t="shared" si="8"/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f t="shared" si="9"/>
        <v>2879</v>
      </c>
      <c r="U18" s="51">
        <f t="shared" si="10"/>
        <v>591</v>
      </c>
      <c r="V18" s="51">
        <f t="shared" si="11"/>
        <v>566</v>
      </c>
      <c r="W18" s="51">
        <f t="shared" si="12"/>
        <v>281</v>
      </c>
      <c r="X18" s="51">
        <f t="shared" si="13"/>
        <v>31</v>
      </c>
      <c r="Y18" s="51">
        <f t="shared" si="14"/>
        <v>3</v>
      </c>
      <c r="Z18" s="51">
        <f t="shared" si="15"/>
        <v>0</v>
      </c>
      <c r="AA18" s="51">
        <f t="shared" si="16"/>
        <v>1407</v>
      </c>
      <c r="AB18" s="51">
        <f t="shared" si="17"/>
        <v>1535</v>
      </c>
      <c r="AC18" s="51">
        <v>0</v>
      </c>
      <c r="AD18" s="51">
        <v>163</v>
      </c>
      <c r="AE18" s="51">
        <v>0</v>
      </c>
      <c r="AF18" s="51">
        <v>0</v>
      </c>
      <c r="AG18" s="51">
        <v>0</v>
      </c>
      <c r="AH18" s="51">
        <v>0</v>
      </c>
      <c r="AI18" s="51">
        <v>1372</v>
      </c>
      <c r="AJ18" s="51">
        <f t="shared" si="18"/>
        <v>269</v>
      </c>
      <c r="AK18" s="51">
        <v>0</v>
      </c>
      <c r="AL18" s="51">
        <v>269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1075</v>
      </c>
      <c r="AS18" s="51">
        <v>591</v>
      </c>
      <c r="AT18" s="51">
        <v>134</v>
      </c>
      <c r="AU18" s="51">
        <v>281</v>
      </c>
      <c r="AV18" s="51">
        <v>31</v>
      </c>
      <c r="AW18" s="51">
        <v>3</v>
      </c>
      <c r="AX18" s="51">
        <v>0</v>
      </c>
      <c r="AY18" s="51">
        <v>35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1013</v>
      </c>
      <c r="BQ18" s="51">
        <v>890</v>
      </c>
      <c r="BR18" s="51">
        <v>0</v>
      </c>
      <c r="BS18" s="51">
        <v>66</v>
      </c>
      <c r="BT18" s="51">
        <v>0</v>
      </c>
      <c r="BU18" s="51">
        <v>0</v>
      </c>
      <c r="BV18" s="51">
        <v>0</v>
      </c>
      <c r="BW18" s="51">
        <v>57</v>
      </c>
    </row>
    <row r="19" spans="1:75" ht="13.5">
      <c r="A19" s="26" t="s">
        <v>221</v>
      </c>
      <c r="B19" s="49" t="s">
        <v>245</v>
      </c>
      <c r="C19" s="50" t="s">
        <v>246</v>
      </c>
      <c r="D19" s="51">
        <f t="shared" si="0"/>
        <v>1655</v>
      </c>
      <c r="E19" s="51">
        <f t="shared" si="1"/>
        <v>727</v>
      </c>
      <c r="F19" s="51">
        <f t="shared" si="2"/>
        <v>577</v>
      </c>
      <c r="G19" s="51">
        <f t="shared" si="3"/>
        <v>252</v>
      </c>
      <c r="H19" s="51">
        <f t="shared" si="4"/>
        <v>18</v>
      </c>
      <c r="I19" s="51">
        <f t="shared" si="5"/>
        <v>0</v>
      </c>
      <c r="J19" s="51">
        <f t="shared" si="6"/>
        <v>0</v>
      </c>
      <c r="K19" s="51">
        <f t="shared" si="7"/>
        <v>81</v>
      </c>
      <c r="L19" s="51">
        <f t="shared" si="8"/>
        <v>587</v>
      </c>
      <c r="M19" s="51">
        <v>318</v>
      </c>
      <c r="N19" s="51">
        <v>234</v>
      </c>
      <c r="O19" s="51">
        <v>35</v>
      </c>
      <c r="P19" s="51">
        <v>0</v>
      </c>
      <c r="Q19" s="51">
        <v>0</v>
      </c>
      <c r="R19" s="51">
        <v>0</v>
      </c>
      <c r="S19" s="51">
        <v>0</v>
      </c>
      <c r="T19" s="51">
        <f t="shared" si="9"/>
        <v>1068</v>
      </c>
      <c r="U19" s="51">
        <f t="shared" si="10"/>
        <v>409</v>
      </c>
      <c r="V19" s="51">
        <f t="shared" si="11"/>
        <v>343</v>
      </c>
      <c r="W19" s="51">
        <f t="shared" si="12"/>
        <v>217</v>
      </c>
      <c r="X19" s="51">
        <f t="shared" si="13"/>
        <v>18</v>
      </c>
      <c r="Y19" s="51">
        <f t="shared" si="14"/>
        <v>0</v>
      </c>
      <c r="Z19" s="51">
        <f t="shared" si="15"/>
        <v>0</v>
      </c>
      <c r="AA19" s="51">
        <f t="shared" si="16"/>
        <v>81</v>
      </c>
      <c r="AB19" s="51">
        <f t="shared" si="17"/>
        <v>53</v>
      </c>
      <c r="AC19" s="51">
        <v>0</v>
      </c>
      <c r="AD19" s="51">
        <v>5</v>
      </c>
      <c r="AE19" s="51">
        <v>0</v>
      </c>
      <c r="AF19" s="51">
        <v>0</v>
      </c>
      <c r="AG19" s="51">
        <v>0</v>
      </c>
      <c r="AH19" s="51">
        <v>0</v>
      </c>
      <c r="AI19" s="51">
        <v>48</v>
      </c>
      <c r="AJ19" s="51">
        <f t="shared" si="18"/>
        <v>239</v>
      </c>
      <c r="AK19" s="51">
        <v>0</v>
      </c>
      <c r="AL19" s="51">
        <v>239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776</v>
      </c>
      <c r="AS19" s="51">
        <v>409</v>
      </c>
      <c r="AT19" s="51">
        <v>99</v>
      </c>
      <c r="AU19" s="51">
        <v>217</v>
      </c>
      <c r="AV19" s="51">
        <v>18</v>
      </c>
      <c r="AW19" s="51">
        <v>0</v>
      </c>
      <c r="AX19" s="51">
        <v>0</v>
      </c>
      <c r="AY19" s="51">
        <v>33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221</v>
      </c>
      <c r="B20" s="49" t="s">
        <v>247</v>
      </c>
      <c r="C20" s="50" t="s">
        <v>248</v>
      </c>
      <c r="D20" s="51">
        <f t="shared" si="0"/>
        <v>5160</v>
      </c>
      <c r="E20" s="51">
        <f t="shared" si="1"/>
        <v>2888</v>
      </c>
      <c r="F20" s="51">
        <f t="shared" si="2"/>
        <v>1442</v>
      </c>
      <c r="G20" s="51">
        <f t="shared" si="3"/>
        <v>581</v>
      </c>
      <c r="H20" s="51">
        <f t="shared" si="4"/>
        <v>83</v>
      </c>
      <c r="I20" s="51">
        <f t="shared" si="5"/>
        <v>0</v>
      </c>
      <c r="J20" s="51">
        <f t="shared" si="6"/>
        <v>0</v>
      </c>
      <c r="K20" s="51">
        <f t="shared" si="7"/>
        <v>166</v>
      </c>
      <c r="L20" s="51">
        <f t="shared" si="8"/>
        <v>1447</v>
      </c>
      <c r="M20" s="51">
        <v>1447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f t="shared" si="9"/>
        <v>2272</v>
      </c>
      <c r="U20" s="51">
        <f t="shared" si="10"/>
        <v>0</v>
      </c>
      <c r="V20" s="51">
        <f t="shared" si="11"/>
        <v>1442</v>
      </c>
      <c r="W20" s="51">
        <f t="shared" si="12"/>
        <v>581</v>
      </c>
      <c r="X20" s="51">
        <f t="shared" si="13"/>
        <v>83</v>
      </c>
      <c r="Y20" s="51">
        <f t="shared" si="14"/>
        <v>0</v>
      </c>
      <c r="Z20" s="51">
        <f t="shared" si="15"/>
        <v>0</v>
      </c>
      <c r="AA20" s="51">
        <f t="shared" si="16"/>
        <v>166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2272</v>
      </c>
      <c r="AS20" s="51">
        <v>0</v>
      </c>
      <c r="AT20" s="51">
        <v>1442</v>
      </c>
      <c r="AU20" s="51">
        <v>581</v>
      </c>
      <c r="AV20" s="51">
        <v>83</v>
      </c>
      <c r="AW20" s="51">
        <v>0</v>
      </c>
      <c r="AX20" s="51">
        <v>0</v>
      </c>
      <c r="AY20" s="51">
        <v>166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1441</v>
      </c>
      <c r="BQ20" s="51">
        <v>1441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221</v>
      </c>
      <c r="B21" s="49" t="s">
        <v>249</v>
      </c>
      <c r="C21" s="50" t="s">
        <v>250</v>
      </c>
      <c r="D21" s="51">
        <f t="shared" si="0"/>
        <v>1320</v>
      </c>
      <c r="E21" s="51">
        <f t="shared" si="1"/>
        <v>454</v>
      </c>
      <c r="F21" s="51">
        <f t="shared" si="2"/>
        <v>571</v>
      </c>
      <c r="G21" s="51">
        <f t="shared" si="3"/>
        <v>203</v>
      </c>
      <c r="H21" s="51">
        <f t="shared" si="4"/>
        <v>46</v>
      </c>
      <c r="I21" s="51">
        <f t="shared" si="5"/>
        <v>0</v>
      </c>
      <c r="J21" s="51">
        <f t="shared" si="6"/>
        <v>0</v>
      </c>
      <c r="K21" s="51">
        <f t="shared" si="7"/>
        <v>46</v>
      </c>
      <c r="L21" s="51">
        <f t="shared" si="8"/>
        <v>500</v>
      </c>
      <c r="M21" s="51">
        <v>454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46</v>
      </c>
      <c r="T21" s="51">
        <f t="shared" si="9"/>
        <v>820</v>
      </c>
      <c r="U21" s="51">
        <f t="shared" si="10"/>
        <v>0</v>
      </c>
      <c r="V21" s="51">
        <f t="shared" si="11"/>
        <v>571</v>
      </c>
      <c r="W21" s="51">
        <f t="shared" si="12"/>
        <v>203</v>
      </c>
      <c r="X21" s="51">
        <f t="shared" si="13"/>
        <v>46</v>
      </c>
      <c r="Y21" s="51">
        <f t="shared" si="14"/>
        <v>0</v>
      </c>
      <c r="Z21" s="51">
        <f t="shared" si="15"/>
        <v>0</v>
      </c>
      <c r="AA21" s="51">
        <f t="shared" si="16"/>
        <v>0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362</v>
      </c>
      <c r="AK21" s="51">
        <v>0</v>
      </c>
      <c r="AL21" s="51">
        <v>362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458</v>
      </c>
      <c r="AS21" s="51">
        <v>0</v>
      </c>
      <c r="AT21" s="51">
        <v>209</v>
      </c>
      <c r="AU21" s="51">
        <v>203</v>
      </c>
      <c r="AV21" s="51">
        <v>46</v>
      </c>
      <c r="AW21" s="51">
        <v>0</v>
      </c>
      <c r="AX21" s="51">
        <v>0</v>
      </c>
      <c r="AY21" s="51">
        <v>0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</row>
    <row r="22" spans="1:75" ht="13.5">
      <c r="A22" s="26" t="s">
        <v>221</v>
      </c>
      <c r="B22" s="49" t="s">
        <v>251</v>
      </c>
      <c r="C22" s="50" t="s">
        <v>252</v>
      </c>
      <c r="D22" s="51">
        <f t="shared" si="0"/>
        <v>2672</v>
      </c>
      <c r="E22" s="51">
        <f t="shared" si="1"/>
        <v>1916</v>
      </c>
      <c r="F22" s="51">
        <f t="shared" si="2"/>
        <v>496</v>
      </c>
      <c r="G22" s="51">
        <f t="shared" si="3"/>
        <v>117</v>
      </c>
      <c r="H22" s="51">
        <f t="shared" si="4"/>
        <v>22</v>
      </c>
      <c r="I22" s="51">
        <f t="shared" si="5"/>
        <v>3</v>
      </c>
      <c r="J22" s="51">
        <f t="shared" si="6"/>
        <v>0</v>
      </c>
      <c r="K22" s="51">
        <f t="shared" si="7"/>
        <v>118</v>
      </c>
      <c r="L22" s="51">
        <f t="shared" si="8"/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9"/>
        <v>642</v>
      </c>
      <c r="U22" s="51">
        <f t="shared" si="10"/>
        <v>4</v>
      </c>
      <c r="V22" s="51">
        <f t="shared" si="11"/>
        <v>496</v>
      </c>
      <c r="W22" s="51">
        <f t="shared" si="12"/>
        <v>117</v>
      </c>
      <c r="X22" s="51">
        <f t="shared" si="13"/>
        <v>22</v>
      </c>
      <c r="Y22" s="51">
        <f t="shared" si="14"/>
        <v>3</v>
      </c>
      <c r="Z22" s="51">
        <f t="shared" si="15"/>
        <v>0</v>
      </c>
      <c r="AA22" s="51">
        <f t="shared" si="16"/>
        <v>0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245</v>
      </c>
      <c r="AK22" s="51">
        <v>0</v>
      </c>
      <c r="AL22" s="51">
        <v>245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397</v>
      </c>
      <c r="AS22" s="51">
        <v>4</v>
      </c>
      <c r="AT22" s="51">
        <v>251</v>
      </c>
      <c r="AU22" s="51">
        <v>117</v>
      </c>
      <c r="AV22" s="51">
        <v>22</v>
      </c>
      <c r="AW22" s="51">
        <v>3</v>
      </c>
      <c r="AX22" s="51">
        <v>0</v>
      </c>
      <c r="AY22" s="51">
        <v>0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2030</v>
      </c>
      <c r="BQ22" s="51">
        <v>1912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118</v>
      </c>
    </row>
    <row r="23" spans="1:75" ht="13.5">
      <c r="A23" s="26" t="s">
        <v>221</v>
      </c>
      <c r="B23" s="49" t="s">
        <v>253</v>
      </c>
      <c r="C23" s="50" t="s">
        <v>254</v>
      </c>
      <c r="D23" s="51">
        <f t="shared" si="0"/>
        <v>5036</v>
      </c>
      <c r="E23" s="51">
        <f t="shared" si="1"/>
        <v>3365</v>
      </c>
      <c r="F23" s="51">
        <f t="shared" si="2"/>
        <v>582</v>
      </c>
      <c r="G23" s="51">
        <f t="shared" si="3"/>
        <v>313</v>
      </c>
      <c r="H23" s="51">
        <f t="shared" si="4"/>
        <v>72</v>
      </c>
      <c r="I23" s="51">
        <f t="shared" si="5"/>
        <v>0</v>
      </c>
      <c r="J23" s="51">
        <f t="shared" si="6"/>
        <v>0</v>
      </c>
      <c r="K23" s="51">
        <f t="shared" si="7"/>
        <v>704</v>
      </c>
      <c r="L23" s="51">
        <f t="shared" si="8"/>
        <v>3913</v>
      </c>
      <c r="M23" s="51">
        <v>3324</v>
      </c>
      <c r="N23" s="51">
        <v>153</v>
      </c>
      <c r="O23" s="51">
        <v>0</v>
      </c>
      <c r="P23" s="51">
        <v>72</v>
      </c>
      <c r="Q23" s="51">
        <v>0</v>
      </c>
      <c r="R23" s="51">
        <v>0</v>
      </c>
      <c r="S23" s="51">
        <v>364</v>
      </c>
      <c r="T23" s="51">
        <f t="shared" si="9"/>
        <v>1112</v>
      </c>
      <c r="U23" s="51">
        <f t="shared" si="10"/>
        <v>32</v>
      </c>
      <c r="V23" s="51">
        <f t="shared" si="11"/>
        <v>428</v>
      </c>
      <c r="W23" s="51">
        <f t="shared" si="12"/>
        <v>313</v>
      </c>
      <c r="X23" s="51">
        <f t="shared" si="13"/>
        <v>0</v>
      </c>
      <c r="Y23" s="51">
        <f t="shared" si="14"/>
        <v>0</v>
      </c>
      <c r="Z23" s="51">
        <f t="shared" si="15"/>
        <v>0</v>
      </c>
      <c r="AA23" s="51">
        <f t="shared" si="16"/>
        <v>339</v>
      </c>
      <c r="AB23" s="51">
        <f t="shared" si="17"/>
        <v>6</v>
      </c>
      <c r="AC23" s="51">
        <v>0</v>
      </c>
      <c r="AD23" s="51">
        <v>6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186</v>
      </c>
      <c r="AK23" s="51">
        <v>0</v>
      </c>
      <c r="AL23" s="51">
        <v>164</v>
      </c>
      <c r="AM23" s="51">
        <v>0</v>
      </c>
      <c r="AN23" s="51">
        <v>0</v>
      </c>
      <c r="AO23" s="51">
        <v>0</v>
      </c>
      <c r="AP23" s="51">
        <v>0</v>
      </c>
      <c r="AQ23" s="51">
        <v>22</v>
      </c>
      <c r="AR23" s="51">
        <f t="shared" si="19"/>
        <v>920</v>
      </c>
      <c r="AS23" s="51">
        <v>32</v>
      </c>
      <c r="AT23" s="51">
        <v>258</v>
      </c>
      <c r="AU23" s="51">
        <v>313</v>
      </c>
      <c r="AV23" s="51">
        <v>0</v>
      </c>
      <c r="AW23" s="51">
        <v>0</v>
      </c>
      <c r="AX23" s="51">
        <v>0</v>
      </c>
      <c r="AY23" s="51">
        <v>317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11</v>
      </c>
      <c r="BQ23" s="51">
        <v>9</v>
      </c>
      <c r="BR23" s="51">
        <v>1</v>
      </c>
      <c r="BS23" s="51">
        <v>0</v>
      </c>
      <c r="BT23" s="51">
        <v>0</v>
      </c>
      <c r="BU23" s="51">
        <v>0</v>
      </c>
      <c r="BV23" s="51">
        <v>0</v>
      </c>
      <c r="BW23" s="51">
        <v>1</v>
      </c>
    </row>
    <row r="24" spans="1:75" ht="13.5">
      <c r="A24" s="26" t="s">
        <v>221</v>
      </c>
      <c r="B24" s="49" t="s">
        <v>255</v>
      </c>
      <c r="C24" s="50" t="s">
        <v>73</v>
      </c>
      <c r="D24" s="51">
        <f t="shared" si="0"/>
        <v>6707</v>
      </c>
      <c r="E24" s="51">
        <f t="shared" si="1"/>
        <v>3877</v>
      </c>
      <c r="F24" s="51">
        <f t="shared" si="2"/>
        <v>1355</v>
      </c>
      <c r="G24" s="51">
        <f t="shared" si="3"/>
        <v>680</v>
      </c>
      <c r="H24" s="51">
        <f t="shared" si="4"/>
        <v>0</v>
      </c>
      <c r="I24" s="51">
        <f t="shared" si="5"/>
        <v>0</v>
      </c>
      <c r="J24" s="51">
        <f t="shared" si="6"/>
        <v>0</v>
      </c>
      <c r="K24" s="51">
        <f t="shared" si="7"/>
        <v>795</v>
      </c>
      <c r="L24" s="51">
        <f t="shared" si="8"/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f t="shared" si="9"/>
        <v>3175</v>
      </c>
      <c r="U24" s="51">
        <f t="shared" si="10"/>
        <v>345</v>
      </c>
      <c r="V24" s="51">
        <f t="shared" si="11"/>
        <v>1355</v>
      </c>
      <c r="W24" s="51">
        <f t="shared" si="12"/>
        <v>680</v>
      </c>
      <c r="X24" s="51">
        <f t="shared" si="13"/>
        <v>0</v>
      </c>
      <c r="Y24" s="51">
        <f t="shared" si="14"/>
        <v>0</v>
      </c>
      <c r="Z24" s="51">
        <f t="shared" si="15"/>
        <v>0</v>
      </c>
      <c r="AA24" s="51">
        <f t="shared" si="16"/>
        <v>795</v>
      </c>
      <c r="AB24" s="51">
        <f t="shared" si="17"/>
        <v>68</v>
      </c>
      <c r="AC24" s="51">
        <v>0</v>
      </c>
      <c r="AD24" s="51">
        <v>68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1067</v>
      </c>
      <c r="AK24" s="51">
        <v>343</v>
      </c>
      <c r="AL24" s="51">
        <v>611</v>
      </c>
      <c r="AM24" s="51">
        <v>0</v>
      </c>
      <c r="AN24" s="51">
        <v>0</v>
      </c>
      <c r="AO24" s="51">
        <v>0</v>
      </c>
      <c r="AP24" s="51">
        <v>0</v>
      </c>
      <c r="AQ24" s="51">
        <v>113</v>
      </c>
      <c r="AR24" s="51">
        <f t="shared" si="19"/>
        <v>2040</v>
      </c>
      <c r="AS24" s="51">
        <v>2</v>
      </c>
      <c r="AT24" s="51">
        <v>676</v>
      </c>
      <c r="AU24" s="51">
        <v>680</v>
      </c>
      <c r="AV24" s="51">
        <v>0</v>
      </c>
      <c r="AW24" s="51">
        <v>0</v>
      </c>
      <c r="AX24" s="51">
        <v>0</v>
      </c>
      <c r="AY24" s="51">
        <v>682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3532</v>
      </c>
      <c r="BQ24" s="51">
        <v>3532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221</v>
      </c>
      <c r="B25" s="49" t="s">
        <v>256</v>
      </c>
      <c r="C25" s="50" t="s">
        <v>257</v>
      </c>
      <c r="D25" s="51">
        <f t="shared" si="0"/>
        <v>5996</v>
      </c>
      <c r="E25" s="51">
        <f t="shared" si="1"/>
        <v>3923</v>
      </c>
      <c r="F25" s="51">
        <f t="shared" si="2"/>
        <v>1154</v>
      </c>
      <c r="G25" s="51">
        <f t="shared" si="3"/>
        <v>648</v>
      </c>
      <c r="H25" s="51">
        <f t="shared" si="4"/>
        <v>114</v>
      </c>
      <c r="I25" s="51">
        <f t="shared" si="5"/>
        <v>4</v>
      </c>
      <c r="J25" s="51">
        <f t="shared" si="6"/>
        <v>0</v>
      </c>
      <c r="K25" s="51">
        <f t="shared" si="7"/>
        <v>153</v>
      </c>
      <c r="L25" s="51">
        <f t="shared" si="8"/>
        <v>28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28</v>
      </c>
      <c r="T25" s="51">
        <f t="shared" si="9"/>
        <v>1922</v>
      </c>
      <c r="U25" s="51">
        <f t="shared" si="10"/>
        <v>0</v>
      </c>
      <c r="V25" s="51">
        <f t="shared" si="11"/>
        <v>1154</v>
      </c>
      <c r="W25" s="51">
        <f t="shared" si="12"/>
        <v>648</v>
      </c>
      <c r="X25" s="51">
        <f t="shared" si="13"/>
        <v>114</v>
      </c>
      <c r="Y25" s="51">
        <f t="shared" si="14"/>
        <v>4</v>
      </c>
      <c r="Z25" s="51">
        <f t="shared" si="15"/>
        <v>0</v>
      </c>
      <c r="AA25" s="51">
        <f t="shared" si="16"/>
        <v>2</v>
      </c>
      <c r="AB25" s="51">
        <f t="shared" si="17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633</v>
      </c>
      <c r="AK25" s="51">
        <v>0</v>
      </c>
      <c r="AL25" s="51">
        <v>631</v>
      </c>
      <c r="AM25" s="51">
        <v>0</v>
      </c>
      <c r="AN25" s="51">
        <v>0</v>
      </c>
      <c r="AO25" s="51">
        <v>0</v>
      </c>
      <c r="AP25" s="51">
        <v>0</v>
      </c>
      <c r="AQ25" s="51">
        <v>2</v>
      </c>
      <c r="AR25" s="51">
        <f t="shared" si="19"/>
        <v>1289</v>
      </c>
      <c r="AS25" s="51">
        <v>0</v>
      </c>
      <c r="AT25" s="51">
        <v>523</v>
      </c>
      <c r="AU25" s="51">
        <v>648</v>
      </c>
      <c r="AV25" s="51">
        <v>114</v>
      </c>
      <c r="AW25" s="51">
        <v>4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4046</v>
      </c>
      <c r="BQ25" s="51">
        <v>3923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123</v>
      </c>
    </row>
    <row r="26" spans="1:75" ht="13.5">
      <c r="A26" s="26" t="s">
        <v>221</v>
      </c>
      <c r="B26" s="49" t="s">
        <v>258</v>
      </c>
      <c r="C26" s="50" t="s">
        <v>259</v>
      </c>
      <c r="D26" s="51">
        <f t="shared" si="0"/>
        <v>6823</v>
      </c>
      <c r="E26" s="51">
        <f t="shared" si="1"/>
        <v>4996</v>
      </c>
      <c r="F26" s="51">
        <f t="shared" si="2"/>
        <v>975</v>
      </c>
      <c r="G26" s="51">
        <f t="shared" si="3"/>
        <v>549</v>
      </c>
      <c r="H26" s="51">
        <f t="shared" si="4"/>
        <v>144</v>
      </c>
      <c r="I26" s="51">
        <f t="shared" si="5"/>
        <v>5</v>
      </c>
      <c r="J26" s="51">
        <f t="shared" si="6"/>
        <v>0</v>
      </c>
      <c r="K26" s="51">
        <f t="shared" si="7"/>
        <v>154</v>
      </c>
      <c r="L26" s="51">
        <f t="shared" si="8"/>
        <v>30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30</v>
      </c>
      <c r="T26" s="51">
        <f t="shared" si="9"/>
        <v>1644</v>
      </c>
      <c r="U26" s="51">
        <f t="shared" si="10"/>
        <v>0</v>
      </c>
      <c r="V26" s="51">
        <f t="shared" si="11"/>
        <v>959</v>
      </c>
      <c r="W26" s="51">
        <f t="shared" si="12"/>
        <v>534</v>
      </c>
      <c r="X26" s="51">
        <f t="shared" si="13"/>
        <v>144</v>
      </c>
      <c r="Y26" s="51">
        <f t="shared" si="14"/>
        <v>5</v>
      </c>
      <c r="Z26" s="51">
        <f t="shared" si="15"/>
        <v>0</v>
      </c>
      <c r="AA26" s="51">
        <f t="shared" si="16"/>
        <v>2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531</v>
      </c>
      <c r="AK26" s="51">
        <v>0</v>
      </c>
      <c r="AL26" s="51">
        <v>529</v>
      </c>
      <c r="AM26" s="51">
        <v>0</v>
      </c>
      <c r="AN26" s="51">
        <v>0</v>
      </c>
      <c r="AO26" s="51">
        <v>0</v>
      </c>
      <c r="AP26" s="51">
        <v>0</v>
      </c>
      <c r="AQ26" s="51">
        <v>2</v>
      </c>
      <c r="AR26" s="51">
        <f t="shared" si="19"/>
        <v>1113</v>
      </c>
      <c r="AS26" s="51">
        <v>0</v>
      </c>
      <c r="AT26" s="51">
        <v>430</v>
      </c>
      <c r="AU26" s="51">
        <v>534</v>
      </c>
      <c r="AV26" s="51">
        <v>144</v>
      </c>
      <c r="AW26" s="51">
        <v>5</v>
      </c>
      <c r="AX26" s="51">
        <v>0</v>
      </c>
      <c r="AY26" s="51">
        <v>0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5149</v>
      </c>
      <c r="BQ26" s="51">
        <v>4996</v>
      </c>
      <c r="BR26" s="51">
        <v>16</v>
      </c>
      <c r="BS26" s="51">
        <v>15</v>
      </c>
      <c r="BT26" s="51">
        <v>0</v>
      </c>
      <c r="BU26" s="51">
        <v>0</v>
      </c>
      <c r="BV26" s="51">
        <v>0</v>
      </c>
      <c r="BW26" s="51">
        <v>122</v>
      </c>
    </row>
    <row r="27" spans="1:75" ht="13.5">
      <c r="A27" s="26" t="s">
        <v>221</v>
      </c>
      <c r="B27" s="49" t="s">
        <v>260</v>
      </c>
      <c r="C27" s="50" t="s">
        <v>261</v>
      </c>
      <c r="D27" s="51">
        <f t="shared" si="0"/>
        <v>6136</v>
      </c>
      <c r="E27" s="51">
        <f t="shared" si="1"/>
        <v>3884</v>
      </c>
      <c r="F27" s="51">
        <f t="shared" si="2"/>
        <v>526</v>
      </c>
      <c r="G27" s="51">
        <f t="shared" si="3"/>
        <v>819</v>
      </c>
      <c r="H27" s="51">
        <f t="shared" si="4"/>
        <v>112</v>
      </c>
      <c r="I27" s="51">
        <f t="shared" si="5"/>
        <v>18</v>
      </c>
      <c r="J27" s="51">
        <f t="shared" si="6"/>
        <v>0</v>
      </c>
      <c r="K27" s="51">
        <f t="shared" si="7"/>
        <v>777</v>
      </c>
      <c r="L27" s="51">
        <f t="shared" si="8"/>
        <v>1722</v>
      </c>
      <c r="M27" s="51">
        <v>881</v>
      </c>
      <c r="N27" s="51">
        <v>167</v>
      </c>
      <c r="O27" s="51">
        <v>477</v>
      </c>
      <c r="P27" s="51">
        <v>112</v>
      </c>
      <c r="Q27" s="51">
        <v>18</v>
      </c>
      <c r="R27" s="51">
        <v>0</v>
      </c>
      <c r="S27" s="51">
        <v>67</v>
      </c>
      <c r="T27" s="51">
        <f t="shared" si="9"/>
        <v>1212</v>
      </c>
      <c r="U27" s="51">
        <f t="shared" si="10"/>
        <v>0</v>
      </c>
      <c r="V27" s="51">
        <f t="shared" si="11"/>
        <v>331</v>
      </c>
      <c r="W27" s="51">
        <f t="shared" si="12"/>
        <v>298</v>
      </c>
      <c r="X27" s="51">
        <f t="shared" si="13"/>
        <v>0</v>
      </c>
      <c r="Y27" s="51">
        <f t="shared" si="14"/>
        <v>0</v>
      </c>
      <c r="Z27" s="51">
        <f t="shared" si="15"/>
        <v>0</v>
      </c>
      <c r="AA27" s="51">
        <f t="shared" si="16"/>
        <v>583</v>
      </c>
      <c r="AB27" s="51">
        <f t="shared" si="17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19"/>
        <v>1212</v>
      </c>
      <c r="AS27" s="51">
        <v>0</v>
      </c>
      <c r="AT27" s="51">
        <v>331</v>
      </c>
      <c r="AU27" s="51">
        <v>298</v>
      </c>
      <c r="AV27" s="51">
        <v>0</v>
      </c>
      <c r="AW27" s="51">
        <v>0</v>
      </c>
      <c r="AX27" s="51">
        <v>0</v>
      </c>
      <c r="AY27" s="51">
        <v>583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3202</v>
      </c>
      <c r="BQ27" s="51">
        <v>3003</v>
      </c>
      <c r="BR27" s="51">
        <v>28</v>
      </c>
      <c r="BS27" s="51">
        <v>44</v>
      </c>
      <c r="BT27" s="51">
        <v>0</v>
      </c>
      <c r="BU27" s="51">
        <v>0</v>
      </c>
      <c r="BV27" s="51">
        <v>0</v>
      </c>
      <c r="BW27" s="51">
        <v>127</v>
      </c>
    </row>
    <row r="28" spans="1:75" ht="13.5">
      <c r="A28" s="26" t="s">
        <v>221</v>
      </c>
      <c r="B28" s="49" t="s">
        <v>262</v>
      </c>
      <c r="C28" s="50" t="s">
        <v>263</v>
      </c>
      <c r="D28" s="51">
        <f t="shared" si="0"/>
        <v>4951</v>
      </c>
      <c r="E28" s="51">
        <f t="shared" si="1"/>
        <v>3385</v>
      </c>
      <c r="F28" s="51">
        <f t="shared" si="2"/>
        <v>1187</v>
      </c>
      <c r="G28" s="51">
        <f t="shared" si="3"/>
        <v>300</v>
      </c>
      <c r="H28" s="51">
        <f t="shared" si="4"/>
        <v>76</v>
      </c>
      <c r="I28" s="51">
        <f t="shared" si="5"/>
        <v>3</v>
      </c>
      <c r="J28" s="51">
        <f t="shared" si="6"/>
        <v>0</v>
      </c>
      <c r="K28" s="51">
        <f t="shared" si="7"/>
        <v>0</v>
      </c>
      <c r="L28" s="51">
        <f t="shared" si="8"/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f t="shared" si="9"/>
        <v>1566</v>
      </c>
      <c r="U28" s="51">
        <f t="shared" si="10"/>
        <v>0</v>
      </c>
      <c r="V28" s="51">
        <f t="shared" si="11"/>
        <v>1187</v>
      </c>
      <c r="W28" s="51">
        <f t="shared" si="12"/>
        <v>300</v>
      </c>
      <c r="X28" s="51">
        <f t="shared" si="13"/>
        <v>76</v>
      </c>
      <c r="Y28" s="51">
        <f t="shared" si="14"/>
        <v>3</v>
      </c>
      <c r="Z28" s="51">
        <f t="shared" si="15"/>
        <v>0</v>
      </c>
      <c r="AA28" s="51">
        <f t="shared" si="16"/>
        <v>0</v>
      </c>
      <c r="AB28" s="51">
        <f t="shared" si="17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19"/>
        <v>1566</v>
      </c>
      <c r="AS28" s="51">
        <v>0</v>
      </c>
      <c r="AT28" s="51">
        <v>1187</v>
      </c>
      <c r="AU28" s="51">
        <v>300</v>
      </c>
      <c r="AV28" s="51">
        <v>76</v>
      </c>
      <c r="AW28" s="51">
        <v>3</v>
      </c>
      <c r="AX28" s="51">
        <v>0</v>
      </c>
      <c r="AY28" s="51">
        <v>0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2"/>
        <v>3385</v>
      </c>
      <c r="BQ28" s="51">
        <v>3385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221</v>
      </c>
      <c r="B29" s="49" t="s">
        <v>264</v>
      </c>
      <c r="C29" s="50" t="s">
        <v>265</v>
      </c>
      <c r="D29" s="51">
        <f t="shared" si="0"/>
        <v>5438</v>
      </c>
      <c r="E29" s="51">
        <f t="shared" si="1"/>
        <v>1997</v>
      </c>
      <c r="F29" s="51">
        <f t="shared" si="2"/>
        <v>991</v>
      </c>
      <c r="G29" s="51">
        <f t="shared" si="3"/>
        <v>174</v>
      </c>
      <c r="H29" s="51">
        <f t="shared" si="4"/>
        <v>2</v>
      </c>
      <c r="I29" s="51">
        <f t="shared" si="5"/>
        <v>1</v>
      </c>
      <c r="J29" s="51">
        <f t="shared" si="6"/>
        <v>0</v>
      </c>
      <c r="K29" s="51">
        <f t="shared" si="7"/>
        <v>2273</v>
      </c>
      <c r="L29" s="51">
        <f t="shared" si="8"/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f t="shared" si="9"/>
        <v>3291</v>
      </c>
      <c r="U29" s="51">
        <f t="shared" si="10"/>
        <v>2</v>
      </c>
      <c r="V29" s="51">
        <f t="shared" si="11"/>
        <v>960</v>
      </c>
      <c r="W29" s="51">
        <f t="shared" si="12"/>
        <v>174</v>
      </c>
      <c r="X29" s="51">
        <f t="shared" si="13"/>
        <v>2</v>
      </c>
      <c r="Y29" s="51">
        <f t="shared" si="14"/>
        <v>1</v>
      </c>
      <c r="Z29" s="51">
        <f t="shared" si="15"/>
        <v>0</v>
      </c>
      <c r="AA29" s="51">
        <f t="shared" si="16"/>
        <v>2152</v>
      </c>
      <c r="AB29" s="51">
        <f t="shared" si="17"/>
        <v>2560</v>
      </c>
      <c r="AC29" s="51">
        <v>0</v>
      </c>
      <c r="AD29" s="51">
        <v>408</v>
      </c>
      <c r="AE29" s="51">
        <v>0</v>
      </c>
      <c r="AF29" s="51">
        <v>0</v>
      </c>
      <c r="AG29" s="51">
        <v>0</v>
      </c>
      <c r="AH29" s="51">
        <v>0</v>
      </c>
      <c r="AI29" s="51">
        <v>2152</v>
      </c>
      <c r="AJ29" s="51">
        <f t="shared" si="18"/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731</v>
      </c>
      <c r="AS29" s="51">
        <v>2</v>
      </c>
      <c r="AT29" s="51">
        <v>552</v>
      </c>
      <c r="AU29" s="51">
        <v>174</v>
      </c>
      <c r="AV29" s="51">
        <v>2</v>
      </c>
      <c r="AW29" s="51">
        <v>1</v>
      </c>
      <c r="AX29" s="51">
        <v>0</v>
      </c>
      <c r="AY29" s="51">
        <v>0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2"/>
        <v>2147</v>
      </c>
      <c r="BQ29" s="51">
        <v>1995</v>
      </c>
      <c r="BR29" s="51">
        <v>31</v>
      </c>
      <c r="BS29" s="51">
        <v>0</v>
      </c>
      <c r="BT29" s="51">
        <v>0</v>
      </c>
      <c r="BU29" s="51">
        <v>0</v>
      </c>
      <c r="BV29" s="51">
        <v>0</v>
      </c>
      <c r="BW29" s="51">
        <v>121</v>
      </c>
    </row>
    <row r="30" spans="1:75" ht="13.5">
      <c r="A30" s="26" t="s">
        <v>221</v>
      </c>
      <c r="B30" s="49" t="s">
        <v>266</v>
      </c>
      <c r="C30" s="50" t="s">
        <v>267</v>
      </c>
      <c r="D30" s="51">
        <f t="shared" si="0"/>
        <v>3409</v>
      </c>
      <c r="E30" s="51">
        <f t="shared" si="1"/>
        <v>2191</v>
      </c>
      <c r="F30" s="51">
        <f t="shared" si="2"/>
        <v>265</v>
      </c>
      <c r="G30" s="51">
        <f t="shared" si="3"/>
        <v>514</v>
      </c>
      <c r="H30" s="51">
        <f t="shared" si="4"/>
        <v>31</v>
      </c>
      <c r="I30" s="51">
        <f t="shared" si="5"/>
        <v>16</v>
      </c>
      <c r="J30" s="51">
        <f t="shared" si="6"/>
        <v>0</v>
      </c>
      <c r="K30" s="51">
        <f t="shared" si="7"/>
        <v>392</v>
      </c>
      <c r="L30" s="51">
        <f t="shared" si="8"/>
        <v>416</v>
      </c>
      <c r="M30" s="51">
        <v>12</v>
      </c>
      <c r="N30" s="51">
        <v>43</v>
      </c>
      <c r="O30" s="51">
        <v>314</v>
      </c>
      <c r="P30" s="51">
        <v>31</v>
      </c>
      <c r="Q30" s="51">
        <v>16</v>
      </c>
      <c r="R30" s="51">
        <v>0</v>
      </c>
      <c r="S30" s="51">
        <v>0</v>
      </c>
      <c r="T30" s="51">
        <f t="shared" si="9"/>
        <v>814</v>
      </c>
      <c r="U30" s="51">
        <f t="shared" si="10"/>
        <v>0</v>
      </c>
      <c r="V30" s="51">
        <f t="shared" si="11"/>
        <v>222</v>
      </c>
      <c r="W30" s="51">
        <f t="shared" si="12"/>
        <v>200</v>
      </c>
      <c r="X30" s="51">
        <f t="shared" si="13"/>
        <v>0</v>
      </c>
      <c r="Y30" s="51">
        <f t="shared" si="14"/>
        <v>0</v>
      </c>
      <c r="Z30" s="51">
        <f t="shared" si="15"/>
        <v>0</v>
      </c>
      <c r="AA30" s="51">
        <f t="shared" si="16"/>
        <v>392</v>
      </c>
      <c r="AB30" s="51">
        <f t="shared" si="17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18"/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19"/>
        <v>814</v>
      </c>
      <c r="AS30" s="51">
        <v>0</v>
      </c>
      <c r="AT30" s="51">
        <v>222</v>
      </c>
      <c r="AU30" s="51">
        <v>200</v>
      </c>
      <c r="AV30" s="51">
        <v>0</v>
      </c>
      <c r="AW30" s="51">
        <v>0</v>
      </c>
      <c r="AX30" s="51">
        <v>0</v>
      </c>
      <c r="AY30" s="51">
        <v>392</v>
      </c>
      <c r="AZ30" s="51">
        <f t="shared" si="20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1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2"/>
        <v>2179</v>
      </c>
      <c r="BQ30" s="51">
        <v>2179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221</v>
      </c>
      <c r="B31" s="49" t="s">
        <v>268</v>
      </c>
      <c r="C31" s="50" t="s">
        <v>74</v>
      </c>
      <c r="D31" s="51">
        <f t="shared" si="0"/>
        <v>2084</v>
      </c>
      <c r="E31" s="51">
        <f t="shared" si="1"/>
        <v>0</v>
      </c>
      <c r="F31" s="51">
        <f t="shared" si="2"/>
        <v>1718</v>
      </c>
      <c r="G31" s="51">
        <f t="shared" si="3"/>
        <v>193</v>
      </c>
      <c r="H31" s="51">
        <f t="shared" si="4"/>
        <v>46</v>
      </c>
      <c r="I31" s="51">
        <f t="shared" si="5"/>
        <v>0</v>
      </c>
      <c r="J31" s="51">
        <f t="shared" si="6"/>
        <v>0</v>
      </c>
      <c r="K31" s="51">
        <f t="shared" si="7"/>
        <v>127</v>
      </c>
      <c r="L31" s="51">
        <f t="shared" si="8"/>
        <v>58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58</v>
      </c>
      <c r="T31" s="51">
        <f t="shared" si="9"/>
        <v>681</v>
      </c>
      <c r="U31" s="51">
        <f t="shared" si="10"/>
        <v>0</v>
      </c>
      <c r="V31" s="51">
        <f t="shared" si="11"/>
        <v>467</v>
      </c>
      <c r="W31" s="51">
        <f t="shared" si="12"/>
        <v>180</v>
      </c>
      <c r="X31" s="51">
        <f t="shared" si="13"/>
        <v>34</v>
      </c>
      <c r="Y31" s="51">
        <f t="shared" si="14"/>
        <v>0</v>
      </c>
      <c r="Z31" s="51">
        <f t="shared" si="15"/>
        <v>0</v>
      </c>
      <c r="AA31" s="51">
        <f t="shared" si="16"/>
        <v>0</v>
      </c>
      <c r="AB31" s="51">
        <f t="shared" si="17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18"/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19"/>
        <v>681</v>
      </c>
      <c r="AS31" s="51">
        <v>0</v>
      </c>
      <c r="AT31" s="51">
        <v>467</v>
      </c>
      <c r="AU31" s="51">
        <v>180</v>
      </c>
      <c r="AV31" s="51">
        <v>34</v>
      </c>
      <c r="AW31" s="51">
        <v>0</v>
      </c>
      <c r="AX31" s="51">
        <v>0</v>
      </c>
      <c r="AY31" s="51">
        <v>0</v>
      </c>
      <c r="AZ31" s="51">
        <f t="shared" si="20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1345</v>
      </c>
      <c r="BQ31" s="51">
        <v>0</v>
      </c>
      <c r="BR31" s="51">
        <v>1251</v>
      </c>
      <c r="BS31" s="51">
        <v>13</v>
      </c>
      <c r="BT31" s="51">
        <v>12</v>
      </c>
      <c r="BU31" s="51">
        <v>0</v>
      </c>
      <c r="BV31" s="51">
        <v>0</v>
      </c>
      <c r="BW31" s="51">
        <v>69</v>
      </c>
    </row>
    <row r="32" spans="1:75" ht="13.5">
      <c r="A32" s="26" t="s">
        <v>221</v>
      </c>
      <c r="B32" s="49" t="s">
        <v>269</v>
      </c>
      <c r="C32" s="50" t="s">
        <v>270</v>
      </c>
      <c r="D32" s="51">
        <f t="shared" si="0"/>
        <v>2338</v>
      </c>
      <c r="E32" s="51">
        <f t="shared" si="1"/>
        <v>1788</v>
      </c>
      <c r="F32" s="51">
        <f t="shared" si="2"/>
        <v>196</v>
      </c>
      <c r="G32" s="51">
        <f t="shared" si="3"/>
        <v>167</v>
      </c>
      <c r="H32" s="51">
        <f t="shared" si="4"/>
        <v>35</v>
      </c>
      <c r="I32" s="51">
        <f t="shared" si="5"/>
        <v>0</v>
      </c>
      <c r="J32" s="51">
        <f t="shared" si="6"/>
        <v>0</v>
      </c>
      <c r="K32" s="51">
        <f t="shared" si="7"/>
        <v>152</v>
      </c>
      <c r="L32" s="51">
        <f t="shared" si="8"/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f t="shared" si="9"/>
        <v>2338</v>
      </c>
      <c r="U32" s="51">
        <f t="shared" si="10"/>
        <v>1788</v>
      </c>
      <c r="V32" s="51">
        <f t="shared" si="11"/>
        <v>196</v>
      </c>
      <c r="W32" s="51">
        <f t="shared" si="12"/>
        <v>167</v>
      </c>
      <c r="X32" s="51">
        <f t="shared" si="13"/>
        <v>35</v>
      </c>
      <c r="Y32" s="51">
        <f t="shared" si="14"/>
        <v>0</v>
      </c>
      <c r="Z32" s="51">
        <f t="shared" si="15"/>
        <v>0</v>
      </c>
      <c r="AA32" s="51">
        <f t="shared" si="16"/>
        <v>152</v>
      </c>
      <c r="AB32" s="51">
        <f t="shared" si="17"/>
        <v>55</v>
      </c>
      <c r="AC32" s="51">
        <v>0</v>
      </c>
      <c r="AD32" s="51">
        <v>55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18"/>
        <v>2</v>
      </c>
      <c r="AK32" s="51">
        <v>0</v>
      </c>
      <c r="AL32" s="51">
        <v>2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19"/>
        <v>2281</v>
      </c>
      <c r="AS32" s="51">
        <v>1788</v>
      </c>
      <c r="AT32" s="51">
        <v>139</v>
      </c>
      <c r="AU32" s="51">
        <v>167</v>
      </c>
      <c r="AV32" s="51">
        <v>35</v>
      </c>
      <c r="AW32" s="51">
        <v>0</v>
      </c>
      <c r="AX32" s="51">
        <v>0</v>
      </c>
      <c r="AY32" s="51">
        <v>152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221</v>
      </c>
      <c r="B33" s="49" t="s">
        <v>271</v>
      </c>
      <c r="C33" s="50" t="s">
        <v>272</v>
      </c>
      <c r="D33" s="51">
        <f t="shared" si="0"/>
        <v>1325</v>
      </c>
      <c r="E33" s="51">
        <f t="shared" si="1"/>
        <v>712</v>
      </c>
      <c r="F33" s="51">
        <f t="shared" si="2"/>
        <v>399</v>
      </c>
      <c r="G33" s="51">
        <f t="shared" si="3"/>
        <v>199</v>
      </c>
      <c r="H33" s="51">
        <f t="shared" si="4"/>
        <v>15</v>
      </c>
      <c r="I33" s="51">
        <f t="shared" si="5"/>
        <v>0</v>
      </c>
      <c r="J33" s="51">
        <f t="shared" si="6"/>
        <v>0</v>
      </c>
      <c r="K33" s="51">
        <f t="shared" si="7"/>
        <v>0</v>
      </c>
      <c r="L33" s="51">
        <f t="shared" si="8"/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f t="shared" si="9"/>
        <v>613</v>
      </c>
      <c r="U33" s="51">
        <f t="shared" si="10"/>
        <v>0</v>
      </c>
      <c r="V33" s="51">
        <f t="shared" si="11"/>
        <v>399</v>
      </c>
      <c r="W33" s="51">
        <f t="shared" si="12"/>
        <v>199</v>
      </c>
      <c r="X33" s="51">
        <f t="shared" si="13"/>
        <v>15</v>
      </c>
      <c r="Y33" s="51">
        <f t="shared" si="14"/>
        <v>0</v>
      </c>
      <c r="Z33" s="51">
        <f t="shared" si="15"/>
        <v>0</v>
      </c>
      <c r="AA33" s="51">
        <f t="shared" si="16"/>
        <v>0</v>
      </c>
      <c r="AB33" s="51">
        <f t="shared" si="17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18"/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19"/>
        <v>613</v>
      </c>
      <c r="AS33" s="51">
        <v>0</v>
      </c>
      <c r="AT33" s="51">
        <v>399</v>
      </c>
      <c r="AU33" s="51">
        <v>199</v>
      </c>
      <c r="AV33" s="51">
        <v>15</v>
      </c>
      <c r="AW33" s="51">
        <v>0</v>
      </c>
      <c r="AX33" s="51">
        <v>0</v>
      </c>
      <c r="AY33" s="51">
        <v>0</v>
      </c>
      <c r="AZ33" s="51">
        <f t="shared" si="20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1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2"/>
        <v>712</v>
      </c>
      <c r="BQ33" s="51">
        <v>712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221</v>
      </c>
      <c r="B34" s="49" t="s">
        <v>273</v>
      </c>
      <c r="C34" s="50" t="s">
        <v>274</v>
      </c>
      <c r="D34" s="51">
        <f t="shared" si="0"/>
        <v>3004</v>
      </c>
      <c r="E34" s="51">
        <f t="shared" si="1"/>
        <v>2279</v>
      </c>
      <c r="F34" s="51">
        <f t="shared" si="2"/>
        <v>233</v>
      </c>
      <c r="G34" s="51">
        <f t="shared" si="3"/>
        <v>323</v>
      </c>
      <c r="H34" s="51">
        <f t="shared" si="4"/>
        <v>0</v>
      </c>
      <c r="I34" s="51">
        <f t="shared" si="5"/>
        <v>0</v>
      </c>
      <c r="J34" s="51">
        <f t="shared" si="6"/>
        <v>0</v>
      </c>
      <c r="K34" s="51">
        <f t="shared" si="7"/>
        <v>169</v>
      </c>
      <c r="L34" s="51">
        <f t="shared" si="8"/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f t="shared" si="9"/>
        <v>612</v>
      </c>
      <c r="U34" s="51">
        <f t="shared" si="10"/>
        <v>0</v>
      </c>
      <c r="V34" s="51">
        <f t="shared" si="11"/>
        <v>233</v>
      </c>
      <c r="W34" s="51">
        <f t="shared" si="12"/>
        <v>323</v>
      </c>
      <c r="X34" s="51">
        <f t="shared" si="13"/>
        <v>0</v>
      </c>
      <c r="Y34" s="51">
        <f t="shared" si="14"/>
        <v>0</v>
      </c>
      <c r="Z34" s="51">
        <f t="shared" si="15"/>
        <v>0</v>
      </c>
      <c r="AA34" s="51">
        <f t="shared" si="16"/>
        <v>56</v>
      </c>
      <c r="AB34" s="51">
        <f t="shared" si="17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18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19"/>
        <v>612</v>
      </c>
      <c r="AS34" s="51">
        <v>0</v>
      </c>
      <c r="AT34" s="51">
        <v>233</v>
      </c>
      <c r="AU34" s="51">
        <v>323</v>
      </c>
      <c r="AV34" s="51">
        <v>0</v>
      </c>
      <c r="AW34" s="51">
        <v>0</v>
      </c>
      <c r="AX34" s="51">
        <v>0</v>
      </c>
      <c r="AY34" s="51">
        <v>56</v>
      </c>
      <c r="AZ34" s="51">
        <f t="shared" si="20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1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2"/>
        <v>2392</v>
      </c>
      <c r="BQ34" s="51">
        <v>2279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113</v>
      </c>
    </row>
    <row r="35" spans="1:75" ht="13.5">
      <c r="A35" s="26" t="s">
        <v>221</v>
      </c>
      <c r="B35" s="49" t="s">
        <v>275</v>
      </c>
      <c r="C35" s="50" t="s">
        <v>276</v>
      </c>
      <c r="D35" s="51">
        <f t="shared" si="0"/>
        <v>1151</v>
      </c>
      <c r="E35" s="51">
        <f t="shared" si="1"/>
        <v>496</v>
      </c>
      <c r="F35" s="51">
        <f t="shared" si="2"/>
        <v>395</v>
      </c>
      <c r="G35" s="51">
        <f t="shared" si="3"/>
        <v>206</v>
      </c>
      <c r="H35" s="51">
        <f t="shared" si="4"/>
        <v>0</v>
      </c>
      <c r="I35" s="51">
        <f t="shared" si="5"/>
        <v>0</v>
      </c>
      <c r="J35" s="51">
        <f t="shared" si="6"/>
        <v>0</v>
      </c>
      <c r="K35" s="51">
        <f t="shared" si="7"/>
        <v>54</v>
      </c>
      <c r="L35" s="51">
        <f t="shared" si="8"/>
        <v>9</v>
      </c>
      <c r="M35" s="51">
        <v>9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f t="shared" si="9"/>
        <v>596</v>
      </c>
      <c r="U35" s="51">
        <f t="shared" si="10"/>
        <v>0</v>
      </c>
      <c r="V35" s="51">
        <f t="shared" si="11"/>
        <v>388</v>
      </c>
      <c r="W35" s="51">
        <f t="shared" si="12"/>
        <v>181</v>
      </c>
      <c r="X35" s="51">
        <f t="shared" si="13"/>
        <v>0</v>
      </c>
      <c r="Y35" s="51">
        <f t="shared" si="14"/>
        <v>0</v>
      </c>
      <c r="Z35" s="51">
        <f t="shared" si="15"/>
        <v>0</v>
      </c>
      <c r="AA35" s="51">
        <f t="shared" si="16"/>
        <v>27</v>
      </c>
      <c r="AB35" s="51">
        <f t="shared" si="17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18"/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19"/>
        <v>596</v>
      </c>
      <c r="AS35" s="51">
        <v>0</v>
      </c>
      <c r="AT35" s="51">
        <v>388</v>
      </c>
      <c r="AU35" s="51">
        <v>181</v>
      </c>
      <c r="AV35" s="51">
        <v>0</v>
      </c>
      <c r="AW35" s="51">
        <v>0</v>
      </c>
      <c r="AX35" s="51">
        <v>0</v>
      </c>
      <c r="AY35" s="51">
        <v>27</v>
      </c>
      <c r="AZ35" s="51">
        <f t="shared" si="20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21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2"/>
        <v>546</v>
      </c>
      <c r="BQ35" s="51">
        <v>487</v>
      </c>
      <c r="BR35" s="51">
        <v>7</v>
      </c>
      <c r="BS35" s="51">
        <v>25</v>
      </c>
      <c r="BT35" s="51">
        <v>0</v>
      </c>
      <c r="BU35" s="51">
        <v>0</v>
      </c>
      <c r="BV35" s="51">
        <v>0</v>
      </c>
      <c r="BW35" s="51">
        <v>27</v>
      </c>
    </row>
    <row r="36" spans="1:75" ht="13.5">
      <c r="A36" s="26" t="s">
        <v>221</v>
      </c>
      <c r="B36" s="49" t="s">
        <v>277</v>
      </c>
      <c r="C36" s="50" t="s">
        <v>31</v>
      </c>
      <c r="D36" s="51">
        <f t="shared" si="0"/>
        <v>1301</v>
      </c>
      <c r="E36" s="51">
        <f t="shared" si="1"/>
        <v>738</v>
      </c>
      <c r="F36" s="51">
        <f t="shared" si="2"/>
        <v>135</v>
      </c>
      <c r="G36" s="51">
        <f t="shared" si="3"/>
        <v>238</v>
      </c>
      <c r="H36" s="51">
        <f t="shared" si="4"/>
        <v>15</v>
      </c>
      <c r="I36" s="51">
        <f t="shared" si="5"/>
        <v>5</v>
      </c>
      <c r="J36" s="51">
        <f t="shared" si="6"/>
        <v>0</v>
      </c>
      <c r="K36" s="51">
        <f t="shared" si="7"/>
        <v>170</v>
      </c>
      <c r="L36" s="51">
        <f t="shared" si="8"/>
        <v>217</v>
      </c>
      <c r="M36" s="51">
        <v>5</v>
      </c>
      <c r="N36" s="51">
        <v>40</v>
      </c>
      <c r="O36" s="51">
        <v>152</v>
      </c>
      <c r="P36" s="51">
        <v>15</v>
      </c>
      <c r="Q36" s="51">
        <v>5</v>
      </c>
      <c r="R36" s="51">
        <v>0</v>
      </c>
      <c r="S36" s="51">
        <v>0</v>
      </c>
      <c r="T36" s="51">
        <f t="shared" si="9"/>
        <v>351</v>
      </c>
      <c r="U36" s="51">
        <f t="shared" si="10"/>
        <v>0</v>
      </c>
      <c r="V36" s="51">
        <f t="shared" si="11"/>
        <v>95</v>
      </c>
      <c r="W36" s="51">
        <f t="shared" si="12"/>
        <v>86</v>
      </c>
      <c r="X36" s="51">
        <f t="shared" si="13"/>
        <v>0</v>
      </c>
      <c r="Y36" s="51">
        <f t="shared" si="14"/>
        <v>0</v>
      </c>
      <c r="Z36" s="51">
        <f t="shared" si="15"/>
        <v>0</v>
      </c>
      <c r="AA36" s="51">
        <f t="shared" si="16"/>
        <v>170</v>
      </c>
      <c r="AB36" s="51">
        <f t="shared" si="17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18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19"/>
        <v>351</v>
      </c>
      <c r="AS36" s="51">
        <v>0</v>
      </c>
      <c r="AT36" s="51">
        <v>95</v>
      </c>
      <c r="AU36" s="51">
        <v>86</v>
      </c>
      <c r="AV36" s="51">
        <v>0</v>
      </c>
      <c r="AW36" s="51">
        <v>0</v>
      </c>
      <c r="AX36" s="51">
        <v>0</v>
      </c>
      <c r="AY36" s="51">
        <v>170</v>
      </c>
      <c r="AZ36" s="51">
        <f t="shared" si="20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1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2"/>
        <v>733</v>
      </c>
      <c r="BQ36" s="51">
        <v>733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221</v>
      </c>
      <c r="B37" s="49" t="s">
        <v>278</v>
      </c>
      <c r="C37" s="50" t="s">
        <v>279</v>
      </c>
      <c r="D37" s="51">
        <f t="shared" si="0"/>
        <v>301</v>
      </c>
      <c r="E37" s="51">
        <f t="shared" si="1"/>
        <v>200</v>
      </c>
      <c r="F37" s="51">
        <f t="shared" si="2"/>
        <v>32</v>
      </c>
      <c r="G37" s="51">
        <f t="shared" si="3"/>
        <v>46</v>
      </c>
      <c r="H37" s="51">
        <f t="shared" si="4"/>
        <v>4</v>
      </c>
      <c r="I37" s="51">
        <f t="shared" si="5"/>
        <v>0</v>
      </c>
      <c r="J37" s="51">
        <f t="shared" si="6"/>
        <v>0</v>
      </c>
      <c r="K37" s="51">
        <f t="shared" si="7"/>
        <v>19</v>
      </c>
      <c r="L37" s="51">
        <f t="shared" si="8"/>
        <v>40</v>
      </c>
      <c r="M37" s="51">
        <v>0</v>
      </c>
      <c r="N37" s="51">
        <v>0</v>
      </c>
      <c r="O37" s="51">
        <v>36</v>
      </c>
      <c r="P37" s="51">
        <v>4</v>
      </c>
      <c r="Q37" s="51">
        <v>0</v>
      </c>
      <c r="R37" s="51">
        <v>0</v>
      </c>
      <c r="S37" s="51">
        <v>0</v>
      </c>
      <c r="T37" s="51">
        <f t="shared" si="9"/>
        <v>31</v>
      </c>
      <c r="U37" s="51">
        <f t="shared" si="10"/>
        <v>0</v>
      </c>
      <c r="V37" s="51">
        <f t="shared" si="11"/>
        <v>31</v>
      </c>
      <c r="W37" s="51">
        <f t="shared" si="12"/>
        <v>0</v>
      </c>
      <c r="X37" s="51">
        <f t="shared" si="13"/>
        <v>0</v>
      </c>
      <c r="Y37" s="51">
        <f t="shared" si="14"/>
        <v>0</v>
      </c>
      <c r="Z37" s="51">
        <f t="shared" si="15"/>
        <v>0</v>
      </c>
      <c r="AA37" s="51">
        <f t="shared" si="16"/>
        <v>0</v>
      </c>
      <c r="AB37" s="51">
        <f t="shared" si="17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18"/>
        <v>31</v>
      </c>
      <c r="AK37" s="51">
        <v>0</v>
      </c>
      <c r="AL37" s="51">
        <v>31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19"/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f t="shared" si="20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1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2"/>
        <v>230</v>
      </c>
      <c r="BQ37" s="51">
        <v>200</v>
      </c>
      <c r="BR37" s="51">
        <v>1</v>
      </c>
      <c r="BS37" s="51">
        <v>10</v>
      </c>
      <c r="BT37" s="51">
        <v>0</v>
      </c>
      <c r="BU37" s="51">
        <v>0</v>
      </c>
      <c r="BV37" s="51">
        <v>0</v>
      </c>
      <c r="BW37" s="51">
        <v>19</v>
      </c>
    </row>
    <row r="38" spans="1:75" ht="13.5">
      <c r="A38" s="26" t="s">
        <v>221</v>
      </c>
      <c r="B38" s="49" t="s">
        <v>280</v>
      </c>
      <c r="C38" s="50" t="s">
        <v>281</v>
      </c>
      <c r="D38" s="51">
        <f t="shared" si="0"/>
        <v>1271</v>
      </c>
      <c r="E38" s="51">
        <f t="shared" si="1"/>
        <v>541</v>
      </c>
      <c r="F38" s="51">
        <f t="shared" si="2"/>
        <v>365</v>
      </c>
      <c r="G38" s="51">
        <f t="shared" si="3"/>
        <v>287</v>
      </c>
      <c r="H38" s="51">
        <f t="shared" si="4"/>
        <v>0</v>
      </c>
      <c r="I38" s="51">
        <f t="shared" si="5"/>
        <v>0</v>
      </c>
      <c r="J38" s="51">
        <f t="shared" si="6"/>
        <v>0</v>
      </c>
      <c r="K38" s="51">
        <f t="shared" si="7"/>
        <v>78</v>
      </c>
      <c r="L38" s="51">
        <f t="shared" si="8"/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f t="shared" si="9"/>
        <v>737</v>
      </c>
      <c r="U38" s="51">
        <f t="shared" si="10"/>
        <v>46</v>
      </c>
      <c r="V38" s="51">
        <f t="shared" si="11"/>
        <v>365</v>
      </c>
      <c r="W38" s="51">
        <f t="shared" si="12"/>
        <v>287</v>
      </c>
      <c r="X38" s="51">
        <f t="shared" si="13"/>
        <v>0</v>
      </c>
      <c r="Y38" s="51">
        <f t="shared" si="14"/>
        <v>0</v>
      </c>
      <c r="Z38" s="51">
        <f t="shared" si="15"/>
        <v>0</v>
      </c>
      <c r="AA38" s="51">
        <f t="shared" si="16"/>
        <v>39</v>
      </c>
      <c r="AB38" s="51">
        <f t="shared" si="17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18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19"/>
        <v>737</v>
      </c>
      <c r="AS38" s="51">
        <v>46</v>
      </c>
      <c r="AT38" s="51">
        <v>365</v>
      </c>
      <c r="AU38" s="51">
        <v>287</v>
      </c>
      <c r="AV38" s="51">
        <v>0</v>
      </c>
      <c r="AW38" s="51">
        <v>0</v>
      </c>
      <c r="AX38" s="51">
        <v>0</v>
      </c>
      <c r="AY38" s="51">
        <v>39</v>
      </c>
      <c r="AZ38" s="51">
        <f t="shared" si="20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1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2"/>
        <v>534</v>
      </c>
      <c r="BQ38" s="51">
        <v>495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39</v>
      </c>
    </row>
    <row r="39" spans="1:75" ht="13.5">
      <c r="A39" s="26" t="s">
        <v>221</v>
      </c>
      <c r="B39" s="49" t="s">
        <v>282</v>
      </c>
      <c r="C39" s="50" t="s">
        <v>283</v>
      </c>
      <c r="D39" s="51">
        <f t="shared" si="0"/>
        <v>566</v>
      </c>
      <c r="E39" s="51">
        <f t="shared" si="1"/>
        <v>0</v>
      </c>
      <c r="F39" s="51">
        <f t="shared" si="2"/>
        <v>155</v>
      </c>
      <c r="G39" s="51">
        <f t="shared" si="3"/>
        <v>139</v>
      </c>
      <c r="H39" s="51">
        <f t="shared" si="4"/>
        <v>0</v>
      </c>
      <c r="I39" s="51">
        <f t="shared" si="5"/>
        <v>0</v>
      </c>
      <c r="J39" s="51">
        <f t="shared" si="6"/>
        <v>0</v>
      </c>
      <c r="K39" s="51">
        <f t="shared" si="7"/>
        <v>272</v>
      </c>
      <c r="L39" s="51">
        <f t="shared" si="8"/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t="shared" si="9"/>
        <v>566</v>
      </c>
      <c r="U39" s="51">
        <f t="shared" si="10"/>
        <v>0</v>
      </c>
      <c r="V39" s="51">
        <f t="shared" si="11"/>
        <v>155</v>
      </c>
      <c r="W39" s="51">
        <f t="shared" si="12"/>
        <v>139</v>
      </c>
      <c r="X39" s="51">
        <f t="shared" si="13"/>
        <v>0</v>
      </c>
      <c r="Y39" s="51">
        <f t="shared" si="14"/>
        <v>0</v>
      </c>
      <c r="Z39" s="51">
        <f t="shared" si="15"/>
        <v>0</v>
      </c>
      <c r="AA39" s="51">
        <f t="shared" si="16"/>
        <v>272</v>
      </c>
      <c r="AB39" s="51">
        <f t="shared" si="17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18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19"/>
        <v>566</v>
      </c>
      <c r="AS39" s="51">
        <v>0</v>
      </c>
      <c r="AT39" s="51">
        <v>155</v>
      </c>
      <c r="AU39" s="51">
        <v>139</v>
      </c>
      <c r="AV39" s="51">
        <v>0</v>
      </c>
      <c r="AW39" s="51">
        <v>0</v>
      </c>
      <c r="AX39" s="51">
        <v>0</v>
      </c>
      <c r="AY39" s="51">
        <v>272</v>
      </c>
      <c r="AZ39" s="51">
        <f t="shared" si="20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21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22"/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221</v>
      </c>
      <c r="B40" s="49" t="s">
        <v>284</v>
      </c>
      <c r="C40" s="50" t="s">
        <v>285</v>
      </c>
      <c r="D40" s="51">
        <f t="shared" si="0"/>
        <v>757</v>
      </c>
      <c r="E40" s="51">
        <f t="shared" si="1"/>
        <v>418</v>
      </c>
      <c r="F40" s="51">
        <f t="shared" si="2"/>
        <v>85</v>
      </c>
      <c r="G40" s="51">
        <f t="shared" si="3"/>
        <v>146</v>
      </c>
      <c r="H40" s="51">
        <f t="shared" si="4"/>
        <v>10</v>
      </c>
      <c r="I40" s="51">
        <f t="shared" si="5"/>
        <v>3</v>
      </c>
      <c r="J40" s="51">
        <f t="shared" si="6"/>
        <v>0</v>
      </c>
      <c r="K40" s="51">
        <f t="shared" si="7"/>
        <v>95</v>
      </c>
      <c r="L40" s="51">
        <f t="shared" si="8"/>
        <v>188</v>
      </c>
      <c r="M40" s="51">
        <v>2</v>
      </c>
      <c r="N40" s="51">
        <v>43</v>
      </c>
      <c r="O40" s="51">
        <v>108</v>
      </c>
      <c r="P40" s="51">
        <v>10</v>
      </c>
      <c r="Q40" s="51">
        <v>3</v>
      </c>
      <c r="R40" s="51">
        <v>0</v>
      </c>
      <c r="S40" s="51">
        <v>22</v>
      </c>
      <c r="T40" s="51">
        <f t="shared" si="9"/>
        <v>153</v>
      </c>
      <c r="U40" s="51">
        <f t="shared" si="10"/>
        <v>0</v>
      </c>
      <c r="V40" s="51">
        <f t="shared" si="11"/>
        <v>42</v>
      </c>
      <c r="W40" s="51">
        <f t="shared" si="12"/>
        <v>38</v>
      </c>
      <c r="X40" s="51">
        <f t="shared" si="13"/>
        <v>0</v>
      </c>
      <c r="Y40" s="51">
        <f t="shared" si="14"/>
        <v>0</v>
      </c>
      <c r="Z40" s="51">
        <f t="shared" si="15"/>
        <v>0</v>
      </c>
      <c r="AA40" s="51">
        <f t="shared" si="16"/>
        <v>73</v>
      </c>
      <c r="AB40" s="51">
        <f t="shared" si="17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18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19"/>
        <v>153</v>
      </c>
      <c r="AS40" s="51">
        <v>0</v>
      </c>
      <c r="AT40" s="51">
        <v>42</v>
      </c>
      <c r="AU40" s="51">
        <v>38</v>
      </c>
      <c r="AV40" s="51">
        <v>0</v>
      </c>
      <c r="AW40" s="51">
        <v>0</v>
      </c>
      <c r="AX40" s="51">
        <v>0</v>
      </c>
      <c r="AY40" s="51">
        <v>73</v>
      </c>
      <c r="AZ40" s="51">
        <f t="shared" si="20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21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22"/>
        <v>416</v>
      </c>
      <c r="BQ40" s="51">
        <v>416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221</v>
      </c>
      <c r="B41" s="49" t="s">
        <v>286</v>
      </c>
      <c r="C41" s="50" t="s">
        <v>287</v>
      </c>
      <c r="D41" s="51">
        <f t="shared" si="0"/>
        <v>809</v>
      </c>
      <c r="E41" s="51">
        <f t="shared" si="1"/>
        <v>341</v>
      </c>
      <c r="F41" s="51">
        <f t="shared" si="2"/>
        <v>369</v>
      </c>
      <c r="G41" s="51">
        <f t="shared" si="3"/>
        <v>69</v>
      </c>
      <c r="H41" s="51">
        <f t="shared" si="4"/>
        <v>7</v>
      </c>
      <c r="I41" s="51">
        <f t="shared" si="5"/>
        <v>2</v>
      </c>
      <c r="J41" s="51">
        <f t="shared" si="6"/>
        <v>0</v>
      </c>
      <c r="K41" s="51">
        <f t="shared" si="7"/>
        <v>21</v>
      </c>
      <c r="L41" s="51">
        <f t="shared" si="8"/>
        <v>265</v>
      </c>
      <c r="M41" s="51">
        <v>166</v>
      </c>
      <c r="N41" s="51">
        <v>16</v>
      </c>
      <c r="O41" s="51">
        <v>69</v>
      </c>
      <c r="P41" s="51">
        <v>7</v>
      </c>
      <c r="Q41" s="51">
        <v>2</v>
      </c>
      <c r="R41" s="51">
        <v>0</v>
      </c>
      <c r="S41" s="51">
        <v>5</v>
      </c>
      <c r="T41" s="51">
        <f t="shared" si="9"/>
        <v>350</v>
      </c>
      <c r="U41" s="51">
        <f t="shared" si="10"/>
        <v>0</v>
      </c>
      <c r="V41" s="51">
        <f t="shared" si="11"/>
        <v>350</v>
      </c>
      <c r="W41" s="51">
        <f t="shared" si="12"/>
        <v>0</v>
      </c>
      <c r="X41" s="51">
        <f t="shared" si="13"/>
        <v>0</v>
      </c>
      <c r="Y41" s="51">
        <f t="shared" si="14"/>
        <v>0</v>
      </c>
      <c r="Z41" s="51">
        <f t="shared" si="15"/>
        <v>0</v>
      </c>
      <c r="AA41" s="51">
        <f t="shared" si="16"/>
        <v>0</v>
      </c>
      <c r="AB41" s="51">
        <f t="shared" si="17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18"/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19"/>
        <v>350</v>
      </c>
      <c r="AS41" s="51">
        <v>0</v>
      </c>
      <c r="AT41" s="51">
        <v>350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f t="shared" si="20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21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22"/>
        <v>194</v>
      </c>
      <c r="BQ41" s="51">
        <v>175</v>
      </c>
      <c r="BR41" s="51">
        <v>3</v>
      </c>
      <c r="BS41" s="51">
        <v>0</v>
      </c>
      <c r="BT41" s="51">
        <v>0</v>
      </c>
      <c r="BU41" s="51">
        <v>0</v>
      </c>
      <c r="BV41" s="51">
        <v>0</v>
      </c>
      <c r="BW41" s="51">
        <v>16</v>
      </c>
    </row>
    <row r="42" spans="1:75" ht="13.5">
      <c r="A42" s="26" t="s">
        <v>221</v>
      </c>
      <c r="B42" s="49" t="s">
        <v>77</v>
      </c>
      <c r="C42" s="50" t="s">
        <v>289</v>
      </c>
      <c r="D42" s="51">
        <f t="shared" si="0"/>
        <v>21</v>
      </c>
      <c r="E42" s="51">
        <f t="shared" si="1"/>
        <v>0</v>
      </c>
      <c r="F42" s="51">
        <f t="shared" si="2"/>
        <v>9</v>
      </c>
      <c r="G42" s="51">
        <f t="shared" si="3"/>
        <v>12</v>
      </c>
      <c r="H42" s="51">
        <f t="shared" si="4"/>
        <v>0</v>
      </c>
      <c r="I42" s="51">
        <f t="shared" si="5"/>
        <v>0</v>
      </c>
      <c r="J42" s="51">
        <f t="shared" si="6"/>
        <v>0</v>
      </c>
      <c r="K42" s="51">
        <f t="shared" si="7"/>
        <v>0</v>
      </c>
      <c r="L42" s="51">
        <f t="shared" si="8"/>
        <v>21</v>
      </c>
      <c r="M42" s="51">
        <v>0</v>
      </c>
      <c r="N42" s="51">
        <v>9</v>
      </c>
      <c r="O42" s="51">
        <v>12</v>
      </c>
      <c r="P42" s="51">
        <v>0</v>
      </c>
      <c r="Q42" s="51">
        <v>0</v>
      </c>
      <c r="R42" s="51">
        <v>0</v>
      </c>
      <c r="S42" s="51">
        <v>0</v>
      </c>
      <c r="T42" s="51">
        <f t="shared" si="9"/>
        <v>0</v>
      </c>
      <c r="U42" s="51">
        <f t="shared" si="10"/>
        <v>0</v>
      </c>
      <c r="V42" s="51">
        <f t="shared" si="11"/>
        <v>0</v>
      </c>
      <c r="W42" s="51">
        <f t="shared" si="12"/>
        <v>0</v>
      </c>
      <c r="X42" s="51">
        <f t="shared" si="13"/>
        <v>0</v>
      </c>
      <c r="Y42" s="51">
        <f t="shared" si="14"/>
        <v>0</v>
      </c>
      <c r="Z42" s="51">
        <f t="shared" si="15"/>
        <v>0</v>
      </c>
      <c r="AA42" s="51">
        <f t="shared" si="16"/>
        <v>0</v>
      </c>
      <c r="AB42" s="51">
        <f t="shared" si="17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18"/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19"/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f t="shared" si="20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21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22"/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221</v>
      </c>
      <c r="B43" s="49" t="s">
        <v>78</v>
      </c>
      <c r="C43" s="50" t="s">
        <v>79</v>
      </c>
      <c r="D43" s="51">
        <f t="shared" si="0"/>
        <v>888</v>
      </c>
      <c r="E43" s="51">
        <f t="shared" si="1"/>
        <v>563</v>
      </c>
      <c r="F43" s="51">
        <f t="shared" si="2"/>
        <v>214</v>
      </c>
      <c r="G43" s="51">
        <f t="shared" si="3"/>
        <v>75</v>
      </c>
      <c r="H43" s="51">
        <f t="shared" si="4"/>
        <v>6</v>
      </c>
      <c r="I43" s="51">
        <f t="shared" si="5"/>
        <v>1</v>
      </c>
      <c r="J43" s="51">
        <f t="shared" si="6"/>
        <v>0</v>
      </c>
      <c r="K43" s="51">
        <f t="shared" si="7"/>
        <v>29</v>
      </c>
      <c r="L43" s="51">
        <f t="shared" si="8"/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f t="shared" si="9"/>
        <v>265</v>
      </c>
      <c r="U43" s="51">
        <f t="shared" si="10"/>
        <v>1</v>
      </c>
      <c r="V43" s="51">
        <f t="shared" si="11"/>
        <v>214</v>
      </c>
      <c r="W43" s="51">
        <f t="shared" si="12"/>
        <v>43</v>
      </c>
      <c r="X43" s="51">
        <f t="shared" si="13"/>
        <v>6</v>
      </c>
      <c r="Y43" s="51">
        <f t="shared" si="14"/>
        <v>1</v>
      </c>
      <c r="Z43" s="51">
        <f t="shared" si="15"/>
        <v>0</v>
      </c>
      <c r="AA43" s="51">
        <f t="shared" si="16"/>
        <v>0</v>
      </c>
      <c r="AB43" s="51">
        <f t="shared" si="17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18"/>
        <v>123</v>
      </c>
      <c r="AK43" s="51">
        <v>0</v>
      </c>
      <c r="AL43" s="51">
        <v>123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19"/>
        <v>142</v>
      </c>
      <c r="AS43" s="51">
        <v>1</v>
      </c>
      <c r="AT43" s="51">
        <v>91</v>
      </c>
      <c r="AU43" s="51">
        <v>43</v>
      </c>
      <c r="AV43" s="51">
        <v>6</v>
      </c>
      <c r="AW43" s="51">
        <v>1</v>
      </c>
      <c r="AX43" s="51">
        <v>0</v>
      </c>
      <c r="AY43" s="51">
        <v>0</v>
      </c>
      <c r="AZ43" s="51">
        <f t="shared" si="20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21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22"/>
        <v>623</v>
      </c>
      <c r="BQ43" s="51">
        <v>562</v>
      </c>
      <c r="BR43" s="51">
        <v>0</v>
      </c>
      <c r="BS43" s="51">
        <v>32</v>
      </c>
      <c r="BT43" s="51">
        <v>0</v>
      </c>
      <c r="BU43" s="51">
        <v>0</v>
      </c>
      <c r="BV43" s="51">
        <v>0</v>
      </c>
      <c r="BW43" s="51">
        <v>29</v>
      </c>
    </row>
    <row r="44" spans="1:75" ht="13.5">
      <c r="A44" s="26" t="s">
        <v>221</v>
      </c>
      <c r="B44" s="49" t="s">
        <v>80</v>
      </c>
      <c r="C44" s="50" t="s">
        <v>81</v>
      </c>
      <c r="D44" s="51">
        <f t="shared" si="0"/>
        <v>1301</v>
      </c>
      <c r="E44" s="51">
        <f aca="true" t="shared" si="23" ref="E44:E103">M44+U44+BQ44</f>
        <v>802</v>
      </c>
      <c r="F44" s="51">
        <f aca="true" t="shared" si="24" ref="F44:F103">N44+V44+BR44</f>
        <v>353</v>
      </c>
      <c r="G44" s="51">
        <f aca="true" t="shared" si="25" ref="G44:G103">O44+W44+BS44</f>
        <v>100</v>
      </c>
      <c r="H44" s="51">
        <f aca="true" t="shared" si="26" ref="H44:H103">P44+X44+BT44</f>
        <v>11</v>
      </c>
      <c r="I44" s="51">
        <f aca="true" t="shared" si="27" ref="I44:I103">Q44+Y44+BU44</f>
        <v>1</v>
      </c>
      <c r="J44" s="51">
        <f aca="true" t="shared" si="28" ref="J44:J103">R44+Z44+BV44</f>
        <v>0</v>
      </c>
      <c r="K44" s="51">
        <f aca="true" t="shared" si="29" ref="K44:K103">S44+AA44+BW44</f>
        <v>34</v>
      </c>
      <c r="L44" s="51">
        <f aca="true" t="shared" si="30" ref="L44:L103">SUM(M44:S44)</f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f aca="true" t="shared" si="31" ref="T44:T103">SUM(U44:AA44)</f>
        <v>443</v>
      </c>
      <c r="U44" s="51">
        <f aca="true" t="shared" si="32" ref="U44:U103">AC44+AK44+AS44+BA44+BI44</f>
        <v>2</v>
      </c>
      <c r="V44" s="51">
        <f aca="true" t="shared" si="33" ref="V44:V103">AD44+AL44+AT44+BB44+BJ44</f>
        <v>347</v>
      </c>
      <c r="W44" s="51">
        <f aca="true" t="shared" si="34" ref="W44:W103">AE44+AM44+AU44+BC44+BK44</f>
        <v>82</v>
      </c>
      <c r="X44" s="51">
        <f aca="true" t="shared" si="35" ref="X44:X103">AF44+AN44+AV44+BD44+BL44</f>
        <v>11</v>
      </c>
      <c r="Y44" s="51">
        <f aca="true" t="shared" si="36" ref="Y44:Y103">AG44+AO44+AW44+BE44+BM44</f>
        <v>1</v>
      </c>
      <c r="Z44" s="51">
        <f aca="true" t="shared" si="37" ref="Z44:Z103">AH44+AP44+AX44+BF44+BN44</f>
        <v>0</v>
      </c>
      <c r="AA44" s="51">
        <f aca="true" t="shared" si="38" ref="AA44:AA103">AI44+AQ44+AY44+BG44+BO44</f>
        <v>0</v>
      </c>
      <c r="AB44" s="51">
        <f aca="true" t="shared" si="39" ref="AB44:AB103">SUM(AC44:AI44)</f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aca="true" t="shared" si="40" ref="AJ44:AJ103">SUM(AK44:AQ44)</f>
        <v>174</v>
      </c>
      <c r="AK44" s="51">
        <v>0</v>
      </c>
      <c r="AL44" s="51">
        <v>174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aca="true" t="shared" si="41" ref="AR44:AR103">SUM(AS44:AY44)</f>
        <v>269</v>
      </c>
      <c r="AS44" s="51">
        <v>2</v>
      </c>
      <c r="AT44" s="51">
        <v>173</v>
      </c>
      <c r="AU44" s="51">
        <v>82</v>
      </c>
      <c r="AV44" s="51">
        <v>11</v>
      </c>
      <c r="AW44" s="51">
        <v>1</v>
      </c>
      <c r="AX44" s="51">
        <v>0</v>
      </c>
      <c r="AY44" s="51">
        <v>0</v>
      </c>
      <c r="AZ44" s="51">
        <f aca="true" t="shared" si="42" ref="AZ44:AZ103">SUM(BA44:BG44)</f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aca="true" t="shared" si="43" ref="BH44:BH103">SUM(BI44:BO44)</f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aca="true" t="shared" si="44" ref="BP44:BP103">SUM(BQ44:BW44)</f>
        <v>858</v>
      </c>
      <c r="BQ44" s="51">
        <v>800</v>
      </c>
      <c r="BR44" s="51">
        <v>6</v>
      </c>
      <c r="BS44" s="51">
        <v>18</v>
      </c>
      <c r="BT44" s="51">
        <v>0</v>
      </c>
      <c r="BU44" s="51">
        <v>0</v>
      </c>
      <c r="BV44" s="51">
        <v>0</v>
      </c>
      <c r="BW44" s="51">
        <v>34</v>
      </c>
    </row>
    <row r="45" spans="1:75" ht="13.5">
      <c r="A45" s="26" t="s">
        <v>221</v>
      </c>
      <c r="B45" s="49" t="s">
        <v>82</v>
      </c>
      <c r="C45" s="50" t="s">
        <v>83</v>
      </c>
      <c r="D45" s="51">
        <f t="shared" si="0"/>
        <v>1690</v>
      </c>
      <c r="E45" s="51">
        <f t="shared" si="23"/>
        <v>1102</v>
      </c>
      <c r="F45" s="51">
        <f t="shared" si="24"/>
        <v>412</v>
      </c>
      <c r="G45" s="51">
        <f t="shared" si="25"/>
        <v>101</v>
      </c>
      <c r="H45" s="51">
        <f t="shared" si="26"/>
        <v>14</v>
      </c>
      <c r="I45" s="51">
        <f t="shared" si="27"/>
        <v>2</v>
      </c>
      <c r="J45" s="51">
        <f t="shared" si="28"/>
        <v>0</v>
      </c>
      <c r="K45" s="51">
        <f t="shared" si="29"/>
        <v>59</v>
      </c>
      <c r="L45" s="51">
        <f t="shared" si="30"/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f t="shared" si="31"/>
        <v>502</v>
      </c>
      <c r="U45" s="51">
        <f t="shared" si="32"/>
        <v>3</v>
      </c>
      <c r="V45" s="51">
        <f t="shared" si="33"/>
        <v>403</v>
      </c>
      <c r="W45" s="51">
        <f t="shared" si="34"/>
        <v>80</v>
      </c>
      <c r="X45" s="51">
        <f t="shared" si="35"/>
        <v>14</v>
      </c>
      <c r="Y45" s="51">
        <f t="shared" si="36"/>
        <v>2</v>
      </c>
      <c r="Z45" s="51">
        <f t="shared" si="37"/>
        <v>0</v>
      </c>
      <c r="AA45" s="51">
        <f t="shared" si="38"/>
        <v>0</v>
      </c>
      <c r="AB45" s="51">
        <f t="shared" si="3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40"/>
        <v>233</v>
      </c>
      <c r="AK45" s="51">
        <v>0</v>
      </c>
      <c r="AL45" s="51">
        <v>233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41"/>
        <v>269</v>
      </c>
      <c r="AS45" s="51">
        <v>3</v>
      </c>
      <c r="AT45" s="51">
        <v>170</v>
      </c>
      <c r="AU45" s="51">
        <v>80</v>
      </c>
      <c r="AV45" s="51">
        <v>14</v>
      </c>
      <c r="AW45" s="51">
        <v>2</v>
      </c>
      <c r="AX45" s="51">
        <v>0</v>
      </c>
      <c r="AY45" s="51">
        <v>0</v>
      </c>
      <c r="AZ45" s="51">
        <f t="shared" si="4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4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44"/>
        <v>1188</v>
      </c>
      <c r="BQ45" s="51">
        <v>1099</v>
      </c>
      <c r="BR45" s="51">
        <v>9</v>
      </c>
      <c r="BS45" s="51">
        <v>21</v>
      </c>
      <c r="BT45" s="51">
        <v>0</v>
      </c>
      <c r="BU45" s="51">
        <v>0</v>
      </c>
      <c r="BV45" s="51">
        <v>0</v>
      </c>
      <c r="BW45" s="51">
        <v>59</v>
      </c>
    </row>
    <row r="46" spans="1:75" ht="13.5">
      <c r="A46" s="26" t="s">
        <v>221</v>
      </c>
      <c r="B46" s="49" t="s">
        <v>84</v>
      </c>
      <c r="C46" s="50" t="s">
        <v>85</v>
      </c>
      <c r="D46" s="51">
        <f t="shared" si="0"/>
        <v>1151</v>
      </c>
      <c r="E46" s="51">
        <f t="shared" si="23"/>
        <v>763</v>
      </c>
      <c r="F46" s="51">
        <f t="shared" si="24"/>
        <v>274</v>
      </c>
      <c r="G46" s="51">
        <f t="shared" si="25"/>
        <v>55</v>
      </c>
      <c r="H46" s="51">
        <f t="shared" si="26"/>
        <v>12</v>
      </c>
      <c r="I46" s="51">
        <f t="shared" si="27"/>
        <v>1</v>
      </c>
      <c r="J46" s="51">
        <f t="shared" si="28"/>
        <v>0</v>
      </c>
      <c r="K46" s="51">
        <f t="shared" si="29"/>
        <v>46</v>
      </c>
      <c r="L46" s="51">
        <f t="shared" si="30"/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f t="shared" si="31"/>
        <v>334</v>
      </c>
      <c r="U46" s="51">
        <f t="shared" si="32"/>
        <v>2</v>
      </c>
      <c r="V46" s="51">
        <f t="shared" si="33"/>
        <v>264</v>
      </c>
      <c r="W46" s="51">
        <f t="shared" si="34"/>
        <v>55</v>
      </c>
      <c r="X46" s="51">
        <f t="shared" si="35"/>
        <v>12</v>
      </c>
      <c r="Y46" s="51">
        <f t="shared" si="36"/>
        <v>1</v>
      </c>
      <c r="Z46" s="51">
        <f t="shared" si="37"/>
        <v>0</v>
      </c>
      <c r="AA46" s="51">
        <f t="shared" si="38"/>
        <v>0</v>
      </c>
      <c r="AB46" s="51">
        <f t="shared" si="3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40"/>
        <v>147</v>
      </c>
      <c r="AK46" s="51">
        <v>0</v>
      </c>
      <c r="AL46" s="51">
        <v>147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41"/>
        <v>187</v>
      </c>
      <c r="AS46" s="51">
        <v>2</v>
      </c>
      <c r="AT46" s="51">
        <v>117</v>
      </c>
      <c r="AU46" s="51">
        <v>55</v>
      </c>
      <c r="AV46" s="51">
        <v>12</v>
      </c>
      <c r="AW46" s="51">
        <v>1</v>
      </c>
      <c r="AX46" s="51">
        <v>0</v>
      </c>
      <c r="AY46" s="51">
        <v>0</v>
      </c>
      <c r="AZ46" s="51">
        <f t="shared" si="4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4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44"/>
        <v>817</v>
      </c>
      <c r="BQ46" s="51">
        <v>761</v>
      </c>
      <c r="BR46" s="51">
        <v>10</v>
      </c>
      <c r="BS46" s="51">
        <v>0</v>
      </c>
      <c r="BT46" s="51">
        <v>0</v>
      </c>
      <c r="BU46" s="51">
        <v>0</v>
      </c>
      <c r="BV46" s="51">
        <v>0</v>
      </c>
      <c r="BW46" s="51">
        <v>46</v>
      </c>
    </row>
    <row r="47" spans="1:75" ht="13.5">
      <c r="A47" s="26" t="s">
        <v>221</v>
      </c>
      <c r="B47" s="49" t="s">
        <v>86</v>
      </c>
      <c r="C47" s="50" t="s">
        <v>87</v>
      </c>
      <c r="D47" s="51">
        <f t="shared" si="0"/>
        <v>446</v>
      </c>
      <c r="E47" s="51">
        <f t="shared" si="23"/>
        <v>181</v>
      </c>
      <c r="F47" s="51">
        <f t="shared" si="24"/>
        <v>186</v>
      </c>
      <c r="G47" s="51">
        <f t="shared" si="25"/>
        <v>64</v>
      </c>
      <c r="H47" s="51">
        <f t="shared" si="26"/>
        <v>9</v>
      </c>
      <c r="I47" s="51">
        <f t="shared" si="27"/>
        <v>0</v>
      </c>
      <c r="J47" s="51">
        <f t="shared" si="28"/>
        <v>0</v>
      </c>
      <c r="K47" s="51">
        <f t="shared" si="29"/>
        <v>6</v>
      </c>
      <c r="L47" s="51">
        <f t="shared" si="30"/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f t="shared" si="31"/>
        <v>242</v>
      </c>
      <c r="U47" s="51">
        <f t="shared" si="32"/>
        <v>0</v>
      </c>
      <c r="V47" s="51">
        <f t="shared" si="33"/>
        <v>184</v>
      </c>
      <c r="W47" s="51">
        <f t="shared" si="34"/>
        <v>49</v>
      </c>
      <c r="X47" s="51">
        <f t="shared" si="35"/>
        <v>9</v>
      </c>
      <c r="Y47" s="51">
        <f t="shared" si="36"/>
        <v>0</v>
      </c>
      <c r="Z47" s="51">
        <f t="shared" si="37"/>
        <v>0</v>
      </c>
      <c r="AA47" s="51">
        <f t="shared" si="38"/>
        <v>0</v>
      </c>
      <c r="AB47" s="51">
        <f t="shared" si="39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40"/>
        <v>124</v>
      </c>
      <c r="AK47" s="51">
        <v>0</v>
      </c>
      <c r="AL47" s="51">
        <v>124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41"/>
        <v>118</v>
      </c>
      <c r="AS47" s="51">
        <v>0</v>
      </c>
      <c r="AT47" s="51">
        <v>60</v>
      </c>
      <c r="AU47" s="51">
        <v>49</v>
      </c>
      <c r="AV47" s="51">
        <v>9</v>
      </c>
      <c r="AW47" s="51">
        <v>0</v>
      </c>
      <c r="AX47" s="51">
        <v>0</v>
      </c>
      <c r="AY47" s="51">
        <v>0</v>
      </c>
      <c r="AZ47" s="51">
        <f t="shared" si="4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4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44"/>
        <v>204</v>
      </c>
      <c r="BQ47" s="51">
        <v>181</v>
      </c>
      <c r="BR47" s="51">
        <v>2</v>
      </c>
      <c r="BS47" s="51">
        <v>15</v>
      </c>
      <c r="BT47" s="51">
        <v>0</v>
      </c>
      <c r="BU47" s="51">
        <v>0</v>
      </c>
      <c r="BV47" s="51">
        <v>0</v>
      </c>
      <c r="BW47" s="51">
        <v>6</v>
      </c>
    </row>
    <row r="48" spans="1:75" ht="13.5">
      <c r="A48" s="26" t="s">
        <v>221</v>
      </c>
      <c r="B48" s="49" t="s">
        <v>88</v>
      </c>
      <c r="C48" s="50" t="s">
        <v>89</v>
      </c>
      <c r="D48" s="51">
        <f t="shared" si="0"/>
        <v>1127</v>
      </c>
      <c r="E48" s="51">
        <f t="shared" si="23"/>
        <v>666</v>
      </c>
      <c r="F48" s="51">
        <f t="shared" si="24"/>
        <v>351</v>
      </c>
      <c r="G48" s="51">
        <f t="shared" si="25"/>
        <v>92</v>
      </c>
      <c r="H48" s="51">
        <f t="shared" si="26"/>
        <v>18</v>
      </c>
      <c r="I48" s="51">
        <f t="shared" si="27"/>
        <v>0</v>
      </c>
      <c r="J48" s="51">
        <f t="shared" si="28"/>
        <v>0</v>
      </c>
      <c r="K48" s="51">
        <f t="shared" si="29"/>
        <v>0</v>
      </c>
      <c r="L48" s="51">
        <f t="shared" si="30"/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f t="shared" si="31"/>
        <v>461</v>
      </c>
      <c r="U48" s="51">
        <f t="shared" si="32"/>
        <v>0</v>
      </c>
      <c r="V48" s="51">
        <f t="shared" si="33"/>
        <v>351</v>
      </c>
      <c r="W48" s="51">
        <f t="shared" si="34"/>
        <v>92</v>
      </c>
      <c r="X48" s="51">
        <f t="shared" si="35"/>
        <v>18</v>
      </c>
      <c r="Y48" s="51">
        <f t="shared" si="36"/>
        <v>0</v>
      </c>
      <c r="Z48" s="51">
        <f t="shared" si="37"/>
        <v>0</v>
      </c>
      <c r="AA48" s="51">
        <f t="shared" si="38"/>
        <v>0</v>
      </c>
      <c r="AB48" s="51">
        <f t="shared" si="3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40"/>
        <v>236</v>
      </c>
      <c r="AK48" s="51">
        <v>0</v>
      </c>
      <c r="AL48" s="51">
        <v>236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41"/>
        <v>225</v>
      </c>
      <c r="AS48" s="51">
        <v>0</v>
      </c>
      <c r="AT48" s="51">
        <v>115</v>
      </c>
      <c r="AU48" s="51">
        <v>92</v>
      </c>
      <c r="AV48" s="51">
        <v>18</v>
      </c>
      <c r="AW48" s="51">
        <v>0</v>
      </c>
      <c r="AX48" s="51">
        <v>0</v>
      </c>
      <c r="AY48" s="51">
        <v>0</v>
      </c>
      <c r="AZ48" s="51">
        <f t="shared" si="4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4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44"/>
        <v>666</v>
      </c>
      <c r="BQ48" s="51">
        <v>666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221</v>
      </c>
      <c r="B49" s="49" t="s">
        <v>90</v>
      </c>
      <c r="C49" s="50" t="s">
        <v>91</v>
      </c>
      <c r="D49" s="51">
        <f t="shared" si="0"/>
        <v>996</v>
      </c>
      <c r="E49" s="51">
        <f t="shared" si="23"/>
        <v>338</v>
      </c>
      <c r="F49" s="51">
        <f t="shared" si="24"/>
        <v>464</v>
      </c>
      <c r="G49" s="51">
        <f t="shared" si="25"/>
        <v>159</v>
      </c>
      <c r="H49" s="51">
        <f t="shared" si="26"/>
        <v>24</v>
      </c>
      <c r="I49" s="51">
        <f t="shared" si="27"/>
        <v>0</v>
      </c>
      <c r="J49" s="51">
        <f t="shared" si="28"/>
        <v>0</v>
      </c>
      <c r="K49" s="51">
        <f t="shared" si="29"/>
        <v>11</v>
      </c>
      <c r="L49" s="51">
        <f t="shared" si="30"/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f t="shared" si="31"/>
        <v>608</v>
      </c>
      <c r="U49" s="51">
        <f t="shared" si="32"/>
        <v>0</v>
      </c>
      <c r="V49" s="51">
        <f t="shared" si="33"/>
        <v>462</v>
      </c>
      <c r="W49" s="51">
        <f t="shared" si="34"/>
        <v>122</v>
      </c>
      <c r="X49" s="51">
        <f t="shared" si="35"/>
        <v>24</v>
      </c>
      <c r="Y49" s="51">
        <f t="shared" si="36"/>
        <v>0</v>
      </c>
      <c r="Z49" s="51">
        <f t="shared" si="37"/>
        <v>0</v>
      </c>
      <c r="AA49" s="51">
        <f t="shared" si="38"/>
        <v>0</v>
      </c>
      <c r="AB49" s="51">
        <f t="shared" si="3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40"/>
        <v>311</v>
      </c>
      <c r="AK49" s="51">
        <v>0</v>
      </c>
      <c r="AL49" s="51">
        <v>311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41"/>
        <v>297</v>
      </c>
      <c r="AS49" s="51">
        <v>0</v>
      </c>
      <c r="AT49" s="51">
        <v>151</v>
      </c>
      <c r="AU49" s="51">
        <v>122</v>
      </c>
      <c r="AV49" s="51">
        <v>24</v>
      </c>
      <c r="AW49" s="51">
        <v>0</v>
      </c>
      <c r="AX49" s="51">
        <v>0</v>
      </c>
      <c r="AY49" s="51">
        <v>0</v>
      </c>
      <c r="AZ49" s="51">
        <f t="shared" si="4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4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44"/>
        <v>388</v>
      </c>
      <c r="BQ49" s="51">
        <v>338</v>
      </c>
      <c r="BR49" s="51">
        <v>2</v>
      </c>
      <c r="BS49" s="51">
        <v>37</v>
      </c>
      <c r="BT49" s="51">
        <v>0</v>
      </c>
      <c r="BU49" s="51">
        <v>0</v>
      </c>
      <c r="BV49" s="51">
        <v>0</v>
      </c>
      <c r="BW49" s="51">
        <v>11</v>
      </c>
    </row>
    <row r="50" spans="1:75" ht="13.5">
      <c r="A50" s="26" t="s">
        <v>221</v>
      </c>
      <c r="B50" s="49" t="s">
        <v>92</v>
      </c>
      <c r="C50" s="50" t="s">
        <v>93</v>
      </c>
      <c r="D50" s="51">
        <f t="shared" si="0"/>
        <v>416</v>
      </c>
      <c r="E50" s="51">
        <f t="shared" si="23"/>
        <v>112</v>
      </c>
      <c r="F50" s="51">
        <f t="shared" si="24"/>
        <v>222</v>
      </c>
      <c r="G50" s="51">
        <f t="shared" si="25"/>
        <v>59</v>
      </c>
      <c r="H50" s="51">
        <f t="shared" si="26"/>
        <v>11</v>
      </c>
      <c r="I50" s="51">
        <f t="shared" si="27"/>
        <v>0</v>
      </c>
      <c r="J50" s="51">
        <f t="shared" si="28"/>
        <v>0</v>
      </c>
      <c r="K50" s="51">
        <f t="shared" si="29"/>
        <v>12</v>
      </c>
      <c r="L50" s="51">
        <f t="shared" si="30"/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f t="shared" si="31"/>
        <v>292</v>
      </c>
      <c r="U50" s="51">
        <f t="shared" si="32"/>
        <v>0</v>
      </c>
      <c r="V50" s="51">
        <f t="shared" si="33"/>
        <v>222</v>
      </c>
      <c r="W50" s="51">
        <f t="shared" si="34"/>
        <v>59</v>
      </c>
      <c r="X50" s="51">
        <f t="shared" si="35"/>
        <v>11</v>
      </c>
      <c r="Y50" s="51">
        <f t="shared" si="36"/>
        <v>0</v>
      </c>
      <c r="Z50" s="51">
        <f t="shared" si="37"/>
        <v>0</v>
      </c>
      <c r="AA50" s="51">
        <f t="shared" si="38"/>
        <v>0</v>
      </c>
      <c r="AB50" s="51">
        <f t="shared" si="3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40"/>
        <v>150</v>
      </c>
      <c r="AK50" s="51">
        <v>0</v>
      </c>
      <c r="AL50" s="51">
        <v>150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41"/>
        <v>142</v>
      </c>
      <c r="AS50" s="51">
        <v>0</v>
      </c>
      <c r="AT50" s="51">
        <v>72</v>
      </c>
      <c r="AU50" s="51">
        <v>59</v>
      </c>
      <c r="AV50" s="51">
        <v>11</v>
      </c>
      <c r="AW50" s="51">
        <v>0</v>
      </c>
      <c r="AX50" s="51">
        <v>0</v>
      </c>
      <c r="AY50" s="51">
        <v>0</v>
      </c>
      <c r="AZ50" s="51">
        <f t="shared" si="4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4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44"/>
        <v>124</v>
      </c>
      <c r="BQ50" s="51">
        <v>112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12</v>
      </c>
    </row>
    <row r="51" spans="1:75" ht="13.5">
      <c r="A51" s="26" t="s">
        <v>221</v>
      </c>
      <c r="B51" s="49" t="s">
        <v>94</v>
      </c>
      <c r="C51" s="50" t="s">
        <v>95</v>
      </c>
      <c r="D51" s="51">
        <f t="shared" si="0"/>
        <v>668</v>
      </c>
      <c r="E51" s="51">
        <f t="shared" si="23"/>
        <v>310</v>
      </c>
      <c r="F51" s="51">
        <f t="shared" si="24"/>
        <v>173</v>
      </c>
      <c r="G51" s="51">
        <f t="shared" si="25"/>
        <v>176</v>
      </c>
      <c r="H51" s="51">
        <f t="shared" si="26"/>
        <v>0</v>
      </c>
      <c r="I51" s="51">
        <f t="shared" si="27"/>
        <v>0</v>
      </c>
      <c r="J51" s="51">
        <f t="shared" si="28"/>
        <v>0</v>
      </c>
      <c r="K51" s="51">
        <f t="shared" si="29"/>
        <v>9</v>
      </c>
      <c r="L51" s="51">
        <f t="shared" si="30"/>
        <v>236</v>
      </c>
      <c r="M51" s="51">
        <v>0</v>
      </c>
      <c r="N51" s="51">
        <v>88</v>
      </c>
      <c r="O51" s="51">
        <v>148</v>
      </c>
      <c r="P51" s="51">
        <v>0</v>
      </c>
      <c r="Q51" s="51">
        <v>0</v>
      </c>
      <c r="R51" s="51">
        <v>0</v>
      </c>
      <c r="S51" s="51">
        <v>0</v>
      </c>
      <c r="T51" s="51">
        <f t="shared" si="31"/>
        <v>79</v>
      </c>
      <c r="U51" s="51">
        <f t="shared" si="32"/>
        <v>0</v>
      </c>
      <c r="V51" s="51">
        <f t="shared" si="33"/>
        <v>79</v>
      </c>
      <c r="W51" s="51">
        <f t="shared" si="34"/>
        <v>0</v>
      </c>
      <c r="X51" s="51">
        <f t="shared" si="35"/>
        <v>0</v>
      </c>
      <c r="Y51" s="51">
        <f t="shared" si="36"/>
        <v>0</v>
      </c>
      <c r="Z51" s="51">
        <f t="shared" si="37"/>
        <v>0</v>
      </c>
      <c r="AA51" s="51">
        <f t="shared" si="38"/>
        <v>0</v>
      </c>
      <c r="AB51" s="51">
        <f t="shared" si="39"/>
        <v>13</v>
      </c>
      <c r="AC51" s="51">
        <v>0</v>
      </c>
      <c r="AD51" s="51">
        <v>13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40"/>
        <v>66</v>
      </c>
      <c r="AK51" s="51">
        <v>0</v>
      </c>
      <c r="AL51" s="51">
        <v>66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41"/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f t="shared" si="4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4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44"/>
        <v>353</v>
      </c>
      <c r="BQ51" s="51">
        <v>310</v>
      </c>
      <c r="BR51" s="51">
        <v>6</v>
      </c>
      <c r="BS51" s="51">
        <v>28</v>
      </c>
      <c r="BT51" s="51">
        <v>0</v>
      </c>
      <c r="BU51" s="51">
        <v>0</v>
      </c>
      <c r="BV51" s="51">
        <v>0</v>
      </c>
      <c r="BW51" s="51">
        <v>9</v>
      </c>
    </row>
    <row r="52" spans="1:75" ht="13.5">
      <c r="A52" s="26" t="s">
        <v>221</v>
      </c>
      <c r="B52" s="49" t="s">
        <v>96</v>
      </c>
      <c r="C52" s="50" t="s">
        <v>97</v>
      </c>
      <c r="D52" s="51">
        <f t="shared" si="0"/>
        <v>668</v>
      </c>
      <c r="E52" s="51">
        <f t="shared" si="23"/>
        <v>153</v>
      </c>
      <c r="F52" s="51">
        <f t="shared" si="24"/>
        <v>306</v>
      </c>
      <c r="G52" s="51">
        <f t="shared" si="25"/>
        <v>158</v>
      </c>
      <c r="H52" s="51">
        <f t="shared" si="26"/>
        <v>0</v>
      </c>
      <c r="I52" s="51">
        <f t="shared" si="27"/>
        <v>0</v>
      </c>
      <c r="J52" s="51">
        <f t="shared" si="28"/>
        <v>0</v>
      </c>
      <c r="K52" s="51">
        <f t="shared" si="29"/>
        <v>51</v>
      </c>
      <c r="L52" s="51">
        <f t="shared" si="30"/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f t="shared" si="31"/>
        <v>490</v>
      </c>
      <c r="U52" s="51">
        <f t="shared" si="32"/>
        <v>0</v>
      </c>
      <c r="V52" s="51">
        <f t="shared" si="33"/>
        <v>301</v>
      </c>
      <c r="W52" s="51">
        <f t="shared" si="34"/>
        <v>140</v>
      </c>
      <c r="X52" s="51">
        <f t="shared" si="35"/>
        <v>0</v>
      </c>
      <c r="Y52" s="51">
        <f t="shared" si="36"/>
        <v>0</v>
      </c>
      <c r="Z52" s="51">
        <f t="shared" si="37"/>
        <v>0</v>
      </c>
      <c r="AA52" s="51">
        <f t="shared" si="38"/>
        <v>49</v>
      </c>
      <c r="AB52" s="51">
        <f t="shared" si="3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40"/>
        <v>490</v>
      </c>
      <c r="AK52" s="51">
        <v>0</v>
      </c>
      <c r="AL52" s="51">
        <v>301</v>
      </c>
      <c r="AM52" s="51">
        <v>140</v>
      </c>
      <c r="AN52" s="51">
        <v>0</v>
      </c>
      <c r="AO52" s="51">
        <v>0</v>
      </c>
      <c r="AP52" s="51">
        <v>0</v>
      </c>
      <c r="AQ52" s="51">
        <v>49</v>
      </c>
      <c r="AR52" s="51">
        <f t="shared" si="41"/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f t="shared" si="4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4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44"/>
        <v>178</v>
      </c>
      <c r="BQ52" s="51">
        <v>153</v>
      </c>
      <c r="BR52" s="51">
        <v>5</v>
      </c>
      <c r="BS52" s="51">
        <v>18</v>
      </c>
      <c r="BT52" s="51">
        <v>0</v>
      </c>
      <c r="BU52" s="51">
        <v>0</v>
      </c>
      <c r="BV52" s="51">
        <v>0</v>
      </c>
      <c r="BW52" s="51">
        <v>2</v>
      </c>
    </row>
    <row r="53" spans="1:75" ht="13.5">
      <c r="A53" s="26" t="s">
        <v>221</v>
      </c>
      <c r="B53" s="49" t="s">
        <v>98</v>
      </c>
      <c r="C53" s="50" t="s">
        <v>99</v>
      </c>
      <c r="D53" s="51">
        <f t="shared" si="0"/>
        <v>94</v>
      </c>
      <c r="E53" s="51">
        <f t="shared" si="23"/>
        <v>23</v>
      </c>
      <c r="F53" s="51">
        <f t="shared" si="24"/>
        <v>18</v>
      </c>
      <c r="G53" s="51">
        <f t="shared" si="25"/>
        <v>32</v>
      </c>
      <c r="H53" s="51">
        <f t="shared" si="26"/>
        <v>5</v>
      </c>
      <c r="I53" s="51">
        <f t="shared" si="27"/>
        <v>0</v>
      </c>
      <c r="J53" s="51">
        <f t="shared" si="28"/>
        <v>0</v>
      </c>
      <c r="K53" s="51">
        <f t="shared" si="29"/>
        <v>16</v>
      </c>
      <c r="L53" s="51">
        <f t="shared" si="30"/>
        <v>71</v>
      </c>
      <c r="M53" s="51">
        <v>0</v>
      </c>
      <c r="N53" s="51">
        <v>18</v>
      </c>
      <c r="O53" s="51">
        <v>32</v>
      </c>
      <c r="P53" s="51">
        <v>5</v>
      </c>
      <c r="Q53" s="51">
        <v>0</v>
      </c>
      <c r="R53" s="51">
        <v>0</v>
      </c>
      <c r="S53" s="51">
        <v>16</v>
      </c>
      <c r="T53" s="51">
        <f t="shared" si="31"/>
        <v>0</v>
      </c>
      <c r="U53" s="51">
        <f t="shared" si="32"/>
        <v>0</v>
      </c>
      <c r="V53" s="51">
        <f t="shared" si="33"/>
        <v>0</v>
      </c>
      <c r="W53" s="51">
        <f t="shared" si="34"/>
        <v>0</v>
      </c>
      <c r="X53" s="51">
        <f t="shared" si="35"/>
        <v>0</v>
      </c>
      <c r="Y53" s="51">
        <f t="shared" si="36"/>
        <v>0</v>
      </c>
      <c r="Z53" s="51">
        <f t="shared" si="37"/>
        <v>0</v>
      </c>
      <c r="AA53" s="51">
        <f t="shared" si="38"/>
        <v>0</v>
      </c>
      <c r="AB53" s="51">
        <f t="shared" si="3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40"/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41"/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f t="shared" si="4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4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44"/>
        <v>23</v>
      </c>
      <c r="BQ53" s="51">
        <v>23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221</v>
      </c>
      <c r="B54" s="49" t="s">
        <v>100</v>
      </c>
      <c r="C54" s="50" t="s">
        <v>101</v>
      </c>
      <c r="D54" s="51">
        <f t="shared" si="0"/>
        <v>208</v>
      </c>
      <c r="E54" s="51">
        <f t="shared" si="23"/>
        <v>61</v>
      </c>
      <c r="F54" s="51">
        <f t="shared" si="24"/>
        <v>67</v>
      </c>
      <c r="G54" s="51">
        <f t="shared" si="25"/>
        <v>64</v>
      </c>
      <c r="H54" s="51">
        <f t="shared" si="26"/>
        <v>13</v>
      </c>
      <c r="I54" s="51">
        <f t="shared" si="27"/>
        <v>0</v>
      </c>
      <c r="J54" s="51">
        <f t="shared" si="28"/>
        <v>0</v>
      </c>
      <c r="K54" s="51">
        <f t="shared" si="29"/>
        <v>3</v>
      </c>
      <c r="L54" s="51">
        <f t="shared" si="30"/>
        <v>144</v>
      </c>
      <c r="M54" s="51">
        <v>0</v>
      </c>
      <c r="N54" s="51">
        <v>67</v>
      </c>
      <c r="O54" s="51">
        <v>64</v>
      </c>
      <c r="P54" s="51">
        <v>13</v>
      </c>
      <c r="Q54" s="51">
        <v>0</v>
      </c>
      <c r="R54" s="51">
        <v>0</v>
      </c>
      <c r="S54" s="51">
        <v>0</v>
      </c>
      <c r="T54" s="51">
        <f t="shared" si="31"/>
        <v>0</v>
      </c>
      <c r="U54" s="51">
        <f t="shared" si="32"/>
        <v>0</v>
      </c>
      <c r="V54" s="51">
        <f t="shared" si="33"/>
        <v>0</v>
      </c>
      <c r="W54" s="51">
        <f t="shared" si="34"/>
        <v>0</v>
      </c>
      <c r="X54" s="51">
        <f t="shared" si="35"/>
        <v>0</v>
      </c>
      <c r="Y54" s="51">
        <f t="shared" si="36"/>
        <v>0</v>
      </c>
      <c r="Z54" s="51">
        <f t="shared" si="37"/>
        <v>0</v>
      </c>
      <c r="AA54" s="51">
        <f t="shared" si="38"/>
        <v>0</v>
      </c>
      <c r="AB54" s="51">
        <f t="shared" si="3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40"/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41"/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f t="shared" si="4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4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44"/>
        <v>64</v>
      </c>
      <c r="BQ54" s="51">
        <v>61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3</v>
      </c>
    </row>
    <row r="55" spans="1:75" ht="13.5">
      <c r="A55" s="26" t="s">
        <v>221</v>
      </c>
      <c r="B55" s="49" t="s">
        <v>102</v>
      </c>
      <c r="C55" s="50" t="s">
        <v>75</v>
      </c>
      <c r="D55" s="51">
        <f t="shared" si="0"/>
        <v>489</v>
      </c>
      <c r="E55" s="51">
        <f t="shared" si="23"/>
        <v>239</v>
      </c>
      <c r="F55" s="51">
        <f t="shared" si="24"/>
        <v>118</v>
      </c>
      <c r="G55" s="51">
        <f t="shared" si="25"/>
        <v>117</v>
      </c>
      <c r="H55" s="51">
        <f t="shared" si="26"/>
        <v>0</v>
      </c>
      <c r="I55" s="51">
        <f t="shared" si="27"/>
        <v>0</v>
      </c>
      <c r="J55" s="51">
        <f t="shared" si="28"/>
        <v>0</v>
      </c>
      <c r="K55" s="51">
        <f t="shared" si="29"/>
        <v>15</v>
      </c>
      <c r="L55" s="51">
        <f t="shared" si="30"/>
        <v>159</v>
      </c>
      <c r="M55" s="51">
        <v>0</v>
      </c>
      <c r="N55" s="51">
        <v>64</v>
      </c>
      <c r="O55" s="51">
        <v>95</v>
      </c>
      <c r="P55" s="51">
        <v>0</v>
      </c>
      <c r="Q55" s="51">
        <v>0</v>
      </c>
      <c r="R55" s="51">
        <v>0</v>
      </c>
      <c r="S55" s="51">
        <v>0</v>
      </c>
      <c r="T55" s="51">
        <f t="shared" si="31"/>
        <v>46</v>
      </c>
      <c r="U55" s="51">
        <f t="shared" si="32"/>
        <v>0</v>
      </c>
      <c r="V55" s="51">
        <f t="shared" si="33"/>
        <v>46</v>
      </c>
      <c r="W55" s="51">
        <f t="shared" si="34"/>
        <v>0</v>
      </c>
      <c r="X55" s="51">
        <f t="shared" si="35"/>
        <v>0</v>
      </c>
      <c r="Y55" s="51">
        <f t="shared" si="36"/>
        <v>0</v>
      </c>
      <c r="Z55" s="51">
        <f t="shared" si="37"/>
        <v>0</v>
      </c>
      <c r="AA55" s="51">
        <f t="shared" si="38"/>
        <v>0</v>
      </c>
      <c r="AB55" s="51">
        <f t="shared" si="39"/>
        <v>8</v>
      </c>
      <c r="AC55" s="51">
        <v>0</v>
      </c>
      <c r="AD55" s="51">
        <v>8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40"/>
        <v>38</v>
      </c>
      <c r="AK55" s="51">
        <v>0</v>
      </c>
      <c r="AL55" s="51">
        <v>38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41"/>
        <v>0</v>
      </c>
      <c r="AS55" s="51">
        <v>0</v>
      </c>
      <c r="AT55" s="51">
        <v>0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f t="shared" si="4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4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44"/>
        <v>284</v>
      </c>
      <c r="BQ55" s="51">
        <v>239</v>
      </c>
      <c r="BR55" s="51">
        <v>8</v>
      </c>
      <c r="BS55" s="51">
        <v>22</v>
      </c>
      <c r="BT55" s="51">
        <v>0</v>
      </c>
      <c r="BU55" s="51">
        <v>0</v>
      </c>
      <c r="BV55" s="51">
        <v>0</v>
      </c>
      <c r="BW55" s="51">
        <v>15</v>
      </c>
    </row>
    <row r="56" spans="1:75" ht="13.5">
      <c r="A56" s="26" t="s">
        <v>221</v>
      </c>
      <c r="B56" s="49" t="s">
        <v>103</v>
      </c>
      <c r="C56" s="50" t="s">
        <v>104</v>
      </c>
      <c r="D56" s="51">
        <f t="shared" si="0"/>
        <v>1441</v>
      </c>
      <c r="E56" s="51">
        <f t="shared" si="23"/>
        <v>655</v>
      </c>
      <c r="F56" s="51">
        <f t="shared" si="24"/>
        <v>453</v>
      </c>
      <c r="G56" s="51">
        <f t="shared" si="25"/>
        <v>313</v>
      </c>
      <c r="H56" s="51">
        <f t="shared" si="26"/>
        <v>0</v>
      </c>
      <c r="I56" s="51">
        <f t="shared" si="27"/>
        <v>0</v>
      </c>
      <c r="J56" s="51">
        <f t="shared" si="28"/>
        <v>0</v>
      </c>
      <c r="K56" s="51">
        <f t="shared" si="29"/>
        <v>20</v>
      </c>
      <c r="L56" s="51">
        <f t="shared" si="30"/>
        <v>534</v>
      </c>
      <c r="M56" s="51">
        <v>0</v>
      </c>
      <c r="N56" s="51">
        <v>259</v>
      </c>
      <c r="O56" s="51">
        <v>275</v>
      </c>
      <c r="P56" s="51">
        <v>0</v>
      </c>
      <c r="Q56" s="51">
        <v>0</v>
      </c>
      <c r="R56" s="51">
        <v>0</v>
      </c>
      <c r="S56" s="51">
        <v>0</v>
      </c>
      <c r="T56" s="51">
        <f t="shared" si="31"/>
        <v>174</v>
      </c>
      <c r="U56" s="51">
        <f t="shared" si="32"/>
        <v>0</v>
      </c>
      <c r="V56" s="51">
        <f t="shared" si="33"/>
        <v>174</v>
      </c>
      <c r="W56" s="51">
        <f t="shared" si="34"/>
        <v>0</v>
      </c>
      <c r="X56" s="51">
        <f t="shared" si="35"/>
        <v>0</v>
      </c>
      <c r="Y56" s="51">
        <f t="shared" si="36"/>
        <v>0</v>
      </c>
      <c r="Z56" s="51">
        <f t="shared" si="37"/>
        <v>0</v>
      </c>
      <c r="AA56" s="51">
        <f t="shared" si="38"/>
        <v>0</v>
      </c>
      <c r="AB56" s="51">
        <f t="shared" si="39"/>
        <v>29</v>
      </c>
      <c r="AC56" s="51">
        <v>0</v>
      </c>
      <c r="AD56" s="51">
        <v>29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40"/>
        <v>145</v>
      </c>
      <c r="AK56" s="51">
        <v>0</v>
      </c>
      <c r="AL56" s="51">
        <v>145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41"/>
        <v>0</v>
      </c>
      <c r="AS56" s="51">
        <v>0</v>
      </c>
      <c r="AT56" s="51">
        <v>0</v>
      </c>
      <c r="AU56" s="51">
        <v>0</v>
      </c>
      <c r="AV56" s="51">
        <v>0</v>
      </c>
      <c r="AW56" s="51">
        <v>0</v>
      </c>
      <c r="AX56" s="51">
        <v>0</v>
      </c>
      <c r="AY56" s="51">
        <v>0</v>
      </c>
      <c r="AZ56" s="51">
        <f t="shared" si="4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43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44"/>
        <v>733</v>
      </c>
      <c r="BQ56" s="51">
        <v>655</v>
      </c>
      <c r="BR56" s="51">
        <v>20</v>
      </c>
      <c r="BS56" s="51">
        <v>38</v>
      </c>
      <c r="BT56" s="51">
        <v>0</v>
      </c>
      <c r="BU56" s="51">
        <v>0</v>
      </c>
      <c r="BV56" s="51">
        <v>0</v>
      </c>
      <c r="BW56" s="51">
        <v>20</v>
      </c>
    </row>
    <row r="57" spans="1:75" ht="13.5">
      <c r="A57" s="26" t="s">
        <v>221</v>
      </c>
      <c r="B57" s="49" t="s">
        <v>105</v>
      </c>
      <c r="C57" s="50" t="s">
        <v>106</v>
      </c>
      <c r="D57" s="51">
        <f t="shared" si="0"/>
        <v>306</v>
      </c>
      <c r="E57" s="51">
        <f t="shared" si="23"/>
        <v>79</v>
      </c>
      <c r="F57" s="51">
        <f t="shared" si="24"/>
        <v>154</v>
      </c>
      <c r="G57" s="51">
        <f t="shared" si="25"/>
        <v>72</v>
      </c>
      <c r="H57" s="51">
        <f t="shared" si="26"/>
        <v>0</v>
      </c>
      <c r="I57" s="51">
        <f t="shared" si="27"/>
        <v>0</v>
      </c>
      <c r="J57" s="51">
        <f t="shared" si="28"/>
        <v>0</v>
      </c>
      <c r="K57" s="51">
        <f t="shared" si="29"/>
        <v>1</v>
      </c>
      <c r="L57" s="51">
        <f t="shared" si="30"/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f t="shared" si="31"/>
        <v>219</v>
      </c>
      <c r="U57" s="51">
        <f t="shared" si="32"/>
        <v>0</v>
      </c>
      <c r="V57" s="51">
        <f t="shared" si="33"/>
        <v>151</v>
      </c>
      <c r="W57" s="51">
        <f t="shared" si="34"/>
        <v>68</v>
      </c>
      <c r="X57" s="51">
        <f t="shared" si="35"/>
        <v>0</v>
      </c>
      <c r="Y57" s="51">
        <f t="shared" si="36"/>
        <v>0</v>
      </c>
      <c r="Z57" s="51">
        <f t="shared" si="37"/>
        <v>0</v>
      </c>
      <c r="AA57" s="51">
        <f t="shared" si="38"/>
        <v>0</v>
      </c>
      <c r="AB57" s="51">
        <f t="shared" si="39"/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40"/>
        <v>219</v>
      </c>
      <c r="AK57" s="51">
        <v>0</v>
      </c>
      <c r="AL57" s="51">
        <v>151</v>
      </c>
      <c r="AM57" s="51">
        <v>68</v>
      </c>
      <c r="AN57" s="51">
        <v>0</v>
      </c>
      <c r="AO57" s="51">
        <v>0</v>
      </c>
      <c r="AP57" s="51">
        <v>0</v>
      </c>
      <c r="AQ57" s="51">
        <v>0</v>
      </c>
      <c r="AR57" s="51">
        <f t="shared" si="41"/>
        <v>0</v>
      </c>
      <c r="AS57" s="51">
        <v>0</v>
      </c>
      <c r="AT57" s="51">
        <v>0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f t="shared" si="42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43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44"/>
        <v>87</v>
      </c>
      <c r="BQ57" s="51">
        <v>79</v>
      </c>
      <c r="BR57" s="51">
        <v>3</v>
      </c>
      <c r="BS57" s="51">
        <v>4</v>
      </c>
      <c r="BT57" s="51">
        <v>0</v>
      </c>
      <c r="BU57" s="51">
        <v>0</v>
      </c>
      <c r="BV57" s="51">
        <v>0</v>
      </c>
      <c r="BW57" s="51">
        <v>1</v>
      </c>
    </row>
    <row r="58" spans="1:75" ht="13.5">
      <c r="A58" s="26" t="s">
        <v>221</v>
      </c>
      <c r="B58" s="49" t="s">
        <v>107</v>
      </c>
      <c r="C58" s="50" t="s">
        <v>108</v>
      </c>
      <c r="D58" s="51">
        <f t="shared" si="0"/>
        <v>210</v>
      </c>
      <c r="E58" s="51">
        <f t="shared" si="23"/>
        <v>74</v>
      </c>
      <c r="F58" s="51">
        <f t="shared" si="24"/>
        <v>78</v>
      </c>
      <c r="G58" s="51">
        <f t="shared" si="25"/>
        <v>46</v>
      </c>
      <c r="H58" s="51">
        <f t="shared" si="26"/>
        <v>0</v>
      </c>
      <c r="I58" s="51">
        <f t="shared" si="27"/>
        <v>0</v>
      </c>
      <c r="J58" s="51">
        <f t="shared" si="28"/>
        <v>0</v>
      </c>
      <c r="K58" s="51">
        <f t="shared" si="29"/>
        <v>12</v>
      </c>
      <c r="L58" s="51">
        <f t="shared" si="30"/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f t="shared" si="31"/>
        <v>125</v>
      </c>
      <c r="U58" s="51">
        <f t="shared" si="32"/>
        <v>0</v>
      </c>
      <c r="V58" s="51">
        <f t="shared" si="33"/>
        <v>77</v>
      </c>
      <c r="W58" s="51">
        <f t="shared" si="34"/>
        <v>36</v>
      </c>
      <c r="X58" s="51">
        <f t="shared" si="35"/>
        <v>0</v>
      </c>
      <c r="Y58" s="51">
        <f t="shared" si="36"/>
        <v>0</v>
      </c>
      <c r="Z58" s="51">
        <f t="shared" si="37"/>
        <v>0</v>
      </c>
      <c r="AA58" s="51">
        <f t="shared" si="38"/>
        <v>12</v>
      </c>
      <c r="AB58" s="51">
        <f t="shared" si="39"/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40"/>
        <v>125</v>
      </c>
      <c r="AK58" s="51">
        <v>0</v>
      </c>
      <c r="AL58" s="51">
        <v>77</v>
      </c>
      <c r="AM58" s="51">
        <v>36</v>
      </c>
      <c r="AN58" s="51">
        <v>0</v>
      </c>
      <c r="AO58" s="51">
        <v>0</v>
      </c>
      <c r="AP58" s="51">
        <v>0</v>
      </c>
      <c r="AQ58" s="51">
        <v>12</v>
      </c>
      <c r="AR58" s="51">
        <f t="shared" si="41"/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f t="shared" si="4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43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44"/>
        <v>85</v>
      </c>
      <c r="BQ58" s="51">
        <v>74</v>
      </c>
      <c r="BR58" s="51">
        <v>1</v>
      </c>
      <c r="BS58" s="51">
        <v>10</v>
      </c>
      <c r="BT58" s="51">
        <v>0</v>
      </c>
      <c r="BU58" s="51">
        <v>0</v>
      </c>
      <c r="BV58" s="51">
        <v>0</v>
      </c>
      <c r="BW58" s="51">
        <v>0</v>
      </c>
    </row>
    <row r="59" spans="1:75" ht="13.5">
      <c r="A59" s="26" t="s">
        <v>221</v>
      </c>
      <c r="B59" s="49" t="s">
        <v>109</v>
      </c>
      <c r="C59" s="50" t="s">
        <v>110</v>
      </c>
      <c r="D59" s="51">
        <f t="shared" si="0"/>
        <v>420</v>
      </c>
      <c r="E59" s="51">
        <f t="shared" si="23"/>
        <v>286</v>
      </c>
      <c r="F59" s="51">
        <f t="shared" si="24"/>
        <v>47</v>
      </c>
      <c r="G59" s="51">
        <f t="shared" si="25"/>
        <v>63</v>
      </c>
      <c r="H59" s="51">
        <f t="shared" si="26"/>
        <v>2</v>
      </c>
      <c r="I59" s="51">
        <f t="shared" si="27"/>
        <v>0</v>
      </c>
      <c r="J59" s="51">
        <f t="shared" si="28"/>
        <v>0</v>
      </c>
      <c r="K59" s="51">
        <f t="shared" si="29"/>
        <v>22</v>
      </c>
      <c r="L59" s="51">
        <f t="shared" si="30"/>
        <v>23</v>
      </c>
      <c r="M59" s="51">
        <v>23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f t="shared" si="31"/>
        <v>86</v>
      </c>
      <c r="U59" s="51">
        <f t="shared" si="32"/>
        <v>0</v>
      </c>
      <c r="V59" s="51">
        <f t="shared" si="33"/>
        <v>46</v>
      </c>
      <c r="W59" s="51">
        <f t="shared" si="34"/>
        <v>38</v>
      </c>
      <c r="X59" s="51">
        <f t="shared" si="35"/>
        <v>2</v>
      </c>
      <c r="Y59" s="51">
        <f t="shared" si="36"/>
        <v>0</v>
      </c>
      <c r="Z59" s="51">
        <f t="shared" si="37"/>
        <v>0</v>
      </c>
      <c r="AA59" s="51">
        <f t="shared" si="38"/>
        <v>0</v>
      </c>
      <c r="AB59" s="51">
        <f t="shared" si="39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40"/>
        <v>12</v>
      </c>
      <c r="AK59" s="51">
        <v>0</v>
      </c>
      <c r="AL59" s="51">
        <v>12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f t="shared" si="41"/>
        <v>74</v>
      </c>
      <c r="AS59" s="51">
        <v>0</v>
      </c>
      <c r="AT59" s="51">
        <v>34</v>
      </c>
      <c r="AU59" s="51">
        <v>38</v>
      </c>
      <c r="AV59" s="51">
        <v>2</v>
      </c>
      <c r="AW59" s="51">
        <v>0</v>
      </c>
      <c r="AX59" s="51">
        <v>0</v>
      </c>
      <c r="AY59" s="51">
        <v>0</v>
      </c>
      <c r="AZ59" s="51">
        <f t="shared" si="4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43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44"/>
        <v>311</v>
      </c>
      <c r="BQ59" s="51">
        <v>263</v>
      </c>
      <c r="BR59" s="51">
        <v>1</v>
      </c>
      <c r="BS59" s="51">
        <v>25</v>
      </c>
      <c r="BT59" s="51">
        <v>0</v>
      </c>
      <c r="BU59" s="51">
        <v>0</v>
      </c>
      <c r="BV59" s="51">
        <v>0</v>
      </c>
      <c r="BW59" s="51">
        <v>22</v>
      </c>
    </row>
    <row r="60" spans="1:75" ht="13.5">
      <c r="A60" s="26" t="s">
        <v>221</v>
      </c>
      <c r="B60" s="49" t="s">
        <v>111</v>
      </c>
      <c r="C60" s="50" t="s">
        <v>112</v>
      </c>
      <c r="D60" s="51">
        <f t="shared" si="0"/>
        <v>561</v>
      </c>
      <c r="E60" s="51">
        <f t="shared" si="23"/>
        <v>308</v>
      </c>
      <c r="F60" s="51">
        <f t="shared" si="24"/>
        <v>55</v>
      </c>
      <c r="G60" s="51">
        <f t="shared" si="25"/>
        <v>57</v>
      </c>
      <c r="H60" s="51">
        <f t="shared" si="26"/>
        <v>1</v>
      </c>
      <c r="I60" s="51">
        <f t="shared" si="27"/>
        <v>0</v>
      </c>
      <c r="J60" s="51">
        <f t="shared" si="28"/>
        <v>0</v>
      </c>
      <c r="K60" s="51">
        <f t="shared" si="29"/>
        <v>140</v>
      </c>
      <c r="L60" s="51">
        <f t="shared" si="30"/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f t="shared" si="31"/>
        <v>211</v>
      </c>
      <c r="U60" s="51">
        <f t="shared" si="32"/>
        <v>0</v>
      </c>
      <c r="V60" s="51">
        <f t="shared" si="33"/>
        <v>55</v>
      </c>
      <c r="W60" s="51">
        <f t="shared" si="34"/>
        <v>57</v>
      </c>
      <c r="X60" s="51">
        <f t="shared" si="35"/>
        <v>1</v>
      </c>
      <c r="Y60" s="51">
        <f t="shared" si="36"/>
        <v>0</v>
      </c>
      <c r="Z60" s="51">
        <f t="shared" si="37"/>
        <v>0</v>
      </c>
      <c r="AA60" s="51">
        <f t="shared" si="38"/>
        <v>98</v>
      </c>
      <c r="AB60" s="51">
        <f t="shared" si="39"/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f t="shared" si="40"/>
        <v>9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9</v>
      </c>
      <c r="AR60" s="51">
        <f t="shared" si="41"/>
        <v>114</v>
      </c>
      <c r="AS60" s="51">
        <v>0</v>
      </c>
      <c r="AT60" s="51">
        <v>55</v>
      </c>
      <c r="AU60" s="51">
        <v>57</v>
      </c>
      <c r="AV60" s="51">
        <v>1</v>
      </c>
      <c r="AW60" s="51">
        <v>0</v>
      </c>
      <c r="AX60" s="51">
        <v>0</v>
      </c>
      <c r="AY60" s="51">
        <v>1</v>
      </c>
      <c r="AZ60" s="51">
        <f t="shared" si="42"/>
        <v>88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88</v>
      </c>
      <c r="BH60" s="51">
        <f t="shared" si="43"/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f t="shared" si="44"/>
        <v>350</v>
      </c>
      <c r="BQ60" s="51">
        <v>308</v>
      </c>
      <c r="BR60" s="51">
        <v>0</v>
      </c>
      <c r="BS60" s="51">
        <v>0</v>
      </c>
      <c r="BT60" s="51">
        <v>0</v>
      </c>
      <c r="BU60" s="51">
        <v>0</v>
      </c>
      <c r="BV60" s="51">
        <v>0</v>
      </c>
      <c r="BW60" s="51">
        <v>42</v>
      </c>
    </row>
    <row r="61" spans="1:75" ht="13.5">
      <c r="A61" s="26" t="s">
        <v>221</v>
      </c>
      <c r="B61" s="49" t="s">
        <v>113</v>
      </c>
      <c r="C61" s="50" t="s">
        <v>114</v>
      </c>
      <c r="D61" s="51">
        <f t="shared" si="0"/>
        <v>938</v>
      </c>
      <c r="E61" s="51">
        <f t="shared" si="23"/>
        <v>653</v>
      </c>
      <c r="F61" s="51">
        <f t="shared" si="24"/>
        <v>152</v>
      </c>
      <c r="G61" s="51">
        <f t="shared" si="25"/>
        <v>115</v>
      </c>
      <c r="H61" s="51">
        <f t="shared" si="26"/>
        <v>10</v>
      </c>
      <c r="I61" s="51">
        <f t="shared" si="27"/>
        <v>1</v>
      </c>
      <c r="J61" s="51">
        <f t="shared" si="28"/>
        <v>0</v>
      </c>
      <c r="K61" s="51">
        <f t="shared" si="29"/>
        <v>7</v>
      </c>
      <c r="L61" s="51">
        <f t="shared" si="30"/>
        <v>94</v>
      </c>
      <c r="M61" s="51">
        <v>87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7</v>
      </c>
      <c r="T61" s="51">
        <f t="shared" si="31"/>
        <v>669</v>
      </c>
      <c r="U61" s="51">
        <f t="shared" si="32"/>
        <v>391</v>
      </c>
      <c r="V61" s="51">
        <f t="shared" si="33"/>
        <v>152</v>
      </c>
      <c r="W61" s="51">
        <f t="shared" si="34"/>
        <v>115</v>
      </c>
      <c r="X61" s="51">
        <f t="shared" si="35"/>
        <v>10</v>
      </c>
      <c r="Y61" s="51">
        <f t="shared" si="36"/>
        <v>1</v>
      </c>
      <c r="Z61" s="51">
        <f t="shared" si="37"/>
        <v>0</v>
      </c>
      <c r="AA61" s="51">
        <f t="shared" si="38"/>
        <v>0</v>
      </c>
      <c r="AB61" s="51">
        <f t="shared" si="39"/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f t="shared" si="40"/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f t="shared" si="41"/>
        <v>669</v>
      </c>
      <c r="AS61" s="51">
        <v>391</v>
      </c>
      <c r="AT61" s="51">
        <v>152</v>
      </c>
      <c r="AU61" s="51">
        <v>115</v>
      </c>
      <c r="AV61" s="51">
        <v>10</v>
      </c>
      <c r="AW61" s="51">
        <v>1</v>
      </c>
      <c r="AX61" s="51">
        <v>0</v>
      </c>
      <c r="AY61" s="51">
        <v>0</v>
      </c>
      <c r="AZ61" s="51">
        <f t="shared" si="42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43"/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f t="shared" si="44"/>
        <v>175</v>
      </c>
      <c r="BQ61" s="51">
        <v>175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</row>
    <row r="62" spans="1:75" ht="13.5">
      <c r="A62" s="26" t="s">
        <v>221</v>
      </c>
      <c r="B62" s="49" t="s">
        <v>115</v>
      </c>
      <c r="C62" s="50" t="s">
        <v>220</v>
      </c>
      <c r="D62" s="51">
        <f t="shared" si="0"/>
        <v>844</v>
      </c>
      <c r="E62" s="51">
        <f t="shared" si="23"/>
        <v>522</v>
      </c>
      <c r="F62" s="51">
        <f t="shared" si="24"/>
        <v>149</v>
      </c>
      <c r="G62" s="51">
        <f t="shared" si="25"/>
        <v>107</v>
      </c>
      <c r="H62" s="51">
        <f t="shared" si="26"/>
        <v>7</v>
      </c>
      <c r="I62" s="51">
        <f t="shared" si="27"/>
        <v>18</v>
      </c>
      <c r="J62" s="51">
        <f t="shared" si="28"/>
        <v>0</v>
      </c>
      <c r="K62" s="51">
        <f t="shared" si="29"/>
        <v>41</v>
      </c>
      <c r="L62" s="51">
        <f t="shared" si="30"/>
        <v>2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2</v>
      </c>
      <c r="T62" s="51">
        <f t="shared" si="31"/>
        <v>375</v>
      </c>
      <c r="U62" s="51">
        <f t="shared" si="32"/>
        <v>90</v>
      </c>
      <c r="V62" s="51">
        <f t="shared" si="33"/>
        <v>149</v>
      </c>
      <c r="W62" s="51">
        <f t="shared" si="34"/>
        <v>107</v>
      </c>
      <c r="X62" s="51">
        <f t="shared" si="35"/>
        <v>7</v>
      </c>
      <c r="Y62" s="51">
        <f t="shared" si="36"/>
        <v>18</v>
      </c>
      <c r="Z62" s="51">
        <f t="shared" si="37"/>
        <v>0</v>
      </c>
      <c r="AA62" s="51">
        <f t="shared" si="38"/>
        <v>4</v>
      </c>
      <c r="AB62" s="51">
        <f t="shared" si="39"/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f t="shared" si="40"/>
        <v>87</v>
      </c>
      <c r="AK62" s="51">
        <v>0</v>
      </c>
      <c r="AL62" s="51">
        <v>87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f t="shared" si="41"/>
        <v>288</v>
      </c>
      <c r="AS62" s="51">
        <v>90</v>
      </c>
      <c r="AT62" s="51">
        <v>62</v>
      </c>
      <c r="AU62" s="51">
        <v>107</v>
      </c>
      <c r="AV62" s="51">
        <v>7</v>
      </c>
      <c r="AW62" s="51">
        <v>18</v>
      </c>
      <c r="AX62" s="51">
        <v>0</v>
      </c>
      <c r="AY62" s="51">
        <v>4</v>
      </c>
      <c r="AZ62" s="51">
        <f t="shared" si="42"/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t="shared" si="43"/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t="shared" si="44"/>
        <v>467</v>
      </c>
      <c r="BQ62" s="51">
        <v>432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35</v>
      </c>
    </row>
    <row r="63" spans="1:75" ht="13.5">
      <c r="A63" s="26" t="s">
        <v>221</v>
      </c>
      <c r="B63" s="49" t="s">
        <v>116</v>
      </c>
      <c r="C63" s="50" t="s">
        <v>117</v>
      </c>
      <c r="D63" s="51">
        <f t="shared" si="0"/>
        <v>41</v>
      </c>
      <c r="E63" s="51">
        <f t="shared" si="23"/>
        <v>27</v>
      </c>
      <c r="F63" s="51">
        <f t="shared" si="24"/>
        <v>6</v>
      </c>
      <c r="G63" s="51">
        <f t="shared" si="25"/>
        <v>5</v>
      </c>
      <c r="H63" s="51">
        <f t="shared" si="26"/>
        <v>0</v>
      </c>
      <c r="I63" s="51">
        <f t="shared" si="27"/>
        <v>0</v>
      </c>
      <c r="J63" s="51">
        <f t="shared" si="28"/>
        <v>0</v>
      </c>
      <c r="K63" s="51">
        <f t="shared" si="29"/>
        <v>3</v>
      </c>
      <c r="L63" s="51">
        <f t="shared" si="30"/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f t="shared" si="31"/>
        <v>14</v>
      </c>
      <c r="U63" s="51">
        <f t="shared" si="32"/>
        <v>0</v>
      </c>
      <c r="V63" s="51">
        <f t="shared" si="33"/>
        <v>6</v>
      </c>
      <c r="W63" s="51">
        <f t="shared" si="34"/>
        <v>5</v>
      </c>
      <c r="X63" s="51">
        <f t="shared" si="35"/>
        <v>0</v>
      </c>
      <c r="Y63" s="51">
        <f t="shared" si="36"/>
        <v>0</v>
      </c>
      <c r="Z63" s="51">
        <f t="shared" si="37"/>
        <v>0</v>
      </c>
      <c r="AA63" s="51">
        <f t="shared" si="38"/>
        <v>3</v>
      </c>
      <c r="AB63" s="51">
        <f t="shared" si="39"/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f t="shared" si="40"/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f t="shared" si="41"/>
        <v>14</v>
      </c>
      <c r="AS63" s="51">
        <v>0</v>
      </c>
      <c r="AT63" s="51">
        <v>6</v>
      </c>
      <c r="AU63" s="51">
        <v>5</v>
      </c>
      <c r="AV63" s="51">
        <v>0</v>
      </c>
      <c r="AW63" s="51">
        <v>0</v>
      </c>
      <c r="AX63" s="51">
        <v>0</v>
      </c>
      <c r="AY63" s="51">
        <v>3</v>
      </c>
      <c r="AZ63" s="51">
        <f t="shared" si="42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43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44"/>
        <v>27</v>
      </c>
      <c r="BQ63" s="51">
        <v>27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</row>
    <row r="64" spans="1:75" ht="13.5">
      <c r="A64" s="26" t="s">
        <v>221</v>
      </c>
      <c r="B64" s="49" t="s">
        <v>118</v>
      </c>
      <c r="C64" s="50" t="s">
        <v>119</v>
      </c>
      <c r="D64" s="51">
        <f t="shared" si="0"/>
        <v>77</v>
      </c>
      <c r="E64" s="51">
        <f t="shared" si="23"/>
        <v>53</v>
      </c>
      <c r="F64" s="51">
        <f t="shared" si="24"/>
        <v>7</v>
      </c>
      <c r="G64" s="51">
        <f t="shared" si="25"/>
        <v>5</v>
      </c>
      <c r="H64" s="51">
        <f t="shared" si="26"/>
        <v>1</v>
      </c>
      <c r="I64" s="51">
        <f t="shared" si="27"/>
        <v>0</v>
      </c>
      <c r="J64" s="51">
        <f t="shared" si="28"/>
        <v>0</v>
      </c>
      <c r="K64" s="51">
        <f t="shared" si="29"/>
        <v>11</v>
      </c>
      <c r="L64" s="51">
        <f t="shared" si="30"/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f t="shared" si="31"/>
        <v>17</v>
      </c>
      <c r="U64" s="51">
        <f t="shared" si="32"/>
        <v>0</v>
      </c>
      <c r="V64" s="51">
        <f t="shared" si="33"/>
        <v>7</v>
      </c>
      <c r="W64" s="51">
        <f t="shared" si="34"/>
        <v>5</v>
      </c>
      <c r="X64" s="51">
        <f t="shared" si="35"/>
        <v>1</v>
      </c>
      <c r="Y64" s="51">
        <f t="shared" si="36"/>
        <v>0</v>
      </c>
      <c r="Z64" s="51">
        <f t="shared" si="37"/>
        <v>0</v>
      </c>
      <c r="AA64" s="51">
        <f t="shared" si="38"/>
        <v>4</v>
      </c>
      <c r="AB64" s="51">
        <f t="shared" si="39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40"/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41"/>
        <v>17</v>
      </c>
      <c r="AS64" s="51">
        <v>0</v>
      </c>
      <c r="AT64" s="51">
        <v>7</v>
      </c>
      <c r="AU64" s="51">
        <v>5</v>
      </c>
      <c r="AV64" s="51">
        <v>1</v>
      </c>
      <c r="AW64" s="51">
        <v>0</v>
      </c>
      <c r="AX64" s="51">
        <v>0</v>
      </c>
      <c r="AY64" s="51">
        <v>4</v>
      </c>
      <c r="AZ64" s="51">
        <f t="shared" si="42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43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44"/>
        <v>60</v>
      </c>
      <c r="BQ64" s="51">
        <v>53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7</v>
      </c>
    </row>
    <row r="65" spans="1:75" ht="13.5">
      <c r="A65" s="26" t="s">
        <v>221</v>
      </c>
      <c r="B65" s="49" t="s">
        <v>120</v>
      </c>
      <c r="C65" s="50" t="s">
        <v>121</v>
      </c>
      <c r="D65" s="51">
        <f t="shared" si="0"/>
        <v>1131</v>
      </c>
      <c r="E65" s="51">
        <f t="shared" si="23"/>
        <v>436</v>
      </c>
      <c r="F65" s="51">
        <f t="shared" si="24"/>
        <v>210</v>
      </c>
      <c r="G65" s="51">
        <f t="shared" si="25"/>
        <v>32</v>
      </c>
      <c r="H65" s="51">
        <f t="shared" si="26"/>
        <v>0</v>
      </c>
      <c r="I65" s="51">
        <f t="shared" si="27"/>
        <v>0</v>
      </c>
      <c r="J65" s="51">
        <f t="shared" si="28"/>
        <v>0</v>
      </c>
      <c r="K65" s="51">
        <f t="shared" si="29"/>
        <v>453</v>
      </c>
      <c r="L65" s="51">
        <f t="shared" si="30"/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f t="shared" si="31"/>
        <v>640</v>
      </c>
      <c r="U65" s="51">
        <f t="shared" si="32"/>
        <v>0</v>
      </c>
      <c r="V65" s="51">
        <f t="shared" si="33"/>
        <v>199</v>
      </c>
      <c r="W65" s="51">
        <f t="shared" si="34"/>
        <v>32</v>
      </c>
      <c r="X65" s="51">
        <f t="shared" si="35"/>
        <v>0</v>
      </c>
      <c r="Y65" s="51">
        <f t="shared" si="36"/>
        <v>0</v>
      </c>
      <c r="Z65" s="51">
        <f t="shared" si="37"/>
        <v>0</v>
      </c>
      <c r="AA65" s="51">
        <f t="shared" si="38"/>
        <v>409</v>
      </c>
      <c r="AB65" s="51">
        <f t="shared" si="39"/>
        <v>487</v>
      </c>
      <c r="AC65" s="51">
        <v>0</v>
      </c>
      <c r="AD65" s="51">
        <v>78</v>
      </c>
      <c r="AE65" s="51">
        <v>0</v>
      </c>
      <c r="AF65" s="51">
        <v>0</v>
      </c>
      <c r="AG65" s="51">
        <v>0</v>
      </c>
      <c r="AH65" s="51">
        <v>0</v>
      </c>
      <c r="AI65" s="51">
        <v>409</v>
      </c>
      <c r="AJ65" s="51">
        <f t="shared" si="40"/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f t="shared" si="41"/>
        <v>153</v>
      </c>
      <c r="AS65" s="51">
        <v>0</v>
      </c>
      <c r="AT65" s="51">
        <v>121</v>
      </c>
      <c r="AU65" s="51">
        <v>32</v>
      </c>
      <c r="AV65" s="51">
        <v>0</v>
      </c>
      <c r="AW65" s="51">
        <v>0</v>
      </c>
      <c r="AX65" s="51">
        <v>0</v>
      </c>
      <c r="AY65" s="51">
        <v>0</v>
      </c>
      <c r="AZ65" s="51">
        <f t="shared" si="42"/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f t="shared" si="43"/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f t="shared" si="44"/>
        <v>491</v>
      </c>
      <c r="BQ65" s="51">
        <v>436</v>
      </c>
      <c r="BR65" s="51">
        <v>11</v>
      </c>
      <c r="BS65" s="51">
        <v>0</v>
      </c>
      <c r="BT65" s="51">
        <v>0</v>
      </c>
      <c r="BU65" s="51">
        <v>0</v>
      </c>
      <c r="BV65" s="51">
        <v>0</v>
      </c>
      <c r="BW65" s="51">
        <v>44</v>
      </c>
    </row>
    <row r="66" spans="1:75" ht="13.5">
      <c r="A66" s="26" t="s">
        <v>221</v>
      </c>
      <c r="B66" s="49" t="s">
        <v>122</v>
      </c>
      <c r="C66" s="50" t="s">
        <v>193</v>
      </c>
      <c r="D66" s="51">
        <f t="shared" si="0"/>
        <v>1262</v>
      </c>
      <c r="E66" s="51">
        <f t="shared" si="23"/>
        <v>496</v>
      </c>
      <c r="F66" s="51">
        <f t="shared" si="24"/>
        <v>261</v>
      </c>
      <c r="G66" s="51">
        <f t="shared" si="25"/>
        <v>45</v>
      </c>
      <c r="H66" s="51">
        <f t="shared" si="26"/>
        <v>0</v>
      </c>
      <c r="I66" s="51">
        <f t="shared" si="27"/>
        <v>0</v>
      </c>
      <c r="J66" s="51">
        <f t="shared" si="28"/>
        <v>0</v>
      </c>
      <c r="K66" s="51">
        <f t="shared" si="29"/>
        <v>460</v>
      </c>
      <c r="L66" s="51">
        <f t="shared" si="30"/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f t="shared" si="31"/>
        <v>767</v>
      </c>
      <c r="U66" s="51">
        <f t="shared" si="32"/>
        <v>1</v>
      </c>
      <c r="V66" s="51">
        <f t="shared" si="33"/>
        <v>261</v>
      </c>
      <c r="W66" s="51">
        <f t="shared" si="34"/>
        <v>45</v>
      </c>
      <c r="X66" s="51">
        <f t="shared" si="35"/>
        <v>0</v>
      </c>
      <c r="Y66" s="51">
        <f t="shared" si="36"/>
        <v>0</v>
      </c>
      <c r="Z66" s="51">
        <f t="shared" si="37"/>
        <v>0</v>
      </c>
      <c r="AA66" s="51">
        <f t="shared" si="38"/>
        <v>460</v>
      </c>
      <c r="AB66" s="51">
        <f t="shared" si="39"/>
        <v>547</v>
      </c>
      <c r="AC66" s="51">
        <v>0</v>
      </c>
      <c r="AD66" s="51">
        <v>87</v>
      </c>
      <c r="AE66" s="51">
        <v>0</v>
      </c>
      <c r="AF66" s="51">
        <v>0</v>
      </c>
      <c r="AG66" s="51">
        <v>0</v>
      </c>
      <c r="AH66" s="51">
        <v>0</v>
      </c>
      <c r="AI66" s="51">
        <v>460</v>
      </c>
      <c r="AJ66" s="51">
        <f t="shared" si="40"/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f t="shared" si="41"/>
        <v>220</v>
      </c>
      <c r="AS66" s="51">
        <v>1</v>
      </c>
      <c r="AT66" s="51">
        <v>174</v>
      </c>
      <c r="AU66" s="51">
        <v>45</v>
      </c>
      <c r="AV66" s="51">
        <v>0</v>
      </c>
      <c r="AW66" s="51">
        <v>0</v>
      </c>
      <c r="AX66" s="51">
        <v>0</v>
      </c>
      <c r="AY66" s="51">
        <v>0</v>
      </c>
      <c r="AZ66" s="51">
        <f t="shared" si="42"/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f t="shared" si="43"/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f t="shared" si="44"/>
        <v>495</v>
      </c>
      <c r="BQ66" s="51">
        <v>495</v>
      </c>
      <c r="BR66" s="51">
        <v>0</v>
      </c>
      <c r="BS66" s="51">
        <v>0</v>
      </c>
      <c r="BT66" s="51">
        <v>0</v>
      </c>
      <c r="BU66" s="51">
        <v>0</v>
      </c>
      <c r="BV66" s="51">
        <v>0</v>
      </c>
      <c r="BW66" s="51">
        <v>0</v>
      </c>
    </row>
    <row r="67" spans="1:75" ht="13.5">
      <c r="A67" s="26" t="s">
        <v>221</v>
      </c>
      <c r="B67" s="49" t="s">
        <v>123</v>
      </c>
      <c r="C67" s="50" t="s">
        <v>219</v>
      </c>
      <c r="D67" s="51">
        <f t="shared" si="0"/>
        <v>851</v>
      </c>
      <c r="E67" s="51">
        <f t="shared" si="23"/>
        <v>216</v>
      </c>
      <c r="F67" s="51">
        <f t="shared" si="24"/>
        <v>238</v>
      </c>
      <c r="G67" s="51">
        <f t="shared" si="25"/>
        <v>154</v>
      </c>
      <c r="H67" s="51">
        <f t="shared" si="26"/>
        <v>10</v>
      </c>
      <c r="I67" s="51">
        <f t="shared" si="27"/>
        <v>8</v>
      </c>
      <c r="J67" s="51">
        <f t="shared" si="28"/>
        <v>0</v>
      </c>
      <c r="K67" s="51">
        <f t="shared" si="29"/>
        <v>225</v>
      </c>
      <c r="L67" s="51">
        <f t="shared" si="30"/>
        <v>674</v>
      </c>
      <c r="M67" s="51">
        <v>216</v>
      </c>
      <c r="N67" s="51">
        <v>61</v>
      </c>
      <c r="O67" s="51">
        <v>154</v>
      </c>
      <c r="P67" s="51">
        <v>10</v>
      </c>
      <c r="Q67" s="51">
        <v>8</v>
      </c>
      <c r="R67" s="51">
        <v>0</v>
      </c>
      <c r="S67" s="51">
        <v>225</v>
      </c>
      <c r="T67" s="51">
        <f t="shared" si="31"/>
        <v>177</v>
      </c>
      <c r="U67" s="51">
        <f t="shared" si="32"/>
        <v>0</v>
      </c>
      <c r="V67" s="51">
        <f t="shared" si="33"/>
        <v>177</v>
      </c>
      <c r="W67" s="51">
        <f t="shared" si="34"/>
        <v>0</v>
      </c>
      <c r="X67" s="51">
        <f t="shared" si="35"/>
        <v>0</v>
      </c>
      <c r="Y67" s="51">
        <f t="shared" si="36"/>
        <v>0</v>
      </c>
      <c r="Z67" s="51">
        <f t="shared" si="37"/>
        <v>0</v>
      </c>
      <c r="AA67" s="51">
        <f t="shared" si="38"/>
        <v>0</v>
      </c>
      <c r="AB67" s="51">
        <f t="shared" si="39"/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f t="shared" si="40"/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f t="shared" si="41"/>
        <v>177</v>
      </c>
      <c r="AS67" s="51">
        <v>0</v>
      </c>
      <c r="AT67" s="51">
        <v>177</v>
      </c>
      <c r="AU67" s="51">
        <v>0</v>
      </c>
      <c r="AV67" s="51">
        <v>0</v>
      </c>
      <c r="AW67" s="51">
        <v>0</v>
      </c>
      <c r="AX67" s="51">
        <v>0</v>
      </c>
      <c r="AY67" s="51">
        <v>0</v>
      </c>
      <c r="AZ67" s="51">
        <f t="shared" si="42"/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f t="shared" si="43"/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f t="shared" si="44"/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</row>
    <row r="68" spans="1:75" ht="13.5">
      <c r="A68" s="26" t="s">
        <v>221</v>
      </c>
      <c r="B68" s="49" t="s">
        <v>124</v>
      </c>
      <c r="C68" s="50" t="s">
        <v>125</v>
      </c>
      <c r="D68" s="51">
        <f t="shared" si="0"/>
        <v>1554</v>
      </c>
      <c r="E68" s="51">
        <f t="shared" si="23"/>
        <v>720</v>
      </c>
      <c r="F68" s="51">
        <f t="shared" si="24"/>
        <v>370</v>
      </c>
      <c r="G68" s="51">
        <f t="shared" si="25"/>
        <v>184</v>
      </c>
      <c r="H68" s="51">
        <f t="shared" si="26"/>
        <v>16</v>
      </c>
      <c r="I68" s="51">
        <f t="shared" si="27"/>
        <v>21</v>
      </c>
      <c r="J68" s="51">
        <f t="shared" si="28"/>
        <v>0</v>
      </c>
      <c r="K68" s="51">
        <f t="shared" si="29"/>
        <v>243</v>
      </c>
      <c r="L68" s="51">
        <f t="shared" si="30"/>
        <v>1255</v>
      </c>
      <c r="M68" s="51">
        <v>720</v>
      </c>
      <c r="N68" s="51">
        <v>77</v>
      </c>
      <c r="O68" s="51">
        <v>178</v>
      </c>
      <c r="P68" s="51">
        <v>16</v>
      </c>
      <c r="Q68" s="51">
        <v>21</v>
      </c>
      <c r="R68" s="51">
        <v>0</v>
      </c>
      <c r="S68" s="51">
        <v>243</v>
      </c>
      <c r="T68" s="51">
        <f t="shared" si="31"/>
        <v>288</v>
      </c>
      <c r="U68" s="51">
        <f t="shared" si="32"/>
        <v>0</v>
      </c>
      <c r="V68" s="51">
        <f t="shared" si="33"/>
        <v>288</v>
      </c>
      <c r="W68" s="51">
        <f t="shared" si="34"/>
        <v>0</v>
      </c>
      <c r="X68" s="51">
        <f t="shared" si="35"/>
        <v>0</v>
      </c>
      <c r="Y68" s="51">
        <f t="shared" si="36"/>
        <v>0</v>
      </c>
      <c r="Z68" s="51">
        <f t="shared" si="37"/>
        <v>0</v>
      </c>
      <c r="AA68" s="51">
        <f t="shared" si="38"/>
        <v>0</v>
      </c>
      <c r="AB68" s="51">
        <f t="shared" si="39"/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f t="shared" si="40"/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f t="shared" si="41"/>
        <v>288</v>
      </c>
      <c r="AS68" s="51">
        <v>0</v>
      </c>
      <c r="AT68" s="51">
        <v>288</v>
      </c>
      <c r="AU68" s="51">
        <v>0</v>
      </c>
      <c r="AV68" s="51">
        <v>0</v>
      </c>
      <c r="AW68" s="51">
        <v>0</v>
      </c>
      <c r="AX68" s="51">
        <v>0</v>
      </c>
      <c r="AY68" s="51">
        <v>0</v>
      </c>
      <c r="AZ68" s="51">
        <f t="shared" si="42"/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f t="shared" si="43"/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f t="shared" si="44"/>
        <v>11</v>
      </c>
      <c r="BQ68" s="51">
        <v>0</v>
      </c>
      <c r="BR68" s="51">
        <v>5</v>
      </c>
      <c r="BS68" s="51">
        <v>6</v>
      </c>
      <c r="BT68" s="51">
        <v>0</v>
      </c>
      <c r="BU68" s="51">
        <v>0</v>
      </c>
      <c r="BV68" s="51">
        <v>0</v>
      </c>
      <c r="BW68" s="51">
        <v>0</v>
      </c>
    </row>
    <row r="69" spans="1:75" ht="13.5">
      <c r="A69" s="26" t="s">
        <v>221</v>
      </c>
      <c r="B69" s="49" t="s">
        <v>126</v>
      </c>
      <c r="C69" s="50" t="s">
        <v>127</v>
      </c>
      <c r="D69" s="51">
        <f t="shared" si="0"/>
        <v>843</v>
      </c>
      <c r="E69" s="51">
        <f t="shared" si="23"/>
        <v>326</v>
      </c>
      <c r="F69" s="51">
        <f t="shared" si="24"/>
        <v>191</v>
      </c>
      <c r="G69" s="51">
        <f t="shared" si="25"/>
        <v>126</v>
      </c>
      <c r="H69" s="51">
        <f t="shared" si="26"/>
        <v>12</v>
      </c>
      <c r="I69" s="51">
        <f t="shared" si="27"/>
        <v>10</v>
      </c>
      <c r="J69" s="51">
        <f t="shared" si="28"/>
        <v>0</v>
      </c>
      <c r="K69" s="51">
        <f t="shared" si="29"/>
        <v>178</v>
      </c>
      <c r="L69" s="51">
        <f t="shared" si="30"/>
        <v>714</v>
      </c>
      <c r="M69" s="51">
        <v>326</v>
      </c>
      <c r="N69" s="51">
        <v>62</v>
      </c>
      <c r="O69" s="51">
        <v>126</v>
      </c>
      <c r="P69" s="51">
        <v>12</v>
      </c>
      <c r="Q69" s="51">
        <v>10</v>
      </c>
      <c r="R69" s="51">
        <v>0</v>
      </c>
      <c r="S69" s="51">
        <v>178</v>
      </c>
      <c r="T69" s="51">
        <f t="shared" si="31"/>
        <v>129</v>
      </c>
      <c r="U69" s="51">
        <f t="shared" si="32"/>
        <v>0</v>
      </c>
      <c r="V69" s="51">
        <f t="shared" si="33"/>
        <v>129</v>
      </c>
      <c r="W69" s="51">
        <f t="shared" si="34"/>
        <v>0</v>
      </c>
      <c r="X69" s="51">
        <f t="shared" si="35"/>
        <v>0</v>
      </c>
      <c r="Y69" s="51">
        <f t="shared" si="36"/>
        <v>0</v>
      </c>
      <c r="Z69" s="51">
        <f t="shared" si="37"/>
        <v>0</v>
      </c>
      <c r="AA69" s="51">
        <f t="shared" si="38"/>
        <v>0</v>
      </c>
      <c r="AB69" s="51">
        <f t="shared" si="39"/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f t="shared" si="40"/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f t="shared" si="41"/>
        <v>129</v>
      </c>
      <c r="AS69" s="51">
        <v>0</v>
      </c>
      <c r="AT69" s="51">
        <v>129</v>
      </c>
      <c r="AU69" s="51">
        <v>0</v>
      </c>
      <c r="AV69" s="51">
        <v>0</v>
      </c>
      <c r="AW69" s="51">
        <v>0</v>
      </c>
      <c r="AX69" s="51">
        <v>0</v>
      </c>
      <c r="AY69" s="51">
        <v>0</v>
      </c>
      <c r="AZ69" s="51">
        <f t="shared" si="42"/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f t="shared" si="43"/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f t="shared" si="44"/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</row>
    <row r="70" spans="1:75" ht="13.5">
      <c r="A70" s="26" t="s">
        <v>221</v>
      </c>
      <c r="B70" s="49" t="s">
        <v>128</v>
      </c>
      <c r="C70" s="50" t="s">
        <v>129</v>
      </c>
      <c r="D70" s="51">
        <f t="shared" si="0"/>
        <v>994</v>
      </c>
      <c r="E70" s="51">
        <f t="shared" si="23"/>
        <v>566</v>
      </c>
      <c r="F70" s="51">
        <f t="shared" si="24"/>
        <v>186</v>
      </c>
      <c r="G70" s="51">
        <f t="shared" si="25"/>
        <v>172</v>
      </c>
      <c r="H70" s="51">
        <f t="shared" si="26"/>
        <v>11</v>
      </c>
      <c r="I70" s="51">
        <f t="shared" si="27"/>
        <v>5</v>
      </c>
      <c r="J70" s="51">
        <f t="shared" si="28"/>
        <v>0</v>
      </c>
      <c r="K70" s="51">
        <f t="shared" si="29"/>
        <v>54</v>
      </c>
      <c r="L70" s="51">
        <f t="shared" si="30"/>
        <v>5</v>
      </c>
      <c r="M70" s="51">
        <v>0</v>
      </c>
      <c r="N70" s="51">
        <v>0</v>
      </c>
      <c r="O70" s="51">
        <v>0</v>
      </c>
      <c r="P70" s="51">
        <v>0</v>
      </c>
      <c r="Q70" s="51">
        <v>5</v>
      </c>
      <c r="R70" s="51">
        <v>0</v>
      </c>
      <c r="S70" s="51">
        <v>0</v>
      </c>
      <c r="T70" s="51">
        <f t="shared" si="31"/>
        <v>352</v>
      </c>
      <c r="U70" s="51">
        <f t="shared" si="32"/>
        <v>0</v>
      </c>
      <c r="V70" s="51">
        <f t="shared" si="33"/>
        <v>184</v>
      </c>
      <c r="W70" s="51">
        <f t="shared" si="34"/>
        <v>157</v>
      </c>
      <c r="X70" s="51">
        <f t="shared" si="35"/>
        <v>11</v>
      </c>
      <c r="Y70" s="51">
        <f t="shared" si="36"/>
        <v>0</v>
      </c>
      <c r="Z70" s="51">
        <f t="shared" si="37"/>
        <v>0</v>
      </c>
      <c r="AA70" s="51">
        <f t="shared" si="38"/>
        <v>0</v>
      </c>
      <c r="AB70" s="51">
        <f t="shared" si="39"/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f t="shared" si="40"/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f t="shared" si="41"/>
        <v>352</v>
      </c>
      <c r="AS70" s="51">
        <v>0</v>
      </c>
      <c r="AT70" s="51">
        <v>184</v>
      </c>
      <c r="AU70" s="51">
        <v>157</v>
      </c>
      <c r="AV70" s="51">
        <v>11</v>
      </c>
      <c r="AW70" s="51">
        <v>0</v>
      </c>
      <c r="AX70" s="51">
        <v>0</v>
      </c>
      <c r="AY70" s="51">
        <v>0</v>
      </c>
      <c r="AZ70" s="51">
        <f t="shared" si="42"/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f t="shared" si="43"/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f t="shared" si="44"/>
        <v>637</v>
      </c>
      <c r="BQ70" s="51">
        <v>566</v>
      </c>
      <c r="BR70" s="51">
        <v>2</v>
      </c>
      <c r="BS70" s="51">
        <v>15</v>
      </c>
      <c r="BT70" s="51">
        <v>0</v>
      </c>
      <c r="BU70" s="51">
        <v>0</v>
      </c>
      <c r="BV70" s="51">
        <v>0</v>
      </c>
      <c r="BW70" s="51">
        <v>54</v>
      </c>
    </row>
    <row r="71" spans="1:75" ht="13.5">
      <c r="A71" s="26" t="s">
        <v>221</v>
      </c>
      <c r="B71" s="49" t="s">
        <v>130</v>
      </c>
      <c r="C71" s="50" t="s">
        <v>131</v>
      </c>
      <c r="D71" s="51">
        <f aca="true" t="shared" si="45" ref="D71:D103">SUM(E71:K71)</f>
        <v>1133</v>
      </c>
      <c r="E71" s="51">
        <f t="shared" si="23"/>
        <v>721</v>
      </c>
      <c r="F71" s="51">
        <f t="shared" si="24"/>
        <v>176</v>
      </c>
      <c r="G71" s="51">
        <f t="shared" si="25"/>
        <v>178</v>
      </c>
      <c r="H71" s="51">
        <f t="shared" si="26"/>
        <v>8</v>
      </c>
      <c r="I71" s="51">
        <f t="shared" si="27"/>
        <v>1</v>
      </c>
      <c r="J71" s="51">
        <f t="shared" si="28"/>
        <v>0</v>
      </c>
      <c r="K71" s="51">
        <f t="shared" si="29"/>
        <v>49</v>
      </c>
      <c r="L71" s="51">
        <f t="shared" si="30"/>
        <v>311</v>
      </c>
      <c r="M71" s="51">
        <v>307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4</v>
      </c>
      <c r="T71" s="51">
        <f t="shared" si="31"/>
        <v>340</v>
      </c>
      <c r="U71" s="51">
        <f t="shared" si="32"/>
        <v>0</v>
      </c>
      <c r="V71" s="51">
        <f t="shared" si="33"/>
        <v>173</v>
      </c>
      <c r="W71" s="51">
        <f t="shared" si="34"/>
        <v>151</v>
      </c>
      <c r="X71" s="51">
        <f t="shared" si="35"/>
        <v>8</v>
      </c>
      <c r="Y71" s="51">
        <f t="shared" si="36"/>
        <v>1</v>
      </c>
      <c r="Z71" s="51">
        <f t="shared" si="37"/>
        <v>0</v>
      </c>
      <c r="AA71" s="51">
        <f t="shared" si="38"/>
        <v>7</v>
      </c>
      <c r="AB71" s="51">
        <f t="shared" si="39"/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f t="shared" si="40"/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f t="shared" si="41"/>
        <v>340</v>
      </c>
      <c r="AS71" s="51">
        <v>0</v>
      </c>
      <c r="AT71" s="51">
        <v>173</v>
      </c>
      <c r="AU71" s="51">
        <v>151</v>
      </c>
      <c r="AV71" s="51">
        <v>8</v>
      </c>
      <c r="AW71" s="51">
        <v>1</v>
      </c>
      <c r="AX71" s="51">
        <v>0</v>
      </c>
      <c r="AY71" s="51">
        <v>7</v>
      </c>
      <c r="AZ71" s="51">
        <f t="shared" si="42"/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f t="shared" si="43"/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f t="shared" si="44"/>
        <v>482</v>
      </c>
      <c r="BQ71" s="51">
        <v>414</v>
      </c>
      <c r="BR71" s="51">
        <v>3</v>
      </c>
      <c r="BS71" s="51">
        <v>27</v>
      </c>
      <c r="BT71" s="51">
        <v>0</v>
      </c>
      <c r="BU71" s="51">
        <v>0</v>
      </c>
      <c r="BV71" s="51">
        <v>0</v>
      </c>
      <c r="BW71" s="51">
        <v>38</v>
      </c>
    </row>
    <row r="72" spans="1:75" ht="13.5">
      <c r="A72" s="26" t="s">
        <v>221</v>
      </c>
      <c r="B72" s="49" t="s">
        <v>132</v>
      </c>
      <c r="C72" s="50" t="s">
        <v>133</v>
      </c>
      <c r="D72" s="51">
        <f t="shared" si="45"/>
        <v>937</v>
      </c>
      <c r="E72" s="51">
        <f t="shared" si="23"/>
        <v>425</v>
      </c>
      <c r="F72" s="51">
        <f t="shared" si="24"/>
        <v>139</v>
      </c>
      <c r="G72" s="51">
        <f t="shared" si="25"/>
        <v>112</v>
      </c>
      <c r="H72" s="51">
        <f t="shared" si="26"/>
        <v>9</v>
      </c>
      <c r="I72" s="51">
        <f t="shared" si="27"/>
        <v>1</v>
      </c>
      <c r="J72" s="51">
        <f t="shared" si="28"/>
        <v>0</v>
      </c>
      <c r="K72" s="51">
        <f t="shared" si="29"/>
        <v>251</v>
      </c>
      <c r="L72" s="51">
        <f t="shared" si="30"/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f t="shared" si="31"/>
        <v>574</v>
      </c>
      <c r="U72" s="51">
        <f t="shared" si="32"/>
        <v>109</v>
      </c>
      <c r="V72" s="51">
        <f t="shared" si="33"/>
        <v>139</v>
      </c>
      <c r="W72" s="51">
        <f t="shared" si="34"/>
        <v>90</v>
      </c>
      <c r="X72" s="51">
        <f t="shared" si="35"/>
        <v>9</v>
      </c>
      <c r="Y72" s="51">
        <f t="shared" si="36"/>
        <v>1</v>
      </c>
      <c r="Z72" s="51">
        <f t="shared" si="37"/>
        <v>0</v>
      </c>
      <c r="AA72" s="51">
        <f t="shared" si="38"/>
        <v>226</v>
      </c>
      <c r="AB72" s="51">
        <f t="shared" si="39"/>
        <v>243</v>
      </c>
      <c r="AC72" s="51">
        <v>0</v>
      </c>
      <c r="AD72" s="51">
        <v>25</v>
      </c>
      <c r="AE72" s="51">
        <v>0</v>
      </c>
      <c r="AF72" s="51">
        <v>0</v>
      </c>
      <c r="AG72" s="51">
        <v>0</v>
      </c>
      <c r="AH72" s="51">
        <v>0</v>
      </c>
      <c r="AI72" s="51">
        <v>218</v>
      </c>
      <c r="AJ72" s="51">
        <f t="shared" si="40"/>
        <v>69</v>
      </c>
      <c r="AK72" s="51">
        <v>0</v>
      </c>
      <c r="AL72" s="51">
        <v>69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f t="shared" si="41"/>
        <v>262</v>
      </c>
      <c r="AS72" s="51">
        <v>109</v>
      </c>
      <c r="AT72" s="51">
        <v>45</v>
      </c>
      <c r="AU72" s="51">
        <v>90</v>
      </c>
      <c r="AV72" s="51">
        <v>9</v>
      </c>
      <c r="AW72" s="51">
        <v>1</v>
      </c>
      <c r="AX72" s="51">
        <v>0</v>
      </c>
      <c r="AY72" s="51">
        <v>8</v>
      </c>
      <c r="AZ72" s="51">
        <f t="shared" si="42"/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f t="shared" si="43"/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f t="shared" si="44"/>
        <v>363</v>
      </c>
      <c r="BQ72" s="51">
        <v>316</v>
      </c>
      <c r="BR72" s="51">
        <v>0</v>
      </c>
      <c r="BS72" s="51">
        <v>22</v>
      </c>
      <c r="BT72" s="51">
        <v>0</v>
      </c>
      <c r="BU72" s="51">
        <v>0</v>
      </c>
      <c r="BV72" s="51">
        <v>0</v>
      </c>
      <c r="BW72" s="51">
        <v>25</v>
      </c>
    </row>
    <row r="73" spans="1:75" ht="13.5">
      <c r="A73" s="26" t="s">
        <v>221</v>
      </c>
      <c r="B73" s="49" t="s">
        <v>134</v>
      </c>
      <c r="C73" s="50" t="s">
        <v>135</v>
      </c>
      <c r="D73" s="51">
        <f t="shared" si="45"/>
        <v>641</v>
      </c>
      <c r="E73" s="51">
        <f t="shared" si="23"/>
        <v>392</v>
      </c>
      <c r="F73" s="51">
        <f t="shared" si="24"/>
        <v>98</v>
      </c>
      <c r="G73" s="51">
        <f t="shared" si="25"/>
        <v>97</v>
      </c>
      <c r="H73" s="51">
        <f t="shared" si="26"/>
        <v>6</v>
      </c>
      <c r="I73" s="51">
        <f t="shared" si="27"/>
        <v>0</v>
      </c>
      <c r="J73" s="51">
        <f t="shared" si="28"/>
        <v>0</v>
      </c>
      <c r="K73" s="51">
        <f t="shared" si="29"/>
        <v>48</v>
      </c>
      <c r="L73" s="51">
        <f t="shared" si="30"/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f t="shared" si="31"/>
        <v>368</v>
      </c>
      <c r="U73" s="51">
        <f t="shared" si="32"/>
        <v>152</v>
      </c>
      <c r="V73" s="51">
        <f t="shared" si="33"/>
        <v>98</v>
      </c>
      <c r="W73" s="51">
        <f t="shared" si="34"/>
        <v>89</v>
      </c>
      <c r="X73" s="51">
        <f t="shared" si="35"/>
        <v>6</v>
      </c>
      <c r="Y73" s="51">
        <f t="shared" si="36"/>
        <v>0</v>
      </c>
      <c r="Z73" s="51">
        <f t="shared" si="37"/>
        <v>0</v>
      </c>
      <c r="AA73" s="51">
        <f t="shared" si="38"/>
        <v>23</v>
      </c>
      <c r="AB73" s="51">
        <f t="shared" si="39"/>
        <v>12</v>
      </c>
      <c r="AC73" s="51">
        <v>0</v>
      </c>
      <c r="AD73" s="51">
        <v>2</v>
      </c>
      <c r="AE73" s="51">
        <v>0</v>
      </c>
      <c r="AF73" s="51">
        <v>0</v>
      </c>
      <c r="AG73" s="51">
        <v>0</v>
      </c>
      <c r="AH73" s="51">
        <v>0</v>
      </c>
      <c r="AI73" s="51">
        <v>10</v>
      </c>
      <c r="AJ73" s="51">
        <f t="shared" si="40"/>
        <v>53</v>
      </c>
      <c r="AK73" s="51">
        <v>0</v>
      </c>
      <c r="AL73" s="51">
        <v>53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f t="shared" si="41"/>
        <v>303</v>
      </c>
      <c r="AS73" s="51">
        <v>152</v>
      </c>
      <c r="AT73" s="51">
        <v>43</v>
      </c>
      <c r="AU73" s="51">
        <v>89</v>
      </c>
      <c r="AV73" s="51">
        <v>6</v>
      </c>
      <c r="AW73" s="51">
        <v>0</v>
      </c>
      <c r="AX73" s="51">
        <v>0</v>
      </c>
      <c r="AY73" s="51">
        <v>13</v>
      </c>
      <c r="AZ73" s="51">
        <f t="shared" si="42"/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f t="shared" si="43"/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f t="shared" si="44"/>
        <v>273</v>
      </c>
      <c r="BQ73" s="51">
        <v>240</v>
      </c>
      <c r="BR73" s="51">
        <v>0</v>
      </c>
      <c r="BS73" s="51">
        <v>8</v>
      </c>
      <c r="BT73" s="51">
        <v>0</v>
      </c>
      <c r="BU73" s="51">
        <v>0</v>
      </c>
      <c r="BV73" s="51">
        <v>0</v>
      </c>
      <c r="BW73" s="51">
        <v>25</v>
      </c>
    </row>
    <row r="74" spans="1:75" ht="13.5">
      <c r="A74" s="26" t="s">
        <v>221</v>
      </c>
      <c r="B74" s="49" t="s">
        <v>136</v>
      </c>
      <c r="C74" s="50" t="s">
        <v>137</v>
      </c>
      <c r="D74" s="51">
        <f t="shared" si="45"/>
        <v>1104</v>
      </c>
      <c r="E74" s="51">
        <f t="shared" si="23"/>
        <v>462</v>
      </c>
      <c r="F74" s="51">
        <f t="shared" si="24"/>
        <v>169</v>
      </c>
      <c r="G74" s="51">
        <f t="shared" si="25"/>
        <v>113</v>
      </c>
      <c r="H74" s="51">
        <f t="shared" si="26"/>
        <v>10</v>
      </c>
      <c r="I74" s="51">
        <f t="shared" si="27"/>
        <v>1</v>
      </c>
      <c r="J74" s="51">
        <f t="shared" si="28"/>
        <v>0</v>
      </c>
      <c r="K74" s="51">
        <f t="shared" si="29"/>
        <v>349</v>
      </c>
      <c r="L74" s="51">
        <f t="shared" si="30"/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f t="shared" si="31"/>
        <v>911</v>
      </c>
      <c r="U74" s="51">
        <f t="shared" si="32"/>
        <v>299</v>
      </c>
      <c r="V74" s="51">
        <f t="shared" si="33"/>
        <v>168</v>
      </c>
      <c r="W74" s="51">
        <f t="shared" si="34"/>
        <v>99</v>
      </c>
      <c r="X74" s="51">
        <f t="shared" si="35"/>
        <v>10</v>
      </c>
      <c r="Y74" s="51">
        <f t="shared" si="36"/>
        <v>1</v>
      </c>
      <c r="Z74" s="51">
        <f t="shared" si="37"/>
        <v>0</v>
      </c>
      <c r="AA74" s="51">
        <f t="shared" si="38"/>
        <v>334</v>
      </c>
      <c r="AB74" s="51">
        <f t="shared" si="39"/>
        <v>348</v>
      </c>
      <c r="AC74" s="51">
        <v>0</v>
      </c>
      <c r="AD74" s="51">
        <v>37</v>
      </c>
      <c r="AE74" s="51">
        <v>0</v>
      </c>
      <c r="AF74" s="51">
        <v>0</v>
      </c>
      <c r="AG74" s="51">
        <v>0</v>
      </c>
      <c r="AH74" s="51">
        <v>0</v>
      </c>
      <c r="AI74" s="51">
        <v>311</v>
      </c>
      <c r="AJ74" s="51">
        <f t="shared" si="40"/>
        <v>79</v>
      </c>
      <c r="AK74" s="51">
        <v>0</v>
      </c>
      <c r="AL74" s="51">
        <v>79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f t="shared" si="41"/>
        <v>484</v>
      </c>
      <c r="AS74" s="51">
        <v>299</v>
      </c>
      <c r="AT74" s="51">
        <v>52</v>
      </c>
      <c r="AU74" s="51">
        <v>99</v>
      </c>
      <c r="AV74" s="51">
        <v>10</v>
      </c>
      <c r="AW74" s="51">
        <v>1</v>
      </c>
      <c r="AX74" s="51">
        <v>0</v>
      </c>
      <c r="AY74" s="51">
        <v>23</v>
      </c>
      <c r="AZ74" s="51">
        <f t="shared" si="42"/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f t="shared" si="43"/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f t="shared" si="44"/>
        <v>193</v>
      </c>
      <c r="BQ74" s="51">
        <v>163</v>
      </c>
      <c r="BR74" s="51">
        <v>1</v>
      </c>
      <c r="BS74" s="51">
        <v>14</v>
      </c>
      <c r="BT74" s="51">
        <v>0</v>
      </c>
      <c r="BU74" s="51">
        <v>0</v>
      </c>
      <c r="BV74" s="51">
        <v>0</v>
      </c>
      <c r="BW74" s="51">
        <v>15</v>
      </c>
    </row>
    <row r="75" spans="1:75" ht="13.5">
      <c r="A75" s="26" t="s">
        <v>221</v>
      </c>
      <c r="B75" s="49" t="s">
        <v>138</v>
      </c>
      <c r="C75" s="50" t="s">
        <v>139</v>
      </c>
      <c r="D75" s="51">
        <f t="shared" si="45"/>
        <v>716</v>
      </c>
      <c r="E75" s="51">
        <f t="shared" si="23"/>
        <v>343</v>
      </c>
      <c r="F75" s="51">
        <f t="shared" si="24"/>
        <v>184</v>
      </c>
      <c r="G75" s="51">
        <f t="shared" si="25"/>
        <v>124</v>
      </c>
      <c r="H75" s="51">
        <f t="shared" si="26"/>
        <v>5</v>
      </c>
      <c r="I75" s="51">
        <f t="shared" si="27"/>
        <v>1.7</v>
      </c>
      <c r="J75" s="51">
        <f t="shared" si="28"/>
        <v>0</v>
      </c>
      <c r="K75" s="51">
        <f t="shared" si="29"/>
        <v>58.3</v>
      </c>
      <c r="L75" s="51">
        <f t="shared" si="30"/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f t="shared" si="31"/>
        <v>272</v>
      </c>
      <c r="U75" s="51">
        <f t="shared" si="32"/>
        <v>0</v>
      </c>
      <c r="V75" s="51">
        <f t="shared" si="33"/>
        <v>172</v>
      </c>
      <c r="W75" s="51">
        <f t="shared" si="34"/>
        <v>87</v>
      </c>
      <c r="X75" s="51">
        <f t="shared" si="35"/>
        <v>5</v>
      </c>
      <c r="Y75" s="51">
        <f t="shared" si="36"/>
        <v>1.7</v>
      </c>
      <c r="Z75" s="51">
        <f t="shared" si="37"/>
        <v>0</v>
      </c>
      <c r="AA75" s="51">
        <f t="shared" si="38"/>
        <v>6.3</v>
      </c>
      <c r="AB75" s="51">
        <f t="shared" si="39"/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f t="shared" si="40"/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f t="shared" si="41"/>
        <v>272</v>
      </c>
      <c r="AS75" s="51">
        <v>0</v>
      </c>
      <c r="AT75" s="51">
        <v>172</v>
      </c>
      <c r="AU75" s="51">
        <v>87</v>
      </c>
      <c r="AV75" s="51">
        <v>5</v>
      </c>
      <c r="AW75" s="51">
        <v>1.7</v>
      </c>
      <c r="AX75" s="51">
        <v>0</v>
      </c>
      <c r="AY75" s="51">
        <v>6.3</v>
      </c>
      <c r="AZ75" s="51">
        <f t="shared" si="42"/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f t="shared" si="43"/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f t="shared" si="44"/>
        <v>444</v>
      </c>
      <c r="BQ75" s="51">
        <v>343</v>
      </c>
      <c r="BR75" s="51">
        <v>12</v>
      </c>
      <c r="BS75" s="51">
        <v>37</v>
      </c>
      <c r="BT75" s="51">
        <v>0</v>
      </c>
      <c r="BU75" s="51">
        <v>0</v>
      </c>
      <c r="BV75" s="51">
        <v>0</v>
      </c>
      <c r="BW75" s="51">
        <v>52</v>
      </c>
    </row>
    <row r="76" spans="1:75" ht="13.5">
      <c r="A76" s="26" t="s">
        <v>221</v>
      </c>
      <c r="B76" s="49" t="s">
        <v>140</v>
      </c>
      <c r="C76" s="50" t="s">
        <v>141</v>
      </c>
      <c r="D76" s="51">
        <f t="shared" si="45"/>
        <v>210</v>
      </c>
      <c r="E76" s="51">
        <f t="shared" si="23"/>
        <v>121</v>
      </c>
      <c r="F76" s="51">
        <f t="shared" si="24"/>
        <v>35</v>
      </c>
      <c r="G76" s="51">
        <f t="shared" si="25"/>
        <v>32</v>
      </c>
      <c r="H76" s="51">
        <f t="shared" si="26"/>
        <v>2</v>
      </c>
      <c r="I76" s="51">
        <f t="shared" si="27"/>
        <v>0</v>
      </c>
      <c r="J76" s="51">
        <f t="shared" si="28"/>
        <v>0</v>
      </c>
      <c r="K76" s="51">
        <f t="shared" si="29"/>
        <v>20</v>
      </c>
      <c r="L76" s="51">
        <f t="shared" si="30"/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f t="shared" si="31"/>
        <v>52</v>
      </c>
      <c r="U76" s="51">
        <f t="shared" si="32"/>
        <v>0</v>
      </c>
      <c r="V76" s="51">
        <f t="shared" si="33"/>
        <v>32</v>
      </c>
      <c r="W76" s="51">
        <f t="shared" si="34"/>
        <v>17</v>
      </c>
      <c r="X76" s="51">
        <f t="shared" si="35"/>
        <v>2</v>
      </c>
      <c r="Y76" s="51">
        <f t="shared" si="36"/>
        <v>0</v>
      </c>
      <c r="Z76" s="51">
        <f t="shared" si="37"/>
        <v>0</v>
      </c>
      <c r="AA76" s="51">
        <f t="shared" si="38"/>
        <v>1</v>
      </c>
      <c r="AB76" s="51">
        <f t="shared" si="39"/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f t="shared" si="40"/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f t="shared" si="41"/>
        <v>52</v>
      </c>
      <c r="AS76" s="51">
        <v>0</v>
      </c>
      <c r="AT76" s="51">
        <v>32</v>
      </c>
      <c r="AU76" s="51">
        <v>17</v>
      </c>
      <c r="AV76" s="51">
        <v>2</v>
      </c>
      <c r="AW76" s="51">
        <v>0</v>
      </c>
      <c r="AX76" s="51">
        <v>0</v>
      </c>
      <c r="AY76" s="51">
        <v>1</v>
      </c>
      <c r="AZ76" s="51">
        <f t="shared" si="42"/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f t="shared" si="43"/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f t="shared" si="44"/>
        <v>158</v>
      </c>
      <c r="BQ76" s="51">
        <v>121</v>
      </c>
      <c r="BR76" s="51">
        <v>3</v>
      </c>
      <c r="BS76" s="51">
        <v>15</v>
      </c>
      <c r="BT76" s="51">
        <v>0</v>
      </c>
      <c r="BU76" s="51">
        <v>0</v>
      </c>
      <c r="BV76" s="51">
        <v>0</v>
      </c>
      <c r="BW76" s="51">
        <v>19</v>
      </c>
    </row>
    <row r="77" spans="1:75" ht="13.5">
      <c r="A77" s="26" t="s">
        <v>221</v>
      </c>
      <c r="B77" s="49" t="s">
        <v>142</v>
      </c>
      <c r="C77" s="50" t="s">
        <v>143</v>
      </c>
      <c r="D77" s="51">
        <f t="shared" si="45"/>
        <v>870</v>
      </c>
      <c r="E77" s="51">
        <f t="shared" si="23"/>
        <v>433</v>
      </c>
      <c r="F77" s="51">
        <f t="shared" si="24"/>
        <v>104</v>
      </c>
      <c r="G77" s="51">
        <f t="shared" si="25"/>
        <v>121</v>
      </c>
      <c r="H77" s="51">
        <f t="shared" si="26"/>
        <v>6</v>
      </c>
      <c r="I77" s="51">
        <f t="shared" si="27"/>
        <v>0</v>
      </c>
      <c r="J77" s="51">
        <f t="shared" si="28"/>
        <v>0</v>
      </c>
      <c r="K77" s="51">
        <f t="shared" si="29"/>
        <v>206</v>
      </c>
      <c r="L77" s="51">
        <f t="shared" si="30"/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f t="shared" si="31"/>
        <v>417</v>
      </c>
      <c r="U77" s="51">
        <f t="shared" si="32"/>
        <v>63</v>
      </c>
      <c r="V77" s="51">
        <f t="shared" si="33"/>
        <v>104</v>
      </c>
      <c r="W77" s="51">
        <f t="shared" si="34"/>
        <v>77</v>
      </c>
      <c r="X77" s="51">
        <f t="shared" si="35"/>
        <v>6</v>
      </c>
      <c r="Y77" s="51">
        <f t="shared" si="36"/>
        <v>0</v>
      </c>
      <c r="Z77" s="51">
        <f t="shared" si="37"/>
        <v>0</v>
      </c>
      <c r="AA77" s="51">
        <f t="shared" si="38"/>
        <v>167</v>
      </c>
      <c r="AB77" s="51">
        <f t="shared" si="39"/>
        <v>176</v>
      </c>
      <c r="AC77" s="51">
        <v>0</v>
      </c>
      <c r="AD77" s="51">
        <v>17</v>
      </c>
      <c r="AE77" s="51">
        <v>0</v>
      </c>
      <c r="AF77" s="51">
        <v>0</v>
      </c>
      <c r="AG77" s="51">
        <v>0</v>
      </c>
      <c r="AH77" s="51">
        <v>0</v>
      </c>
      <c r="AI77" s="51">
        <v>159</v>
      </c>
      <c r="AJ77" s="51">
        <f t="shared" si="40"/>
        <v>51</v>
      </c>
      <c r="AK77" s="51">
        <v>0</v>
      </c>
      <c r="AL77" s="51">
        <v>51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f t="shared" si="41"/>
        <v>190</v>
      </c>
      <c r="AS77" s="51">
        <v>63</v>
      </c>
      <c r="AT77" s="51">
        <v>36</v>
      </c>
      <c r="AU77" s="51">
        <v>77</v>
      </c>
      <c r="AV77" s="51">
        <v>6</v>
      </c>
      <c r="AW77" s="51">
        <v>0</v>
      </c>
      <c r="AX77" s="51">
        <v>0</v>
      </c>
      <c r="AY77" s="51">
        <v>8</v>
      </c>
      <c r="AZ77" s="51">
        <f t="shared" si="42"/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f t="shared" si="43"/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f t="shared" si="44"/>
        <v>453</v>
      </c>
      <c r="BQ77" s="51">
        <v>370</v>
      </c>
      <c r="BR77" s="51">
        <v>0</v>
      </c>
      <c r="BS77" s="51">
        <v>44</v>
      </c>
      <c r="BT77" s="51">
        <v>0</v>
      </c>
      <c r="BU77" s="51">
        <v>0</v>
      </c>
      <c r="BV77" s="51">
        <v>0</v>
      </c>
      <c r="BW77" s="51">
        <v>39</v>
      </c>
    </row>
    <row r="78" spans="1:75" ht="13.5">
      <c r="A78" s="26" t="s">
        <v>221</v>
      </c>
      <c r="B78" s="49" t="s">
        <v>144</v>
      </c>
      <c r="C78" s="50" t="s">
        <v>194</v>
      </c>
      <c r="D78" s="51">
        <f t="shared" si="45"/>
        <v>1337</v>
      </c>
      <c r="E78" s="51">
        <f t="shared" si="23"/>
        <v>572</v>
      </c>
      <c r="F78" s="51">
        <f t="shared" si="24"/>
        <v>175</v>
      </c>
      <c r="G78" s="51">
        <f t="shared" si="25"/>
        <v>107</v>
      </c>
      <c r="H78" s="51">
        <f t="shared" si="26"/>
        <v>12</v>
      </c>
      <c r="I78" s="51">
        <f t="shared" si="27"/>
        <v>1</v>
      </c>
      <c r="J78" s="51">
        <f t="shared" si="28"/>
        <v>0</v>
      </c>
      <c r="K78" s="51">
        <f t="shared" si="29"/>
        <v>470</v>
      </c>
      <c r="L78" s="51">
        <f t="shared" si="30"/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f t="shared" si="31"/>
        <v>1100</v>
      </c>
      <c r="U78" s="51">
        <f t="shared" si="32"/>
        <v>359</v>
      </c>
      <c r="V78" s="51">
        <f t="shared" si="33"/>
        <v>175</v>
      </c>
      <c r="W78" s="51">
        <f t="shared" si="34"/>
        <v>107</v>
      </c>
      <c r="X78" s="51">
        <f t="shared" si="35"/>
        <v>12</v>
      </c>
      <c r="Y78" s="51">
        <f t="shared" si="36"/>
        <v>1</v>
      </c>
      <c r="Z78" s="51">
        <f t="shared" si="37"/>
        <v>0</v>
      </c>
      <c r="AA78" s="51">
        <f t="shared" si="38"/>
        <v>446</v>
      </c>
      <c r="AB78" s="51">
        <f t="shared" si="39"/>
        <v>472</v>
      </c>
      <c r="AC78" s="51">
        <v>0</v>
      </c>
      <c r="AD78" s="51">
        <v>50</v>
      </c>
      <c r="AE78" s="51">
        <v>0</v>
      </c>
      <c r="AF78" s="51">
        <v>0</v>
      </c>
      <c r="AG78" s="51">
        <v>0</v>
      </c>
      <c r="AH78" s="51">
        <v>0</v>
      </c>
      <c r="AI78" s="51">
        <v>422</v>
      </c>
      <c r="AJ78" s="51">
        <f t="shared" si="40"/>
        <v>77</v>
      </c>
      <c r="AK78" s="51">
        <v>0</v>
      </c>
      <c r="AL78" s="51">
        <v>77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f t="shared" si="41"/>
        <v>551</v>
      </c>
      <c r="AS78" s="51">
        <v>359</v>
      </c>
      <c r="AT78" s="51">
        <v>48</v>
      </c>
      <c r="AU78" s="51">
        <v>107</v>
      </c>
      <c r="AV78" s="51">
        <v>12</v>
      </c>
      <c r="AW78" s="51">
        <v>1</v>
      </c>
      <c r="AX78" s="51">
        <v>0</v>
      </c>
      <c r="AY78" s="51">
        <v>24</v>
      </c>
      <c r="AZ78" s="51">
        <f t="shared" si="42"/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f t="shared" si="43"/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f t="shared" si="44"/>
        <v>237</v>
      </c>
      <c r="BQ78" s="51">
        <v>213</v>
      </c>
      <c r="BR78" s="51">
        <v>0</v>
      </c>
      <c r="BS78" s="51">
        <v>0</v>
      </c>
      <c r="BT78" s="51">
        <v>0</v>
      </c>
      <c r="BU78" s="51">
        <v>0</v>
      </c>
      <c r="BV78" s="51">
        <v>0</v>
      </c>
      <c r="BW78" s="51">
        <v>24</v>
      </c>
    </row>
    <row r="79" spans="1:75" ht="13.5">
      <c r="A79" s="26" t="s">
        <v>221</v>
      </c>
      <c r="B79" s="49" t="s">
        <v>145</v>
      </c>
      <c r="C79" s="50" t="s">
        <v>146</v>
      </c>
      <c r="D79" s="51">
        <f t="shared" si="45"/>
        <v>94</v>
      </c>
      <c r="E79" s="51">
        <f t="shared" si="23"/>
        <v>47</v>
      </c>
      <c r="F79" s="51">
        <f t="shared" si="24"/>
        <v>17</v>
      </c>
      <c r="G79" s="51">
        <f t="shared" si="25"/>
        <v>22</v>
      </c>
      <c r="H79" s="51">
        <f t="shared" si="26"/>
        <v>0.5</v>
      </c>
      <c r="I79" s="51">
        <f t="shared" si="27"/>
        <v>0.3</v>
      </c>
      <c r="J79" s="51">
        <f t="shared" si="28"/>
        <v>0</v>
      </c>
      <c r="K79" s="51">
        <f t="shared" si="29"/>
        <v>7.2</v>
      </c>
      <c r="L79" s="51">
        <f t="shared" si="30"/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f t="shared" si="31"/>
        <v>24</v>
      </c>
      <c r="U79" s="51">
        <f t="shared" si="32"/>
        <v>0</v>
      </c>
      <c r="V79" s="51">
        <f t="shared" si="33"/>
        <v>15</v>
      </c>
      <c r="W79" s="51">
        <f t="shared" si="34"/>
        <v>8</v>
      </c>
      <c r="X79" s="51">
        <f t="shared" si="35"/>
        <v>0.5</v>
      </c>
      <c r="Y79" s="51">
        <f t="shared" si="36"/>
        <v>0.3</v>
      </c>
      <c r="Z79" s="51">
        <f t="shared" si="37"/>
        <v>0</v>
      </c>
      <c r="AA79" s="51">
        <f t="shared" si="38"/>
        <v>0.2</v>
      </c>
      <c r="AB79" s="51">
        <f t="shared" si="39"/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f t="shared" si="40"/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f t="shared" si="41"/>
        <v>24</v>
      </c>
      <c r="AS79" s="51">
        <v>0</v>
      </c>
      <c r="AT79" s="51">
        <v>15</v>
      </c>
      <c r="AU79" s="51">
        <v>8</v>
      </c>
      <c r="AV79" s="51">
        <v>0.5</v>
      </c>
      <c r="AW79" s="51">
        <v>0.3</v>
      </c>
      <c r="AX79" s="51">
        <v>0</v>
      </c>
      <c r="AY79" s="51">
        <v>0.2</v>
      </c>
      <c r="AZ79" s="51">
        <f t="shared" si="42"/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f t="shared" si="43"/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f t="shared" si="44"/>
        <v>70</v>
      </c>
      <c r="BQ79" s="51">
        <v>47</v>
      </c>
      <c r="BR79" s="51">
        <v>2</v>
      </c>
      <c r="BS79" s="51">
        <v>14</v>
      </c>
      <c r="BT79" s="51">
        <v>0</v>
      </c>
      <c r="BU79" s="51">
        <v>0</v>
      </c>
      <c r="BV79" s="51">
        <v>0</v>
      </c>
      <c r="BW79" s="51">
        <v>7</v>
      </c>
    </row>
    <row r="80" spans="1:75" ht="13.5">
      <c r="A80" s="26" t="s">
        <v>221</v>
      </c>
      <c r="B80" s="49" t="s">
        <v>147</v>
      </c>
      <c r="C80" s="50" t="s">
        <v>148</v>
      </c>
      <c r="D80" s="51">
        <f t="shared" si="45"/>
        <v>219</v>
      </c>
      <c r="E80" s="51">
        <f t="shared" si="23"/>
        <v>84</v>
      </c>
      <c r="F80" s="51">
        <f t="shared" si="24"/>
        <v>55</v>
      </c>
      <c r="G80" s="51">
        <f t="shared" si="25"/>
        <v>57</v>
      </c>
      <c r="H80" s="51">
        <f t="shared" si="26"/>
        <v>2</v>
      </c>
      <c r="I80" s="51">
        <f t="shared" si="27"/>
        <v>1</v>
      </c>
      <c r="J80" s="51">
        <f t="shared" si="28"/>
        <v>0</v>
      </c>
      <c r="K80" s="51">
        <f t="shared" si="29"/>
        <v>20</v>
      </c>
      <c r="L80" s="51">
        <f t="shared" si="30"/>
        <v>22</v>
      </c>
      <c r="M80" s="51">
        <v>0</v>
      </c>
      <c r="N80" s="51">
        <v>22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f t="shared" si="31"/>
        <v>47</v>
      </c>
      <c r="U80" s="51">
        <f t="shared" si="32"/>
        <v>0</v>
      </c>
      <c r="V80" s="51">
        <f t="shared" si="33"/>
        <v>28</v>
      </c>
      <c r="W80" s="51">
        <f t="shared" si="34"/>
        <v>15</v>
      </c>
      <c r="X80" s="51">
        <f t="shared" si="35"/>
        <v>2</v>
      </c>
      <c r="Y80" s="51">
        <f t="shared" si="36"/>
        <v>1</v>
      </c>
      <c r="Z80" s="51">
        <f t="shared" si="37"/>
        <v>0</v>
      </c>
      <c r="AA80" s="51">
        <f t="shared" si="38"/>
        <v>1</v>
      </c>
      <c r="AB80" s="51">
        <f t="shared" si="39"/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f t="shared" si="40"/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f t="shared" si="41"/>
        <v>47</v>
      </c>
      <c r="AS80" s="51">
        <v>0</v>
      </c>
      <c r="AT80" s="51">
        <v>28</v>
      </c>
      <c r="AU80" s="51">
        <v>15</v>
      </c>
      <c r="AV80" s="51">
        <v>2</v>
      </c>
      <c r="AW80" s="51">
        <v>1</v>
      </c>
      <c r="AX80" s="51">
        <v>0</v>
      </c>
      <c r="AY80" s="51">
        <v>1</v>
      </c>
      <c r="AZ80" s="51">
        <f t="shared" si="42"/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f t="shared" si="43"/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f t="shared" si="44"/>
        <v>150</v>
      </c>
      <c r="BQ80" s="51">
        <v>84</v>
      </c>
      <c r="BR80" s="51">
        <v>5</v>
      </c>
      <c r="BS80" s="51">
        <v>42</v>
      </c>
      <c r="BT80" s="51">
        <v>0</v>
      </c>
      <c r="BU80" s="51">
        <v>0</v>
      </c>
      <c r="BV80" s="51">
        <v>0</v>
      </c>
      <c r="BW80" s="51">
        <v>19</v>
      </c>
    </row>
    <row r="81" spans="1:75" ht="13.5">
      <c r="A81" s="26" t="s">
        <v>221</v>
      </c>
      <c r="B81" s="49" t="s">
        <v>149</v>
      </c>
      <c r="C81" s="50" t="s">
        <v>150</v>
      </c>
      <c r="D81" s="51">
        <f t="shared" si="45"/>
        <v>1548</v>
      </c>
      <c r="E81" s="51">
        <f t="shared" si="23"/>
        <v>702</v>
      </c>
      <c r="F81" s="51">
        <f t="shared" si="24"/>
        <v>499</v>
      </c>
      <c r="G81" s="51">
        <f t="shared" si="25"/>
        <v>332</v>
      </c>
      <c r="H81" s="51">
        <f t="shared" si="26"/>
        <v>15</v>
      </c>
      <c r="I81" s="51">
        <f t="shared" si="27"/>
        <v>0</v>
      </c>
      <c r="J81" s="51">
        <f t="shared" si="28"/>
        <v>0</v>
      </c>
      <c r="K81" s="51">
        <f t="shared" si="29"/>
        <v>0</v>
      </c>
      <c r="L81" s="51">
        <f t="shared" si="30"/>
        <v>1324</v>
      </c>
      <c r="M81" s="51">
        <v>702</v>
      </c>
      <c r="N81" s="51">
        <v>275</v>
      </c>
      <c r="O81" s="51">
        <v>332</v>
      </c>
      <c r="P81" s="51">
        <v>15</v>
      </c>
      <c r="Q81" s="51">
        <v>0</v>
      </c>
      <c r="R81" s="51">
        <v>0</v>
      </c>
      <c r="S81" s="51">
        <v>0</v>
      </c>
      <c r="T81" s="51">
        <f t="shared" si="31"/>
        <v>224</v>
      </c>
      <c r="U81" s="51">
        <f t="shared" si="32"/>
        <v>0</v>
      </c>
      <c r="V81" s="51">
        <f t="shared" si="33"/>
        <v>224</v>
      </c>
      <c r="W81" s="51">
        <f t="shared" si="34"/>
        <v>0</v>
      </c>
      <c r="X81" s="51">
        <f t="shared" si="35"/>
        <v>0</v>
      </c>
      <c r="Y81" s="51">
        <f t="shared" si="36"/>
        <v>0</v>
      </c>
      <c r="Z81" s="51">
        <f t="shared" si="37"/>
        <v>0</v>
      </c>
      <c r="AA81" s="51">
        <f t="shared" si="38"/>
        <v>0</v>
      </c>
      <c r="AB81" s="51">
        <f t="shared" si="39"/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f t="shared" si="40"/>
        <v>224</v>
      </c>
      <c r="AK81" s="51">
        <v>0</v>
      </c>
      <c r="AL81" s="51">
        <v>224</v>
      </c>
      <c r="AM81" s="51">
        <v>0</v>
      </c>
      <c r="AN81" s="51">
        <v>0</v>
      </c>
      <c r="AO81" s="51">
        <v>0</v>
      </c>
      <c r="AP81" s="51">
        <v>0</v>
      </c>
      <c r="AQ81" s="51">
        <v>0</v>
      </c>
      <c r="AR81" s="51">
        <f t="shared" si="41"/>
        <v>0</v>
      </c>
      <c r="AS81" s="51">
        <v>0</v>
      </c>
      <c r="AT81" s="51">
        <v>0</v>
      </c>
      <c r="AU81" s="51">
        <v>0</v>
      </c>
      <c r="AV81" s="51">
        <v>0</v>
      </c>
      <c r="AW81" s="51">
        <v>0</v>
      </c>
      <c r="AX81" s="51">
        <v>0</v>
      </c>
      <c r="AY81" s="51">
        <v>0</v>
      </c>
      <c r="AZ81" s="51">
        <f t="shared" si="42"/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1">
        <v>0</v>
      </c>
      <c r="BH81" s="51">
        <f t="shared" si="43"/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0</v>
      </c>
      <c r="BN81" s="51">
        <v>0</v>
      </c>
      <c r="BO81" s="51">
        <v>0</v>
      </c>
      <c r="BP81" s="51">
        <f t="shared" si="44"/>
        <v>0</v>
      </c>
      <c r="BQ81" s="51">
        <v>0</v>
      </c>
      <c r="BR81" s="51">
        <v>0</v>
      </c>
      <c r="BS81" s="51">
        <v>0</v>
      </c>
      <c r="BT81" s="51">
        <v>0</v>
      </c>
      <c r="BU81" s="51">
        <v>0</v>
      </c>
      <c r="BV81" s="51">
        <v>0</v>
      </c>
      <c r="BW81" s="51">
        <v>0</v>
      </c>
    </row>
    <row r="82" spans="1:75" ht="13.5">
      <c r="A82" s="26" t="s">
        <v>221</v>
      </c>
      <c r="B82" s="49" t="s">
        <v>151</v>
      </c>
      <c r="C82" s="50" t="s">
        <v>30</v>
      </c>
      <c r="D82" s="51">
        <f t="shared" si="45"/>
        <v>946</v>
      </c>
      <c r="E82" s="51">
        <f t="shared" si="23"/>
        <v>527</v>
      </c>
      <c r="F82" s="51">
        <f t="shared" si="24"/>
        <v>178</v>
      </c>
      <c r="G82" s="51">
        <f t="shared" si="25"/>
        <v>189</v>
      </c>
      <c r="H82" s="51">
        <f t="shared" si="26"/>
        <v>7</v>
      </c>
      <c r="I82" s="51">
        <f t="shared" si="27"/>
        <v>0</v>
      </c>
      <c r="J82" s="51">
        <f t="shared" si="28"/>
        <v>0</v>
      </c>
      <c r="K82" s="51">
        <f t="shared" si="29"/>
        <v>45</v>
      </c>
      <c r="L82" s="51">
        <f t="shared" si="30"/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f t="shared" si="31"/>
        <v>618</v>
      </c>
      <c r="U82" s="51">
        <f t="shared" si="32"/>
        <v>269</v>
      </c>
      <c r="V82" s="51">
        <f t="shared" si="33"/>
        <v>176</v>
      </c>
      <c r="W82" s="51">
        <f t="shared" si="34"/>
        <v>149</v>
      </c>
      <c r="X82" s="51">
        <f t="shared" si="35"/>
        <v>7</v>
      </c>
      <c r="Y82" s="51">
        <f t="shared" si="36"/>
        <v>0</v>
      </c>
      <c r="Z82" s="51">
        <f t="shared" si="37"/>
        <v>0</v>
      </c>
      <c r="AA82" s="51">
        <f t="shared" si="38"/>
        <v>17</v>
      </c>
      <c r="AB82" s="51">
        <f t="shared" si="39"/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f t="shared" si="40"/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f t="shared" si="41"/>
        <v>618</v>
      </c>
      <c r="AS82" s="51">
        <v>269</v>
      </c>
      <c r="AT82" s="51">
        <v>176</v>
      </c>
      <c r="AU82" s="51">
        <v>149</v>
      </c>
      <c r="AV82" s="51">
        <v>7</v>
      </c>
      <c r="AW82" s="51">
        <v>0</v>
      </c>
      <c r="AX82" s="51">
        <v>0</v>
      </c>
      <c r="AY82" s="51">
        <v>17</v>
      </c>
      <c r="AZ82" s="51">
        <f t="shared" si="42"/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f t="shared" si="43"/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0</v>
      </c>
      <c r="BN82" s="51">
        <v>0</v>
      </c>
      <c r="BO82" s="51">
        <v>0</v>
      </c>
      <c r="BP82" s="51">
        <f t="shared" si="44"/>
        <v>328</v>
      </c>
      <c r="BQ82" s="51">
        <v>258</v>
      </c>
      <c r="BR82" s="51">
        <v>2</v>
      </c>
      <c r="BS82" s="51">
        <v>40</v>
      </c>
      <c r="BT82" s="51">
        <v>0</v>
      </c>
      <c r="BU82" s="51">
        <v>0</v>
      </c>
      <c r="BV82" s="51">
        <v>0</v>
      </c>
      <c r="BW82" s="51">
        <v>28</v>
      </c>
    </row>
    <row r="83" spans="1:75" ht="13.5">
      <c r="A83" s="26" t="s">
        <v>221</v>
      </c>
      <c r="B83" s="49" t="s">
        <v>152</v>
      </c>
      <c r="C83" s="50" t="s">
        <v>153</v>
      </c>
      <c r="D83" s="51">
        <f t="shared" si="45"/>
        <v>723</v>
      </c>
      <c r="E83" s="51">
        <f t="shared" si="23"/>
        <v>343</v>
      </c>
      <c r="F83" s="51">
        <f t="shared" si="24"/>
        <v>194</v>
      </c>
      <c r="G83" s="51">
        <f t="shared" si="25"/>
        <v>155</v>
      </c>
      <c r="H83" s="51">
        <f t="shared" si="26"/>
        <v>9</v>
      </c>
      <c r="I83" s="51">
        <f t="shared" si="27"/>
        <v>0</v>
      </c>
      <c r="J83" s="51">
        <f t="shared" si="28"/>
        <v>0</v>
      </c>
      <c r="K83" s="51">
        <f t="shared" si="29"/>
        <v>22</v>
      </c>
      <c r="L83" s="51">
        <f t="shared" si="30"/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f t="shared" si="31"/>
        <v>723</v>
      </c>
      <c r="U83" s="51">
        <f t="shared" si="32"/>
        <v>343</v>
      </c>
      <c r="V83" s="51">
        <f t="shared" si="33"/>
        <v>194</v>
      </c>
      <c r="W83" s="51">
        <f t="shared" si="34"/>
        <v>155</v>
      </c>
      <c r="X83" s="51">
        <f t="shared" si="35"/>
        <v>9</v>
      </c>
      <c r="Y83" s="51">
        <f t="shared" si="36"/>
        <v>0</v>
      </c>
      <c r="Z83" s="51">
        <f t="shared" si="37"/>
        <v>0</v>
      </c>
      <c r="AA83" s="51">
        <f t="shared" si="38"/>
        <v>22</v>
      </c>
      <c r="AB83" s="51">
        <f t="shared" si="39"/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f t="shared" si="40"/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f t="shared" si="41"/>
        <v>723</v>
      </c>
      <c r="AS83" s="51">
        <v>343</v>
      </c>
      <c r="AT83" s="51">
        <v>194</v>
      </c>
      <c r="AU83" s="51">
        <v>155</v>
      </c>
      <c r="AV83" s="51">
        <v>9</v>
      </c>
      <c r="AW83" s="51">
        <v>0</v>
      </c>
      <c r="AX83" s="51">
        <v>0</v>
      </c>
      <c r="AY83" s="51">
        <v>22</v>
      </c>
      <c r="AZ83" s="51">
        <f t="shared" si="42"/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f t="shared" si="43"/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  <c r="BP83" s="51">
        <f t="shared" si="44"/>
        <v>0</v>
      </c>
      <c r="BQ83" s="51">
        <v>0</v>
      </c>
      <c r="BR83" s="51">
        <v>0</v>
      </c>
      <c r="BS83" s="51">
        <v>0</v>
      </c>
      <c r="BT83" s="51">
        <v>0</v>
      </c>
      <c r="BU83" s="51">
        <v>0</v>
      </c>
      <c r="BV83" s="51">
        <v>0</v>
      </c>
      <c r="BW83" s="51">
        <v>0</v>
      </c>
    </row>
    <row r="84" spans="1:75" ht="13.5">
      <c r="A84" s="26" t="s">
        <v>221</v>
      </c>
      <c r="B84" s="49" t="s">
        <v>154</v>
      </c>
      <c r="C84" s="50" t="s">
        <v>213</v>
      </c>
      <c r="D84" s="51">
        <f t="shared" si="45"/>
        <v>360</v>
      </c>
      <c r="E84" s="51">
        <f t="shared" si="23"/>
        <v>178</v>
      </c>
      <c r="F84" s="51">
        <f t="shared" si="24"/>
        <v>118</v>
      </c>
      <c r="G84" s="51">
        <f t="shared" si="25"/>
        <v>59</v>
      </c>
      <c r="H84" s="51">
        <f t="shared" si="26"/>
        <v>5</v>
      </c>
      <c r="I84" s="51">
        <f t="shared" si="27"/>
        <v>0</v>
      </c>
      <c r="J84" s="51">
        <f t="shared" si="28"/>
        <v>0</v>
      </c>
      <c r="K84" s="51">
        <f t="shared" si="29"/>
        <v>0</v>
      </c>
      <c r="L84" s="51">
        <f t="shared" si="30"/>
        <v>307</v>
      </c>
      <c r="M84" s="51">
        <v>178</v>
      </c>
      <c r="N84" s="51">
        <v>65</v>
      </c>
      <c r="O84" s="51">
        <v>59</v>
      </c>
      <c r="P84" s="51">
        <v>5</v>
      </c>
      <c r="Q84" s="51">
        <v>0</v>
      </c>
      <c r="R84" s="51">
        <v>0</v>
      </c>
      <c r="S84" s="51">
        <v>0</v>
      </c>
      <c r="T84" s="51">
        <f t="shared" si="31"/>
        <v>53</v>
      </c>
      <c r="U84" s="51">
        <f t="shared" si="32"/>
        <v>0</v>
      </c>
      <c r="V84" s="51">
        <f t="shared" si="33"/>
        <v>53</v>
      </c>
      <c r="W84" s="51">
        <f t="shared" si="34"/>
        <v>0</v>
      </c>
      <c r="X84" s="51">
        <f t="shared" si="35"/>
        <v>0</v>
      </c>
      <c r="Y84" s="51">
        <f t="shared" si="36"/>
        <v>0</v>
      </c>
      <c r="Z84" s="51">
        <f t="shared" si="37"/>
        <v>0</v>
      </c>
      <c r="AA84" s="51">
        <f t="shared" si="38"/>
        <v>0</v>
      </c>
      <c r="AB84" s="51">
        <f t="shared" si="39"/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f t="shared" si="40"/>
        <v>53</v>
      </c>
      <c r="AK84" s="51">
        <v>0</v>
      </c>
      <c r="AL84" s="51">
        <v>53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>
        <f t="shared" si="41"/>
        <v>0</v>
      </c>
      <c r="AS84" s="51">
        <v>0</v>
      </c>
      <c r="AT84" s="51">
        <v>0</v>
      </c>
      <c r="AU84" s="51">
        <v>0</v>
      </c>
      <c r="AV84" s="51">
        <v>0</v>
      </c>
      <c r="AW84" s="51">
        <v>0</v>
      </c>
      <c r="AX84" s="51">
        <v>0</v>
      </c>
      <c r="AY84" s="51">
        <v>0</v>
      </c>
      <c r="AZ84" s="51">
        <f t="shared" si="42"/>
        <v>0</v>
      </c>
      <c r="BA84" s="51">
        <v>0</v>
      </c>
      <c r="BB84" s="51">
        <v>0</v>
      </c>
      <c r="BC84" s="51">
        <v>0</v>
      </c>
      <c r="BD84" s="51">
        <v>0</v>
      </c>
      <c r="BE84" s="51">
        <v>0</v>
      </c>
      <c r="BF84" s="51">
        <v>0</v>
      </c>
      <c r="BG84" s="51">
        <v>0</v>
      </c>
      <c r="BH84" s="51">
        <f t="shared" si="43"/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f t="shared" si="44"/>
        <v>0</v>
      </c>
      <c r="BQ84" s="51">
        <v>0</v>
      </c>
      <c r="BR84" s="51">
        <v>0</v>
      </c>
      <c r="BS84" s="51">
        <v>0</v>
      </c>
      <c r="BT84" s="51">
        <v>0</v>
      </c>
      <c r="BU84" s="51">
        <v>0</v>
      </c>
      <c r="BV84" s="51">
        <v>0</v>
      </c>
      <c r="BW84" s="51">
        <v>0</v>
      </c>
    </row>
    <row r="85" spans="1:75" ht="13.5">
      <c r="A85" s="26" t="s">
        <v>221</v>
      </c>
      <c r="B85" s="49" t="s">
        <v>155</v>
      </c>
      <c r="C85" s="50" t="s">
        <v>156</v>
      </c>
      <c r="D85" s="51">
        <f t="shared" si="45"/>
        <v>851</v>
      </c>
      <c r="E85" s="51">
        <f t="shared" si="23"/>
        <v>426</v>
      </c>
      <c r="F85" s="51">
        <f t="shared" si="24"/>
        <v>276</v>
      </c>
      <c r="G85" s="51">
        <f t="shared" si="25"/>
        <v>143</v>
      </c>
      <c r="H85" s="51">
        <f t="shared" si="26"/>
        <v>6</v>
      </c>
      <c r="I85" s="51">
        <f t="shared" si="27"/>
        <v>0</v>
      </c>
      <c r="J85" s="51">
        <f t="shared" si="28"/>
        <v>0</v>
      </c>
      <c r="K85" s="51">
        <f t="shared" si="29"/>
        <v>0</v>
      </c>
      <c r="L85" s="51">
        <f t="shared" si="30"/>
        <v>727</v>
      </c>
      <c r="M85" s="51">
        <v>426</v>
      </c>
      <c r="N85" s="51">
        <v>152</v>
      </c>
      <c r="O85" s="51">
        <v>143</v>
      </c>
      <c r="P85" s="51">
        <v>6</v>
      </c>
      <c r="Q85" s="51">
        <v>0</v>
      </c>
      <c r="R85" s="51">
        <v>0</v>
      </c>
      <c r="S85" s="51">
        <v>0</v>
      </c>
      <c r="T85" s="51">
        <f t="shared" si="31"/>
        <v>124</v>
      </c>
      <c r="U85" s="51">
        <f t="shared" si="32"/>
        <v>0</v>
      </c>
      <c r="V85" s="51">
        <f t="shared" si="33"/>
        <v>124</v>
      </c>
      <c r="W85" s="51">
        <f t="shared" si="34"/>
        <v>0</v>
      </c>
      <c r="X85" s="51">
        <f t="shared" si="35"/>
        <v>0</v>
      </c>
      <c r="Y85" s="51">
        <f t="shared" si="36"/>
        <v>0</v>
      </c>
      <c r="Z85" s="51">
        <f t="shared" si="37"/>
        <v>0</v>
      </c>
      <c r="AA85" s="51">
        <f t="shared" si="38"/>
        <v>0</v>
      </c>
      <c r="AB85" s="51">
        <f t="shared" si="39"/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f t="shared" si="40"/>
        <v>124</v>
      </c>
      <c r="AK85" s="51">
        <v>0</v>
      </c>
      <c r="AL85" s="51">
        <v>124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f t="shared" si="41"/>
        <v>0</v>
      </c>
      <c r="AS85" s="51">
        <v>0</v>
      </c>
      <c r="AT85" s="51">
        <v>0</v>
      </c>
      <c r="AU85" s="51">
        <v>0</v>
      </c>
      <c r="AV85" s="51">
        <v>0</v>
      </c>
      <c r="AW85" s="51">
        <v>0</v>
      </c>
      <c r="AX85" s="51">
        <v>0</v>
      </c>
      <c r="AY85" s="51">
        <v>0</v>
      </c>
      <c r="AZ85" s="51">
        <f t="shared" si="42"/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51">
        <v>0</v>
      </c>
      <c r="BH85" s="51">
        <f t="shared" si="43"/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f t="shared" si="44"/>
        <v>0</v>
      </c>
      <c r="BQ85" s="51">
        <v>0</v>
      </c>
      <c r="BR85" s="51">
        <v>0</v>
      </c>
      <c r="BS85" s="51">
        <v>0</v>
      </c>
      <c r="BT85" s="51">
        <v>0</v>
      </c>
      <c r="BU85" s="51">
        <v>0</v>
      </c>
      <c r="BV85" s="51">
        <v>0</v>
      </c>
      <c r="BW85" s="51">
        <v>0</v>
      </c>
    </row>
    <row r="86" spans="1:75" ht="13.5">
      <c r="A86" s="26" t="s">
        <v>221</v>
      </c>
      <c r="B86" s="49" t="s">
        <v>157</v>
      </c>
      <c r="C86" s="50" t="s">
        <v>158</v>
      </c>
      <c r="D86" s="51">
        <f t="shared" si="45"/>
        <v>374</v>
      </c>
      <c r="E86" s="51">
        <f t="shared" si="23"/>
        <v>149</v>
      </c>
      <c r="F86" s="51">
        <f t="shared" si="24"/>
        <v>189</v>
      </c>
      <c r="G86" s="51">
        <f t="shared" si="25"/>
        <v>30</v>
      </c>
      <c r="H86" s="51">
        <f t="shared" si="26"/>
        <v>0</v>
      </c>
      <c r="I86" s="51">
        <f t="shared" si="27"/>
        <v>0</v>
      </c>
      <c r="J86" s="51">
        <f t="shared" si="28"/>
        <v>0</v>
      </c>
      <c r="K86" s="51">
        <f t="shared" si="29"/>
        <v>6</v>
      </c>
      <c r="L86" s="51">
        <f t="shared" si="30"/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f t="shared" si="31"/>
        <v>187</v>
      </c>
      <c r="U86" s="51">
        <f t="shared" si="32"/>
        <v>0</v>
      </c>
      <c r="V86" s="51">
        <f t="shared" si="33"/>
        <v>187</v>
      </c>
      <c r="W86" s="51">
        <f t="shared" si="34"/>
        <v>0</v>
      </c>
      <c r="X86" s="51">
        <f t="shared" si="35"/>
        <v>0</v>
      </c>
      <c r="Y86" s="51">
        <f t="shared" si="36"/>
        <v>0</v>
      </c>
      <c r="Z86" s="51">
        <f t="shared" si="37"/>
        <v>0</v>
      </c>
      <c r="AA86" s="51">
        <f t="shared" si="38"/>
        <v>0</v>
      </c>
      <c r="AB86" s="51">
        <f t="shared" si="39"/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f t="shared" si="40"/>
        <v>187</v>
      </c>
      <c r="AK86" s="51">
        <v>0</v>
      </c>
      <c r="AL86" s="51">
        <v>187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f t="shared" si="41"/>
        <v>0</v>
      </c>
      <c r="AS86" s="51">
        <v>0</v>
      </c>
      <c r="AT86" s="51">
        <v>0</v>
      </c>
      <c r="AU86" s="51">
        <v>0</v>
      </c>
      <c r="AV86" s="51">
        <v>0</v>
      </c>
      <c r="AW86" s="51">
        <v>0</v>
      </c>
      <c r="AX86" s="51">
        <v>0</v>
      </c>
      <c r="AY86" s="51">
        <v>0</v>
      </c>
      <c r="AZ86" s="51">
        <f t="shared" si="42"/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0</v>
      </c>
      <c r="BG86" s="51">
        <v>0</v>
      </c>
      <c r="BH86" s="51">
        <f t="shared" si="43"/>
        <v>0</v>
      </c>
      <c r="BI86" s="51">
        <v>0</v>
      </c>
      <c r="BJ86" s="51">
        <v>0</v>
      </c>
      <c r="BK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f t="shared" si="44"/>
        <v>187</v>
      </c>
      <c r="BQ86" s="51">
        <v>149</v>
      </c>
      <c r="BR86" s="51">
        <v>2</v>
      </c>
      <c r="BS86" s="51">
        <v>30</v>
      </c>
      <c r="BT86" s="51">
        <v>0</v>
      </c>
      <c r="BU86" s="51">
        <v>0</v>
      </c>
      <c r="BV86" s="51">
        <v>0</v>
      </c>
      <c r="BW86" s="51">
        <v>6</v>
      </c>
    </row>
    <row r="87" spans="1:75" ht="13.5">
      <c r="A87" s="26" t="s">
        <v>221</v>
      </c>
      <c r="B87" s="49" t="s">
        <v>159</v>
      </c>
      <c r="C87" s="50" t="s">
        <v>160</v>
      </c>
      <c r="D87" s="51">
        <f t="shared" si="45"/>
        <v>182</v>
      </c>
      <c r="E87" s="51">
        <f t="shared" si="23"/>
        <v>0</v>
      </c>
      <c r="F87" s="51">
        <f t="shared" si="24"/>
        <v>182</v>
      </c>
      <c r="G87" s="51">
        <f t="shared" si="25"/>
        <v>0</v>
      </c>
      <c r="H87" s="51">
        <f t="shared" si="26"/>
        <v>0</v>
      </c>
      <c r="I87" s="51">
        <f t="shared" si="27"/>
        <v>0</v>
      </c>
      <c r="J87" s="51">
        <f t="shared" si="28"/>
        <v>0</v>
      </c>
      <c r="K87" s="51">
        <f t="shared" si="29"/>
        <v>0</v>
      </c>
      <c r="L87" s="51">
        <f t="shared" si="30"/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f t="shared" si="31"/>
        <v>182</v>
      </c>
      <c r="U87" s="51">
        <f t="shared" si="32"/>
        <v>0</v>
      </c>
      <c r="V87" s="51">
        <f t="shared" si="33"/>
        <v>182</v>
      </c>
      <c r="W87" s="51">
        <f t="shared" si="34"/>
        <v>0</v>
      </c>
      <c r="X87" s="51">
        <f t="shared" si="35"/>
        <v>0</v>
      </c>
      <c r="Y87" s="51">
        <f t="shared" si="36"/>
        <v>0</v>
      </c>
      <c r="Z87" s="51">
        <f t="shared" si="37"/>
        <v>0</v>
      </c>
      <c r="AA87" s="51">
        <f t="shared" si="38"/>
        <v>0</v>
      </c>
      <c r="AB87" s="51">
        <f t="shared" si="39"/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f t="shared" si="40"/>
        <v>182</v>
      </c>
      <c r="AK87" s="51">
        <v>0</v>
      </c>
      <c r="AL87" s="51">
        <v>182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f t="shared" si="41"/>
        <v>0</v>
      </c>
      <c r="AS87" s="51">
        <v>0</v>
      </c>
      <c r="AT87" s="51">
        <v>0</v>
      </c>
      <c r="AU87" s="51">
        <v>0</v>
      </c>
      <c r="AV87" s="51">
        <v>0</v>
      </c>
      <c r="AW87" s="51">
        <v>0</v>
      </c>
      <c r="AX87" s="51">
        <v>0</v>
      </c>
      <c r="AY87" s="51">
        <v>0</v>
      </c>
      <c r="AZ87" s="51">
        <f t="shared" si="42"/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f t="shared" si="43"/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  <c r="BP87" s="51">
        <f t="shared" si="44"/>
        <v>0</v>
      </c>
      <c r="BQ87" s="51">
        <v>0</v>
      </c>
      <c r="BR87" s="51">
        <v>0</v>
      </c>
      <c r="BS87" s="51">
        <v>0</v>
      </c>
      <c r="BT87" s="51">
        <v>0</v>
      </c>
      <c r="BU87" s="51">
        <v>0</v>
      </c>
      <c r="BV87" s="51">
        <v>0</v>
      </c>
      <c r="BW87" s="51">
        <v>0</v>
      </c>
    </row>
    <row r="88" spans="1:75" ht="13.5">
      <c r="A88" s="26" t="s">
        <v>221</v>
      </c>
      <c r="B88" s="49" t="s">
        <v>161</v>
      </c>
      <c r="C88" s="50" t="s">
        <v>162</v>
      </c>
      <c r="D88" s="51">
        <f t="shared" si="45"/>
        <v>387</v>
      </c>
      <c r="E88" s="51">
        <f t="shared" si="23"/>
        <v>119</v>
      </c>
      <c r="F88" s="51">
        <f t="shared" si="24"/>
        <v>119</v>
      </c>
      <c r="G88" s="51">
        <f t="shared" si="25"/>
        <v>98</v>
      </c>
      <c r="H88" s="51">
        <f t="shared" si="26"/>
        <v>8</v>
      </c>
      <c r="I88" s="51">
        <f t="shared" si="27"/>
        <v>0</v>
      </c>
      <c r="J88" s="51">
        <f t="shared" si="28"/>
        <v>0</v>
      </c>
      <c r="K88" s="51">
        <f t="shared" si="29"/>
        <v>43</v>
      </c>
      <c r="L88" s="51">
        <f t="shared" si="30"/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f t="shared" si="31"/>
        <v>387</v>
      </c>
      <c r="U88" s="51">
        <f t="shared" si="32"/>
        <v>119</v>
      </c>
      <c r="V88" s="51">
        <f t="shared" si="33"/>
        <v>119</v>
      </c>
      <c r="W88" s="51">
        <f t="shared" si="34"/>
        <v>98</v>
      </c>
      <c r="X88" s="51">
        <f t="shared" si="35"/>
        <v>8</v>
      </c>
      <c r="Y88" s="51">
        <f t="shared" si="36"/>
        <v>0</v>
      </c>
      <c r="Z88" s="51">
        <f t="shared" si="37"/>
        <v>0</v>
      </c>
      <c r="AA88" s="51">
        <f t="shared" si="38"/>
        <v>43</v>
      </c>
      <c r="AB88" s="51">
        <f t="shared" si="39"/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f t="shared" si="40"/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f t="shared" si="41"/>
        <v>387</v>
      </c>
      <c r="AS88" s="51">
        <v>119</v>
      </c>
      <c r="AT88" s="51">
        <v>119</v>
      </c>
      <c r="AU88" s="51">
        <v>98</v>
      </c>
      <c r="AV88" s="51">
        <v>8</v>
      </c>
      <c r="AW88" s="51">
        <v>0</v>
      </c>
      <c r="AX88" s="51">
        <v>0</v>
      </c>
      <c r="AY88" s="51">
        <v>43</v>
      </c>
      <c r="AZ88" s="51">
        <f t="shared" si="42"/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0</v>
      </c>
      <c r="BG88" s="51">
        <v>0</v>
      </c>
      <c r="BH88" s="51">
        <f t="shared" si="43"/>
        <v>0</v>
      </c>
      <c r="BI88" s="51">
        <v>0</v>
      </c>
      <c r="BJ88" s="51">
        <v>0</v>
      </c>
      <c r="BK88" s="51">
        <v>0</v>
      </c>
      <c r="BL88" s="51">
        <v>0</v>
      </c>
      <c r="BM88" s="51">
        <v>0</v>
      </c>
      <c r="BN88" s="51">
        <v>0</v>
      </c>
      <c r="BO88" s="51">
        <v>0</v>
      </c>
      <c r="BP88" s="51">
        <f t="shared" si="44"/>
        <v>0</v>
      </c>
      <c r="BQ88" s="51">
        <v>0</v>
      </c>
      <c r="BR88" s="51">
        <v>0</v>
      </c>
      <c r="BS88" s="51">
        <v>0</v>
      </c>
      <c r="BT88" s="51">
        <v>0</v>
      </c>
      <c r="BU88" s="51">
        <v>0</v>
      </c>
      <c r="BV88" s="51">
        <v>0</v>
      </c>
      <c r="BW88" s="51">
        <v>0</v>
      </c>
    </row>
    <row r="89" spans="1:75" ht="13.5">
      <c r="A89" s="26" t="s">
        <v>221</v>
      </c>
      <c r="B89" s="49" t="s">
        <v>163</v>
      </c>
      <c r="C89" s="50" t="s">
        <v>164</v>
      </c>
      <c r="D89" s="51">
        <f t="shared" si="45"/>
        <v>538</v>
      </c>
      <c r="E89" s="51">
        <f t="shared" si="23"/>
        <v>164</v>
      </c>
      <c r="F89" s="51">
        <f t="shared" si="24"/>
        <v>167</v>
      </c>
      <c r="G89" s="51">
        <f t="shared" si="25"/>
        <v>135</v>
      </c>
      <c r="H89" s="51">
        <f t="shared" si="26"/>
        <v>12</v>
      </c>
      <c r="I89" s="51">
        <f t="shared" si="27"/>
        <v>0</v>
      </c>
      <c r="J89" s="51">
        <f t="shared" si="28"/>
        <v>0</v>
      </c>
      <c r="K89" s="51">
        <f t="shared" si="29"/>
        <v>60</v>
      </c>
      <c r="L89" s="51">
        <f t="shared" si="30"/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f t="shared" si="31"/>
        <v>538</v>
      </c>
      <c r="U89" s="51">
        <f t="shared" si="32"/>
        <v>164</v>
      </c>
      <c r="V89" s="51">
        <f t="shared" si="33"/>
        <v>167</v>
      </c>
      <c r="W89" s="51">
        <f t="shared" si="34"/>
        <v>135</v>
      </c>
      <c r="X89" s="51">
        <f t="shared" si="35"/>
        <v>12</v>
      </c>
      <c r="Y89" s="51">
        <f t="shared" si="36"/>
        <v>0</v>
      </c>
      <c r="Z89" s="51">
        <f t="shared" si="37"/>
        <v>0</v>
      </c>
      <c r="AA89" s="51">
        <f t="shared" si="38"/>
        <v>60</v>
      </c>
      <c r="AB89" s="51">
        <f t="shared" si="39"/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f t="shared" si="40"/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f t="shared" si="41"/>
        <v>538</v>
      </c>
      <c r="AS89" s="51">
        <v>164</v>
      </c>
      <c r="AT89" s="51">
        <v>167</v>
      </c>
      <c r="AU89" s="51">
        <v>135</v>
      </c>
      <c r="AV89" s="51">
        <v>12</v>
      </c>
      <c r="AW89" s="51">
        <v>0</v>
      </c>
      <c r="AX89" s="51">
        <v>0</v>
      </c>
      <c r="AY89" s="51">
        <v>60</v>
      </c>
      <c r="AZ89" s="51">
        <f t="shared" si="42"/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51">
        <v>0</v>
      </c>
      <c r="BH89" s="51">
        <f t="shared" si="43"/>
        <v>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  <c r="BP89" s="51">
        <f t="shared" si="44"/>
        <v>0</v>
      </c>
      <c r="BQ89" s="51">
        <v>0</v>
      </c>
      <c r="BR89" s="51">
        <v>0</v>
      </c>
      <c r="BS89" s="51">
        <v>0</v>
      </c>
      <c r="BT89" s="51">
        <v>0</v>
      </c>
      <c r="BU89" s="51">
        <v>0</v>
      </c>
      <c r="BV89" s="51">
        <v>0</v>
      </c>
      <c r="BW89" s="51">
        <v>0</v>
      </c>
    </row>
    <row r="90" spans="1:75" ht="13.5">
      <c r="A90" s="26" t="s">
        <v>221</v>
      </c>
      <c r="B90" s="49" t="s">
        <v>165</v>
      </c>
      <c r="C90" s="50" t="s">
        <v>29</v>
      </c>
      <c r="D90" s="51">
        <f t="shared" si="45"/>
        <v>448</v>
      </c>
      <c r="E90" s="51">
        <f t="shared" si="23"/>
        <v>0</v>
      </c>
      <c r="F90" s="51">
        <f t="shared" si="24"/>
        <v>320</v>
      </c>
      <c r="G90" s="51">
        <f t="shared" si="25"/>
        <v>128</v>
      </c>
      <c r="H90" s="51">
        <f t="shared" si="26"/>
        <v>0</v>
      </c>
      <c r="I90" s="51">
        <f t="shared" si="27"/>
        <v>0</v>
      </c>
      <c r="J90" s="51">
        <f t="shared" si="28"/>
        <v>0</v>
      </c>
      <c r="K90" s="51">
        <f t="shared" si="29"/>
        <v>0</v>
      </c>
      <c r="L90" s="51">
        <f t="shared" si="30"/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f t="shared" si="31"/>
        <v>448</v>
      </c>
      <c r="U90" s="51">
        <f t="shared" si="32"/>
        <v>0</v>
      </c>
      <c r="V90" s="51">
        <f t="shared" si="33"/>
        <v>320</v>
      </c>
      <c r="W90" s="51">
        <f t="shared" si="34"/>
        <v>128</v>
      </c>
      <c r="X90" s="51">
        <f t="shared" si="35"/>
        <v>0</v>
      </c>
      <c r="Y90" s="51">
        <f t="shared" si="36"/>
        <v>0</v>
      </c>
      <c r="Z90" s="51">
        <f t="shared" si="37"/>
        <v>0</v>
      </c>
      <c r="AA90" s="51">
        <f t="shared" si="38"/>
        <v>0</v>
      </c>
      <c r="AB90" s="51">
        <f t="shared" si="39"/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f t="shared" si="40"/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f t="shared" si="41"/>
        <v>448</v>
      </c>
      <c r="AS90" s="51">
        <v>0</v>
      </c>
      <c r="AT90" s="51">
        <v>320</v>
      </c>
      <c r="AU90" s="51">
        <v>128</v>
      </c>
      <c r="AV90" s="51">
        <v>0</v>
      </c>
      <c r="AW90" s="51">
        <v>0</v>
      </c>
      <c r="AX90" s="51">
        <v>0</v>
      </c>
      <c r="AY90" s="51">
        <v>0</v>
      </c>
      <c r="AZ90" s="51">
        <f t="shared" si="42"/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f t="shared" si="43"/>
        <v>0</v>
      </c>
      <c r="BI90" s="51">
        <v>0</v>
      </c>
      <c r="BJ90" s="51">
        <v>0</v>
      </c>
      <c r="BK90" s="51">
        <v>0</v>
      </c>
      <c r="BL90" s="51">
        <v>0</v>
      </c>
      <c r="BM90" s="51">
        <v>0</v>
      </c>
      <c r="BN90" s="51">
        <v>0</v>
      </c>
      <c r="BO90" s="51">
        <v>0</v>
      </c>
      <c r="BP90" s="51">
        <f t="shared" si="44"/>
        <v>0</v>
      </c>
      <c r="BQ90" s="51">
        <v>0</v>
      </c>
      <c r="BR90" s="51">
        <v>0</v>
      </c>
      <c r="BS90" s="51">
        <v>0</v>
      </c>
      <c r="BT90" s="51">
        <v>0</v>
      </c>
      <c r="BU90" s="51">
        <v>0</v>
      </c>
      <c r="BV90" s="51">
        <v>0</v>
      </c>
      <c r="BW90" s="51">
        <v>0</v>
      </c>
    </row>
    <row r="91" spans="1:75" ht="13.5">
      <c r="A91" s="26" t="s">
        <v>221</v>
      </c>
      <c r="B91" s="49" t="s">
        <v>166</v>
      </c>
      <c r="C91" s="50" t="s">
        <v>167</v>
      </c>
      <c r="D91" s="51">
        <f t="shared" si="45"/>
        <v>517</v>
      </c>
      <c r="E91" s="51">
        <f t="shared" si="23"/>
        <v>158</v>
      </c>
      <c r="F91" s="51">
        <f t="shared" si="24"/>
        <v>160</v>
      </c>
      <c r="G91" s="51">
        <f t="shared" si="25"/>
        <v>130</v>
      </c>
      <c r="H91" s="51">
        <f t="shared" si="26"/>
        <v>11</v>
      </c>
      <c r="I91" s="51">
        <f t="shared" si="27"/>
        <v>0</v>
      </c>
      <c r="J91" s="51">
        <f t="shared" si="28"/>
        <v>0</v>
      </c>
      <c r="K91" s="51">
        <f t="shared" si="29"/>
        <v>58</v>
      </c>
      <c r="L91" s="51">
        <f t="shared" si="30"/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f t="shared" si="31"/>
        <v>517</v>
      </c>
      <c r="U91" s="51">
        <f t="shared" si="32"/>
        <v>158</v>
      </c>
      <c r="V91" s="51">
        <f t="shared" si="33"/>
        <v>160</v>
      </c>
      <c r="W91" s="51">
        <f t="shared" si="34"/>
        <v>130</v>
      </c>
      <c r="X91" s="51">
        <f t="shared" si="35"/>
        <v>11</v>
      </c>
      <c r="Y91" s="51">
        <f t="shared" si="36"/>
        <v>0</v>
      </c>
      <c r="Z91" s="51">
        <f t="shared" si="37"/>
        <v>0</v>
      </c>
      <c r="AA91" s="51">
        <f t="shared" si="38"/>
        <v>58</v>
      </c>
      <c r="AB91" s="51">
        <f t="shared" si="39"/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f t="shared" si="40"/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f t="shared" si="41"/>
        <v>517</v>
      </c>
      <c r="AS91" s="51">
        <v>158</v>
      </c>
      <c r="AT91" s="51">
        <v>160</v>
      </c>
      <c r="AU91" s="51">
        <v>130</v>
      </c>
      <c r="AV91" s="51">
        <v>11</v>
      </c>
      <c r="AW91" s="51">
        <v>0</v>
      </c>
      <c r="AX91" s="51">
        <v>0</v>
      </c>
      <c r="AY91" s="51">
        <v>58</v>
      </c>
      <c r="AZ91" s="51">
        <f t="shared" si="42"/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51">
        <v>0</v>
      </c>
      <c r="BH91" s="51">
        <f t="shared" si="43"/>
        <v>0</v>
      </c>
      <c r="BI91" s="51">
        <v>0</v>
      </c>
      <c r="BJ91" s="51">
        <v>0</v>
      </c>
      <c r="BK91" s="51">
        <v>0</v>
      </c>
      <c r="BL91" s="51">
        <v>0</v>
      </c>
      <c r="BM91" s="51">
        <v>0</v>
      </c>
      <c r="BN91" s="51">
        <v>0</v>
      </c>
      <c r="BO91" s="51">
        <v>0</v>
      </c>
      <c r="BP91" s="51">
        <f t="shared" si="44"/>
        <v>0</v>
      </c>
      <c r="BQ91" s="51">
        <v>0</v>
      </c>
      <c r="BR91" s="51">
        <v>0</v>
      </c>
      <c r="BS91" s="51">
        <v>0</v>
      </c>
      <c r="BT91" s="51">
        <v>0</v>
      </c>
      <c r="BU91" s="51">
        <v>0</v>
      </c>
      <c r="BV91" s="51">
        <v>0</v>
      </c>
      <c r="BW91" s="51">
        <v>0</v>
      </c>
    </row>
    <row r="92" spans="1:75" ht="13.5">
      <c r="A92" s="26" t="s">
        <v>221</v>
      </c>
      <c r="B92" s="49" t="s">
        <v>168</v>
      </c>
      <c r="C92" s="50" t="s">
        <v>169</v>
      </c>
      <c r="D92" s="51">
        <f t="shared" si="45"/>
        <v>408</v>
      </c>
      <c r="E92" s="51">
        <f t="shared" si="23"/>
        <v>124</v>
      </c>
      <c r="F92" s="51">
        <f t="shared" si="24"/>
        <v>126</v>
      </c>
      <c r="G92" s="51">
        <f t="shared" si="25"/>
        <v>103</v>
      </c>
      <c r="H92" s="51">
        <f t="shared" si="26"/>
        <v>9</v>
      </c>
      <c r="I92" s="51">
        <f t="shared" si="27"/>
        <v>0</v>
      </c>
      <c r="J92" s="51">
        <f t="shared" si="28"/>
        <v>0</v>
      </c>
      <c r="K92" s="51">
        <f t="shared" si="29"/>
        <v>46</v>
      </c>
      <c r="L92" s="51">
        <f t="shared" si="30"/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f t="shared" si="31"/>
        <v>408</v>
      </c>
      <c r="U92" s="51">
        <f t="shared" si="32"/>
        <v>124</v>
      </c>
      <c r="V92" s="51">
        <f t="shared" si="33"/>
        <v>126</v>
      </c>
      <c r="W92" s="51">
        <f t="shared" si="34"/>
        <v>103</v>
      </c>
      <c r="X92" s="51">
        <f t="shared" si="35"/>
        <v>9</v>
      </c>
      <c r="Y92" s="51">
        <f t="shared" si="36"/>
        <v>0</v>
      </c>
      <c r="Z92" s="51">
        <f t="shared" si="37"/>
        <v>0</v>
      </c>
      <c r="AA92" s="51">
        <f t="shared" si="38"/>
        <v>46</v>
      </c>
      <c r="AB92" s="51">
        <f t="shared" si="39"/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f t="shared" si="40"/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f t="shared" si="41"/>
        <v>408</v>
      </c>
      <c r="AS92" s="51">
        <v>124</v>
      </c>
      <c r="AT92" s="51">
        <v>126</v>
      </c>
      <c r="AU92" s="51">
        <v>103</v>
      </c>
      <c r="AV92" s="51">
        <v>9</v>
      </c>
      <c r="AW92" s="51">
        <v>0</v>
      </c>
      <c r="AX92" s="51">
        <v>0</v>
      </c>
      <c r="AY92" s="51">
        <v>46</v>
      </c>
      <c r="AZ92" s="51">
        <f t="shared" si="42"/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0</v>
      </c>
      <c r="BH92" s="51">
        <f t="shared" si="43"/>
        <v>0</v>
      </c>
      <c r="BI92" s="51">
        <v>0</v>
      </c>
      <c r="BJ92" s="51">
        <v>0</v>
      </c>
      <c r="BK92" s="51">
        <v>0</v>
      </c>
      <c r="BL92" s="51">
        <v>0</v>
      </c>
      <c r="BM92" s="51">
        <v>0</v>
      </c>
      <c r="BN92" s="51">
        <v>0</v>
      </c>
      <c r="BO92" s="51">
        <v>0</v>
      </c>
      <c r="BP92" s="51">
        <f t="shared" si="44"/>
        <v>0</v>
      </c>
      <c r="BQ92" s="51">
        <v>0</v>
      </c>
      <c r="BR92" s="51">
        <v>0</v>
      </c>
      <c r="BS92" s="51">
        <v>0</v>
      </c>
      <c r="BT92" s="51">
        <v>0</v>
      </c>
      <c r="BU92" s="51">
        <v>0</v>
      </c>
      <c r="BV92" s="51">
        <v>0</v>
      </c>
      <c r="BW92" s="51">
        <v>0</v>
      </c>
    </row>
    <row r="93" spans="1:75" ht="13.5">
      <c r="A93" s="26" t="s">
        <v>221</v>
      </c>
      <c r="B93" s="49" t="s">
        <v>170</v>
      </c>
      <c r="C93" s="50" t="s">
        <v>171</v>
      </c>
      <c r="D93" s="51">
        <f t="shared" si="45"/>
        <v>66</v>
      </c>
      <c r="E93" s="51">
        <f t="shared" si="23"/>
        <v>0</v>
      </c>
      <c r="F93" s="51">
        <f t="shared" si="24"/>
        <v>66</v>
      </c>
      <c r="G93" s="51">
        <f t="shared" si="25"/>
        <v>0</v>
      </c>
      <c r="H93" s="51">
        <f t="shared" si="26"/>
        <v>0</v>
      </c>
      <c r="I93" s="51">
        <f t="shared" si="27"/>
        <v>0</v>
      </c>
      <c r="J93" s="51">
        <f t="shared" si="28"/>
        <v>0</v>
      </c>
      <c r="K93" s="51">
        <f t="shared" si="29"/>
        <v>0</v>
      </c>
      <c r="L93" s="51">
        <f t="shared" si="30"/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f t="shared" si="31"/>
        <v>66</v>
      </c>
      <c r="U93" s="51">
        <f t="shared" si="32"/>
        <v>0</v>
      </c>
      <c r="V93" s="51">
        <f t="shared" si="33"/>
        <v>66</v>
      </c>
      <c r="W93" s="51">
        <f t="shared" si="34"/>
        <v>0</v>
      </c>
      <c r="X93" s="51">
        <f t="shared" si="35"/>
        <v>0</v>
      </c>
      <c r="Y93" s="51">
        <f t="shared" si="36"/>
        <v>0</v>
      </c>
      <c r="Z93" s="51">
        <f t="shared" si="37"/>
        <v>0</v>
      </c>
      <c r="AA93" s="51">
        <f t="shared" si="38"/>
        <v>0</v>
      </c>
      <c r="AB93" s="51">
        <f t="shared" si="39"/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f t="shared" si="40"/>
        <v>66</v>
      </c>
      <c r="AK93" s="51">
        <v>0</v>
      </c>
      <c r="AL93" s="51">
        <v>66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f t="shared" si="41"/>
        <v>0</v>
      </c>
      <c r="AS93" s="51">
        <v>0</v>
      </c>
      <c r="AT93" s="51">
        <v>0</v>
      </c>
      <c r="AU93" s="51">
        <v>0</v>
      </c>
      <c r="AV93" s="51">
        <v>0</v>
      </c>
      <c r="AW93" s="51">
        <v>0</v>
      </c>
      <c r="AX93" s="51">
        <v>0</v>
      </c>
      <c r="AY93" s="51">
        <v>0</v>
      </c>
      <c r="AZ93" s="51">
        <f t="shared" si="42"/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f t="shared" si="43"/>
        <v>0</v>
      </c>
      <c r="BI93" s="51">
        <v>0</v>
      </c>
      <c r="BJ93" s="51">
        <v>0</v>
      </c>
      <c r="BK93" s="51">
        <v>0</v>
      </c>
      <c r="BL93" s="51">
        <v>0</v>
      </c>
      <c r="BM93" s="51">
        <v>0</v>
      </c>
      <c r="BN93" s="51">
        <v>0</v>
      </c>
      <c r="BO93" s="51">
        <v>0</v>
      </c>
      <c r="BP93" s="51">
        <f t="shared" si="44"/>
        <v>0</v>
      </c>
      <c r="BQ93" s="51">
        <v>0</v>
      </c>
      <c r="BR93" s="51">
        <v>0</v>
      </c>
      <c r="BS93" s="51">
        <v>0</v>
      </c>
      <c r="BT93" s="51">
        <v>0</v>
      </c>
      <c r="BU93" s="51">
        <v>0</v>
      </c>
      <c r="BV93" s="51">
        <v>0</v>
      </c>
      <c r="BW93" s="51">
        <v>0</v>
      </c>
    </row>
    <row r="94" spans="1:75" ht="13.5">
      <c r="A94" s="26" t="s">
        <v>221</v>
      </c>
      <c r="B94" s="49" t="s">
        <v>172</v>
      </c>
      <c r="C94" s="50" t="s">
        <v>173</v>
      </c>
      <c r="D94" s="51">
        <f t="shared" si="45"/>
        <v>47</v>
      </c>
      <c r="E94" s="51">
        <f t="shared" si="23"/>
        <v>0</v>
      </c>
      <c r="F94" s="51">
        <f t="shared" si="24"/>
        <v>47</v>
      </c>
      <c r="G94" s="51">
        <f t="shared" si="25"/>
        <v>0</v>
      </c>
      <c r="H94" s="51">
        <f t="shared" si="26"/>
        <v>0</v>
      </c>
      <c r="I94" s="51">
        <f t="shared" si="27"/>
        <v>0</v>
      </c>
      <c r="J94" s="51">
        <f t="shared" si="28"/>
        <v>0</v>
      </c>
      <c r="K94" s="51">
        <f t="shared" si="29"/>
        <v>0</v>
      </c>
      <c r="L94" s="51">
        <f t="shared" si="30"/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f t="shared" si="31"/>
        <v>47</v>
      </c>
      <c r="U94" s="51">
        <f t="shared" si="32"/>
        <v>0</v>
      </c>
      <c r="V94" s="51">
        <f t="shared" si="33"/>
        <v>47</v>
      </c>
      <c r="W94" s="51">
        <f t="shared" si="34"/>
        <v>0</v>
      </c>
      <c r="X94" s="51">
        <f t="shared" si="35"/>
        <v>0</v>
      </c>
      <c r="Y94" s="51">
        <f t="shared" si="36"/>
        <v>0</v>
      </c>
      <c r="Z94" s="51">
        <f t="shared" si="37"/>
        <v>0</v>
      </c>
      <c r="AA94" s="51">
        <f t="shared" si="38"/>
        <v>0</v>
      </c>
      <c r="AB94" s="51">
        <f t="shared" si="39"/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f t="shared" si="40"/>
        <v>47</v>
      </c>
      <c r="AK94" s="51">
        <v>0</v>
      </c>
      <c r="AL94" s="51">
        <v>47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f t="shared" si="41"/>
        <v>0</v>
      </c>
      <c r="AS94" s="51">
        <v>0</v>
      </c>
      <c r="AT94" s="51">
        <v>0</v>
      </c>
      <c r="AU94" s="51">
        <v>0</v>
      </c>
      <c r="AV94" s="51">
        <v>0</v>
      </c>
      <c r="AW94" s="51">
        <v>0</v>
      </c>
      <c r="AX94" s="51">
        <v>0</v>
      </c>
      <c r="AY94" s="51">
        <v>0</v>
      </c>
      <c r="AZ94" s="51">
        <f t="shared" si="42"/>
        <v>0</v>
      </c>
      <c r="BA94" s="51">
        <v>0</v>
      </c>
      <c r="BB94" s="51">
        <v>0</v>
      </c>
      <c r="BC94" s="51">
        <v>0</v>
      </c>
      <c r="BD94" s="51">
        <v>0</v>
      </c>
      <c r="BE94" s="51">
        <v>0</v>
      </c>
      <c r="BF94" s="51">
        <v>0</v>
      </c>
      <c r="BG94" s="51">
        <v>0</v>
      </c>
      <c r="BH94" s="51">
        <f t="shared" si="43"/>
        <v>0</v>
      </c>
      <c r="BI94" s="51">
        <v>0</v>
      </c>
      <c r="BJ94" s="51">
        <v>0</v>
      </c>
      <c r="BK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f t="shared" si="44"/>
        <v>0</v>
      </c>
      <c r="BQ94" s="51">
        <v>0</v>
      </c>
      <c r="BR94" s="51">
        <v>0</v>
      </c>
      <c r="BS94" s="51">
        <v>0</v>
      </c>
      <c r="BT94" s="51">
        <v>0</v>
      </c>
      <c r="BU94" s="51">
        <v>0</v>
      </c>
      <c r="BV94" s="51">
        <v>0</v>
      </c>
      <c r="BW94" s="51">
        <v>0</v>
      </c>
    </row>
    <row r="95" spans="1:75" ht="13.5">
      <c r="A95" s="26" t="s">
        <v>221</v>
      </c>
      <c r="B95" s="49" t="s">
        <v>174</v>
      </c>
      <c r="C95" s="50" t="s">
        <v>175</v>
      </c>
      <c r="D95" s="51">
        <f t="shared" si="45"/>
        <v>8032</v>
      </c>
      <c r="E95" s="51">
        <f t="shared" si="23"/>
        <v>427</v>
      </c>
      <c r="F95" s="51">
        <f t="shared" si="24"/>
        <v>296</v>
      </c>
      <c r="G95" s="51">
        <f t="shared" si="25"/>
        <v>236</v>
      </c>
      <c r="H95" s="51">
        <f t="shared" si="26"/>
        <v>0</v>
      </c>
      <c r="I95" s="51">
        <f t="shared" si="27"/>
        <v>0</v>
      </c>
      <c r="J95" s="51">
        <f t="shared" si="28"/>
        <v>0</v>
      </c>
      <c r="K95" s="51">
        <f t="shared" si="29"/>
        <v>7073</v>
      </c>
      <c r="L95" s="51">
        <f t="shared" si="30"/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f t="shared" si="31"/>
        <v>7583</v>
      </c>
      <c r="U95" s="51">
        <f t="shared" si="32"/>
        <v>0</v>
      </c>
      <c r="V95" s="51">
        <f t="shared" si="33"/>
        <v>296</v>
      </c>
      <c r="W95" s="51">
        <f t="shared" si="34"/>
        <v>236</v>
      </c>
      <c r="X95" s="51">
        <f t="shared" si="35"/>
        <v>0</v>
      </c>
      <c r="Y95" s="51">
        <f t="shared" si="36"/>
        <v>0</v>
      </c>
      <c r="Z95" s="51">
        <f t="shared" si="37"/>
        <v>0</v>
      </c>
      <c r="AA95" s="51">
        <f t="shared" si="38"/>
        <v>7051</v>
      </c>
      <c r="AB95" s="51">
        <f t="shared" si="39"/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f t="shared" si="40"/>
        <v>253</v>
      </c>
      <c r="AK95" s="51">
        <v>0</v>
      </c>
      <c r="AL95" s="51">
        <v>53</v>
      </c>
      <c r="AM95" s="51">
        <v>0</v>
      </c>
      <c r="AN95" s="51">
        <v>0</v>
      </c>
      <c r="AO95" s="51">
        <v>0</v>
      </c>
      <c r="AP95" s="51">
        <v>0</v>
      </c>
      <c r="AQ95" s="51">
        <v>200</v>
      </c>
      <c r="AR95" s="51">
        <f t="shared" si="41"/>
        <v>532</v>
      </c>
      <c r="AS95" s="51">
        <v>0</v>
      </c>
      <c r="AT95" s="51">
        <v>243</v>
      </c>
      <c r="AU95" s="51">
        <v>236</v>
      </c>
      <c r="AV95" s="51">
        <v>0</v>
      </c>
      <c r="AW95" s="51">
        <v>0</v>
      </c>
      <c r="AX95" s="51">
        <v>0</v>
      </c>
      <c r="AY95" s="51">
        <v>53</v>
      </c>
      <c r="AZ95" s="51">
        <f t="shared" si="42"/>
        <v>0</v>
      </c>
      <c r="BA95" s="51">
        <v>0</v>
      </c>
      <c r="BB95" s="51">
        <v>0</v>
      </c>
      <c r="BC95" s="51">
        <v>0</v>
      </c>
      <c r="BD95" s="51">
        <v>0</v>
      </c>
      <c r="BE95" s="51">
        <v>0</v>
      </c>
      <c r="BF95" s="51">
        <v>0</v>
      </c>
      <c r="BG95" s="51">
        <v>0</v>
      </c>
      <c r="BH95" s="51">
        <f t="shared" si="43"/>
        <v>6798</v>
      </c>
      <c r="BI95" s="51">
        <v>0</v>
      </c>
      <c r="BJ95" s="51">
        <v>0</v>
      </c>
      <c r="BK95" s="51">
        <v>0</v>
      </c>
      <c r="BL95" s="51">
        <v>0</v>
      </c>
      <c r="BM95" s="51">
        <v>0</v>
      </c>
      <c r="BN95" s="51">
        <v>0</v>
      </c>
      <c r="BO95" s="51">
        <v>6798</v>
      </c>
      <c r="BP95" s="51">
        <f t="shared" si="44"/>
        <v>449</v>
      </c>
      <c r="BQ95" s="51">
        <v>427</v>
      </c>
      <c r="BR95" s="51">
        <v>0</v>
      </c>
      <c r="BS95" s="51">
        <v>0</v>
      </c>
      <c r="BT95" s="51">
        <v>0</v>
      </c>
      <c r="BU95" s="51">
        <v>0</v>
      </c>
      <c r="BV95" s="51">
        <v>0</v>
      </c>
      <c r="BW95" s="51">
        <v>22</v>
      </c>
    </row>
    <row r="96" spans="1:75" ht="13.5">
      <c r="A96" s="26" t="s">
        <v>221</v>
      </c>
      <c r="B96" s="49" t="s">
        <v>176</v>
      </c>
      <c r="C96" s="50" t="s">
        <v>177</v>
      </c>
      <c r="D96" s="51">
        <f t="shared" si="45"/>
        <v>286</v>
      </c>
      <c r="E96" s="51">
        <f t="shared" si="23"/>
        <v>133</v>
      </c>
      <c r="F96" s="51">
        <f t="shared" si="24"/>
        <v>73</v>
      </c>
      <c r="G96" s="51">
        <f t="shared" si="25"/>
        <v>63</v>
      </c>
      <c r="H96" s="51">
        <f t="shared" si="26"/>
        <v>2</v>
      </c>
      <c r="I96" s="51">
        <f t="shared" si="27"/>
        <v>0</v>
      </c>
      <c r="J96" s="51">
        <f t="shared" si="28"/>
        <v>0</v>
      </c>
      <c r="K96" s="51">
        <f t="shared" si="29"/>
        <v>15</v>
      </c>
      <c r="L96" s="51">
        <f t="shared" si="30"/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f t="shared" si="31"/>
        <v>286</v>
      </c>
      <c r="U96" s="51">
        <f t="shared" si="32"/>
        <v>133</v>
      </c>
      <c r="V96" s="51">
        <f t="shared" si="33"/>
        <v>73</v>
      </c>
      <c r="W96" s="51">
        <f t="shared" si="34"/>
        <v>63</v>
      </c>
      <c r="X96" s="51">
        <f t="shared" si="35"/>
        <v>2</v>
      </c>
      <c r="Y96" s="51">
        <f t="shared" si="36"/>
        <v>0</v>
      </c>
      <c r="Z96" s="51">
        <f t="shared" si="37"/>
        <v>0</v>
      </c>
      <c r="AA96" s="51">
        <f t="shared" si="38"/>
        <v>15</v>
      </c>
      <c r="AB96" s="51">
        <f t="shared" si="39"/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f t="shared" si="40"/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f t="shared" si="41"/>
        <v>286</v>
      </c>
      <c r="AS96" s="51">
        <v>133</v>
      </c>
      <c r="AT96" s="51">
        <v>73</v>
      </c>
      <c r="AU96" s="51">
        <v>63</v>
      </c>
      <c r="AV96" s="51">
        <v>2</v>
      </c>
      <c r="AW96" s="51">
        <v>0</v>
      </c>
      <c r="AX96" s="51">
        <v>0</v>
      </c>
      <c r="AY96" s="51">
        <v>15</v>
      </c>
      <c r="AZ96" s="51">
        <f t="shared" si="42"/>
        <v>0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1">
        <v>0</v>
      </c>
      <c r="BG96" s="51">
        <v>0</v>
      </c>
      <c r="BH96" s="51">
        <f t="shared" si="43"/>
        <v>0</v>
      </c>
      <c r="BI96" s="51">
        <v>0</v>
      </c>
      <c r="BJ96" s="51">
        <v>0</v>
      </c>
      <c r="BK96" s="51">
        <v>0</v>
      </c>
      <c r="BL96" s="51">
        <v>0</v>
      </c>
      <c r="BM96" s="51">
        <v>0</v>
      </c>
      <c r="BN96" s="51">
        <v>0</v>
      </c>
      <c r="BO96" s="51">
        <v>0</v>
      </c>
      <c r="BP96" s="51">
        <f t="shared" si="44"/>
        <v>0</v>
      </c>
      <c r="BQ96" s="51">
        <v>0</v>
      </c>
      <c r="BR96" s="51">
        <v>0</v>
      </c>
      <c r="BS96" s="51">
        <v>0</v>
      </c>
      <c r="BT96" s="51">
        <v>0</v>
      </c>
      <c r="BU96" s="51">
        <v>0</v>
      </c>
      <c r="BV96" s="51">
        <v>0</v>
      </c>
      <c r="BW96" s="51">
        <v>0</v>
      </c>
    </row>
    <row r="97" spans="1:75" ht="13.5">
      <c r="A97" s="26" t="s">
        <v>221</v>
      </c>
      <c r="B97" s="49" t="s">
        <v>178</v>
      </c>
      <c r="C97" s="50" t="s">
        <v>196</v>
      </c>
      <c r="D97" s="51">
        <f t="shared" si="45"/>
        <v>343</v>
      </c>
      <c r="E97" s="51">
        <f t="shared" si="23"/>
        <v>119</v>
      </c>
      <c r="F97" s="51">
        <f t="shared" si="24"/>
        <v>148</v>
      </c>
      <c r="G97" s="51">
        <f t="shared" si="25"/>
        <v>35</v>
      </c>
      <c r="H97" s="51">
        <f t="shared" si="26"/>
        <v>2</v>
      </c>
      <c r="I97" s="51">
        <f t="shared" si="27"/>
        <v>0</v>
      </c>
      <c r="J97" s="51">
        <f t="shared" si="28"/>
        <v>0</v>
      </c>
      <c r="K97" s="51">
        <f t="shared" si="29"/>
        <v>39</v>
      </c>
      <c r="L97" s="51">
        <f t="shared" si="30"/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f t="shared" si="31"/>
        <v>145</v>
      </c>
      <c r="U97" s="51">
        <f t="shared" si="32"/>
        <v>0</v>
      </c>
      <c r="V97" s="51">
        <f t="shared" si="33"/>
        <v>108</v>
      </c>
      <c r="W97" s="51">
        <f t="shared" si="34"/>
        <v>35</v>
      </c>
      <c r="X97" s="51">
        <f t="shared" si="35"/>
        <v>2</v>
      </c>
      <c r="Y97" s="51">
        <f t="shared" si="36"/>
        <v>0</v>
      </c>
      <c r="Z97" s="51">
        <f t="shared" si="37"/>
        <v>0</v>
      </c>
      <c r="AA97" s="51">
        <f t="shared" si="38"/>
        <v>0</v>
      </c>
      <c r="AB97" s="51">
        <f t="shared" si="39"/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f t="shared" si="40"/>
        <v>145</v>
      </c>
      <c r="AK97" s="51">
        <v>0</v>
      </c>
      <c r="AL97" s="51">
        <v>108</v>
      </c>
      <c r="AM97" s="51">
        <v>35</v>
      </c>
      <c r="AN97" s="51">
        <v>2</v>
      </c>
      <c r="AO97" s="51">
        <v>0</v>
      </c>
      <c r="AP97" s="51">
        <v>0</v>
      </c>
      <c r="AQ97" s="51">
        <v>0</v>
      </c>
      <c r="AR97" s="51">
        <f t="shared" si="41"/>
        <v>0</v>
      </c>
      <c r="AS97" s="51">
        <v>0</v>
      </c>
      <c r="AT97" s="51">
        <v>0</v>
      </c>
      <c r="AU97" s="51">
        <v>0</v>
      </c>
      <c r="AV97" s="51">
        <v>0</v>
      </c>
      <c r="AW97" s="51">
        <v>0</v>
      </c>
      <c r="AX97" s="51">
        <v>0</v>
      </c>
      <c r="AY97" s="51">
        <v>0</v>
      </c>
      <c r="AZ97" s="51">
        <f t="shared" si="42"/>
        <v>0</v>
      </c>
      <c r="BA97" s="51">
        <v>0</v>
      </c>
      <c r="BB97" s="51">
        <v>0</v>
      </c>
      <c r="BC97" s="51">
        <v>0</v>
      </c>
      <c r="BD97" s="51">
        <v>0</v>
      </c>
      <c r="BE97" s="51">
        <v>0</v>
      </c>
      <c r="BF97" s="51">
        <v>0</v>
      </c>
      <c r="BG97" s="51">
        <v>0</v>
      </c>
      <c r="BH97" s="51">
        <f t="shared" si="43"/>
        <v>0</v>
      </c>
      <c r="BI97" s="51">
        <v>0</v>
      </c>
      <c r="BJ97" s="51">
        <v>0</v>
      </c>
      <c r="BK97" s="51">
        <v>0</v>
      </c>
      <c r="BL97" s="51">
        <v>0</v>
      </c>
      <c r="BM97" s="51">
        <v>0</v>
      </c>
      <c r="BN97" s="51">
        <v>0</v>
      </c>
      <c r="BO97" s="51">
        <v>0</v>
      </c>
      <c r="BP97" s="51">
        <f t="shared" si="44"/>
        <v>198</v>
      </c>
      <c r="BQ97" s="51">
        <v>119</v>
      </c>
      <c r="BR97" s="51">
        <v>40</v>
      </c>
      <c r="BS97" s="51">
        <v>0</v>
      </c>
      <c r="BT97" s="51">
        <v>0</v>
      </c>
      <c r="BU97" s="51">
        <v>0</v>
      </c>
      <c r="BV97" s="51">
        <v>0</v>
      </c>
      <c r="BW97" s="51">
        <v>39</v>
      </c>
    </row>
    <row r="98" spans="1:75" ht="13.5">
      <c r="A98" s="26" t="s">
        <v>221</v>
      </c>
      <c r="B98" s="49" t="s">
        <v>179</v>
      </c>
      <c r="C98" s="50" t="s">
        <v>180</v>
      </c>
      <c r="D98" s="51">
        <f t="shared" si="45"/>
        <v>510</v>
      </c>
      <c r="E98" s="51">
        <f t="shared" si="23"/>
        <v>150</v>
      </c>
      <c r="F98" s="51">
        <f t="shared" si="24"/>
        <v>191</v>
      </c>
      <c r="G98" s="51">
        <f t="shared" si="25"/>
        <v>81</v>
      </c>
      <c r="H98" s="51">
        <f t="shared" si="26"/>
        <v>6</v>
      </c>
      <c r="I98" s="51">
        <f t="shared" si="27"/>
        <v>0</v>
      </c>
      <c r="J98" s="51">
        <f t="shared" si="28"/>
        <v>0</v>
      </c>
      <c r="K98" s="51">
        <f t="shared" si="29"/>
        <v>82</v>
      </c>
      <c r="L98" s="51">
        <f t="shared" si="30"/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f t="shared" si="31"/>
        <v>278</v>
      </c>
      <c r="U98" s="51">
        <f t="shared" si="32"/>
        <v>0</v>
      </c>
      <c r="V98" s="51">
        <f t="shared" si="33"/>
        <v>191</v>
      </c>
      <c r="W98" s="51">
        <f t="shared" si="34"/>
        <v>81</v>
      </c>
      <c r="X98" s="51">
        <f t="shared" si="35"/>
        <v>6</v>
      </c>
      <c r="Y98" s="51">
        <f t="shared" si="36"/>
        <v>0</v>
      </c>
      <c r="Z98" s="51">
        <f t="shared" si="37"/>
        <v>0</v>
      </c>
      <c r="AA98" s="51">
        <f t="shared" si="38"/>
        <v>0</v>
      </c>
      <c r="AB98" s="51">
        <f t="shared" si="39"/>
        <v>0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f t="shared" si="40"/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f t="shared" si="41"/>
        <v>278</v>
      </c>
      <c r="AS98" s="51">
        <v>0</v>
      </c>
      <c r="AT98" s="51">
        <v>191</v>
      </c>
      <c r="AU98" s="51">
        <v>81</v>
      </c>
      <c r="AV98" s="51">
        <v>6</v>
      </c>
      <c r="AW98" s="51">
        <v>0</v>
      </c>
      <c r="AX98" s="51">
        <v>0</v>
      </c>
      <c r="AY98" s="51">
        <v>0</v>
      </c>
      <c r="AZ98" s="51">
        <f t="shared" si="42"/>
        <v>0</v>
      </c>
      <c r="BA98" s="51">
        <v>0</v>
      </c>
      <c r="BB98" s="51">
        <v>0</v>
      </c>
      <c r="BC98" s="51">
        <v>0</v>
      </c>
      <c r="BD98" s="51">
        <v>0</v>
      </c>
      <c r="BE98" s="51">
        <v>0</v>
      </c>
      <c r="BF98" s="51">
        <v>0</v>
      </c>
      <c r="BG98" s="51">
        <v>0</v>
      </c>
      <c r="BH98" s="51">
        <f t="shared" si="43"/>
        <v>0</v>
      </c>
      <c r="BI98" s="51">
        <v>0</v>
      </c>
      <c r="BJ98" s="51">
        <v>0</v>
      </c>
      <c r="BK98" s="51">
        <v>0</v>
      </c>
      <c r="BL98" s="51">
        <v>0</v>
      </c>
      <c r="BM98" s="51">
        <v>0</v>
      </c>
      <c r="BN98" s="51">
        <v>0</v>
      </c>
      <c r="BO98" s="51">
        <v>0</v>
      </c>
      <c r="BP98" s="51">
        <f t="shared" si="44"/>
        <v>232</v>
      </c>
      <c r="BQ98" s="51">
        <v>150</v>
      </c>
      <c r="BR98" s="51">
        <v>0</v>
      </c>
      <c r="BS98" s="51">
        <v>0</v>
      </c>
      <c r="BT98" s="51">
        <v>0</v>
      </c>
      <c r="BU98" s="51">
        <v>0</v>
      </c>
      <c r="BV98" s="51">
        <v>0</v>
      </c>
      <c r="BW98" s="51">
        <v>82</v>
      </c>
    </row>
    <row r="99" spans="1:75" ht="13.5">
      <c r="A99" s="26" t="s">
        <v>221</v>
      </c>
      <c r="B99" s="49" t="s">
        <v>181</v>
      </c>
      <c r="C99" s="50" t="s">
        <v>182</v>
      </c>
      <c r="D99" s="51">
        <f t="shared" si="45"/>
        <v>2468</v>
      </c>
      <c r="E99" s="51">
        <f t="shared" si="23"/>
        <v>490</v>
      </c>
      <c r="F99" s="51">
        <f t="shared" si="24"/>
        <v>193</v>
      </c>
      <c r="G99" s="51">
        <f t="shared" si="25"/>
        <v>57</v>
      </c>
      <c r="H99" s="51">
        <f t="shared" si="26"/>
        <v>0</v>
      </c>
      <c r="I99" s="51">
        <f t="shared" si="27"/>
        <v>0</v>
      </c>
      <c r="J99" s="51">
        <f t="shared" si="28"/>
        <v>0</v>
      </c>
      <c r="K99" s="51">
        <f t="shared" si="29"/>
        <v>1728</v>
      </c>
      <c r="L99" s="51">
        <f t="shared" si="30"/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f t="shared" si="31"/>
        <v>1978</v>
      </c>
      <c r="U99" s="51">
        <f t="shared" si="32"/>
        <v>0</v>
      </c>
      <c r="V99" s="51">
        <f t="shared" si="33"/>
        <v>193</v>
      </c>
      <c r="W99" s="51">
        <f t="shared" si="34"/>
        <v>57</v>
      </c>
      <c r="X99" s="51">
        <f t="shared" si="35"/>
        <v>0</v>
      </c>
      <c r="Y99" s="51">
        <f t="shared" si="36"/>
        <v>0</v>
      </c>
      <c r="Z99" s="51">
        <f t="shared" si="37"/>
        <v>0</v>
      </c>
      <c r="AA99" s="51">
        <f t="shared" si="38"/>
        <v>1728</v>
      </c>
      <c r="AB99" s="51">
        <f t="shared" si="39"/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51">
        <v>0</v>
      </c>
      <c r="AJ99" s="51">
        <f t="shared" si="40"/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>
        <f t="shared" si="41"/>
        <v>251</v>
      </c>
      <c r="AS99" s="51">
        <v>0</v>
      </c>
      <c r="AT99" s="51">
        <v>193</v>
      </c>
      <c r="AU99" s="51">
        <v>57</v>
      </c>
      <c r="AV99" s="51">
        <v>0</v>
      </c>
      <c r="AW99" s="51">
        <v>0</v>
      </c>
      <c r="AX99" s="51">
        <v>0</v>
      </c>
      <c r="AY99" s="51">
        <v>1</v>
      </c>
      <c r="AZ99" s="51">
        <f t="shared" si="42"/>
        <v>0</v>
      </c>
      <c r="BA99" s="51">
        <v>0</v>
      </c>
      <c r="BB99" s="51">
        <v>0</v>
      </c>
      <c r="BC99" s="51">
        <v>0</v>
      </c>
      <c r="BD99" s="51">
        <v>0</v>
      </c>
      <c r="BE99" s="51">
        <v>0</v>
      </c>
      <c r="BF99" s="51">
        <v>0</v>
      </c>
      <c r="BG99" s="51">
        <v>0</v>
      </c>
      <c r="BH99" s="51">
        <f t="shared" si="43"/>
        <v>1727</v>
      </c>
      <c r="BI99" s="51">
        <v>0</v>
      </c>
      <c r="BJ99" s="51">
        <v>0</v>
      </c>
      <c r="BK99" s="51">
        <v>0</v>
      </c>
      <c r="BL99" s="51">
        <v>0</v>
      </c>
      <c r="BM99" s="51">
        <v>0</v>
      </c>
      <c r="BN99" s="51">
        <v>0</v>
      </c>
      <c r="BO99" s="51">
        <v>1727</v>
      </c>
      <c r="BP99" s="51">
        <f t="shared" si="44"/>
        <v>490</v>
      </c>
      <c r="BQ99" s="51">
        <v>490</v>
      </c>
      <c r="BR99" s="51">
        <v>0</v>
      </c>
      <c r="BS99" s="51">
        <v>0</v>
      </c>
      <c r="BT99" s="51">
        <v>0</v>
      </c>
      <c r="BU99" s="51">
        <v>0</v>
      </c>
      <c r="BV99" s="51">
        <v>0</v>
      </c>
      <c r="BW99" s="51">
        <v>0</v>
      </c>
    </row>
    <row r="100" spans="1:75" ht="13.5">
      <c r="A100" s="26" t="s">
        <v>221</v>
      </c>
      <c r="B100" s="49" t="s">
        <v>183</v>
      </c>
      <c r="C100" s="50" t="s">
        <v>184</v>
      </c>
      <c r="D100" s="51">
        <f t="shared" si="45"/>
        <v>408</v>
      </c>
      <c r="E100" s="51">
        <f t="shared" si="23"/>
        <v>148</v>
      </c>
      <c r="F100" s="51">
        <f t="shared" si="24"/>
        <v>140</v>
      </c>
      <c r="G100" s="51">
        <f t="shared" si="25"/>
        <v>102</v>
      </c>
      <c r="H100" s="51">
        <f t="shared" si="26"/>
        <v>10</v>
      </c>
      <c r="I100" s="51">
        <f t="shared" si="27"/>
        <v>0</v>
      </c>
      <c r="J100" s="51">
        <f t="shared" si="28"/>
        <v>0</v>
      </c>
      <c r="K100" s="51">
        <f t="shared" si="29"/>
        <v>8</v>
      </c>
      <c r="L100" s="51">
        <f t="shared" si="30"/>
        <v>47</v>
      </c>
      <c r="M100" s="51">
        <v>0</v>
      </c>
      <c r="N100" s="51">
        <v>46</v>
      </c>
      <c r="O100" s="51">
        <v>0</v>
      </c>
      <c r="P100" s="51">
        <v>0</v>
      </c>
      <c r="Q100" s="51">
        <v>0</v>
      </c>
      <c r="R100" s="51">
        <v>0</v>
      </c>
      <c r="S100" s="51">
        <v>1</v>
      </c>
      <c r="T100" s="51">
        <f t="shared" si="31"/>
        <v>190</v>
      </c>
      <c r="U100" s="51">
        <f t="shared" si="32"/>
        <v>0</v>
      </c>
      <c r="V100" s="51">
        <f t="shared" si="33"/>
        <v>93</v>
      </c>
      <c r="W100" s="51">
        <f t="shared" si="34"/>
        <v>87</v>
      </c>
      <c r="X100" s="51">
        <f t="shared" si="35"/>
        <v>10</v>
      </c>
      <c r="Y100" s="51">
        <f t="shared" si="36"/>
        <v>0</v>
      </c>
      <c r="Z100" s="51">
        <f t="shared" si="37"/>
        <v>0</v>
      </c>
      <c r="AA100" s="51">
        <f t="shared" si="38"/>
        <v>0</v>
      </c>
      <c r="AB100" s="51">
        <f t="shared" si="39"/>
        <v>49</v>
      </c>
      <c r="AC100" s="51">
        <v>0</v>
      </c>
      <c r="AD100" s="51">
        <v>49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f t="shared" si="40"/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f t="shared" si="41"/>
        <v>141</v>
      </c>
      <c r="AS100" s="51">
        <v>0</v>
      </c>
      <c r="AT100" s="51">
        <v>44</v>
      </c>
      <c r="AU100" s="51">
        <v>87</v>
      </c>
      <c r="AV100" s="51">
        <v>10</v>
      </c>
      <c r="AW100" s="51">
        <v>0</v>
      </c>
      <c r="AX100" s="51">
        <v>0</v>
      </c>
      <c r="AY100" s="51">
        <v>0</v>
      </c>
      <c r="AZ100" s="51">
        <f t="shared" si="42"/>
        <v>0</v>
      </c>
      <c r="BA100" s="51">
        <v>0</v>
      </c>
      <c r="BB100" s="51">
        <v>0</v>
      </c>
      <c r="BC100" s="51">
        <v>0</v>
      </c>
      <c r="BD100" s="51">
        <v>0</v>
      </c>
      <c r="BE100" s="51">
        <v>0</v>
      </c>
      <c r="BF100" s="51">
        <v>0</v>
      </c>
      <c r="BG100" s="51">
        <v>0</v>
      </c>
      <c r="BH100" s="51">
        <f t="shared" si="43"/>
        <v>0</v>
      </c>
      <c r="BI100" s="51">
        <v>0</v>
      </c>
      <c r="BJ100" s="51">
        <v>0</v>
      </c>
      <c r="BK100" s="51">
        <v>0</v>
      </c>
      <c r="BL100" s="51">
        <v>0</v>
      </c>
      <c r="BM100" s="51">
        <v>0</v>
      </c>
      <c r="BN100" s="51">
        <v>0</v>
      </c>
      <c r="BO100" s="51">
        <v>0</v>
      </c>
      <c r="BP100" s="51">
        <f t="shared" si="44"/>
        <v>171</v>
      </c>
      <c r="BQ100" s="51">
        <v>148</v>
      </c>
      <c r="BR100" s="51">
        <v>1</v>
      </c>
      <c r="BS100" s="51">
        <v>15</v>
      </c>
      <c r="BT100" s="51">
        <v>0</v>
      </c>
      <c r="BU100" s="51">
        <v>0</v>
      </c>
      <c r="BV100" s="51">
        <v>0</v>
      </c>
      <c r="BW100" s="51">
        <v>7</v>
      </c>
    </row>
    <row r="101" spans="1:75" ht="13.5">
      <c r="A101" s="26" t="s">
        <v>221</v>
      </c>
      <c r="B101" s="49" t="s">
        <v>185</v>
      </c>
      <c r="C101" s="50" t="s">
        <v>186</v>
      </c>
      <c r="D101" s="51">
        <f t="shared" si="45"/>
        <v>1692</v>
      </c>
      <c r="E101" s="51">
        <f t="shared" si="23"/>
        <v>450</v>
      </c>
      <c r="F101" s="51">
        <f t="shared" si="24"/>
        <v>116</v>
      </c>
      <c r="G101" s="51">
        <f t="shared" si="25"/>
        <v>46</v>
      </c>
      <c r="H101" s="51">
        <f t="shared" si="26"/>
        <v>0</v>
      </c>
      <c r="I101" s="51">
        <f t="shared" si="27"/>
        <v>0</v>
      </c>
      <c r="J101" s="51">
        <f t="shared" si="28"/>
        <v>0</v>
      </c>
      <c r="K101" s="51">
        <f t="shared" si="29"/>
        <v>1080</v>
      </c>
      <c r="L101" s="51">
        <f t="shared" si="30"/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f t="shared" si="31"/>
        <v>1242</v>
      </c>
      <c r="U101" s="51">
        <f t="shared" si="32"/>
        <v>0</v>
      </c>
      <c r="V101" s="51">
        <f t="shared" si="33"/>
        <v>116</v>
      </c>
      <c r="W101" s="51">
        <f t="shared" si="34"/>
        <v>46</v>
      </c>
      <c r="X101" s="51">
        <f t="shared" si="35"/>
        <v>0</v>
      </c>
      <c r="Y101" s="51">
        <f t="shared" si="36"/>
        <v>0</v>
      </c>
      <c r="Z101" s="51">
        <f t="shared" si="37"/>
        <v>0</v>
      </c>
      <c r="AA101" s="51">
        <f t="shared" si="38"/>
        <v>1080</v>
      </c>
      <c r="AB101" s="51">
        <f t="shared" si="39"/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f t="shared" si="40"/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f t="shared" si="41"/>
        <v>163</v>
      </c>
      <c r="AS101" s="51">
        <v>0</v>
      </c>
      <c r="AT101" s="51">
        <v>116</v>
      </c>
      <c r="AU101" s="51">
        <v>46</v>
      </c>
      <c r="AV101" s="51">
        <v>0</v>
      </c>
      <c r="AW101" s="51">
        <v>0</v>
      </c>
      <c r="AX101" s="51">
        <v>0</v>
      </c>
      <c r="AY101" s="51">
        <v>1</v>
      </c>
      <c r="AZ101" s="51">
        <f t="shared" si="42"/>
        <v>0</v>
      </c>
      <c r="BA101" s="51">
        <v>0</v>
      </c>
      <c r="BB101" s="51">
        <v>0</v>
      </c>
      <c r="BC101" s="51">
        <v>0</v>
      </c>
      <c r="BD101" s="51">
        <v>0</v>
      </c>
      <c r="BE101" s="51">
        <v>0</v>
      </c>
      <c r="BF101" s="51">
        <v>0</v>
      </c>
      <c r="BG101" s="51">
        <v>0</v>
      </c>
      <c r="BH101" s="51">
        <f t="shared" si="43"/>
        <v>1079</v>
      </c>
      <c r="BI101" s="51">
        <v>0</v>
      </c>
      <c r="BJ101" s="51">
        <v>0</v>
      </c>
      <c r="BK101" s="51">
        <v>0</v>
      </c>
      <c r="BL101" s="51">
        <v>0</v>
      </c>
      <c r="BM101" s="51">
        <v>0</v>
      </c>
      <c r="BN101" s="51">
        <v>0</v>
      </c>
      <c r="BO101" s="51">
        <v>1079</v>
      </c>
      <c r="BP101" s="51">
        <f t="shared" si="44"/>
        <v>450</v>
      </c>
      <c r="BQ101" s="51">
        <v>450</v>
      </c>
      <c r="BR101" s="51">
        <v>0</v>
      </c>
      <c r="BS101" s="51">
        <v>0</v>
      </c>
      <c r="BT101" s="51">
        <v>0</v>
      </c>
      <c r="BU101" s="51">
        <v>0</v>
      </c>
      <c r="BV101" s="51">
        <v>0</v>
      </c>
      <c r="BW101" s="51">
        <v>0</v>
      </c>
    </row>
    <row r="102" spans="1:75" ht="13.5">
      <c r="A102" s="26" t="s">
        <v>221</v>
      </c>
      <c r="B102" s="49" t="s">
        <v>187</v>
      </c>
      <c r="C102" s="50" t="s">
        <v>188</v>
      </c>
      <c r="D102" s="51">
        <f t="shared" si="45"/>
        <v>227</v>
      </c>
      <c r="E102" s="51">
        <f t="shared" si="23"/>
        <v>69</v>
      </c>
      <c r="F102" s="51">
        <f t="shared" si="24"/>
        <v>106</v>
      </c>
      <c r="G102" s="51">
        <f t="shared" si="25"/>
        <v>46</v>
      </c>
      <c r="H102" s="51">
        <f t="shared" si="26"/>
        <v>5</v>
      </c>
      <c r="I102" s="51">
        <f t="shared" si="27"/>
        <v>0</v>
      </c>
      <c r="J102" s="51">
        <f t="shared" si="28"/>
        <v>0</v>
      </c>
      <c r="K102" s="51">
        <f t="shared" si="29"/>
        <v>1</v>
      </c>
      <c r="L102" s="51">
        <f t="shared" si="30"/>
        <v>1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1</v>
      </c>
      <c r="T102" s="51">
        <f t="shared" si="31"/>
        <v>226</v>
      </c>
      <c r="U102" s="51">
        <f t="shared" si="32"/>
        <v>69</v>
      </c>
      <c r="V102" s="51">
        <f t="shared" si="33"/>
        <v>106</v>
      </c>
      <c r="W102" s="51">
        <f t="shared" si="34"/>
        <v>46</v>
      </c>
      <c r="X102" s="51">
        <f t="shared" si="35"/>
        <v>5</v>
      </c>
      <c r="Y102" s="51">
        <f t="shared" si="36"/>
        <v>0</v>
      </c>
      <c r="Z102" s="51">
        <f t="shared" si="37"/>
        <v>0</v>
      </c>
      <c r="AA102" s="51">
        <f t="shared" si="38"/>
        <v>0</v>
      </c>
      <c r="AB102" s="51">
        <f t="shared" si="39"/>
        <v>80</v>
      </c>
      <c r="AC102" s="51">
        <v>0</v>
      </c>
      <c r="AD102" s="51">
        <v>80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f t="shared" si="40"/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f t="shared" si="41"/>
        <v>146</v>
      </c>
      <c r="AS102" s="51">
        <v>69</v>
      </c>
      <c r="AT102" s="51">
        <v>26</v>
      </c>
      <c r="AU102" s="51">
        <v>46</v>
      </c>
      <c r="AV102" s="51">
        <v>5</v>
      </c>
      <c r="AW102" s="51">
        <v>0</v>
      </c>
      <c r="AX102" s="51">
        <v>0</v>
      </c>
      <c r="AY102" s="51">
        <v>0</v>
      </c>
      <c r="AZ102" s="51">
        <f t="shared" si="42"/>
        <v>0</v>
      </c>
      <c r="BA102" s="51">
        <v>0</v>
      </c>
      <c r="BB102" s="51">
        <v>0</v>
      </c>
      <c r="BC102" s="51">
        <v>0</v>
      </c>
      <c r="BD102" s="51">
        <v>0</v>
      </c>
      <c r="BE102" s="51">
        <v>0</v>
      </c>
      <c r="BF102" s="51">
        <v>0</v>
      </c>
      <c r="BG102" s="51">
        <v>0</v>
      </c>
      <c r="BH102" s="51">
        <f t="shared" si="43"/>
        <v>0</v>
      </c>
      <c r="BI102" s="51">
        <v>0</v>
      </c>
      <c r="BJ102" s="51">
        <v>0</v>
      </c>
      <c r="BK102" s="51">
        <v>0</v>
      </c>
      <c r="BL102" s="51">
        <v>0</v>
      </c>
      <c r="BM102" s="51">
        <v>0</v>
      </c>
      <c r="BN102" s="51">
        <v>0</v>
      </c>
      <c r="BO102" s="51">
        <v>0</v>
      </c>
      <c r="BP102" s="51">
        <f t="shared" si="44"/>
        <v>0</v>
      </c>
      <c r="BQ102" s="51">
        <v>0</v>
      </c>
      <c r="BR102" s="51">
        <v>0</v>
      </c>
      <c r="BS102" s="51">
        <v>0</v>
      </c>
      <c r="BT102" s="51">
        <v>0</v>
      </c>
      <c r="BU102" s="51">
        <v>0</v>
      </c>
      <c r="BV102" s="51">
        <v>0</v>
      </c>
      <c r="BW102" s="51">
        <v>0</v>
      </c>
    </row>
    <row r="103" spans="1:75" ht="13.5">
      <c r="A103" s="26" t="s">
        <v>221</v>
      </c>
      <c r="B103" s="49" t="s">
        <v>189</v>
      </c>
      <c r="C103" s="50" t="s">
        <v>190</v>
      </c>
      <c r="D103" s="51">
        <f t="shared" si="45"/>
        <v>280</v>
      </c>
      <c r="E103" s="51">
        <f t="shared" si="23"/>
        <v>99</v>
      </c>
      <c r="F103" s="51">
        <f t="shared" si="24"/>
        <v>117</v>
      </c>
      <c r="G103" s="51">
        <f t="shared" si="25"/>
        <v>35</v>
      </c>
      <c r="H103" s="51">
        <f t="shared" si="26"/>
        <v>4</v>
      </c>
      <c r="I103" s="51">
        <f t="shared" si="27"/>
        <v>0</v>
      </c>
      <c r="J103" s="51">
        <f t="shared" si="28"/>
        <v>0</v>
      </c>
      <c r="K103" s="51">
        <f t="shared" si="29"/>
        <v>25</v>
      </c>
      <c r="L103" s="51">
        <f t="shared" si="30"/>
        <v>5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5</v>
      </c>
      <c r="T103" s="51">
        <f t="shared" si="31"/>
        <v>225</v>
      </c>
      <c r="U103" s="51">
        <f t="shared" si="32"/>
        <v>52</v>
      </c>
      <c r="V103" s="51">
        <f t="shared" si="33"/>
        <v>117</v>
      </c>
      <c r="W103" s="51">
        <f t="shared" si="34"/>
        <v>35</v>
      </c>
      <c r="X103" s="51">
        <f t="shared" si="35"/>
        <v>4</v>
      </c>
      <c r="Y103" s="51">
        <f t="shared" si="36"/>
        <v>0</v>
      </c>
      <c r="Z103" s="51">
        <f t="shared" si="37"/>
        <v>0</v>
      </c>
      <c r="AA103" s="51">
        <f t="shared" si="38"/>
        <v>17</v>
      </c>
      <c r="AB103" s="51">
        <f t="shared" si="39"/>
        <v>93</v>
      </c>
      <c r="AC103" s="51">
        <v>0</v>
      </c>
      <c r="AD103" s="51">
        <v>93</v>
      </c>
      <c r="AE103" s="51">
        <v>0</v>
      </c>
      <c r="AF103" s="51">
        <v>0</v>
      </c>
      <c r="AG103" s="51">
        <v>0</v>
      </c>
      <c r="AH103" s="51">
        <v>0</v>
      </c>
      <c r="AI103" s="51">
        <v>0</v>
      </c>
      <c r="AJ103" s="51">
        <f t="shared" si="40"/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1">
        <v>0</v>
      </c>
      <c r="AR103" s="51">
        <f t="shared" si="41"/>
        <v>132</v>
      </c>
      <c r="AS103" s="51">
        <v>52</v>
      </c>
      <c r="AT103" s="51">
        <v>24</v>
      </c>
      <c r="AU103" s="51">
        <v>35</v>
      </c>
      <c r="AV103" s="51">
        <v>4</v>
      </c>
      <c r="AW103" s="51">
        <v>0</v>
      </c>
      <c r="AX103" s="51">
        <v>0</v>
      </c>
      <c r="AY103" s="51">
        <v>17</v>
      </c>
      <c r="AZ103" s="51">
        <f t="shared" si="42"/>
        <v>0</v>
      </c>
      <c r="BA103" s="51">
        <v>0</v>
      </c>
      <c r="BB103" s="51">
        <v>0</v>
      </c>
      <c r="BC103" s="51">
        <v>0</v>
      </c>
      <c r="BD103" s="51">
        <v>0</v>
      </c>
      <c r="BE103" s="51">
        <v>0</v>
      </c>
      <c r="BF103" s="51">
        <v>0</v>
      </c>
      <c r="BG103" s="51">
        <v>0</v>
      </c>
      <c r="BH103" s="51">
        <f t="shared" si="43"/>
        <v>0</v>
      </c>
      <c r="BI103" s="51">
        <v>0</v>
      </c>
      <c r="BJ103" s="51">
        <v>0</v>
      </c>
      <c r="BK103" s="51">
        <v>0</v>
      </c>
      <c r="BL103" s="51">
        <v>0</v>
      </c>
      <c r="BM103" s="51">
        <v>0</v>
      </c>
      <c r="BN103" s="51">
        <v>0</v>
      </c>
      <c r="BO103" s="51">
        <v>0</v>
      </c>
      <c r="BP103" s="51">
        <f t="shared" si="44"/>
        <v>50</v>
      </c>
      <c r="BQ103" s="51">
        <v>47</v>
      </c>
      <c r="BR103" s="51">
        <v>0</v>
      </c>
      <c r="BS103" s="51">
        <v>0</v>
      </c>
      <c r="BT103" s="51">
        <v>0</v>
      </c>
      <c r="BU103" s="51">
        <v>0</v>
      </c>
      <c r="BV103" s="51">
        <v>0</v>
      </c>
      <c r="BW103" s="51">
        <v>3</v>
      </c>
    </row>
    <row r="104" spans="1:75" ht="13.5">
      <c r="A104" s="79" t="s">
        <v>288</v>
      </c>
      <c r="B104" s="80"/>
      <c r="C104" s="81"/>
      <c r="D104" s="51">
        <f>SUM(D7:D103)</f>
        <v>263698</v>
      </c>
      <c r="E104" s="51">
        <f aca="true" t="shared" si="46" ref="E104:BP104">SUM(E7:E103)</f>
        <v>140042</v>
      </c>
      <c r="F104" s="51">
        <f t="shared" si="46"/>
        <v>54890</v>
      </c>
      <c r="G104" s="51">
        <f t="shared" si="46"/>
        <v>26952</v>
      </c>
      <c r="H104" s="51">
        <f t="shared" si="46"/>
        <v>5029.5</v>
      </c>
      <c r="I104" s="51">
        <f t="shared" si="46"/>
        <v>174</v>
      </c>
      <c r="J104" s="51">
        <f t="shared" si="46"/>
        <v>0</v>
      </c>
      <c r="K104" s="51">
        <f t="shared" si="46"/>
        <v>36610.5</v>
      </c>
      <c r="L104" s="51">
        <f t="shared" si="46"/>
        <v>38095</v>
      </c>
      <c r="M104" s="51">
        <f t="shared" si="46"/>
        <v>25686</v>
      </c>
      <c r="N104" s="51">
        <f t="shared" si="46"/>
        <v>3353</v>
      </c>
      <c r="O104" s="51">
        <f t="shared" si="46"/>
        <v>6354</v>
      </c>
      <c r="P104" s="51">
        <f t="shared" si="46"/>
        <v>355</v>
      </c>
      <c r="Q104" s="51">
        <f t="shared" si="46"/>
        <v>91</v>
      </c>
      <c r="R104" s="51">
        <f t="shared" si="46"/>
        <v>0</v>
      </c>
      <c r="S104" s="51">
        <f t="shared" si="46"/>
        <v>2256</v>
      </c>
      <c r="T104" s="51">
        <f t="shared" si="46"/>
        <v>111352</v>
      </c>
      <c r="U104" s="51">
        <f t="shared" si="46"/>
        <v>7238</v>
      </c>
      <c r="V104" s="51">
        <f t="shared" si="46"/>
        <v>49568</v>
      </c>
      <c r="W104" s="51">
        <f t="shared" si="46"/>
        <v>18785</v>
      </c>
      <c r="X104" s="51">
        <f t="shared" si="46"/>
        <v>4662.5</v>
      </c>
      <c r="Y104" s="51">
        <f t="shared" si="46"/>
        <v>55</v>
      </c>
      <c r="Z104" s="51">
        <f t="shared" si="46"/>
        <v>0</v>
      </c>
      <c r="AA104" s="51">
        <f t="shared" si="46"/>
        <v>31043.5</v>
      </c>
      <c r="AB104" s="51">
        <f t="shared" si="46"/>
        <v>11908</v>
      </c>
      <c r="AC104" s="51">
        <f t="shared" si="46"/>
        <v>0</v>
      </c>
      <c r="AD104" s="51">
        <f t="shared" si="46"/>
        <v>2333</v>
      </c>
      <c r="AE104" s="51">
        <f t="shared" si="46"/>
        <v>0</v>
      </c>
      <c r="AF104" s="51">
        <f t="shared" si="46"/>
        <v>0</v>
      </c>
      <c r="AG104" s="51">
        <f t="shared" si="46"/>
        <v>0</v>
      </c>
      <c r="AH104" s="51">
        <f t="shared" si="46"/>
        <v>0</v>
      </c>
      <c r="AI104" s="51">
        <f t="shared" si="46"/>
        <v>9575</v>
      </c>
      <c r="AJ104" s="51">
        <f t="shared" si="46"/>
        <v>26290</v>
      </c>
      <c r="AK104" s="51">
        <f t="shared" si="46"/>
        <v>343</v>
      </c>
      <c r="AL104" s="51">
        <f t="shared" si="46"/>
        <v>25160</v>
      </c>
      <c r="AM104" s="51">
        <f t="shared" si="46"/>
        <v>279</v>
      </c>
      <c r="AN104" s="51">
        <f t="shared" si="46"/>
        <v>2</v>
      </c>
      <c r="AO104" s="51">
        <f t="shared" si="46"/>
        <v>0</v>
      </c>
      <c r="AP104" s="51">
        <f t="shared" si="46"/>
        <v>0</v>
      </c>
      <c r="AQ104" s="51">
        <f t="shared" si="46"/>
        <v>506</v>
      </c>
      <c r="AR104" s="51">
        <f t="shared" si="46"/>
        <v>58626</v>
      </c>
      <c r="AS104" s="51">
        <f t="shared" si="46"/>
        <v>6895</v>
      </c>
      <c r="AT104" s="51">
        <f t="shared" si="46"/>
        <v>22075</v>
      </c>
      <c r="AU104" s="51">
        <f t="shared" si="46"/>
        <v>18506</v>
      </c>
      <c r="AV104" s="51">
        <f t="shared" si="46"/>
        <v>4660.5</v>
      </c>
      <c r="AW104" s="51">
        <f t="shared" si="46"/>
        <v>55</v>
      </c>
      <c r="AX104" s="51">
        <f t="shared" si="46"/>
        <v>0</v>
      </c>
      <c r="AY104" s="51">
        <f t="shared" si="46"/>
        <v>6434.5</v>
      </c>
      <c r="AZ104" s="51">
        <f t="shared" si="46"/>
        <v>4924</v>
      </c>
      <c r="BA104" s="51">
        <f t="shared" si="46"/>
        <v>0</v>
      </c>
      <c r="BB104" s="51">
        <f t="shared" si="46"/>
        <v>0</v>
      </c>
      <c r="BC104" s="51">
        <f t="shared" si="46"/>
        <v>0</v>
      </c>
      <c r="BD104" s="51">
        <f t="shared" si="46"/>
        <v>0</v>
      </c>
      <c r="BE104" s="51">
        <f t="shared" si="46"/>
        <v>0</v>
      </c>
      <c r="BF104" s="51">
        <f t="shared" si="46"/>
        <v>0</v>
      </c>
      <c r="BG104" s="51">
        <f t="shared" si="46"/>
        <v>4924</v>
      </c>
      <c r="BH104" s="51">
        <f t="shared" si="46"/>
        <v>9604</v>
      </c>
      <c r="BI104" s="51">
        <f t="shared" si="46"/>
        <v>0</v>
      </c>
      <c r="BJ104" s="51">
        <f t="shared" si="46"/>
        <v>0</v>
      </c>
      <c r="BK104" s="51">
        <f t="shared" si="46"/>
        <v>0</v>
      </c>
      <c r="BL104" s="51">
        <f t="shared" si="46"/>
        <v>0</v>
      </c>
      <c r="BM104" s="51">
        <f t="shared" si="46"/>
        <v>0</v>
      </c>
      <c r="BN104" s="51">
        <f t="shared" si="46"/>
        <v>0</v>
      </c>
      <c r="BO104" s="51">
        <f t="shared" si="46"/>
        <v>9604</v>
      </c>
      <c r="BP104" s="51">
        <f t="shared" si="46"/>
        <v>114251</v>
      </c>
      <c r="BQ104" s="51">
        <f aca="true" t="shared" si="47" ref="BQ104:BW104">SUM(BQ7:BQ103)</f>
        <v>107118</v>
      </c>
      <c r="BR104" s="51">
        <f t="shared" si="47"/>
        <v>1969</v>
      </c>
      <c r="BS104" s="51">
        <f t="shared" si="47"/>
        <v>1813</v>
      </c>
      <c r="BT104" s="51">
        <f t="shared" si="47"/>
        <v>12</v>
      </c>
      <c r="BU104" s="51">
        <f t="shared" si="47"/>
        <v>28</v>
      </c>
      <c r="BV104" s="51">
        <f t="shared" si="47"/>
        <v>0</v>
      </c>
      <c r="BW104" s="51">
        <f t="shared" si="47"/>
        <v>3311</v>
      </c>
    </row>
  </sheetData>
  <mergeCells count="85">
    <mergeCell ref="A104:C104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2004-03-03T00:16:59Z</dcterms:modified>
  <cp:category/>
  <cp:version/>
  <cp:contentType/>
  <cp:contentStatus/>
</cp:coreProperties>
</file>