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'ごみ処理概要'!$A$2:$AQ$60</definedName>
    <definedName name="_xlnm.Print_Area" localSheetId="2">'ごみ処理量内訳'!$A$2:$AJ$60</definedName>
    <definedName name="_xlnm.Print_Area" localSheetId="1">'ごみ搬入量内訳'!$A$2:$AH$60</definedName>
    <definedName name="_xlnm.Print_Area" localSheetId="3">'資源化量内訳'!$A$2:$BW$60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<sst xmlns="http://schemas.openxmlformats.org/spreadsheetml/2006/main" count="1095" uniqueCount="211">
  <si>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</si>
  <si>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</si>
  <si>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</si>
  <si>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</si>
  <si>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</si>
  <si>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</si>
  <si>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</si>
  <si>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</si>
  <si>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</si>
  <si>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</si>
  <si>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</si>
  <si>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</si>
  <si>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</si>
  <si>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</si>
  <si>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</si>
  <si>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</si>
  <si>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</si>
  <si>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</si>
  <si>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</si>
  <si>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</si>
  <si>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</si>
  <si>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</si>
  <si>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</si>
  <si>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</si>
  <si>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</si>
  <si>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</si>
  <si>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</si>
  <si>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</si>
  <si>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</si>
  <si>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</si>
  <si>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</si>
  <si>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</si>
  <si>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</si>
  <si>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</si>
  <si>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</si>
  <si>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</si>
  <si>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</si>
  <si>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</si>
  <si>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</si>
  <si>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</si>
  <si>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</si>
  <si>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</si>
  <si>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</si>
  <si>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</si>
  <si>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</si>
  <si>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</si>
  <si>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</si>
  <si>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</si>
  <si>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</si>
  <si>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</si>
  <si>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</si>
  <si>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</si>
  <si>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</si>
  <si>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</si>
  <si>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</si>
  <si>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</si>
  <si>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</si>
  <si>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</si>
  <si>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</si>
  <si>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</si>
  <si>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</si>
  <si>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</si>
  <si>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</si>
  <si>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</si>
  <si>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</si>
  <si>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</si>
  <si>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</si>
  <si>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</si>
  <si>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</si>
  <si>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</si>
  <si>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ﾍﾟｯﾄﾎﾞﾄﾙ</t>
  </si>
  <si>
    <t>ﾌﾟﾗｽﾁｯｸ類</t>
  </si>
  <si>
    <t>春野町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</si>
  <si>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</si>
  <si>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</si>
  <si>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</si>
  <si>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</si>
  <si>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</si>
  <si>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</si>
  <si>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</si>
  <si>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</si>
  <si>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</si>
  <si>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</si>
  <si>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</si>
  <si>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</si>
  <si>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</si>
  <si>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</si>
  <si>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</si>
  <si>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</si>
  <si>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</si>
  <si>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</si>
  <si>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</si>
  <si>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</si>
  <si>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</si>
  <si>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</si>
  <si>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</si>
  <si>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</si>
  <si>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</si>
  <si>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</si>
  <si>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</si>
  <si>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</si>
  <si>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</si>
  <si>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</si>
  <si>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</si>
  <si>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</si>
  <si>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</si>
  <si>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</si>
  <si>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</si>
  <si>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</si>
  <si>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</si>
  <si>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</si>
  <si>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</si>
  <si>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</si>
  <si>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</si>
  <si>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</si>
  <si>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</si>
  <si>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</si>
  <si>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</si>
  <si>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</si>
  <si>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</si>
  <si>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</si>
  <si>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</si>
  <si>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</si>
  <si>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</si>
  <si>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</si>
  <si>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</si>
  <si>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</si>
  <si>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</si>
  <si>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</si>
  <si>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</si>
  <si>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</si>
  <si>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</si>
  <si>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</si>
  <si>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</si>
  <si>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</si>
  <si>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</si>
  <si>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</si>
  <si>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</si>
  <si>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</si>
  <si>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</si>
  <si>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</si>
  <si>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</si>
  <si>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</si>
  <si>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</si>
  <si>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</si>
  <si>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</si>
  <si>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</si>
  <si>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</si>
  <si>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</si>
  <si>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</si>
  <si>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</si>
  <si>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</si>
  <si>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</si>
  <si>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</si>
  <si>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</si>
  <si>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</si>
  <si>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</si>
  <si>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</si>
  <si>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</si>
  <si>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</si>
  <si>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</si>
  <si>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</si>
  <si>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</si>
  <si>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</si>
  <si>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</si>
  <si>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</si>
  <si>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</si>
  <si>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</si>
  <si>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</si>
  <si>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</si>
  <si>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</si>
  <si>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</si>
  <si>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</si>
  <si>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</si>
  <si>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</si>
  <si>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梼原町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</si>
  <si>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</si>
  <si>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</si>
  <si>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</si>
  <si>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</si>
  <si>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</si>
  <si>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</si>
  <si>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</si>
  <si>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</si>
  <si>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</si>
  <si>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</si>
  <si>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</si>
  <si>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</si>
  <si>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</si>
  <si>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</si>
  <si>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</si>
  <si>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</si>
  <si>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</si>
  <si>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</si>
  <si>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</si>
  <si>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</si>
  <si>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</si>
  <si>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</si>
  <si>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</si>
  <si>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</si>
  <si>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高知県合計</t>
  </si>
  <si>
    <t>安田町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</si>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</sst>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56</v>
      </c>
      <c r="B2" s="62" t="s">
        <v>57</v>
      </c>
      <c r="C2" s="67" t="s">
        <v>58</v>
      </c>
      <c r="D2" s="59" t="s">
        <v>74</v>
      </c>
      <c r="E2" s="60"/>
      <c r="F2" s="59" t="s">
        <v>75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76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77</v>
      </c>
      <c r="AF2" s="59" t="s">
        <v>78</v>
      </c>
      <c r="AG2" s="77"/>
      <c r="AH2" s="77"/>
      <c r="AI2" s="77"/>
      <c r="AJ2" s="77"/>
      <c r="AK2" s="77"/>
      <c r="AL2" s="78"/>
      <c r="AM2" s="71" t="s">
        <v>79</v>
      </c>
      <c r="AN2" s="59" t="s">
        <v>80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81</v>
      </c>
      <c r="F3" s="67" t="s">
        <v>82</v>
      </c>
      <c r="G3" s="67" t="s">
        <v>83</v>
      </c>
      <c r="H3" s="67" t="s">
        <v>84</v>
      </c>
      <c r="I3" s="14" t="s">
        <v>15</v>
      </c>
      <c r="J3" s="71" t="s">
        <v>85</v>
      </c>
      <c r="K3" s="71" t="s">
        <v>86</v>
      </c>
      <c r="L3" s="71" t="s">
        <v>87</v>
      </c>
      <c r="M3" s="70"/>
      <c r="N3" s="67" t="s">
        <v>88</v>
      </c>
      <c r="O3" s="67" t="s">
        <v>44</v>
      </c>
      <c r="P3" s="82" t="s">
        <v>16</v>
      </c>
      <c r="Q3" s="83"/>
      <c r="R3" s="83"/>
      <c r="S3" s="83"/>
      <c r="T3" s="83"/>
      <c r="U3" s="84"/>
      <c r="V3" s="16" t="s">
        <v>203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59</v>
      </c>
      <c r="AG3" s="67" t="s">
        <v>23</v>
      </c>
      <c r="AH3" s="67" t="s">
        <v>60</v>
      </c>
      <c r="AI3" s="67" t="s">
        <v>61</v>
      </c>
      <c r="AJ3" s="67" t="s">
        <v>62</v>
      </c>
      <c r="AK3" s="67" t="s">
        <v>63</v>
      </c>
      <c r="AL3" s="14" t="s">
        <v>17</v>
      </c>
      <c r="AM3" s="76"/>
      <c r="AN3" s="67" t="s">
        <v>64</v>
      </c>
      <c r="AO3" s="67" t="s">
        <v>65</v>
      </c>
      <c r="AP3" s="67" t="s">
        <v>66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67</v>
      </c>
      <c r="R4" s="8" t="s">
        <v>68</v>
      </c>
      <c r="S4" s="8" t="s">
        <v>90</v>
      </c>
      <c r="T4" s="8" t="s">
        <v>91</v>
      </c>
      <c r="U4" s="8" t="s">
        <v>92</v>
      </c>
      <c r="V4" s="14" t="s">
        <v>15</v>
      </c>
      <c r="W4" s="8" t="s">
        <v>18</v>
      </c>
      <c r="X4" s="8" t="s">
        <v>39</v>
      </c>
      <c r="Y4" s="8" t="s">
        <v>19</v>
      </c>
      <c r="Z4" s="20" t="s">
        <v>46</v>
      </c>
      <c r="AA4" s="8" t="s">
        <v>20</v>
      </c>
      <c r="AB4" s="20" t="s">
        <v>69</v>
      </c>
      <c r="AC4" s="8" t="s">
        <v>40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93</v>
      </c>
      <c r="G6" s="24" t="s">
        <v>93</v>
      </c>
      <c r="H6" s="24" t="s">
        <v>93</v>
      </c>
      <c r="I6" s="24" t="s">
        <v>93</v>
      </c>
      <c r="J6" s="25" t="s">
        <v>22</v>
      </c>
      <c r="K6" s="25" t="s">
        <v>22</v>
      </c>
      <c r="L6" s="25" t="s">
        <v>22</v>
      </c>
      <c r="M6" s="24" t="s">
        <v>93</v>
      </c>
      <c r="N6" s="24" t="s">
        <v>93</v>
      </c>
      <c r="O6" s="24" t="s">
        <v>93</v>
      </c>
      <c r="P6" s="24" t="s">
        <v>93</v>
      </c>
      <c r="Q6" s="24" t="s">
        <v>93</v>
      </c>
      <c r="R6" s="24" t="s">
        <v>93</v>
      </c>
      <c r="S6" s="24" t="s">
        <v>93</v>
      </c>
      <c r="T6" s="24" t="s">
        <v>93</v>
      </c>
      <c r="U6" s="24" t="s">
        <v>93</v>
      </c>
      <c r="V6" s="24" t="s">
        <v>93</v>
      </c>
      <c r="W6" s="24" t="s">
        <v>93</v>
      </c>
      <c r="X6" s="24" t="s">
        <v>93</v>
      </c>
      <c r="Y6" s="24" t="s">
        <v>93</v>
      </c>
      <c r="Z6" s="24" t="s">
        <v>93</v>
      </c>
      <c r="AA6" s="24" t="s">
        <v>93</v>
      </c>
      <c r="AB6" s="24" t="s">
        <v>93</v>
      </c>
      <c r="AC6" s="24" t="s">
        <v>93</v>
      </c>
      <c r="AD6" s="24" t="s">
        <v>93</v>
      </c>
      <c r="AE6" s="24" t="s">
        <v>94</v>
      </c>
      <c r="AF6" s="24" t="s">
        <v>93</v>
      </c>
      <c r="AG6" s="24" t="s">
        <v>93</v>
      </c>
      <c r="AH6" s="24" t="s">
        <v>93</v>
      </c>
      <c r="AI6" s="24" t="s">
        <v>93</v>
      </c>
      <c r="AJ6" s="24" t="s">
        <v>93</v>
      </c>
      <c r="AK6" s="24" t="s">
        <v>93</v>
      </c>
      <c r="AL6" s="24" t="s">
        <v>93</v>
      </c>
      <c r="AM6" s="24" t="s">
        <v>94</v>
      </c>
      <c r="AN6" s="24" t="s">
        <v>93</v>
      </c>
      <c r="AO6" s="24" t="s">
        <v>93</v>
      </c>
      <c r="AP6" s="24" t="s">
        <v>93</v>
      </c>
      <c r="AQ6" s="24" t="s">
        <v>93</v>
      </c>
    </row>
    <row r="7" spans="1:43" ht="13.5">
      <c r="A7" s="26" t="s">
        <v>95</v>
      </c>
      <c r="B7" s="49" t="s">
        <v>96</v>
      </c>
      <c r="C7" s="50" t="s">
        <v>97</v>
      </c>
      <c r="D7" s="51">
        <v>327469</v>
      </c>
      <c r="E7" s="51">
        <v>327469</v>
      </c>
      <c r="F7" s="51">
        <f>'ごみ搬入量内訳'!H7</f>
        <v>137726</v>
      </c>
      <c r="G7" s="51">
        <f>'ごみ搬入量内訳'!AG7</f>
        <v>10793</v>
      </c>
      <c r="H7" s="51">
        <f>'ごみ搬入量内訳'!AH7</f>
        <v>0</v>
      </c>
      <c r="I7" s="51">
        <f aca="true" t="shared" si="0" ref="I7:I33">SUM(F7:H7)</f>
        <v>148519</v>
      </c>
      <c r="J7" s="51">
        <f aca="true" t="shared" si="1" ref="J7:J33">I7/D7/365*1000000</f>
        <v>1242.5645476763104</v>
      </c>
      <c r="K7" s="51">
        <f>('ごみ搬入量内訳'!E7+'ごみ搬入量内訳'!AH7)/'ごみ処理概要'!D7/365*1000000</f>
        <v>830.7635686690745</v>
      </c>
      <c r="L7" s="51">
        <f>'ごみ搬入量内訳'!F7/'ごみ処理概要'!D7/365*1000000</f>
        <v>411.8009790072359</v>
      </c>
      <c r="M7" s="51">
        <f>'資源化量内訳'!BP7</f>
        <v>0</v>
      </c>
      <c r="N7" s="51">
        <f>'ごみ処理量内訳'!E7</f>
        <v>113097</v>
      </c>
      <c r="O7" s="51">
        <f>'ごみ処理量内訳'!L7</f>
        <v>8800</v>
      </c>
      <c r="P7" s="51">
        <f aca="true" t="shared" si="2" ref="P7:P33">SUM(Q7:U7)</f>
        <v>12839</v>
      </c>
      <c r="Q7" s="51">
        <f>'ごみ処理量内訳'!G7</f>
        <v>1616</v>
      </c>
      <c r="R7" s="51">
        <f>'ごみ処理量内訳'!H7</f>
        <v>11223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33">SUM(W7:AC7)</f>
        <v>12802</v>
      </c>
      <c r="W7" s="51">
        <f>'資源化量内訳'!M7</f>
        <v>11644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1158</v>
      </c>
      <c r="AC7" s="51">
        <f>'資源化量内訳'!S7</f>
        <v>0</v>
      </c>
      <c r="AD7" s="51">
        <f aca="true" t="shared" si="4" ref="AD7:AD33">N7+O7+P7+V7</f>
        <v>147538</v>
      </c>
      <c r="AE7" s="52">
        <f aca="true" t="shared" si="5" ref="AE7:AE33">(N7+P7+V7)/AD7*100</f>
        <v>94.03543493879542</v>
      </c>
      <c r="AF7" s="51">
        <f>'資源化量内訳'!AB7</f>
        <v>272</v>
      </c>
      <c r="AG7" s="51">
        <f>'資源化量内訳'!AJ7</f>
        <v>0</v>
      </c>
      <c r="AH7" s="51">
        <f>'資源化量内訳'!AR7</f>
        <v>8146</v>
      </c>
      <c r="AI7" s="51">
        <f>'資源化量内訳'!AZ7</f>
        <v>0</v>
      </c>
      <c r="AJ7" s="51">
        <f>'資源化量内訳'!BH7</f>
        <v>0</v>
      </c>
      <c r="AK7" s="51" t="s">
        <v>73</v>
      </c>
      <c r="AL7" s="51">
        <f aca="true" t="shared" si="6" ref="AL7:AL33">SUM(AF7:AJ7)</f>
        <v>8418</v>
      </c>
      <c r="AM7" s="52">
        <f aca="true" t="shared" si="7" ref="AM7:AM33">(V7+AL7+M7)/(M7+AD7)*100</f>
        <v>14.38273529531375</v>
      </c>
      <c r="AN7" s="51">
        <f>'ごみ処理量内訳'!AC7</f>
        <v>8800</v>
      </c>
      <c r="AO7" s="51">
        <f>'ごみ処理量内訳'!AD7</f>
        <v>12413</v>
      </c>
      <c r="AP7" s="51">
        <f>'ごみ処理量内訳'!AE7</f>
        <v>3077</v>
      </c>
      <c r="AQ7" s="51">
        <f aca="true" t="shared" si="8" ref="AQ7:AQ33">SUM(AN7:AP7)</f>
        <v>24290</v>
      </c>
    </row>
    <row r="8" spans="1:43" ht="13.5">
      <c r="A8" s="26" t="s">
        <v>95</v>
      </c>
      <c r="B8" s="49" t="s">
        <v>98</v>
      </c>
      <c r="C8" s="50" t="s">
        <v>99</v>
      </c>
      <c r="D8" s="51">
        <v>20478</v>
      </c>
      <c r="E8" s="51">
        <v>20478</v>
      </c>
      <c r="F8" s="51">
        <f>'ごみ搬入量内訳'!H8</f>
        <v>5848</v>
      </c>
      <c r="G8" s="51">
        <f>'ごみ搬入量内訳'!AG8</f>
        <v>2077</v>
      </c>
      <c r="H8" s="51">
        <f>'ごみ搬入量内訳'!AH8</f>
        <v>11</v>
      </c>
      <c r="I8" s="51">
        <f t="shared" si="0"/>
        <v>7936</v>
      </c>
      <c r="J8" s="51">
        <f t="shared" si="1"/>
        <v>1061.7475218978736</v>
      </c>
      <c r="K8" s="51">
        <f>('ごみ搬入量内訳'!E8+'ごみ搬入量内訳'!AH8)/'ごみ処理概要'!D8/365*1000000</f>
        <v>783.8682876511646</v>
      </c>
      <c r="L8" s="51">
        <f>'ごみ搬入量内訳'!F8/'ごみ処理概要'!D8/365*1000000</f>
        <v>277.87923424670913</v>
      </c>
      <c r="M8" s="51">
        <f>'資源化量内訳'!BP8</f>
        <v>8</v>
      </c>
      <c r="N8" s="51">
        <f>'ごみ処理量内訳'!E8</f>
        <v>3987</v>
      </c>
      <c r="O8" s="51">
        <f>'ごみ処理量内訳'!L8</f>
        <v>1566</v>
      </c>
      <c r="P8" s="51">
        <f t="shared" si="2"/>
        <v>2372</v>
      </c>
      <c r="Q8" s="51">
        <f>'ごみ処理量内訳'!G8</f>
        <v>0</v>
      </c>
      <c r="R8" s="51">
        <f>'ごみ処理量内訳'!H8</f>
        <v>2372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0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7925</v>
      </c>
      <c r="AE8" s="52">
        <f t="shared" si="5"/>
        <v>80.2397476340694</v>
      </c>
      <c r="AF8" s="51">
        <f>'資源化量内訳'!AB8</f>
        <v>0</v>
      </c>
      <c r="AG8" s="51">
        <f>'資源化量内訳'!AJ8</f>
        <v>0</v>
      </c>
      <c r="AH8" s="51">
        <f>'資源化量内訳'!AR8</f>
        <v>1484</v>
      </c>
      <c r="AI8" s="51">
        <f>'資源化量内訳'!AZ8</f>
        <v>0</v>
      </c>
      <c r="AJ8" s="51">
        <f>'資源化量内訳'!BH8</f>
        <v>0</v>
      </c>
      <c r="AK8" s="51" t="s">
        <v>73</v>
      </c>
      <c r="AL8" s="51">
        <f t="shared" si="6"/>
        <v>1484</v>
      </c>
      <c r="AM8" s="52">
        <f t="shared" si="7"/>
        <v>18.807512920710952</v>
      </c>
      <c r="AN8" s="51">
        <f>'ごみ処理量内訳'!AC8</f>
        <v>1566</v>
      </c>
      <c r="AO8" s="51">
        <f>'ごみ処理量内訳'!AD8</f>
        <v>509</v>
      </c>
      <c r="AP8" s="51">
        <f>'ごみ処理量内訳'!AE8</f>
        <v>616</v>
      </c>
      <c r="AQ8" s="51">
        <f t="shared" si="8"/>
        <v>2691</v>
      </c>
    </row>
    <row r="9" spans="1:43" ht="13.5">
      <c r="A9" s="26" t="s">
        <v>95</v>
      </c>
      <c r="B9" s="49" t="s">
        <v>100</v>
      </c>
      <c r="C9" s="50" t="s">
        <v>101</v>
      </c>
      <c r="D9" s="51">
        <v>21964</v>
      </c>
      <c r="E9" s="51">
        <v>21964</v>
      </c>
      <c r="F9" s="51">
        <f>'ごみ搬入量内訳'!H9</f>
        <v>6054</v>
      </c>
      <c r="G9" s="51">
        <f>'ごみ搬入量内訳'!AG9</f>
        <v>1201</v>
      </c>
      <c r="H9" s="51">
        <f>'ごみ搬入量内訳'!AH9</f>
        <v>0</v>
      </c>
      <c r="I9" s="51">
        <f t="shared" si="0"/>
        <v>7255</v>
      </c>
      <c r="J9" s="51">
        <f t="shared" si="1"/>
        <v>904.9677804028009</v>
      </c>
      <c r="K9" s="51">
        <f>('ごみ搬入量内訳'!E9+'ごみ搬入量内訳'!AH9)/'ごみ処理概要'!D9/365*1000000</f>
        <v>761.6448335133706</v>
      </c>
      <c r="L9" s="51">
        <f>'ごみ搬入量内訳'!F9/'ごみ処理概要'!D9/365*1000000</f>
        <v>143.32294688943054</v>
      </c>
      <c r="M9" s="51">
        <f>'資源化量内訳'!BP9</f>
        <v>0</v>
      </c>
      <c r="N9" s="51">
        <f>'ごみ処理量内訳'!E9</f>
        <v>4085</v>
      </c>
      <c r="O9" s="51">
        <f>'ごみ処理量内訳'!L9</f>
        <v>0</v>
      </c>
      <c r="P9" s="51">
        <f t="shared" si="2"/>
        <v>1984</v>
      </c>
      <c r="Q9" s="51">
        <f>'ごみ処理量内訳'!G9</f>
        <v>208</v>
      </c>
      <c r="R9" s="51">
        <f>'ごみ処理量内訳'!H9</f>
        <v>825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951</v>
      </c>
      <c r="V9" s="51">
        <f t="shared" si="3"/>
        <v>1186</v>
      </c>
      <c r="W9" s="51">
        <f>'資源化量内訳'!M9</f>
        <v>1089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97</v>
      </c>
      <c r="AC9" s="51">
        <f>'資源化量内訳'!S9</f>
        <v>0</v>
      </c>
      <c r="AD9" s="51">
        <f t="shared" si="4"/>
        <v>7255</v>
      </c>
      <c r="AE9" s="52">
        <f t="shared" si="5"/>
        <v>100</v>
      </c>
      <c r="AF9" s="51">
        <f>'資源化量内訳'!AB9</f>
        <v>0</v>
      </c>
      <c r="AG9" s="51">
        <f>'資源化量内訳'!AJ9</f>
        <v>0</v>
      </c>
      <c r="AH9" s="51">
        <f>'資源化量内訳'!AR9</f>
        <v>825</v>
      </c>
      <c r="AI9" s="51">
        <f>'資源化量内訳'!AZ9</f>
        <v>0</v>
      </c>
      <c r="AJ9" s="51">
        <f>'資源化量内訳'!BH9</f>
        <v>0</v>
      </c>
      <c r="AK9" s="51" t="s">
        <v>73</v>
      </c>
      <c r="AL9" s="51">
        <f t="shared" si="6"/>
        <v>825</v>
      </c>
      <c r="AM9" s="52">
        <f t="shared" si="7"/>
        <v>27.718814610613368</v>
      </c>
      <c r="AN9" s="51">
        <f>'ごみ処理量内訳'!AC9</f>
        <v>0</v>
      </c>
      <c r="AO9" s="51">
        <f>'ごみ処理量内訳'!AD9</f>
        <v>540</v>
      </c>
      <c r="AP9" s="51">
        <f>'ごみ処理量内訳'!AE9</f>
        <v>951</v>
      </c>
      <c r="AQ9" s="51">
        <f t="shared" si="8"/>
        <v>1491</v>
      </c>
    </row>
    <row r="10" spans="1:43" ht="13.5">
      <c r="A10" s="26" t="s">
        <v>95</v>
      </c>
      <c r="B10" s="49" t="s">
        <v>102</v>
      </c>
      <c r="C10" s="50" t="s">
        <v>103</v>
      </c>
      <c r="D10" s="51">
        <v>50351</v>
      </c>
      <c r="E10" s="51">
        <v>50268</v>
      </c>
      <c r="F10" s="51">
        <f>'ごみ搬入量内訳'!H10</f>
        <v>17623</v>
      </c>
      <c r="G10" s="51">
        <f>'ごみ搬入量内訳'!AG10</f>
        <v>1182</v>
      </c>
      <c r="H10" s="51">
        <f>'ごみ搬入量内訳'!AH10</f>
        <v>340</v>
      </c>
      <c r="I10" s="51">
        <f t="shared" si="0"/>
        <v>19145</v>
      </c>
      <c r="J10" s="51">
        <f t="shared" si="1"/>
        <v>1041.7281641778823</v>
      </c>
      <c r="K10" s="51">
        <f>('ごみ搬入量内訳'!E10+'ごみ搬入量内訳'!AH10)/'ごみ処理概要'!D10/365*1000000</f>
        <v>824.8941744025435</v>
      </c>
      <c r="L10" s="51">
        <f>'ごみ搬入量内訳'!F10/'ごみ処理概要'!D10/365*1000000</f>
        <v>216.83398977533878</v>
      </c>
      <c r="M10" s="51">
        <f>'資源化量内訳'!BP10</f>
        <v>229</v>
      </c>
      <c r="N10" s="51">
        <f>'ごみ処理量内訳'!E10</f>
        <v>13374</v>
      </c>
      <c r="O10" s="51">
        <f>'ごみ処理量内訳'!L10</f>
        <v>2243</v>
      </c>
      <c r="P10" s="51">
        <f t="shared" si="2"/>
        <v>1578</v>
      </c>
      <c r="Q10" s="51">
        <f>'ごみ処理量内訳'!G10</f>
        <v>0</v>
      </c>
      <c r="R10" s="51">
        <f>'ごみ処理量内訳'!H10</f>
        <v>1578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1762</v>
      </c>
      <c r="W10" s="51">
        <f>'資源化量内訳'!M10</f>
        <v>1646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116</v>
      </c>
      <c r="AC10" s="51">
        <f>'資源化量内訳'!S10</f>
        <v>0</v>
      </c>
      <c r="AD10" s="51">
        <f t="shared" si="4"/>
        <v>18957</v>
      </c>
      <c r="AE10" s="52">
        <f t="shared" si="5"/>
        <v>88.16795906525294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1426</v>
      </c>
      <c r="AI10" s="51">
        <f>'資源化量内訳'!AZ10</f>
        <v>0</v>
      </c>
      <c r="AJ10" s="51">
        <f>'資源化量内訳'!BH10</f>
        <v>0</v>
      </c>
      <c r="AK10" s="51" t="s">
        <v>73</v>
      </c>
      <c r="AL10" s="51">
        <f t="shared" si="6"/>
        <v>1426</v>
      </c>
      <c r="AM10" s="52">
        <f t="shared" si="7"/>
        <v>17.809861357239654</v>
      </c>
      <c r="AN10" s="51">
        <f>'ごみ処理量内訳'!AC10</f>
        <v>2243</v>
      </c>
      <c r="AO10" s="51">
        <f>'ごみ処理量内訳'!AD10</f>
        <v>1331</v>
      </c>
      <c r="AP10" s="51">
        <f>'ごみ処理量内訳'!AE10</f>
        <v>152</v>
      </c>
      <c r="AQ10" s="51">
        <f t="shared" si="8"/>
        <v>3726</v>
      </c>
    </row>
    <row r="11" spans="1:43" ht="13.5">
      <c r="A11" s="26" t="s">
        <v>95</v>
      </c>
      <c r="B11" s="49" t="s">
        <v>104</v>
      </c>
      <c r="C11" s="50" t="s">
        <v>105</v>
      </c>
      <c r="D11" s="51">
        <v>31002</v>
      </c>
      <c r="E11" s="51">
        <v>31002</v>
      </c>
      <c r="F11" s="51">
        <f>'ごみ搬入量内訳'!H11</f>
        <v>7420</v>
      </c>
      <c r="G11" s="51">
        <f>'ごみ搬入量内訳'!AG11</f>
        <v>3060</v>
      </c>
      <c r="H11" s="51">
        <f>'ごみ搬入量内訳'!AH11</f>
        <v>0</v>
      </c>
      <c r="I11" s="51">
        <f t="shared" si="0"/>
        <v>10480</v>
      </c>
      <c r="J11" s="51">
        <f t="shared" si="1"/>
        <v>926.1444025263946</v>
      </c>
      <c r="K11" s="51">
        <f>('ごみ搬入量内訳'!E11+'ごみ搬入量内訳'!AH11)/'ごみ処理概要'!D11/365*1000000</f>
        <v>727.1294030522114</v>
      </c>
      <c r="L11" s="51">
        <f>'ごみ搬入量内訳'!F11/'ごみ処理概要'!D11/365*1000000</f>
        <v>199.01499947418327</v>
      </c>
      <c r="M11" s="51">
        <f>'資源化量内訳'!BP11</f>
        <v>0</v>
      </c>
      <c r="N11" s="51">
        <f>'ごみ処理量内訳'!E11</f>
        <v>8022</v>
      </c>
      <c r="O11" s="51">
        <f>'ごみ処理量内訳'!L11</f>
        <v>0</v>
      </c>
      <c r="P11" s="51">
        <f t="shared" si="2"/>
        <v>2458</v>
      </c>
      <c r="Q11" s="51">
        <f>'ごみ処理量内訳'!G11</f>
        <v>880</v>
      </c>
      <c r="R11" s="51">
        <f>'ごみ処理量内訳'!H11</f>
        <v>1578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10480</v>
      </c>
      <c r="AE11" s="52">
        <f t="shared" si="5"/>
        <v>100</v>
      </c>
      <c r="AF11" s="51">
        <f>'資源化量内訳'!AB11</f>
        <v>0</v>
      </c>
      <c r="AG11" s="51">
        <f>'資源化量内訳'!AJ11</f>
        <v>363</v>
      </c>
      <c r="AH11" s="51">
        <f>'資源化量内訳'!AR11</f>
        <v>1578</v>
      </c>
      <c r="AI11" s="51">
        <f>'資源化量内訳'!AZ11</f>
        <v>0</v>
      </c>
      <c r="AJ11" s="51">
        <f>'資源化量内訳'!BH11</f>
        <v>0</v>
      </c>
      <c r="AK11" s="51" t="s">
        <v>73</v>
      </c>
      <c r="AL11" s="51">
        <f t="shared" si="6"/>
        <v>1941</v>
      </c>
      <c r="AM11" s="52">
        <f t="shared" si="7"/>
        <v>18.520992366412216</v>
      </c>
      <c r="AN11" s="51">
        <f>'ごみ処理量内訳'!AC11</f>
        <v>0</v>
      </c>
      <c r="AO11" s="51">
        <f>'ごみ処理量内訳'!AD11</f>
        <v>1087</v>
      </c>
      <c r="AP11" s="51">
        <f>'ごみ処理量内訳'!AE11</f>
        <v>224</v>
      </c>
      <c r="AQ11" s="51">
        <f t="shared" si="8"/>
        <v>1311</v>
      </c>
    </row>
    <row r="12" spans="1:43" ht="13.5">
      <c r="A12" s="26" t="s">
        <v>95</v>
      </c>
      <c r="B12" s="49" t="s">
        <v>106</v>
      </c>
      <c r="C12" s="50" t="s">
        <v>107</v>
      </c>
      <c r="D12" s="51">
        <v>27840</v>
      </c>
      <c r="E12" s="51">
        <v>27840</v>
      </c>
      <c r="F12" s="51">
        <f>'ごみ搬入量内訳'!H12</f>
        <v>15244</v>
      </c>
      <c r="G12" s="51">
        <f>'ごみ搬入量内訳'!AG12</f>
        <v>931</v>
      </c>
      <c r="H12" s="51">
        <f>'ごみ搬入量内訳'!AH12</f>
        <v>0</v>
      </c>
      <c r="I12" s="51">
        <f t="shared" si="0"/>
        <v>16175</v>
      </c>
      <c r="J12" s="51">
        <f t="shared" si="1"/>
        <v>1591.776885529838</v>
      </c>
      <c r="K12" s="51">
        <f>('ごみ搬入量内訳'!E12+'ごみ搬入量内訳'!AH12)/'ごみ処理概要'!D12/365*1000000</f>
        <v>1331.9752794835458</v>
      </c>
      <c r="L12" s="51">
        <f>'ごみ搬入量内訳'!F12/'ごみ処理概要'!D12/365*1000000</f>
        <v>259.8016060462919</v>
      </c>
      <c r="M12" s="51">
        <f>'資源化量内訳'!BP12</f>
        <v>0</v>
      </c>
      <c r="N12" s="51">
        <f>'ごみ処理量内訳'!E12</f>
        <v>7938</v>
      </c>
      <c r="O12" s="51">
        <f>'ごみ処理量内訳'!L12</f>
        <v>7471</v>
      </c>
      <c r="P12" s="51">
        <f t="shared" si="2"/>
        <v>432</v>
      </c>
      <c r="Q12" s="51">
        <f>'ごみ処理量内訳'!G12</f>
        <v>0</v>
      </c>
      <c r="R12" s="51">
        <f>'ごみ処理量内訳'!H12</f>
        <v>432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334</v>
      </c>
      <c r="W12" s="51">
        <f>'資源化量内訳'!M12</f>
        <v>320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14</v>
      </c>
      <c r="AC12" s="51">
        <f>'資源化量内訳'!S12</f>
        <v>0</v>
      </c>
      <c r="AD12" s="51">
        <f t="shared" si="4"/>
        <v>16175</v>
      </c>
      <c r="AE12" s="52">
        <f t="shared" si="5"/>
        <v>53.811437403400305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382</v>
      </c>
      <c r="AI12" s="51">
        <f>'資源化量内訳'!AZ12</f>
        <v>0</v>
      </c>
      <c r="AJ12" s="51">
        <f>'資源化量内訳'!BH12</f>
        <v>0</v>
      </c>
      <c r="AK12" s="51" t="s">
        <v>73</v>
      </c>
      <c r="AL12" s="51">
        <f t="shared" si="6"/>
        <v>382</v>
      </c>
      <c r="AM12" s="52">
        <f t="shared" si="7"/>
        <v>4.4265842349304485</v>
      </c>
      <c r="AN12" s="51">
        <f>'ごみ処理量内訳'!AC12</f>
        <v>7471</v>
      </c>
      <c r="AO12" s="51">
        <f>'ごみ処理量内訳'!AD12</f>
        <v>892</v>
      </c>
      <c r="AP12" s="51">
        <f>'ごみ処理量内訳'!AE12</f>
        <v>50</v>
      </c>
      <c r="AQ12" s="51">
        <f t="shared" si="8"/>
        <v>8413</v>
      </c>
    </row>
    <row r="13" spans="1:43" ht="13.5">
      <c r="A13" s="26" t="s">
        <v>95</v>
      </c>
      <c r="B13" s="49" t="s">
        <v>108</v>
      </c>
      <c r="C13" s="50" t="s">
        <v>109</v>
      </c>
      <c r="D13" s="51">
        <v>35111</v>
      </c>
      <c r="E13" s="51">
        <v>35111</v>
      </c>
      <c r="F13" s="51">
        <f>'ごみ搬入量内訳'!H13</f>
        <v>11606</v>
      </c>
      <c r="G13" s="51">
        <f>'ごみ搬入量内訳'!AG13</f>
        <v>1109</v>
      </c>
      <c r="H13" s="51">
        <f>'ごみ搬入量内訳'!AH13</f>
        <v>0</v>
      </c>
      <c r="I13" s="51">
        <f t="shared" si="0"/>
        <v>12715</v>
      </c>
      <c r="J13" s="51">
        <f t="shared" si="1"/>
        <v>992.156772474614</v>
      </c>
      <c r="K13" s="51">
        <f>('ごみ搬入量内訳'!E13+'ごみ搬入量内訳'!AH13)/'ごみ処理概要'!D13/365*1000000</f>
        <v>742.6935242165453</v>
      </c>
      <c r="L13" s="51">
        <f>'ごみ搬入量内訳'!F13/'ごみ処理概要'!D13/365*1000000</f>
        <v>249.46324825806846</v>
      </c>
      <c r="M13" s="51">
        <f>'資源化量内訳'!BP13</f>
        <v>116</v>
      </c>
      <c r="N13" s="51">
        <f>'ごみ処理量内訳'!E13</f>
        <v>10648</v>
      </c>
      <c r="O13" s="51">
        <f>'ごみ処理量内訳'!L13</f>
        <v>768</v>
      </c>
      <c r="P13" s="51">
        <f t="shared" si="2"/>
        <v>1201</v>
      </c>
      <c r="Q13" s="51">
        <f>'ごみ処理量内訳'!G13</f>
        <v>1201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101</v>
      </c>
      <c r="W13" s="51">
        <f>'資源化量内訳'!M13</f>
        <v>3</v>
      </c>
      <c r="X13" s="51">
        <f>'資源化量内訳'!N13</f>
        <v>0</v>
      </c>
      <c r="Y13" s="51">
        <f>'資源化量内訳'!O13</f>
        <v>84</v>
      </c>
      <c r="Z13" s="51">
        <f>'資源化量内訳'!P13</f>
        <v>14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12718</v>
      </c>
      <c r="AE13" s="52">
        <f t="shared" si="5"/>
        <v>93.96131467211826</v>
      </c>
      <c r="AF13" s="51">
        <f>'資源化量内訳'!AB13</f>
        <v>0</v>
      </c>
      <c r="AG13" s="51">
        <f>'資源化量内訳'!AJ13</f>
        <v>144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73</v>
      </c>
      <c r="AL13" s="51">
        <f t="shared" si="6"/>
        <v>144</v>
      </c>
      <c r="AM13" s="52">
        <f t="shared" si="7"/>
        <v>2.812840891382266</v>
      </c>
      <c r="AN13" s="51">
        <f>'ごみ処理量内訳'!AC13</f>
        <v>768</v>
      </c>
      <c r="AO13" s="51">
        <f>'ごみ処理量内訳'!AD13</f>
        <v>1610</v>
      </c>
      <c r="AP13" s="51">
        <f>'ごみ処理量内訳'!AE13</f>
        <v>939</v>
      </c>
      <c r="AQ13" s="51">
        <f t="shared" si="8"/>
        <v>3317</v>
      </c>
    </row>
    <row r="14" spans="1:43" ht="13.5">
      <c r="A14" s="26" t="s">
        <v>95</v>
      </c>
      <c r="B14" s="49" t="s">
        <v>110</v>
      </c>
      <c r="C14" s="50" t="s">
        <v>111</v>
      </c>
      <c r="D14" s="51">
        <v>25291</v>
      </c>
      <c r="E14" s="51">
        <v>25291</v>
      </c>
      <c r="F14" s="51">
        <f>'ごみ搬入量内訳'!H14</f>
        <v>5389</v>
      </c>
      <c r="G14" s="51">
        <f>'ごみ搬入量内訳'!AG14</f>
        <v>5344</v>
      </c>
      <c r="H14" s="51">
        <f>'ごみ搬入量内訳'!AH14</f>
        <v>0</v>
      </c>
      <c r="I14" s="51">
        <f t="shared" si="0"/>
        <v>10733</v>
      </c>
      <c r="J14" s="51">
        <f t="shared" si="1"/>
        <v>1162.6855186451621</v>
      </c>
      <c r="K14" s="51">
        <f>('ごみ搬入量内訳'!E14+'ごみ搬入量内訳'!AH14)/'ごみ処理概要'!D14/365*1000000</f>
        <v>583.7801416173277</v>
      </c>
      <c r="L14" s="51">
        <f>'ごみ搬入量内訳'!F14/'ごみ処理概要'!D14/365*1000000</f>
        <v>578.9053770278344</v>
      </c>
      <c r="M14" s="51">
        <f>'資源化量内訳'!BP14</f>
        <v>0</v>
      </c>
      <c r="N14" s="51">
        <f>'ごみ処理量内訳'!E14</f>
        <v>6919</v>
      </c>
      <c r="O14" s="51">
        <f>'ごみ処理量内訳'!L14</f>
        <v>3388</v>
      </c>
      <c r="P14" s="51">
        <f t="shared" si="2"/>
        <v>177</v>
      </c>
      <c r="Q14" s="51">
        <f>'ごみ処理量内訳'!G14</f>
        <v>47</v>
      </c>
      <c r="R14" s="51">
        <f>'ごみ処理量内訳'!H14</f>
        <v>130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248</v>
      </c>
      <c r="W14" s="51">
        <f>'資源化量内訳'!M14</f>
        <v>1</v>
      </c>
      <c r="X14" s="51">
        <f>'資源化量内訳'!N14</f>
        <v>0</v>
      </c>
      <c r="Y14" s="51">
        <f>'資源化量内訳'!O14</f>
        <v>216</v>
      </c>
      <c r="Z14" s="51">
        <f>'資源化量内訳'!P14</f>
        <v>31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10732</v>
      </c>
      <c r="AE14" s="52">
        <f t="shared" si="5"/>
        <v>68.43086097651883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130</v>
      </c>
      <c r="AI14" s="51">
        <f>'資源化量内訳'!AZ14</f>
        <v>0</v>
      </c>
      <c r="AJ14" s="51">
        <f>'資源化量内訳'!BH14</f>
        <v>0</v>
      </c>
      <c r="AK14" s="51" t="s">
        <v>73</v>
      </c>
      <c r="AL14" s="51">
        <f t="shared" si="6"/>
        <v>130</v>
      </c>
      <c r="AM14" s="52">
        <f t="shared" si="7"/>
        <v>3.522176667909057</v>
      </c>
      <c r="AN14" s="51">
        <f>'ごみ処理量内訳'!AC14</f>
        <v>3388</v>
      </c>
      <c r="AO14" s="51">
        <f>'ごみ処理量内訳'!AD14</f>
        <v>939</v>
      </c>
      <c r="AP14" s="51">
        <f>'ごみ処理量内訳'!AE14</f>
        <v>47</v>
      </c>
      <c r="AQ14" s="51">
        <f t="shared" si="8"/>
        <v>4374</v>
      </c>
    </row>
    <row r="15" spans="1:43" ht="13.5">
      <c r="A15" s="26" t="s">
        <v>95</v>
      </c>
      <c r="B15" s="49" t="s">
        <v>112</v>
      </c>
      <c r="C15" s="50" t="s">
        <v>113</v>
      </c>
      <c r="D15" s="51">
        <v>19110</v>
      </c>
      <c r="E15" s="51">
        <v>18938</v>
      </c>
      <c r="F15" s="51">
        <f>'ごみ搬入量内訳'!H15</f>
        <v>7760</v>
      </c>
      <c r="G15" s="51">
        <f>'ごみ搬入量内訳'!AG15</f>
        <v>10975</v>
      </c>
      <c r="H15" s="51">
        <f>'ごみ搬入量内訳'!AH15</f>
        <v>33</v>
      </c>
      <c r="I15" s="51">
        <f t="shared" si="0"/>
        <v>18768</v>
      </c>
      <c r="J15" s="51">
        <f t="shared" si="1"/>
        <v>2690.694823767231</v>
      </c>
      <c r="K15" s="51">
        <f>('ごみ搬入量内訳'!E15+'ごみ搬入量内訳'!AH15)/'ごみ処理概要'!D15/365*1000000</f>
        <v>1869.3504799179946</v>
      </c>
      <c r="L15" s="51">
        <f>'ごみ搬入量内訳'!F15/'ごみ処理概要'!D15/365*1000000</f>
        <v>821.3443438492363</v>
      </c>
      <c r="M15" s="51">
        <f>'資源化量内訳'!BP15</f>
        <v>0</v>
      </c>
      <c r="N15" s="51">
        <f>'ごみ処理量内訳'!E15</f>
        <v>5698</v>
      </c>
      <c r="O15" s="51">
        <f>'ごみ処理量内訳'!L15</f>
        <v>12324</v>
      </c>
      <c r="P15" s="51">
        <f t="shared" si="2"/>
        <v>443</v>
      </c>
      <c r="Q15" s="51">
        <f>'ごみ処理量内訳'!G15</f>
        <v>0</v>
      </c>
      <c r="R15" s="51">
        <f>'ごみ処理量内訳'!H15</f>
        <v>443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18465</v>
      </c>
      <c r="AE15" s="52">
        <f t="shared" si="5"/>
        <v>33.25751421608448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93</v>
      </c>
      <c r="AI15" s="51">
        <f>'資源化量内訳'!AZ15</f>
        <v>0</v>
      </c>
      <c r="AJ15" s="51">
        <f>'資源化量内訳'!BH15</f>
        <v>0</v>
      </c>
      <c r="AK15" s="51" t="s">
        <v>73</v>
      </c>
      <c r="AL15" s="51">
        <f t="shared" si="6"/>
        <v>93</v>
      </c>
      <c r="AM15" s="52">
        <f t="shared" si="7"/>
        <v>0.503655564581641</v>
      </c>
      <c r="AN15" s="51">
        <f>'ごみ処理量内訳'!AC15</f>
        <v>12324</v>
      </c>
      <c r="AO15" s="51">
        <f>'ごみ処理量内訳'!AD15</f>
        <v>915</v>
      </c>
      <c r="AP15" s="51">
        <f>'ごみ処理量内訳'!AE15</f>
        <v>350</v>
      </c>
      <c r="AQ15" s="51">
        <f t="shared" si="8"/>
        <v>13589</v>
      </c>
    </row>
    <row r="16" spans="1:43" ht="13.5">
      <c r="A16" s="26" t="s">
        <v>95</v>
      </c>
      <c r="B16" s="49" t="s">
        <v>114</v>
      </c>
      <c r="C16" s="50" t="s">
        <v>115</v>
      </c>
      <c r="D16" s="51">
        <v>3843</v>
      </c>
      <c r="E16" s="51">
        <v>3843</v>
      </c>
      <c r="F16" s="51">
        <f>'ごみ搬入量内訳'!H16</f>
        <v>1012</v>
      </c>
      <c r="G16" s="51">
        <f>'ごみ搬入量内訳'!AG16</f>
        <v>205</v>
      </c>
      <c r="H16" s="51">
        <f>'ごみ搬入量内訳'!AH16</f>
        <v>16</v>
      </c>
      <c r="I16" s="51">
        <f t="shared" si="0"/>
        <v>1233</v>
      </c>
      <c r="J16" s="51">
        <f t="shared" si="1"/>
        <v>879.0221680408072</v>
      </c>
      <c r="K16" s="51">
        <f>('ごみ搬入量内訳'!E16+'ごみ搬入量内訳'!AH16)/'ごみ処理概要'!D16/365*1000000</f>
        <v>732.8749300453769</v>
      </c>
      <c r="L16" s="51">
        <f>'ごみ搬入量内訳'!F16/'ごみ処理概要'!D16/365*1000000</f>
        <v>146.14723799543023</v>
      </c>
      <c r="M16" s="51">
        <f>'資源化量内訳'!BP16</f>
        <v>0</v>
      </c>
      <c r="N16" s="51">
        <f>'ごみ処理量内訳'!E16</f>
        <v>673</v>
      </c>
      <c r="O16" s="51">
        <f>'ごみ処理量内訳'!L16</f>
        <v>94</v>
      </c>
      <c r="P16" s="51">
        <f t="shared" si="2"/>
        <v>450</v>
      </c>
      <c r="Q16" s="51">
        <f>'ごみ処理量内訳'!G16</f>
        <v>0</v>
      </c>
      <c r="R16" s="51">
        <f>'ごみ処理量内訳'!H16</f>
        <v>450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1217</v>
      </c>
      <c r="AE16" s="52">
        <f t="shared" si="5"/>
        <v>92.27608874281019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262</v>
      </c>
      <c r="AI16" s="51">
        <f>'資源化量内訳'!AZ16</f>
        <v>0</v>
      </c>
      <c r="AJ16" s="51">
        <f>'資源化量内訳'!BH16</f>
        <v>0</v>
      </c>
      <c r="AK16" s="51" t="s">
        <v>73</v>
      </c>
      <c r="AL16" s="51">
        <f t="shared" si="6"/>
        <v>262</v>
      </c>
      <c r="AM16" s="52">
        <f t="shared" si="7"/>
        <v>21.52834839769926</v>
      </c>
      <c r="AN16" s="51">
        <f>'ごみ処理量内訳'!AC16</f>
        <v>94</v>
      </c>
      <c r="AO16" s="51">
        <f>'ごみ処理量内訳'!AD16</f>
        <v>86</v>
      </c>
      <c r="AP16" s="51">
        <f>'ごみ処理量内訳'!AE16</f>
        <v>125</v>
      </c>
      <c r="AQ16" s="51">
        <f t="shared" si="8"/>
        <v>305</v>
      </c>
    </row>
    <row r="17" spans="1:43" ht="13.5">
      <c r="A17" s="26" t="s">
        <v>95</v>
      </c>
      <c r="B17" s="49" t="s">
        <v>116</v>
      </c>
      <c r="C17" s="50" t="s">
        <v>117</v>
      </c>
      <c r="D17" s="51">
        <v>4124</v>
      </c>
      <c r="E17" s="51">
        <v>4124</v>
      </c>
      <c r="F17" s="51">
        <f>'ごみ搬入量内訳'!H17</f>
        <v>1608</v>
      </c>
      <c r="G17" s="51">
        <f>'ごみ搬入量内訳'!AG17</f>
        <v>250</v>
      </c>
      <c r="H17" s="51">
        <f>'ごみ搬入量内訳'!AH17</f>
        <v>0</v>
      </c>
      <c r="I17" s="51">
        <f t="shared" si="0"/>
        <v>1858</v>
      </c>
      <c r="J17" s="51">
        <f t="shared" si="1"/>
        <v>1234.3382538564765</v>
      </c>
      <c r="K17" s="51">
        <f>('ごみ搬入量内訳'!E17+'ごみ搬入量内訳'!AH17)/'ごみ処理概要'!D17/365*1000000</f>
        <v>921.4354995150339</v>
      </c>
      <c r="L17" s="51">
        <f>'ごみ搬入量内訳'!F17/'ごみ処理概要'!D17/365*1000000</f>
        <v>312.90275434144263</v>
      </c>
      <c r="M17" s="51">
        <f>'資源化量内訳'!BP17</f>
        <v>0</v>
      </c>
      <c r="N17" s="51">
        <f>'ごみ処理量内訳'!E17</f>
        <v>1267</v>
      </c>
      <c r="O17" s="51">
        <f>'ごみ処理量内訳'!L17</f>
        <v>101</v>
      </c>
      <c r="P17" s="51">
        <f t="shared" si="2"/>
        <v>214</v>
      </c>
      <c r="Q17" s="51">
        <f>'ごみ処理量内訳'!G17</f>
        <v>15</v>
      </c>
      <c r="R17" s="51">
        <f>'ごみ処理量内訳'!H17</f>
        <v>199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146</v>
      </c>
      <c r="W17" s="51">
        <f>'資源化量内訳'!M17</f>
        <v>113</v>
      </c>
      <c r="X17" s="51">
        <f>'資源化量内訳'!N17</f>
        <v>0</v>
      </c>
      <c r="Y17" s="51">
        <f>'資源化量内訳'!O17</f>
        <v>27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6</v>
      </c>
      <c r="AC17" s="51">
        <f>'資源化量内訳'!S17</f>
        <v>0</v>
      </c>
      <c r="AD17" s="51">
        <f t="shared" si="4"/>
        <v>1728</v>
      </c>
      <c r="AE17" s="52">
        <f t="shared" si="5"/>
        <v>94.1550925925926</v>
      </c>
      <c r="AF17" s="51">
        <f>'資源化量内訳'!AB17</f>
        <v>0</v>
      </c>
      <c r="AG17" s="51">
        <f>'資源化量内訳'!AJ17</f>
        <v>5</v>
      </c>
      <c r="AH17" s="51">
        <f>'資源化量内訳'!AR17</f>
        <v>145</v>
      </c>
      <c r="AI17" s="51">
        <f>'資源化量内訳'!AZ17</f>
        <v>0</v>
      </c>
      <c r="AJ17" s="51">
        <f>'資源化量内訳'!BH17</f>
        <v>0</v>
      </c>
      <c r="AK17" s="51" t="s">
        <v>73</v>
      </c>
      <c r="AL17" s="51">
        <f t="shared" si="6"/>
        <v>150</v>
      </c>
      <c r="AM17" s="52">
        <f t="shared" si="7"/>
        <v>17.12962962962963</v>
      </c>
      <c r="AN17" s="51">
        <f>'ごみ処理量内訳'!AC17</f>
        <v>101</v>
      </c>
      <c r="AO17" s="51">
        <f>'ごみ処理量内訳'!AD17</f>
        <v>225</v>
      </c>
      <c r="AP17" s="51">
        <f>'ごみ処理量内訳'!AE17</f>
        <v>48</v>
      </c>
      <c r="AQ17" s="51">
        <f t="shared" si="8"/>
        <v>374</v>
      </c>
    </row>
    <row r="18" spans="1:43" ht="13.5">
      <c r="A18" s="26" t="s">
        <v>95</v>
      </c>
      <c r="B18" s="49" t="s">
        <v>118</v>
      </c>
      <c r="C18" s="50" t="s">
        <v>119</v>
      </c>
      <c r="D18" s="51">
        <v>3435</v>
      </c>
      <c r="E18" s="51">
        <v>3435</v>
      </c>
      <c r="F18" s="51">
        <f>'ごみ搬入量内訳'!H18</f>
        <v>1180</v>
      </c>
      <c r="G18" s="51">
        <f>'ごみ搬入量内訳'!AG18</f>
        <v>639</v>
      </c>
      <c r="H18" s="51">
        <f>'ごみ搬入量内訳'!AH18</f>
        <v>0</v>
      </c>
      <c r="I18" s="51">
        <f t="shared" si="0"/>
        <v>1819</v>
      </c>
      <c r="J18" s="51">
        <f t="shared" si="1"/>
        <v>1450.818528045303</v>
      </c>
      <c r="K18" s="51">
        <f>('ごみ搬入量内訳'!E18+'ごみ搬入量内訳'!AH18)/'ごみ処理概要'!D18/365*1000000</f>
        <v>1160.4953041813721</v>
      </c>
      <c r="L18" s="51">
        <f>'ごみ搬入量内訳'!F18/'ごみ処理概要'!D18/365*1000000</f>
        <v>290.32322386393093</v>
      </c>
      <c r="M18" s="51">
        <f>'資源化量内訳'!BP18</f>
        <v>0</v>
      </c>
      <c r="N18" s="51">
        <f>'ごみ処理量内訳'!E18</f>
        <v>1112</v>
      </c>
      <c r="O18" s="51">
        <f>'ごみ処理量内訳'!L18</f>
        <v>470</v>
      </c>
      <c r="P18" s="51">
        <f t="shared" si="2"/>
        <v>147</v>
      </c>
      <c r="Q18" s="51">
        <f>'ごみ処理量内訳'!G18</f>
        <v>8</v>
      </c>
      <c r="R18" s="51">
        <f>'ごみ処理量内訳'!H18</f>
        <v>139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117</v>
      </c>
      <c r="W18" s="51">
        <f>'資源化量内訳'!M18</f>
        <v>82</v>
      </c>
      <c r="X18" s="51">
        <f>'資源化量内訳'!N18</f>
        <v>0</v>
      </c>
      <c r="Y18" s="51">
        <f>'資源化量内訳'!O18</f>
        <v>30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5</v>
      </c>
      <c r="AC18" s="51">
        <f>'資源化量内訳'!S18</f>
        <v>0</v>
      </c>
      <c r="AD18" s="51">
        <f t="shared" si="4"/>
        <v>1846</v>
      </c>
      <c r="AE18" s="52">
        <f t="shared" si="5"/>
        <v>74.53954496208017</v>
      </c>
      <c r="AF18" s="51">
        <f>'資源化量内訳'!AB18</f>
        <v>0</v>
      </c>
      <c r="AG18" s="51">
        <f>'資源化量内訳'!AJ18</f>
        <v>4</v>
      </c>
      <c r="AH18" s="51">
        <f>'資源化量内訳'!AR18</f>
        <v>80</v>
      </c>
      <c r="AI18" s="51">
        <f>'資源化量内訳'!AZ18</f>
        <v>0</v>
      </c>
      <c r="AJ18" s="51">
        <f>'資源化量内訳'!BH18</f>
        <v>0</v>
      </c>
      <c r="AK18" s="51" t="s">
        <v>73</v>
      </c>
      <c r="AL18" s="51">
        <f t="shared" si="6"/>
        <v>84</v>
      </c>
      <c r="AM18" s="52">
        <f t="shared" si="7"/>
        <v>10.888407367280607</v>
      </c>
      <c r="AN18" s="51">
        <f>'ごみ処理量内訳'!AC18</f>
        <v>470</v>
      </c>
      <c r="AO18" s="51">
        <f>'ごみ処理量内訳'!AD18</f>
        <v>197</v>
      </c>
      <c r="AP18" s="51">
        <f>'ごみ処理量内訳'!AE18</f>
        <v>25</v>
      </c>
      <c r="AQ18" s="51">
        <f t="shared" si="8"/>
        <v>692</v>
      </c>
    </row>
    <row r="19" spans="1:43" ht="13.5">
      <c r="A19" s="26" t="s">
        <v>95</v>
      </c>
      <c r="B19" s="49" t="s">
        <v>120</v>
      </c>
      <c r="C19" s="50" t="s">
        <v>201</v>
      </c>
      <c r="D19" s="51">
        <v>3698</v>
      </c>
      <c r="E19" s="51">
        <v>3698</v>
      </c>
      <c r="F19" s="51">
        <f>'ごみ搬入量内訳'!H19</f>
        <v>969</v>
      </c>
      <c r="G19" s="51">
        <f>'ごみ搬入量内訳'!AG19</f>
        <v>146</v>
      </c>
      <c r="H19" s="51">
        <f>'ごみ搬入量内訳'!AH19</f>
        <v>0</v>
      </c>
      <c r="I19" s="51">
        <f t="shared" si="0"/>
        <v>1115</v>
      </c>
      <c r="J19" s="51">
        <f t="shared" si="1"/>
        <v>826.0666632092875</v>
      </c>
      <c r="K19" s="51">
        <f>('ごみ搬入量内訳'!E19+'ごみ搬入量内訳'!AH19)/'ごみ処理概要'!D19/365*1000000</f>
        <v>766.7973062077242</v>
      </c>
      <c r="L19" s="51">
        <f>'ごみ搬入量内訳'!F19/'ごみ処理概要'!D19/365*1000000</f>
        <v>59.26935700156323</v>
      </c>
      <c r="M19" s="51">
        <f>'資源化量内訳'!BP19</f>
        <v>0</v>
      </c>
      <c r="N19" s="51">
        <f>'ごみ処理量内訳'!E19</f>
        <v>876</v>
      </c>
      <c r="O19" s="51">
        <f>'ごみ処理量内訳'!L19</f>
        <v>33</v>
      </c>
      <c r="P19" s="51">
        <f t="shared" si="2"/>
        <v>0</v>
      </c>
      <c r="Q19" s="51">
        <f>'ごみ処理量内訳'!G19</f>
        <v>0</v>
      </c>
      <c r="R19" s="51">
        <f>'ごみ処理量内訳'!H19</f>
        <v>0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206</v>
      </c>
      <c r="W19" s="51">
        <f>'資源化量内訳'!M19</f>
        <v>0</v>
      </c>
      <c r="X19" s="51">
        <f>'資源化量内訳'!N19</f>
        <v>154</v>
      </c>
      <c r="Y19" s="51">
        <f>'資源化量内訳'!O19</f>
        <v>40</v>
      </c>
      <c r="Z19" s="51">
        <f>'資源化量内訳'!P19</f>
        <v>4</v>
      </c>
      <c r="AA19" s="51">
        <f>'資源化量内訳'!Q19</f>
        <v>6</v>
      </c>
      <c r="AB19" s="51">
        <f>'資源化量内訳'!R19</f>
        <v>0</v>
      </c>
      <c r="AC19" s="51">
        <f>'資源化量内訳'!S19</f>
        <v>2</v>
      </c>
      <c r="AD19" s="51">
        <f t="shared" si="4"/>
        <v>1115</v>
      </c>
      <c r="AE19" s="52">
        <f t="shared" si="5"/>
        <v>97.04035874439462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0</v>
      </c>
      <c r="AI19" s="51">
        <f>'資源化量内訳'!AZ19</f>
        <v>0</v>
      </c>
      <c r="AJ19" s="51">
        <f>'資源化量内訳'!BH19</f>
        <v>0</v>
      </c>
      <c r="AK19" s="51" t="s">
        <v>73</v>
      </c>
      <c r="AL19" s="51">
        <f t="shared" si="6"/>
        <v>0</v>
      </c>
      <c r="AM19" s="52">
        <f t="shared" si="7"/>
        <v>18.475336322869957</v>
      </c>
      <c r="AN19" s="51">
        <f>'ごみ処理量内訳'!AC19</f>
        <v>33</v>
      </c>
      <c r="AO19" s="51">
        <f>'ごみ処理量内訳'!AD19</f>
        <v>0</v>
      </c>
      <c r="AP19" s="51">
        <f>'ごみ処理量内訳'!AE19</f>
        <v>0</v>
      </c>
      <c r="AQ19" s="51">
        <f t="shared" si="8"/>
        <v>33</v>
      </c>
    </row>
    <row r="20" spans="1:43" ht="13.5">
      <c r="A20" s="26" t="s">
        <v>95</v>
      </c>
      <c r="B20" s="49" t="s">
        <v>121</v>
      </c>
      <c r="C20" s="50" t="s">
        <v>122</v>
      </c>
      <c r="D20" s="51">
        <v>1637</v>
      </c>
      <c r="E20" s="51">
        <v>1637</v>
      </c>
      <c r="F20" s="51">
        <f>'ごみ搬入量内訳'!H20</f>
        <v>265</v>
      </c>
      <c r="G20" s="51">
        <f>'ごみ搬入量内訳'!AG20</f>
        <v>110</v>
      </c>
      <c r="H20" s="51">
        <f>'ごみ搬入量内訳'!AH20</f>
        <v>0</v>
      </c>
      <c r="I20" s="51">
        <f t="shared" si="0"/>
        <v>375</v>
      </c>
      <c r="J20" s="51">
        <f t="shared" si="1"/>
        <v>627.6098107965623</v>
      </c>
      <c r="K20" s="51">
        <f>('ごみ搬入量内訳'!E20+'ごみ搬入量内訳'!AH20)/'ごみ処理概要'!D20/365*1000000</f>
        <v>565.6856427979682</v>
      </c>
      <c r="L20" s="51">
        <f>'ごみ搬入量内訳'!F20/'ごみ処理概要'!D20/365*1000000</f>
        <v>61.92416799859415</v>
      </c>
      <c r="M20" s="51">
        <f>'資源化量内訳'!BP20</f>
        <v>0</v>
      </c>
      <c r="N20" s="51">
        <f>'ごみ処理量内訳'!E20</f>
        <v>220</v>
      </c>
      <c r="O20" s="51">
        <f>'ごみ処理量内訳'!L20</f>
        <v>10</v>
      </c>
      <c r="P20" s="51">
        <f t="shared" si="2"/>
        <v>86</v>
      </c>
      <c r="Q20" s="51">
        <f>'ごみ処理量内訳'!G20</f>
        <v>0</v>
      </c>
      <c r="R20" s="51">
        <f>'ごみ処理量内訳'!H20</f>
        <v>86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59</v>
      </c>
      <c r="W20" s="51">
        <f>'資源化量内訳'!M20</f>
        <v>55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4</v>
      </c>
      <c r="AC20" s="51">
        <f>'資源化量内訳'!S20</f>
        <v>0</v>
      </c>
      <c r="AD20" s="51">
        <f t="shared" si="4"/>
        <v>375</v>
      </c>
      <c r="AE20" s="52">
        <f t="shared" si="5"/>
        <v>97.33333333333334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66</v>
      </c>
      <c r="AI20" s="51">
        <f>'資源化量内訳'!AZ20</f>
        <v>0</v>
      </c>
      <c r="AJ20" s="51">
        <f>'資源化量内訳'!BH20</f>
        <v>0</v>
      </c>
      <c r="AK20" s="51" t="s">
        <v>73</v>
      </c>
      <c r="AL20" s="51">
        <f t="shared" si="6"/>
        <v>66</v>
      </c>
      <c r="AM20" s="52">
        <f t="shared" si="7"/>
        <v>33.33333333333333</v>
      </c>
      <c r="AN20" s="51">
        <f>'ごみ処理量内訳'!AC20</f>
        <v>10</v>
      </c>
      <c r="AO20" s="51">
        <f>'ごみ処理量内訳'!AD20</f>
        <v>7</v>
      </c>
      <c r="AP20" s="51">
        <f>'ごみ処理量内訳'!AE20</f>
        <v>0</v>
      </c>
      <c r="AQ20" s="51">
        <f t="shared" si="8"/>
        <v>17</v>
      </c>
    </row>
    <row r="21" spans="1:43" ht="13.5">
      <c r="A21" s="26" t="s">
        <v>95</v>
      </c>
      <c r="B21" s="49" t="s">
        <v>123</v>
      </c>
      <c r="C21" s="50" t="s">
        <v>124</v>
      </c>
      <c r="D21" s="51">
        <v>1264</v>
      </c>
      <c r="E21" s="51">
        <v>1264</v>
      </c>
      <c r="F21" s="51">
        <f>'ごみ搬入量内訳'!H21</f>
        <v>583</v>
      </c>
      <c r="G21" s="51">
        <f>'ごみ搬入量内訳'!AG21</f>
        <v>39</v>
      </c>
      <c r="H21" s="51">
        <f>'ごみ搬入量内訳'!AH21</f>
        <v>2</v>
      </c>
      <c r="I21" s="51">
        <f t="shared" si="0"/>
        <v>624</v>
      </c>
      <c r="J21" s="51">
        <f t="shared" si="1"/>
        <v>1352.5229755505463</v>
      </c>
      <c r="K21" s="51">
        <f>('ごみ搬入量内訳'!E21+'ごみ搬入量内訳'!AH21)/'ごみ処理概要'!D21/365*1000000</f>
        <v>1285.3303277267212</v>
      </c>
      <c r="L21" s="51">
        <f>'ごみ搬入量内訳'!F21/'ごみ処理概要'!D21/365*1000000</f>
        <v>67.19264782382521</v>
      </c>
      <c r="M21" s="51">
        <f>'資源化量内訳'!BP21</f>
        <v>0</v>
      </c>
      <c r="N21" s="51">
        <f>'ごみ処理量内訳'!E21</f>
        <v>470</v>
      </c>
      <c r="O21" s="51">
        <f>'ごみ処理量内訳'!L21</f>
        <v>0</v>
      </c>
      <c r="P21" s="51">
        <f t="shared" si="2"/>
        <v>98</v>
      </c>
      <c r="Q21" s="51">
        <f>'ごみ処理量内訳'!G21</f>
        <v>0</v>
      </c>
      <c r="R21" s="51">
        <f>'ごみ処理量内訳'!H21</f>
        <v>98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54</v>
      </c>
      <c r="W21" s="51">
        <f>'資源化量内訳'!M21</f>
        <v>45</v>
      </c>
      <c r="X21" s="51">
        <f>'資源化量内訳'!N21</f>
        <v>8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1</v>
      </c>
      <c r="AC21" s="51">
        <f>'資源化量内訳'!S21</f>
        <v>0</v>
      </c>
      <c r="AD21" s="51">
        <f t="shared" si="4"/>
        <v>622</v>
      </c>
      <c r="AE21" s="52">
        <f t="shared" si="5"/>
        <v>100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98</v>
      </c>
      <c r="AI21" s="51">
        <f>'資源化量内訳'!AZ21</f>
        <v>0</v>
      </c>
      <c r="AJ21" s="51">
        <f>'資源化量内訳'!BH21</f>
        <v>0</v>
      </c>
      <c r="AK21" s="51" t="s">
        <v>73</v>
      </c>
      <c r="AL21" s="51">
        <f t="shared" si="6"/>
        <v>98</v>
      </c>
      <c r="AM21" s="52">
        <f t="shared" si="7"/>
        <v>24.437299035369776</v>
      </c>
      <c r="AN21" s="51">
        <f>'ごみ処理量内訳'!AC21</f>
        <v>0</v>
      </c>
      <c r="AO21" s="51">
        <f>'ごみ処理量内訳'!AD21</f>
        <v>0</v>
      </c>
      <c r="AP21" s="51">
        <f>'ごみ処理量内訳'!AE21</f>
        <v>0</v>
      </c>
      <c r="AQ21" s="51">
        <f t="shared" si="8"/>
        <v>0</v>
      </c>
    </row>
    <row r="22" spans="1:43" ht="13.5">
      <c r="A22" s="26" t="s">
        <v>95</v>
      </c>
      <c r="B22" s="49" t="s">
        <v>125</v>
      </c>
      <c r="C22" s="50" t="s">
        <v>126</v>
      </c>
      <c r="D22" s="51">
        <v>4320</v>
      </c>
      <c r="E22" s="51">
        <v>4312</v>
      </c>
      <c r="F22" s="51">
        <f>'ごみ搬入量内訳'!H22</f>
        <v>1238</v>
      </c>
      <c r="G22" s="51">
        <f>'ごみ搬入量内訳'!AG22</f>
        <v>37</v>
      </c>
      <c r="H22" s="51">
        <f>'ごみ搬入量内訳'!AH22</f>
        <v>1</v>
      </c>
      <c r="I22" s="51">
        <f t="shared" si="0"/>
        <v>1276</v>
      </c>
      <c r="J22" s="51">
        <f t="shared" si="1"/>
        <v>809.2338914256724</v>
      </c>
      <c r="K22" s="51">
        <f>('ごみ搬入量内訳'!E22+'ごみ搬入量内訳'!AH22)/'ごみ処理概要'!D22/365*1000000</f>
        <v>785.7686453576864</v>
      </c>
      <c r="L22" s="51">
        <f>'ごみ搬入量内訳'!F22/'ごみ処理概要'!D22/365*1000000</f>
        <v>23.465246067985795</v>
      </c>
      <c r="M22" s="51">
        <f>'資源化量内訳'!BP22</f>
        <v>0</v>
      </c>
      <c r="N22" s="51">
        <f>'ごみ処理量内訳'!E22</f>
        <v>737</v>
      </c>
      <c r="O22" s="51">
        <f>'ごみ処理量内訳'!L22</f>
        <v>13</v>
      </c>
      <c r="P22" s="51">
        <f t="shared" si="2"/>
        <v>522</v>
      </c>
      <c r="Q22" s="51">
        <f>'ごみ処理量内訳'!G22</f>
        <v>33</v>
      </c>
      <c r="R22" s="51">
        <f>'ごみ処理量内訳'!H22</f>
        <v>155</v>
      </c>
      <c r="S22" s="51">
        <f>'ごみ処理量内訳'!I22</f>
        <v>334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1272</v>
      </c>
      <c r="AE22" s="52">
        <f t="shared" si="5"/>
        <v>98.97798742138365</v>
      </c>
      <c r="AF22" s="51">
        <f>'資源化量内訳'!AB22</f>
        <v>703</v>
      </c>
      <c r="AG22" s="51">
        <f>'資源化量内訳'!AJ22</f>
        <v>33</v>
      </c>
      <c r="AH22" s="51">
        <f>'資源化量内訳'!AR22</f>
        <v>147</v>
      </c>
      <c r="AI22" s="51">
        <f>'資源化量内訳'!AZ22</f>
        <v>257</v>
      </c>
      <c r="AJ22" s="51">
        <f>'資源化量内訳'!BH22</f>
        <v>0</v>
      </c>
      <c r="AK22" s="51" t="s">
        <v>73</v>
      </c>
      <c r="AL22" s="51">
        <f t="shared" si="6"/>
        <v>1140</v>
      </c>
      <c r="AM22" s="52">
        <f t="shared" si="7"/>
        <v>89.62264150943396</v>
      </c>
      <c r="AN22" s="51">
        <f>'ごみ処理量内訳'!AC22</f>
        <v>13</v>
      </c>
      <c r="AO22" s="51">
        <f>'ごみ処理量内訳'!AD22</f>
        <v>111</v>
      </c>
      <c r="AP22" s="51">
        <f>'ごみ処理量内訳'!AE22</f>
        <v>7</v>
      </c>
      <c r="AQ22" s="51">
        <f t="shared" si="8"/>
        <v>131</v>
      </c>
    </row>
    <row r="23" spans="1:43" ht="13.5">
      <c r="A23" s="26" t="s">
        <v>95</v>
      </c>
      <c r="B23" s="49" t="s">
        <v>127</v>
      </c>
      <c r="C23" s="50" t="s">
        <v>128</v>
      </c>
      <c r="D23" s="51">
        <v>3592</v>
      </c>
      <c r="E23" s="51">
        <v>3592</v>
      </c>
      <c r="F23" s="51">
        <f>'ごみ搬入量内訳'!H23</f>
        <v>1391</v>
      </c>
      <c r="G23" s="51">
        <f>'ごみ搬入量内訳'!AG23</f>
        <v>62</v>
      </c>
      <c r="H23" s="51">
        <f>'ごみ搬入量内訳'!AH23</f>
        <v>0</v>
      </c>
      <c r="I23" s="51">
        <f t="shared" si="0"/>
        <v>1453</v>
      </c>
      <c r="J23" s="51">
        <f t="shared" si="1"/>
        <v>1108.2466363608626</v>
      </c>
      <c r="K23" s="51">
        <f>('ごみ搬入量内訳'!E23+'ごみ搬入量内訳'!AH23)/'ごみ処理概要'!D23/365*1000000</f>
        <v>828.3247399090826</v>
      </c>
      <c r="L23" s="51">
        <f>'ごみ搬入量内訳'!F23/'ごみ処理概要'!D23/365*1000000</f>
        <v>279.92189645178024</v>
      </c>
      <c r="M23" s="51">
        <f>'資源化量内訳'!BP23</f>
        <v>55</v>
      </c>
      <c r="N23" s="51">
        <f>'ごみ処理量内訳'!E23</f>
        <v>1352</v>
      </c>
      <c r="O23" s="51">
        <f>'ごみ処理量内訳'!L23</f>
        <v>0</v>
      </c>
      <c r="P23" s="51">
        <f t="shared" si="2"/>
        <v>13</v>
      </c>
      <c r="Q23" s="51">
        <f>'ごみ処理量内訳'!G23</f>
        <v>0</v>
      </c>
      <c r="R23" s="51">
        <f>'ごみ処理量内訳'!H23</f>
        <v>13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88</v>
      </c>
      <c r="W23" s="51">
        <f>'資源化量内訳'!M23</f>
        <v>0</v>
      </c>
      <c r="X23" s="51">
        <f>'資源化量内訳'!N23</f>
        <v>44</v>
      </c>
      <c r="Y23" s="51">
        <f>'資源化量内訳'!O23</f>
        <v>44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1453</v>
      </c>
      <c r="AE23" s="52">
        <f t="shared" si="5"/>
        <v>100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13</v>
      </c>
      <c r="AI23" s="51">
        <f>'資源化量内訳'!AZ23</f>
        <v>0</v>
      </c>
      <c r="AJ23" s="51">
        <f>'資源化量内訳'!BH23</f>
        <v>0</v>
      </c>
      <c r="AK23" s="51" t="s">
        <v>73</v>
      </c>
      <c r="AL23" s="51">
        <f t="shared" si="6"/>
        <v>13</v>
      </c>
      <c r="AM23" s="52">
        <f t="shared" si="7"/>
        <v>10.344827586206897</v>
      </c>
      <c r="AN23" s="51">
        <f>'ごみ処理量内訳'!AC23</f>
        <v>0</v>
      </c>
      <c r="AO23" s="51">
        <f>'ごみ処理量内訳'!AD23</f>
        <v>129</v>
      </c>
      <c r="AP23" s="51">
        <f>'ごみ処理量内訳'!AE23</f>
        <v>0</v>
      </c>
      <c r="AQ23" s="51">
        <f t="shared" si="8"/>
        <v>129</v>
      </c>
    </row>
    <row r="24" spans="1:43" ht="13.5">
      <c r="A24" s="26" t="s">
        <v>95</v>
      </c>
      <c r="B24" s="49" t="s">
        <v>129</v>
      </c>
      <c r="C24" s="50" t="s">
        <v>130</v>
      </c>
      <c r="D24" s="51">
        <v>6485</v>
      </c>
      <c r="E24" s="51">
        <v>6437</v>
      </c>
      <c r="F24" s="51">
        <f>'ごみ搬入量内訳'!H24</f>
        <v>1898</v>
      </c>
      <c r="G24" s="51">
        <f>'ごみ搬入量内訳'!AG24</f>
        <v>411</v>
      </c>
      <c r="H24" s="51">
        <f>'ごみ搬入量内訳'!AH24</f>
        <v>12</v>
      </c>
      <c r="I24" s="51">
        <f t="shared" si="0"/>
        <v>2321</v>
      </c>
      <c r="J24" s="51">
        <f t="shared" si="1"/>
        <v>980.5557609235223</v>
      </c>
      <c r="K24" s="51">
        <f>('ごみ搬入量内訳'!E24+'ごみ搬入量内訳'!AH24)/'ごみ処理概要'!D24/365*1000000</f>
        <v>816.6369176497924</v>
      </c>
      <c r="L24" s="51">
        <f>'ごみ搬入量内訳'!F24/'ごみ処理概要'!D24/365*1000000</f>
        <v>163.9188432737297</v>
      </c>
      <c r="M24" s="51">
        <f>'資源化量内訳'!BP24</f>
        <v>81</v>
      </c>
      <c r="N24" s="51">
        <f>'ごみ処理量内訳'!E24</f>
        <v>2054</v>
      </c>
      <c r="O24" s="51">
        <f>'ごみ処理量内訳'!L24</f>
        <v>23</v>
      </c>
      <c r="P24" s="51">
        <f t="shared" si="2"/>
        <v>163</v>
      </c>
      <c r="Q24" s="51">
        <f>'ごみ処理量内訳'!G24</f>
        <v>98</v>
      </c>
      <c r="R24" s="51">
        <f>'ごみ処理量内訳'!H24</f>
        <v>57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8</v>
      </c>
      <c r="V24" s="51">
        <f t="shared" si="3"/>
        <v>73</v>
      </c>
      <c r="W24" s="51">
        <f>'資源化量内訳'!M24</f>
        <v>0</v>
      </c>
      <c r="X24" s="51">
        <f>'資源化量内訳'!N24</f>
        <v>0</v>
      </c>
      <c r="Y24" s="51">
        <f>'資源化量内訳'!O24</f>
        <v>68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5</v>
      </c>
      <c r="AD24" s="51">
        <f t="shared" si="4"/>
        <v>2313</v>
      </c>
      <c r="AE24" s="52">
        <f t="shared" si="5"/>
        <v>99.00562040639862</v>
      </c>
      <c r="AF24" s="51">
        <f>'資源化量内訳'!AB24</f>
        <v>0</v>
      </c>
      <c r="AG24" s="51">
        <f>'資源化量内訳'!AJ24</f>
        <v>64</v>
      </c>
      <c r="AH24" s="51">
        <f>'資源化量内訳'!AR24</f>
        <v>57</v>
      </c>
      <c r="AI24" s="51">
        <f>'資源化量内訳'!AZ24</f>
        <v>0</v>
      </c>
      <c r="AJ24" s="51">
        <f>'資源化量内訳'!BH24</f>
        <v>0</v>
      </c>
      <c r="AK24" s="51" t="s">
        <v>73</v>
      </c>
      <c r="AL24" s="51">
        <f t="shared" si="6"/>
        <v>121</v>
      </c>
      <c r="AM24" s="52">
        <f t="shared" si="7"/>
        <v>11.487050960735171</v>
      </c>
      <c r="AN24" s="51">
        <f>'ごみ処理量内訳'!AC24</f>
        <v>23</v>
      </c>
      <c r="AO24" s="51">
        <f>'ごみ処理量内訳'!AD24</f>
        <v>201</v>
      </c>
      <c r="AP24" s="51">
        <f>'ごみ処理量内訳'!AE24</f>
        <v>8</v>
      </c>
      <c r="AQ24" s="51">
        <f t="shared" si="8"/>
        <v>232</v>
      </c>
    </row>
    <row r="25" spans="1:43" ht="13.5">
      <c r="A25" s="26" t="s">
        <v>95</v>
      </c>
      <c r="B25" s="49" t="s">
        <v>131</v>
      </c>
      <c r="C25" s="50" t="s">
        <v>132</v>
      </c>
      <c r="D25" s="51">
        <v>21916</v>
      </c>
      <c r="E25" s="51">
        <v>21641</v>
      </c>
      <c r="F25" s="51">
        <f>'ごみ搬入量内訳'!H25</f>
        <v>6183</v>
      </c>
      <c r="G25" s="51">
        <f>'ごみ搬入量内訳'!AG25</f>
        <v>681</v>
      </c>
      <c r="H25" s="51">
        <f>'ごみ搬入量内訳'!AH25</f>
        <v>87</v>
      </c>
      <c r="I25" s="51">
        <f t="shared" si="0"/>
        <v>6951</v>
      </c>
      <c r="J25" s="51">
        <f t="shared" si="1"/>
        <v>868.9466881017684</v>
      </c>
      <c r="K25" s="51">
        <f>('ごみ搬入量内訳'!E25+'ごみ搬入量内訳'!AH25)/'ごみ処理概要'!D25/365*1000000</f>
        <v>757.8125195328614</v>
      </c>
      <c r="L25" s="51">
        <f>'ごみ搬入量内訳'!F25/'ごみ処理概要'!D25/365*1000000</f>
        <v>111.13416856890693</v>
      </c>
      <c r="M25" s="51">
        <f>'資源化量内訳'!BP25</f>
        <v>131</v>
      </c>
      <c r="N25" s="51">
        <f>'ごみ処理量内訳'!E25</f>
        <v>5261</v>
      </c>
      <c r="O25" s="51">
        <f>'ごみ処理量内訳'!L25</f>
        <v>0</v>
      </c>
      <c r="P25" s="51">
        <f t="shared" si="2"/>
        <v>1603</v>
      </c>
      <c r="Q25" s="51">
        <f>'ごみ処理量内訳'!G25</f>
        <v>0</v>
      </c>
      <c r="R25" s="51">
        <f>'ごみ処理量内訳'!H25</f>
        <v>1603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6864</v>
      </c>
      <c r="AE25" s="52">
        <f t="shared" si="5"/>
        <v>100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1603</v>
      </c>
      <c r="AI25" s="51">
        <f>'資源化量内訳'!AZ25</f>
        <v>0</v>
      </c>
      <c r="AJ25" s="51">
        <f>'資源化量内訳'!BH25</f>
        <v>0</v>
      </c>
      <c r="AK25" s="51" t="s">
        <v>73</v>
      </c>
      <c r="AL25" s="51">
        <f t="shared" si="6"/>
        <v>1603</v>
      </c>
      <c r="AM25" s="52">
        <f t="shared" si="7"/>
        <v>24.789135096497496</v>
      </c>
      <c r="AN25" s="51">
        <f>'ごみ処理量内訳'!AC25</f>
        <v>0</v>
      </c>
      <c r="AO25" s="51">
        <f>'ごみ処理量内訳'!AD25</f>
        <v>515</v>
      </c>
      <c r="AP25" s="51">
        <f>'ごみ処理量内訳'!AE25</f>
        <v>0</v>
      </c>
      <c r="AQ25" s="51">
        <f t="shared" si="8"/>
        <v>515</v>
      </c>
    </row>
    <row r="26" spans="1:43" ht="13.5">
      <c r="A26" s="26" t="s">
        <v>95</v>
      </c>
      <c r="B26" s="49" t="s">
        <v>133</v>
      </c>
      <c r="C26" s="50" t="s">
        <v>134</v>
      </c>
      <c r="D26" s="51">
        <v>17113</v>
      </c>
      <c r="E26" s="51">
        <v>17113</v>
      </c>
      <c r="F26" s="51">
        <f>'ごみ搬入量内訳'!H26</f>
        <v>4769</v>
      </c>
      <c r="G26" s="51">
        <f>'ごみ搬入量内訳'!AG26</f>
        <v>352</v>
      </c>
      <c r="H26" s="51">
        <f>'ごみ搬入量内訳'!AH26</f>
        <v>0</v>
      </c>
      <c r="I26" s="51">
        <f t="shared" si="0"/>
        <v>5121</v>
      </c>
      <c r="J26" s="51">
        <f t="shared" si="1"/>
        <v>819.8525674225074</v>
      </c>
      <c r="K26" s="51">
        <f>('ごみ搬入量内訳'!E26+'ごみ搬入量内訳'!AH26)/'ごみ処理概要'!D26/365*1000000</f>
        <v>591.8755988597949</v>
      </c>
      <c r="L26" s="51">
        <f>'ごみ搬入量内訳'!F26/'ごみ処理概要'!D26/365*1000000</f>
        <v>227.97696856271247</v>
      </c>
      <c r="M26" s="51">
        <f>'資源化量内訳'!BP26</f>
        <v>237</v>
      </c>
      <c r="N26" s="51">
        <f>'ごみ処理量内訳'!E26</f>
        <v>4493</v>
      </c>
      <c r="O26" s="51">
        <f>'ごみ処理量内訳'!L26</f>
        <v>0</v>
      </c>
      <c r="P26" s="51">
        <f t="shared" si="2"/>
        <v>628</v>
      </c>
      <c r="Q26" s="51">
        <f>'ごみ処理量内訳'!G26</f>
        <v>249</v>
      </c>
      <c r="R26" s="51">
        <f>'ごみ処理量内訳'!H26</f>
        <v>379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5121</v>
      </c>
      <c r="AE26" s="52">
        <f t="shared" si="5"/>
        <v>100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379</v>
      </c>
      <c r="AI26" s="51">
        <f>'資源化量内訳'!AZ26</f>
        <v>0</v>
      </c>
      <c r="AJ26" s="51">
        <f>'資源化量内訳'!BH26</f>
        <v>0</v>
      </c>
      <c r="AK26" s="51" t="s">
        <v>73</v>
      </c>
      <c r="AL26" s="51">
        <f t="shared" si="6"/>
        <v>379</v>
      </c>
      <c r="AM26" s="52">
        <f t="shared" si="7"/>
        <v>11.496827174318776</v>
      </c>
      <c r="AN26" s="51">
        <f>'ごみ処理量内訳'!AC26</f>
        <v>0</v>
      </c>
      <c r="AO26" s="51">
        <f>'ごみ処理量内訳'!AD26</f>
        <v>440</v>
      </c>
      <c r="AP26" s="51">
        <f>'ごみ処理量内訳'!AE26</f>
        <v>0</v>
      </c>
      <c r="AQ26" s="51">
        <f t="shared" si="8"/>
        <v>440</v>
      </c>
    </row>
    <row r="27" spans="1:43" ht="13.5">
      <c r="A27" s="26" t="s">
        <v>95</v>
      </c>
      <c r="B27" s="49" t="s">
        <v>135</v>
      </c>
      <c r="C27" s="50" t="s">
        <v>136</v>
      </c>
      <c r="D27" s="51">
        <v>4496</v>
      </c>
      <c r="E27" s="51">
        <v>4496</v>
      </c>
      <c r="F27" s="51">
        <f>'ごみ搬入量内訳'!H27</f>
        <v>1764</v>
      </c>
      <c r="G27" s="51">
        <f>'ごみ搬入量内訳'!AG27</f>
        <v>18</v>
      </c>
      <c r="H27" s="51">
        <f>'ごみ搬入量内訳'!AH27</f>
        <v>0</v>
      </c>
      <c r="I27" s="51">
        <f t="shared" si="0"/>
        <v>1782</v>
      </c>
      <c r="J27" s="51">
        <f t="shared" si="1"/>
        <v>1085.8967484034515</v>
      </c>
      <c r="K27" s="51">
        <f>('ごみ搬入量内訳'!E27+'ごみ搬入量内訳'!AH27)/'ごみ処理概要'!D27/365*1000000</f>
        <v>1034.7096962901574</v>
      </c>
      <c r="L27" s="51">
        <f>'ごみ搬入量内訳'!F27/'ごみ処理概要'!D27/365*1000000</f>
        <v>51.187052113294</v>
      </c>
      <c r="M27" s="51">
        <f>'資源化量内訳'!BP27</f>
        <v>19</v>
      </c>
      <c r="N27" s="51">
        <f>'ごみ処理量内訳'!E27</f>
        <v>1628</v>
      </c>
      <c r="O27" s="51">
        <f>'ごみ処理量内訳'!L27</f>
        <v>4</v>
      </c>
      <c r="P27" s="51">
        <f t="shared" si="2"/>
        <v>150</v>
      </c>
      <c r="Q27" s="51">
        <f>'ごみ処理量内訳'!G27</f>
        <v>0</v>
      </c>
      <c r="R27" s="51">
        <f>'ごみ処理量内訳'!H27</f>
        <v>150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1782</v>
      </c>
      <c r="AE27" s="52">
        <f t="shared" si="5"/>
        <v>99.77553310886644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150</v>
      </c>
      <c r="AI27" s="51">
        <f>'資源化量内訳'!AZ27</f>
        <v>0</v>
      </c>
      <c r="AJ27" s="51">
        <f>'資源化量内訳'!BH27</f>
        <v>0</v>
      </c>
      <c r="AK27" s="51" t="s">
        <v>73</v>
      </c>
      <c r="AL27" s="51">
        <f t="shared" si="6"/>
        <v>150</v>
      </c>
      <c r="AM27" s="52">
        <f t="shared" si="7"/>
        <v>9.383675735702388</v>
      </c>
      <c r="AN27" s="51">
        <f>'ごみ処理量内訳'!AC27</f>
        <v>4</v>
      </c>
      <c r="AO27" s="51">
        <f>'ごみ処理量内訳'!AD27</f>
        <v>160</v>
      </c>
      <c r="AP27" s="51">
        <f>'ごみ処理量内訳'!AE27</f>
        <v>0</v>
      </c>
      <c r="AQ27" s="51">
        <f t="shared" si="8"/>
        <v>164</v>
      </c>
    </row>
    <row r="28" spans="1:43" ht="13.5">
      <c r="A28" s="26" t="s">
        <v>95</v>
      </c>
      <c r="B28" s="49" t="s">
        <v>137</v>
      </c>
      <c r="C28" s="50" t="s">
        <v>138</v>
      </c>
      <c r="D28" s="51">
        <v>5743</v>
      </c>
      <c r="E28" s="51">
        <v>5743</v>
      </c>
      <c r="F28" s="51">
        <f>'ごみ搬入量内訳'!H28</f>
        <v>1285</v>
      </c>
      <c r="G28" s="51">
        <f>'ごみ搬入量内訳'!AG28</f>
        <v>15</v>
      </c>
      <c r="H28" s="51">
        <f>'ごみ搬入量内訳'!AH28</f>
        <v>0</v>
      </c>
      <c r="I28" s="51">
        <f t="shared" si="0"/>
        <v>1300</v>
      </c>
      <c r="J28" s="51">
        <f t="shared" si="1"/>
        <v>620.1713103981261</v>
      </c>
      <c r="K28" s="51">
        <f>('ごみ搬入量内訳'!E28+'ごみ搬入量内訳'!AH28)/'ごみ処理概要'!D28/365*1000000</f>
        <v>598.7038419612679</v>
      </c>
      <c r="L28" s="51">
        <f>'ごみ搬入量内訳'!F28/'ごみ処理概要'!D28/365*1000000</f>
        <v>21.467468436858216</v>
      </c>
      <c r="M28" s="51">
        <f>'資源化量内訳'!BP28</f>
        <v>66</v>
      </c>
      <c r="N28" s="51">
        <f>'ごみ処理量内訳'!E28</f>
        <v>1078</v>
      </c>
      <c r="O28" s="51">
        <f>'ごみ処理量内訳'!L28</f>
        <v>0</v>
      </c>
      <c r="P28" s="51">
        <f t="shared" si="2"/>
        <v>207</v>
      </c>
      <c r="Q28" s="51">
        <f>'ごみ処理量内訳'!G28</f>
        <v>32</v>
      </c>
      <c r="R28" s="51">
        <f>'ごみ処理量内訳'!H28</f>
        <v>175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1285</v>
      </c>
      <c r="AE28" s="52">
        <f t="shared" si="5"/>
        <v>100</v>
      </c>
      <c r="AF28" s="51">
        <f>'資源化量内訳'!AB28</f>
        <v>0</v>
      </c>
      <c r="AG28" s="51">
        <f>'資源化量内訳'!AJ28</f>
        <v>32</v>
      </c>
      <c r="AH28" s="51">
        <f>'資源化量内訳'!AR28</f>
        <v>175</v>
      </c>
      <c r="AI28" s="51">
        <f>'資源化量内訳'!AZ28</f>
        <v>0</v>
      </c>
      <c r="AJ28" s="51">
        <f>'資源化量内訳'!BH28</f>
        <v>0</v>
      </c>
      <c r="AK28" s="51" t="s">
        <v>73</v>
      </c>
      <c r="AL28" s="51">
        <f t="shared" si="6"/>
        <v>207</v>
      </c>
      <c r="AM28" s="52">
        <f t="shared" si="7"/>
        <v>20.207253886010363</v>
      </c>
      <c r="AN28" s="51">
        <f>'ごみ処理量内訳'!AC28</f>
        <v>0</v>
      </c>
      <c r="AO28" s="51">
        <f>'ごみ処理量内訳'!AD28</f>
        <v>106</v>
      </c>
      <c r="AP28" s="51">
        <f>'ごみ処理量内訳'!AE28</f>
        <v>0</v>
      </c>
      <c r="AQ28" s="51">
        <f t="shared" si="8"/>
        <v>106</v>
      </c>
    </row>
    <row r="29" spans="1:43" ht="13.5">
      <c r="A29" s="26" t="s">
        <v>95</v>
      </c>
      <c r="B29" s="49" t="s">
        <v>139</v>
      </c>
      <c r="C29" s="50" t="s">
        <v>140</v>
      </c>
      <c r="D29" s="51">
        <v>2104</v>
      </c>
      <c r="E29" s="51">
        <v>2104</v>
      </c>
      <c r="F29" s="51">
        <f>'ごみ搬入量内訳'!H29</f>
        <v>553</v>
      </c>
      <c r="G29" s="51">
        <f>'ごみ搬入量内訳'!AG29</f>
        <v>50</v>
      </c>
      <c r="H29" s="51">
        <f>'ごみ搬入量内訳'!AH29</f>
        <v>5</v>
      </c>
      <c r="I29" s="51">
        <f t="shared" si="0"/>
        <v>608</v>
      </c>
      <c r="J29" s="51">
        <f t="shared" si="1"/>
        <v>791.7079014532006</v>
      </c>
      <c r="K29" s="51">
        <f>('ごみ搬入量内訳'!E29+'ごみ搬入量内訳'!AH29)/'ごみ処理概要'!D29/365*1000000</f>
        <v>726.6003437679046</v>
      </c>
      <c r="L29" s="51">
        <f>'ごみ搬入量内訳'!F29/'ごみ処理概要'!D29/365*1000000</f>
        <v>65.10755768529611</v>
      </c>
      <c r="M29" s="51">
        <f>'資源化量内訳'!BP29</f>
        <v>0</v>
      </c>
      <c r="N29" s="51">
        <f>'ごみ処理量内訳'!E29</f>
        <v>542</v>
      </c>
      <c r="O29" s="51">
        <f>'ごみ処理量内訳'!L29</f>
        <v>53</v>
      </c>
      <c r="P29" s="51">
        <f t="shared" si="2"/>
        <v>0</v>
      </c>
      <c r="Q29" s="51">
        <f>'ごみ処理量内訳'!G29</f>
        <v>0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61</v>
      </c>
      <c r="W29" s="51">
        <f>'資源化量内訳'!M29</f>
        <v>0</v>
      </c>
      <c r="X29" s="51">
        <f>'資源化量内訳'!N29</f>
        <v>43</v>
      </c>
      <c r="Y29" s="51">
        <f>'資源化量内訳'!O29</f>
        <v>18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656</v>
      </c>
      <c r="AE29" s="52">
        <f t="shared" si="5"/>
        <v>91.92073170731707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73</v>
      </c>
      <c r="AL29" s="51">
        <f t="shared" si="6"/>
        <v>0</v>
      </c>
      <c r="AM29" s="52">
        <f t="shared" si="7"/>
        <v>9.298780487804878</v>
      </c>
      <c r="AN29" s="51">
        <f>'ごみ処理量内訳'!AC29</f>
        <v>53</v>
      </c>
      <c r="AO29" s="51">
        <f>'ごみ処理量内訳'!AD29</f>
        <v>53</v>
      </c>
      <c r="AP29" s="51">
        <f>'ごみ処理量内訳'!AE29</f>
        <v>0</v>
      </c>
      <c r="AQ29" s="51">
        <f t="shared" si="8"/>
        <v>106</v>
      </c>
    </row>
    <row r="30" spans="1:43" ht="13.5">
      <c r="A30" s="26" t="s">
        <v>95</v>
      </c>
      <c r="B30" s="49" t="s">
        <v>141</v>
      </c>
      <c r="C30" s="50" t="s">
        <v>142</v>
      </c>
      <c r="D30" s="51">
        <v>3218</v>
      </c>
      <c r="E30" s="51">
        <v>3218</v>
      </c>
      <c r="F30" s="51">
        <f>'ごみ搬入量内訳'!H30</f>
        <v>632</v>
      </c>
      <c r="G30" s="51">
        <f>'ごみ搬入量内訳'!AG30</f>
        <v>8</v>
      </c>
      <c r="H30" s="51">
        <f>'ごみ搬入量内訳'!AH30</f>
        <v>0</v>
      </c>
      <c r="I30" s="51">
        <f t="shared" si="0"/>
        <v>640</v>
      </c>
      <c r="J30" s="51">
        <f t="shared" si="1"/>
        <v>544.8802540504184</v>
      </c>
      <c r="K30" s="51">
        <f>('ごみ搬入量内訳'!E30+'ごみ搬入量内訳'!AH30)/'ごみ処理概要'!D30/365*1000000</f>
        <v>497.20323182100685</v>
      </c>
      <c r="L30" s="51">
        <f>'ごみ搬入量内訳'!F30/'ごみ処理概要'!D30/365*1000000</f>
        <v>47.67702222941161</v>
      </c>
      <c r="M30" s="51">
        <f>'資源化量内訳'!BP30</f>
        <v>0</v>
      </c>
      <c r="N30" s="51">
        <f>'ごみ処理量内訳'!E30</f>
        <v>545</v>
      </c>
      <c r="O30" s="51">
        <f>'ごみ処理量内訳'!L30</f>
        <v>0</v>
      </c>
      <c r="P30" s="51">
        <f t="shared" si="2"/>
        <v>129</v>
      </c>
      <c r="Q30" s="51">
        <f>'ごみ処理量内訳'!G30</f>
        <v>0</v>
      </c>
      <c r="R30" s="51">
        <f>'ごみ処理量内訳'!H30</f>
        <v>75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54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674</v>
      </c>
      <c r="AE30" s="52">
        <f t="shared" si="5"/>
        <v>100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75</v>
      </c>
      <c r="AI30" s="51">
        <f>'資源化量内訳'!AZ30</f>
        <v>0</v>
      </c>
      <c r="AJ30" s="51">
        <f>'資源化量内訳'!BH30</f>
        <v>0</v>
      </c>
      <c r="AK30" s="51" t="s">
        <v>73</v>
      </c>
      <c r="AL30" s="51">
        <f t="shared" si="6"/>
        <v>75</v>
      </c>
      <c r="AM30" s="52">
        <f t="shared" si="7"/>
        <v>11.127596439169139</v>
      </c>
      <c r="AN30" s="51">
        <f>'ごみ処理量内訳'!AC30</f>
        <v>0</v>
      </c>
      <c r="AO30" s="51">
        <f>'ごみ処理量内訳'!AD30</f>
        <v>54</v>
      </c>
      <c r="AP30" s="51">
        <f>'ごみ処理量内訳'!AE30</f>
        <v>54</v>
      </c>
      <c r="AQ30" s="51">
        <f t="shared" si="8"/>
        <v>108</v>
      </c>
    </row>
    <row r="31" spans="1:43" ht="13.5">
      <c r="A31" s="26" t="s">
        <v>95</v>
      </c>
      <c r="B31" s="49" t="s">
        <v>143</v>
      </c>
      <c r="C31" s="50" t="s">
        <v>144</v>
      </c>
      <c r="D31" s="51">
        <v>4587</v>
      </c>
      <c r="E31" s="51">
        <v>4388</v>
      </c>
      <c r="F31" s="51">
        <f>'ごみ搬入量内訳'!H31</f>
        <v>1326</v>
      </c>
      <c r="G31" s="51">
        <f>'ごみ搬入量内訳'!AG31</f>
        <v>307</v>
      </c>
      <c r="H31" s="51">
        <f>'ごみ搬入量内訳'!AH31</f>
        <v>60</v>
      </c>
      <c r="I31" s="51">
        <f t="shared" si="0"/>
        <v>1693</v>
      </c>
      <c r="J31" s="51">
        <f t="shared" si="1"/>
        <v>1011.1960245004494</v>
      </c>
      <c r="K31" s="51">
        <f>('ごみ搬入量内訳'!E31+'ごみ搬入量内訳'!AH31)/'ごみ処理概要'!D31/365*1000000</f>
        <v>815.8852743459031</v>
      </c>
      <c r="L31" s="51">
        <f>'ごみ搬入量内訳'!F31/'ごみ処理概要'!D31/365*1000000</f>
        <v>195.31075015454633</v>
      </c>
      <c r="M31" s="51">
        <f>'資源化量内訳'!BP31</f>
        <v>0</v>
      </c>
      <c r="N31" s="51">
        <f>'ごみ処理量内訳'!E31</f>
        <v>1315</v>
      </c>
      <c r="O31" s="51">
        <f>'ごみ処理量内訳'!L31</f>
        <v>0</v>
      </c>
      <c r="P31" s="51">
        <f t="shared" si="2"/>
        <v>256</v>
      </c>
      <c r="Q31" s="51">
        <f>'ごみ処理量内訳'!G31</f>
        <v>105</v>
      </c>
      <c r="R31" s="51">
        <f>'ごみ処理量内訳'!H31</f>
        <v>151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62</v>
      </c>
      <c r="W31" s="51">
        <f>'資源化量内訳'!M31</f>
        <v>62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1633</v>
      </c>
      <c r="AE31" s="52">
        <f t="shared" si="5"/>
        <v>100</v>
      </c>
      <c r="AF31" s="51">
        <f>'資源化量内訳'!AB31</f>
        <v>0</v>
      </c>
      <c r="AG31" s="51">
        <f>'資源化量内訳'!AJ31</f>
        <v>10</v>
      </c>
      <c r="AH31" s="51">
        <f>'資源化量内訳'!AR31</f>
        <v>103</v>
      </c>
      <c r="AI31" s="51">
        <f>'資源化量内訳'!AZ31</f>
        <v>0</v>
      </c>
      <c r="AJ31" s="51">
        <f>'資源化量内訳'!BH31</f>
        <v>0</v>
      </c>
      <c r="AK31" s="51" t="s">
        <v>73</v>
      </c>
      <c r="AL31" s="51">
        <f t="shared" si="6"/>
        <v>113</v>
      </c>
      <c r="AM31" s="52">
        <f t="shared" si="7"/>
        <v>10.716472749540722</v>
      </c>
      <c r="AN31" s="51">
        <f>'ごみ処理量内訳'!AC31</f>
        <v>0</v>
      </c>
      <c r="AO31" s="51">
        <f>'ごみ処理量内訳'!AD31</f>
        <v>228</v>
      </c>
      <c r="AP31" s="51">
        <f>'ごみ処理量内訳'!AE31</f>
        <v>143</v>
      </c>
      <c r="AQ31" s="51">
        <f t="shared" si="8"/>
        <v>371</v>
      </c>
    </row>
    <row r="32" spans="1:43" ht="13.5">
      <c r="A32" s="26" t="s">
        <v>95</v>
      </c>
      <c r="B32" s="49" t="s">
        <v>145</v>
      </c>
      <c r="C32" s="50" t="s">
        <v>146</v>
      </c>
      <c r="D32" s="51">
        <v>6451</v>
      </c>
      <c r="E32" s="51">
        <v>6387</v>
      </c>
      <c r="F32" s="51">
        <f>'ごみ搬入量内訳'!H32</f>
        <v>1147</v>
      </c>
      <c r="G32" s="51">
        <f>'ごみ搬入量内訳'!AG32</f>
        <v>118</v>
      </c>
      <c r="H32" s="51">
        <f>'ごみ搬入量内訳'!AH32</f>
        <v>10</v>
      </c>
      <c r="I32" s="51">
        <f t="shared" si="0"/>
        <v>1275</v>
      </c>
      <c r="J32" s="51">
        <f t="shared" si="1"/>
        <v>541.4897976951646</v>
      </c>
      <c r="K32" s="51">
        <f>('ごみ搬入量内訳'!E32+'ごみ搬入量内訳'!AH32)/'ごみ処理概要'!D32/365*1000000</f>
        <v>448.90565973630504</v>
      </c>
      <c r="L32" s="51">
        <f>'ごみ搬入量内訳'!F32/'ごみ処理概要'!D32/365*1000000</f>
        <v>92.58413795885951</v>
      </c>
      <c r="M32" s="51">
        <f>'資源化量内訳'!BP32</f>
        <v>0</v>
      </c>
      <c r="N32" s="51">
        <f>'ごみ処理量内訳'!E32</f>
        <v>1039</v>
      </c>
      <c r="O32" s="51">
        <f>'ごみ処理量内訳'!L32</f>
        <v>0</v>
      </c>
      <c r="P32" s="51">
        <f t="shared" si="2"/>
        <v>232</v>
      </c>
      <c r="Q32" s="51">
        <f>'ごみ処理量内訳'!G32</f>
        <v>0</v>
      </c>
      <c r="R32" s="51">
        <f>'ごみ処理量内訳'!H32</f>
        <v>139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93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1271</v>
      </c>
      <c r="AE32" s="52">
        <f t="shared" si="5"/>
        <v>100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139</v>
      </c>
      <c r="AI32" s="51">
        <f>'資源化量内訳'!AZ32</f>
        <v>0</v>
      </c>
      <c r="AJ32" s="51">
        <f>'資源化量内訳'!BH32</f>
        <v>0</v>
      </c>
      <c r="AK32" s="51" t="s">
        <v>73</v>
      </c>
      <c r="AL32" s="51">
        <f t="shared" si="6"/>
        <v>139</v>
      </c>
      <c r="AM32" s="52">
        <f t="shared" si="7"/>
        <v>10.93627065302911</v>
      </c>
      <c r="AN32" s="51">
        <f>'ごみ処理量内訳'!AC32</f>
        <v>0</v>
      </c>
      <c r="AO32" s="51">
        <f>'ごみ処理量内訳'!AD32</f>
        <v>8</v>
      </c>
      <c r="AP32" s="51">
        <f>'ごみ処理量内訳'!AE32</f>
        <v>93</v>
      </c>
      <c r="AQ32" s="51">
        <f t="shared" si="8"/>
        <v>101</v>
      </c>
    </row>
    <row r="33" spans="1:43" ht="13.5">
      <c r="A33" s="26" t="s">
        <v>95</v>
      </c>
      <c r="B33" s="49" t="s">
        <v>147</v>
      </c>
      <c r="C33" s="50" t="s">
        <v>148</v>
      </c>
      <c r="D33" s="51">
        <v>1724</v>
      </c>
      <c r="E33" s="51">
        <v>1724</v>
      </c>
      <c r="F33" s="51">
        <f>'ごみ搬入量内訳'!H33</f>
        <v>236</v>
      </c>
      <c r="G33" s="51">
        <f>'ごみ搬入量内訳'!AG33</f>
        <v>0</v>
      </c>
      <c r="H33" s="51">
        <f>'ごみ搬入量内訳'!AH33</f>
        <v>0</v>
      </c>
      <c r="I33" s="51">
        <f t="shared" si="0"/>
        <v>236</v>
      </c>
      <c r="J33" s="51">
        <f t="shared" si="1"/>
        <v>375.0437021263071</v>
      </c>
      <c r="K33" s="51">
        <f>('ごみ搬入量内訳'!E33+'ごみ搬入量内訳'!AH33)/'ごみ処理概要'!D33/365*1000000</f>
        <v>375.0437021263071</v>
      </c>
      <c r="L33" s="51">
        <f>'ごみ搬入量内訳'!F33/'ごみ処理概要'!D33/365*1000000</f>
        <v>0</v>
      </c>
      <c r="M33" s="51">
        <f>'資源化量内訳'!BP33</f>
        <v>0</v>
      </c>
      <c r="N33" s="51">
        <f>'ごみ処理量内訳'!E33</f>
        <v>120</v>
      </c>
      <c r="O33" s="51">
        <f>'ごみ処理量内訳'!L33</f>
        <v>0</v>
      </c>
      <c r="P33" s="51">
        <f t="shared" si="2"/>
        <v>115</v>
      </c>
      <c r="Q33" s="51">
        <f>'ごみ処理量内訳'!G33</f>
        <v>38</v>
      </c>
      <c r="R33" s="51">
        <f>'ごみ処理量内訳'!H33</f>
        <v>77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235</v>
      </c>
      <c r="AE33" s="52">
        <f t="shared" si="5"/>
        <v>100</v>
      </c>
      <c r="AF33" s="51">
        <f>'資源化量内訳'!AB33</f>
        <v>0</v>
      </c>
      <c r="AG33" s="51">
        <f>'資源化量内訳'!AJ33</f>
        <v>38</v>
      </c>
      <c r="AH33" s="51">
        <f>'資源化量内訳'!AR33</f>
        <v>77</v>
      </c>
      <c r="AI33" s="51">
        <f>'資源化量内訳'!AZ33</f>
        <v>0</v>
      </c>
      <c r="AJ33" s="51">
        <f>'資源化量内訳'!BH33</f>
        <v>0</v>
      </c>
      <c r="AK33" s="51" t="s">
        <v>73</v>
      </c>
      <c r="AL33" s="51">
        <f t="shared" si="6"/>
        <v>115</v>
      </c>
      <c r="AM33" s="52">
        <f t="shared" si="7"/>
        <v>48.93617021276596</v>
      </c>
      <c r="AN33" s="51">
        <f>'ごみ処理量内訳'!AC33</f>
        <v>0</v>
      </c>
      <c r="AO33" s="51">
        <f>'ごみ処理量内訳'!AD33</f>
        <v>12</v>
      </c>
      <c r="AP33" s="51">
        <f>'ごみ処理量内訳'!AE33</f>
        <v>0</v>
      </c>
      <c r="AQ33" s="51">
        <f t="shared" si="8"/>
        <v>12</v>
      </c>
    </row>
    <row r="34" spans="1:43" ht="13.5">
      <c r="A34" s="26" t="s">
        <v>95</v>
      </c>
      <c r="B34" s="49" t="s">
        <v>149</v>
      </c>
      <c r="C34" s="50" t="s">
        <v>150</v>
      </c>
      <c r="D34" s="51">
        <v>1300</v>
      </c>
      <c r="E34" s="51">
        <v>1300</v>
      </c>
      <c r="F34" s="51">
        <f>'ごみ搬入量内訳'!H34</f>
        <v>156</v>
      </c>
      <c r="G34" s="51">
        <f>'ごみ搬入量内訳'!AG34</f>
        <v>42</v>
      </c>
      <c r="H34" s="51">
        <f>'ごみ搬入量内訳'!AH34</f>
        <v>23</v>
      </c>
      <c r="I34" s="51">
        <f aca="true" t="shared" si="9" ref="I34:I59">SUM(F34:H34)</f>
        <v>221</v>
      </c>
      <c r="J34" s="51">
        <f aca="true" t="shared" si="10" ref="J34:J59">I34/D34/365*1000000</f>
        <v>465.7534246575343</v>
      </c>
      <c r="K34" s="51">
        <f>('ごみ搬入量内訳'!E34+'ごみ搬入量内訳'!AH34)/'ごみ処理概要'!D34/365*1000000</f>
        <v>402.5289778714436</v>
      </c>
      <c r="L34" s="51">
        <f>'ごみ搬入量内訳'!F34/'ごみ処理概要'!D34/365*1000000</f>
        <v>63.22444678609063</v>
      </c>
      <c r="M34" s="51">
        <f>'資源化量内訳'!BP34</f>
        <v>0</v>
      </c>
      <c r="N34" s="51">
        <f>'ごみ処理量内訳'!E34</f>
        <v>153</v>
      </c>
      <c r="O34" s="51">
        <f>'ごみ処理量内訳'!L34</f>
        <v>0</v>
      </c>
      <c r="P34" s="51">
        <f aca="true" t="shared" si="11" ref="P34:P59">SUM(Q34:U34)</f>
        <v>0</v>
      </c>
      <c r="Q34" s="51">
        <f>'ごみ処理量内訳'!G34</f>
        <v>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aca="true" t="shared" si="12" ref="V34:V59">SUM(W34:AC34)</f>
        <v>43</v>
      </c>
      <c r="W34" s="51">
        <f>'資源化量内訳'!M34</f>
        <v>21</v>
      </c>
      <c r="X34" s="51">
        <f>'資源化量内訳'!N34</f>
        <v>15</v>
      </c>
      <c r="Y34" s="51">
        <f>'資源化量内訳'!O34</f>
        <v>5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2</v>
      </c>
      <c r="AD34" s="51">
        <f aca="true" t="shared" si="13" ref="AD34:AD59">N34+O34+P34+V34</f>
        <v>196</v>
      </c>
      <c r="AE34" s="52">
        <f aca="true" t="shared" si="14" ref="AE34:AE60">(N34+P34+V34)/AD34*100</f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73</v>
      </c>
      <c r="AL34" s="51">
        <f aca="true" t="shared" si="15" ref="AL34:AL59">SUM(AF34:AJ34)</f>
        <v>0</v>
      </c>
      <c r="AM34" s="52">
        <f aca="true" t="shared" si="16" ref="AM34:AM59">(V34+AL34+M34)/(M34+AD34)*100</f>
        <v>21.93877551020408</v>
      </c>
      <c r="AN34" s="51">
        <f>'ごみ処理量内訳'!AC34</f>
        <v>0</v>
      </c>
      <c r="AO34" s="51">
        <f>'ごみ処理量内訳'!AD34</f>
        <v>18</v>
      </c>
      <c r="AP34" s="51">
        <f>'ごみ処理量内訳'!AE34</f>
        <v>0</v>
      </c>
      <c r="AQ34" s="51">
        <f aca="true" t="shared" si="17" ref="AQ34:AQ59">SUM(AN34:AP34)</f>
        <v>18</v>
      </c>
    </row>
    <row r="35" spans="1:43" ht="13.5">
      <c r="A35" s="26" t="s">
        <v>95</v>
      </c>
      <c r="B35" s="49" t="s">
        <v>151</v>
      </c>
      <c r="C35" s="50" t="s">
        <v>152</v>
      </c>
      <c r="D35" s="51">
        <v>5162</v>
      </c>
      <c r="E35" s="51">
        <v>4335</v>
      </c>
      <c r="F35" s="51">
        <f>'ごみ搬入量内訳'!H35</f>
        <v>1310</v>
      </c>
      <c r="G35" s="51">
        <f>'ごみ搬入量内訳'!AG35</f>
        <v>401</v>
      </c>
      <c r="H35" s="51">
        <f>'ごみ搬入量内訳'!AH35</f>
        <v>250</v>
      </c>
      <c r="I35" s="51">
        <f t="shared" si="9"/>
        <v>1961</v>
      </c>
      <c r="J35" s="51">
        <f t="shared" si="10"/>
        <v>1040.7986710046548</v>
      </c>
      <c r="K35" s="51">
        <f>('ごみ搬入量内訳'!E35+'ごみ搬入量内訳'!AH35)/'ごみ処理概要'!D35/365*1000000</f>
        <v>859.2825335831392</v>
      </c>
      <c r="L35" s="51">
        <f>'ごみ搬入量内訳'!F35/'ごみ処理概要'!D35/365*1000000</f>
        <v>181.5161374215155</v>
      </c>
      <c r="M35" s="51">
        <f>'資源化量内訳'!BP35</f>
        <v>0</v>
      </c>
      <c r="N35" s="51">
        <f>'ごみ処理量内訳'!E35</f>
        <v>1397</v>
      </c>
      <c r="O35" s="51">
        <f>'ごみ処理量内訳'!L35</f>
        <v>0</v>
      </c>
      <c r="P35" s="51">
        <f t="shared" si="11"/>
        <v>229</v>
      </c>
      <c r="Q35" s="51">
        <f>'ごみ処理量内訳'!G35</f>
        <v>87</v>
      </c>
      <c r="R35" s="51">
        <f>'ごみ処理量内訳'!H35</f>
        <v>142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85</v>
      </c>
      <c r="W35" s="51">
        <f>'資源化量内訳'!M35</f>
        <v>85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1711</v>
      </c>
      <c r="AE35" s="52">
        <f t="shared" si="14"/>
        <v>100</v>
      </c>
      <c r="AF35" s="51">
        <f>'資源化量内訳'!AB35</f>
        <v>0</v>
      </c>
      <c r="AG35" s="51">
        <f>'資源化量内訳'!AJ35</f>
        <v>8</v>
      </c>
      <c r="AH35" s="51">
        <f>'資源化量内訳'!AR35</f>
        <v>98</v>
      </c>
      <c r="AI35" s="51">
        <f>'資源化量内訳'!AZ35</f>
        <v>0</v>
      </c>
      <c r="AJ35" s="51">
        <f>'資源化量内訳'!BH35</f>
        <v>0</v>
      </c>
      <c r="AK35" s="51" t="s">
        <v>73</v>
      </c>
      <c r="AL35" s="51">
        <f t="shared" si="15"/>
        <v>106</v>
      </c>
      <c r="AM35" s="52">
        <f t="shared" si="16"/>
        <v>11.163062536528345</v>
      </c>
      <c r="AN35" s="51">
        <f>'ごみ処理量内訳'!AC35</f>
        <v>0</v>
      </c>
      <c r="AO35" s="51">
        <f>'ごみ処理量内訳'!AD35</f>
        <v>242</v>
      </c>
      <c r="AP35" s="51">
        <f>'ごみ処理量内訳'!AE35</f>
        <v>123</v>
      </c>
      <c r="AQ35" s="51">
        <f t="shared" si="17"/>
        <v>365</v>
      </c>
    </row>
    <row r="36" spans="1:43" ht="13.5">
      <c r="A36" s="26" t="s">
        <v>95</v>
      </c>
      <c r="B36" s="49" t="s">
        <v>153</v>
      </c>
      <c r="C36" s="50" t="s">
        <v>154</v>
      </c>
      <c r="D36" s="51">
        <v>581</v>
      </c>
      <c r="E36" s="51">
        <v>581</v>
      </c>
      <c r="F36" s="51">
        <f>'ごみ搬入量内訳'!H36</f>
        <v>138</v>
      </c>
      <c r="G36" s="51">
        <f>'ごみ搬入量内訳'!AG36</f>
        <v>11</v>
      </c>
      <c r="H36" s="51">
        <f>'ごみ搬入量内訳'!AH36</f>
        <v>0</v>
      </c>
      <c r="I36" s="51">
        <f t="shared" si="9"/>
        <v>149</v>
      </c>
      <c r="J36" s="51">
        <f t="shared" si="10"/>
        <v>702.6147643411218</v>
      </c>
      <c r="K36" s="51">
        <f>('ごみ搬入量内訳'!E36+'ごみ搬入量内訳'!AH36)/'ごみ処理概要'!D36/365*1000000</f>
        <v>655.4594110296372</v>
      </c>
      <c r="L36" s="51">
        <f>'ごみ搬入量内訳'!F36/'ごみ処理概要'!D36/365*1000000</f>
        <v>47.15535331148468</v>
      </c>
      <c r="M36" s="51">
        <f>'資源化量内訳'!BP36</f>
        <v>0</v>
      </c>
      <c r="N36" s="51">
        <f>'ごみ処理量内訳'!E36</f>
        <v>62</v>
      </c>
      <c r="O36" s="51">
        <f>'ごみ処理量内訳'!L36</f>
        <v>85</v>
      </c>
      <c r="P36" s="51">
        <f t="shared" si="11"/>
        <v>0</v>
      </c>
      <c r="Q36" s="51">
        <f>'ごみ処理量内訳'!G36</f>
        <v>0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2</v>
      </c>
      <c r="W36" s="51">
        <f>'資源化量内訳'!M36</f>
        <v>1</v>
      </c>
      <c r="X36" s="51">
        <f>'資源化量内訳'!N36</f>
        <v>1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149</v>
      </c>
      <c r="AE36" s="52">
        <f t="shared" si="14"/>
        <v>42.95302013422819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73</v>
      </c>
      <c r="AL36" s="51">
        <f t="shared" si="15"/>
        <v>0</v>
      </c>
      <c r="AM36" s="52">
        <f t="shared" si="16"/>
        <v>1.342281879194631</v>
      </c>
      <c r="AN36" s="51">
        <f>'ごみ処理量内訳'!AC36</f>
        <v>85</v>
      </c>
      <c r="AO36" s="51">
        <f>'ごみ処理量内訳'!AD36</f>
        <v>62</v>
      </c>
      <c r="AP36" s="51">
        <f>'ごみ処理量内訳'!AE36</f>
        <v>0</v>
      </c>
      <c r="AQ36" s="51">
        <f t="shared" si="17"/>
        <v>147</v>
      </c>
    </row>
    <row r="37" spans="1:43" ht="13.5">
      <c r="A37" s="26" t="s">
        <v>95</v>
      </c>
      <c r="B37" s="49" t="s">
        <v>155</v>
      </c>
      <c r="C37" s="50" t="s">
        <v>156</v>
      </c>
      <c r="D37" s="51">
        <v>801</v>
      </c>
      <c r="E37" s="51">
        <v>801</v>
      </c>
      <c r="F37" s="51">
        <f>'ごみ搬入量内訳'!H37</f>
        <v>200</v>
      </c>
      <c r="G37" s="51">
        <f>'ごみ搬入量内訳'!AG37</f>
        <v>49</v>
      </c>
      <c r="H37" s="51">
        <f>'ごみ搬入量内訳'!AH37</f>
        <v>0</v>
      </c>
      <c r="I37" s="51">
        <f t="shared" si="9"/>
        <v>249</v>
      </c>
      <c r="J37" s="51">
        <f t="shared" si="10"/>
        <v>851.6751321122568</v>
      </c>
      <c r="K37" s="51">
        <f>('ごみ搬入量内訳'!E37+'ごみ搬入量内訳'!AH37)/'ごみ処理概要'!D37/365*1000000</f>
        <v>673.815265165119</v>
      </c>
      <c r="L37" s="51">
        <f>'ごみ搬入量内訳'!F37/'ごみ処理概要'!D37/365*1000000</f>
        <v>177.85986694713802</v>
      </c>
      <c r="M37" s="51">
        <f>'資源化量内訳'!BP37</f>
        <v>9</v>
      </c>
      <c r="N37" s="51">
        <f>'ごみ処理量内訳'!E37</f>
        <v>227</v>
      </c>
      <c r="O37" s="51">
        <f>'ごみ処理量内訳'!L37</f>
        <v>19</v>
      </c>
      <c r="P37" s="51">
        <f t="shared" si="11"/>
        <v>3</v>
      </c>
      <c r="Q37" s="51">
        <f>'ごみ処理量内訳'!G37</f>
        <v>0</v>
      </c>
      <c r="R37" s="51">
        <f>'ごみ処理量内訳'!H37</f>
        <v>3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249</v>
      </c>
      <c r="AE37" s="52">
        <f t="shared" si="14"/>
        <v>92.3694779116466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3</v>
      </c>
      <c r="AI37" s="51">
        <f>'資源化量内訳'!AZ37</f>
        <v>0</v>
      </c>
      <c r="AJ37" s="51">
        <f>'資源化量内訳'!BH37</f>
        <v>0</v>
      </c>
      <c r="AK37" s="51" t="s">
        <v>73</v>
      </c>
      <c r="AL37" s="51">
        <f t="shared" si="15"/>
        <v>3</v>
      </c>
      <c r="AM37" s="52">
        <f t="shared" si="16"/>
        <v>4.651162790697675</v>
      </c>
      <c r="AN37" s="51">
        <f>'ごみ処理量内訳'!AC37</f>
        <v>19</v>
      </c>
      <c r="AO37" s="51">
        <f>'ごみ処理量内訳'!AD37</f>
        <v>27</v>
      </c>
      <c r="AP37" s="51">
        <f>'ごみ処理量内訳'!AE37</f>
        <v>0</v>
      </c>
      <c r="AQ37" s="51">
        <f t="shared" si="17"/>
        <v>46</v>
      </c>
    </row>
    <row r="38" spans="1:43" ht="13.5">
      <c r="A38" s="26" t="s">
        <v>95</v>
      </c>
      <c r="B38" s="49" t="s">
        <v>157</v>
      </c>
      <c r="C38" s="50" t="s">
        <v>158</v>
      </c>
      <c r="D38" s="51">
        <v>25079</v>
      </c>
      <c r="E38" s="51">
        <v>25014</v>
      </c>
      <c r="F38" s="51">
        <f>'ごみ搬入量内訳'!H38</f>
        <v>7511</v>
      </c>
      <c r="G38" s="51">
        <f>'ごみ搬入量内訳'!AG38</f>
        <v>35</v>
      </c>
      <c r="H38" s="51">
        <f>'ごみ搬入量内訳'!AH38</f>
        <v>19</v>
      </c>
      <c r="I38" s="51">
        <f t="shared" si="9"/>
        <v>7565</v>
      </c>
      <c r="J38" s="51">
        <f t="shared" si="10"/>
        <v>826.4295784225956</v>
      </c>
      <c r="K38" s="51">
        <f>('ごみ搬入量内訳'!E38+'ごみ搬入量内訳'!AH38)/'ごみ処理概要'!D38/365*1000000</f>
        <v>737.2866126601583</v>
      </c>
      <c r="L38" s="51">
        <f>'ごみ搬入量内訳'!F38/'ごみ処理概要'!D38/365*1000000</f>
        <v>89.14296576243726</v>
      </c>
      <c r="M38" s="51">
        <f>'資源化量内訳'!BP38</f>
        <v>0</v>
      </c>
      <c r="N38" s="51">
        <f>'ごみ処理量内訳'!E38</f>
        <v>4663</v>
      </c>
      <c r="O38" s="51">
        <f>'ごみ処理量内訳'!L38</f>
        <v>219</v>
      </c>
      <c r="P38" s="51">
        <f t="shared" si="11"/>
        <v>907</v>
      </c>
      <c r="Q38" s="51">
        <f>'ごみ処理量内訳'!G38</f>
        <v>420</v>
      </c>
      <c r="R38" s="51">
        <f>'ごみ処理量内訳'!H38</f>
        <v>487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1722</v>
      </c>
      <c r="W38" s="51">
        <f>'資源化量内訳'!M38</f>
        <v>1303</v>
      </c>
      <c r="X38" s="51">
        <f>'資源化量内訳'!N38</f>
        <v>0</v>
      </c>
      <c r="Y38" s="51">
        <f>'資源化量内訳'!O38</f>
        <v>0</v>
      </c>
      <c r="Z38" s="51">
        <f>'資源化量内訳'!P38</f>
        <v>16</v>
      </c>
      <c r="AA38" s="51">
        <f>'資源化量内訳'!Q38</f>
        <v>280</v>
      </c>
      <c r="AB38" s="51">
        <f>'資源化量内訳'!R38</f>
        <v>123</v>
      </c>
      <c r="AC38" s="51">
        <f>'資源化量内訳'!S38</f>
        <v>0</v>
      </c>
      <c r="AD38" s="51">
        <f t="shared" si="13"/>
        <v>7511</v>
      </c>
      <c r="AE38" s="52">
        <f t="shared" si="14"/>
        <v>97.08427639462123</v>
      </c>
      <c r="AF38" s="51">
        <f>'資源化量内訳'!AB38</f>
        <v>0</v>
      </c>
      <c r="AG38" s="51">
        <f>'資源化量内訳'!AJ38</f>
        <v>124</v>
      </c>
      <c r="AH38" s="51">
        <f>'資源化量内訳'!AR38</f>
        <v>382</v>
      </c>
      <c r="AI38" s="51">
        <f>'資源化量内訳'!AZ38</f>
        <v>0</v>
      </c>
      <c r="AJ38" s="51">
        <f>'資源化量内訳'!BH38</f>
        <v>0</v>
      </c>
      <c r="AK38" s="51" t="s">
        <v>73</v>
      </c>
      <c r="AL38" s="51">
        <f t="shared" si="15"/>
        <v>506</v>
      </c>
      <c r="AM38" s="52">
        <f t="shared" si="16"/>
        <v>29.663160697643455</v>
      </c>
      <c r="AN38" s="51">
        <f>'ごみ処理量内訳'!AC38</f>
        <v>219</v>
      </c>
      <c r="AO38" s="51">
        <f>'ごみ処理量内訳'!AD38</f>
        <v>509</v>
      </c>
      <c r="AP38" s="51">
        <f>'ごみ処理量内訳'!AE38</f>
        <v>207</v>
      </c>
      <c r="AQ38" s="51">
        <f t="shared" si="17"/>
        <v>935</v>
      </c>
    </row>
    <row r="39" spans="1:43" ht="13.5">
      <c r="A39" s="26" t="s">
        <v>95</v>
      </c>
      <c r="B39" s="49" t="s">
        <v>159</v>
      </c>
      <c r="C39" s="50" t="s">
        <v>160</v>
      </c>
      <c r="D39" s="51">
        <v>2445</v>
      </c>
      <c r="E39" s="51">
        <v>2445</v>
      </c>
      <c r="F39" s="51">
        <f>'ごみ搬入量内訳'!H39</f>
        <v>482</v>
      </c>
      <c r="G39" s="51">
        <f>'ごみ搬入量内訳'!AG39</f>
        <v>110</v>
      </c>
      <c r="H39" s="51">
        <f>'ごみ搬入量内訳'!AH39</f>
        <v>0</v>
      </c>
      <c r="I39" s="51">
        <f t="shared" si="9"/>
        <v>592</v>
      </c>
      <c r="J39" s="51">
        <f t="shared" si="10"/>
        <v>663.36106675631</v>
      </c>
      <c r="K39" s="51">
        <f>('ごみ搬入量内訳'!E39+'ごみ搬入量内訳'!AH39)/'ごみ処理概要'!D39/365*1000000</f>
        <v>540.1014090819957</v>
      </c>
      <c r="L39" s="51">
        <f>'ごみ搬入量内訳'!F39/'ごみ処理概要'!D39/365*1000000</f>
        <v>123.25965767431435</v>
      </c>
      <c r="M39" s="51">
        <f>'資源化量内訳'!BP39</f>
        <v>0</v>
      </c>
      <c r="N39" s="51">
        <f>'ごみ処理量内訳'!E39</f>
        <v>433</v>
      </c>
      <c r="O39" s="51">
        <f>'ごみ処理量内訳'!L39</f>
        <v>0</v>
      </c>
      <c r="P39" s="51">
        <f t="shared" si="11"/>
        <v>159</v>
      </c>
      <c r="Q39" s="51">
        <f>'ごみ処理量内訳'!G39</f>
        <v>74</v>
      </c>
      <c r="R39" s="51">
        <f>'ごみ処理量内訳'!H39</f>
        <v>85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592</v>
      </c>
      <c r="AE39" s="52">
        <f t="shared" si="14"/>
        <v>100</v>
      </c>
      <c r="AF39" s="51">
        <f>'資源化量内訳'!AB39</f>
        <v>0</v>
      </c>
      <c r="AG39" s="51">
        <f>'資源化量内訳'!AJ39</f>
        <v>39</v>
      </c>
      <c r="AH39" s="51">
        <f>'資源化量内訳'!AR39</f>
        <v>85</v>
      </c>
      <c r="AI39" s="51">
        <f>'資源化量内訳'!AZ39</f>
        <v>0</v>
      </c>
      <c r="AJ39" s="51">
        <f>'資源化量内訳'!BH39</f>
        <v>0</v>
      </c>
      <c r="AK39" s="51" t="s">
        <v>73</v>
      </c>
      <c r="AL39" s="51">
        <f t="shared" si="15"/>
        <v>124</v>
      </c>
      <c r="AM39" s="52">
        <f t="shared" si="16"/>
        <v>20.945945945945947</v>
      </c>
      <c r="AN39" s="51">
        <f>'ごみ処理量内訳'!AC39</f>
        <v>0</v>
      </c>
      <c r="AO39" s="51">
        <f>'ごみ処理量内訳'!AD39</f>
        <v>52</v>
      </c>
      <c r="AP39" s="51">
        <f>'ごみ処理量内訳'!AE39</f>
        <v>23</v>
      </c>
      <c r="AQ39" s="51">
        <f t="shared" si="17"/>
        <v>75</v>
      </c>
    </row>
    <row r="40" spans="1:43" ht="13.5">
      <c r="A40" s="26" t="s">
        <v>95</v>
      </c>
      <c r="B40" s="49" t="s">
        <v>161</v>
      </c>
      <c r="C40" s="50" t="s">
        <v>72</v>
      </c>
      <c r="D40" s="51">
        <v>16170</v>
      </c>
      <c r="E40" s="51">
        <v>16170</v>
      </c>
      <c r="F40" s="51">
        <f>'ごみ搬入量内訳'!H40</f>
        <v>3743</v>
      </c>
      <c r="G40" s="51">
        <f>'ごみ搬入量内訳'!AG40</f>
        <v>406</v>
      </c>
      <c r="H40" s="51">
        <f>'ごみ搬入量内訳'!AH40</f>
        <v>478</v>
      </c>
      <c r="I40" s="51">
        <f t="shared" si="9"/>
        <v>4627</v>
      </c>
      <c r="J40" s="51">
        <f t="shared" si="10"/>
        <v>783.9648935539346</v>
      </c>
      <c r="K40" s="51">
        <f>('ごみ搬入量内訳'!E40+'ごみ搬入量内訳'!AH40)/'ごみ処理概要'!D40/365*1000000</f>
        <v>732.4573665082471</v>
      </c>
      <c r="L40" s="51">
        <f>'ごみ搬入量内訳'!F40/'ごみ処理概要'!D40/365*1000000</f>
        <v>51.50752704568752</v>
      </c>
      <c r="M40" s="51">
        <f>'資源化量内訳'!BP40</f>
        <v>0</v>
      </c>
      <c r="N40" s="51">
        <f>'ごみ処理量内訳'!E40</f>
        <v>2443</v>
      </c>
      <c r="O40" s="51">
        <f>'ごみ処理量内訳'!L40</f>
        <v>0</v>
      </c>
      <c r="P40" s="51">
        <f t="shared" si="11"/>
        <v>1704</v>
      </c>
      <c r="Q40" s="51">
        <f>'ごみ処理量内訳'!G40</f>
        <v>354</v>
      </c>
      <c r="R40" s="51">
        <f>'ごみ処理量内訳'!H40</f>
        <v>1350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4147</v>
      </c>
      <c r="AE40" s="52">
        <f t="shared" si="14"/>
        <v>100</v>
      </c>
      <c r="AF40" s="51">
        <f>'資源化量内訳'!AB40</f>
        <v>0</v>
      </c>
      <c r="AG40" s="51">
        <f>'資源化量内訳'!AJ40</f>
        <v>27</v>
      </c>
      <c r="AH40" s="51">
        <f>'資源化量内訳'!AR40</f>
        <v>1216</v>
      </c>
      <c r="AI40" s="51">
        <f>'資源化量内訳'!AZ40</f>
        <v>0</v>
      </c>
      <c r="AJ40" s="51">
        <f>'資源化量内訳'!BH40</f>
        <v>0</v>
      </c>
      <c r="AK40" s="51" t="s">
        <v>73</v>
      </c>
      <c r="AL40" s="51">
        <f t="shared" si="15"/>
        <v>1243</v>
      </c>
      <c r="AM40" s="52">
        <f t="shared" si="16"/>
        <v>29.973474801061005</v>
      </c>
      <c r="AN40" s="51">
        <f>'ごみ処理量内訳'!AC40</f>
        <v>0</v>
      </c>
      <c r="AO40" s="51">
        <f>'ごみ処理量内訳'!AD40</f>
        <v>294</v>
      </c>
      <c r="AP40" s="51">
        <f>'ごみ処理量内訳'!AE40</f>
        <v>459</v>
      </c>
      <c r="AQ40" s="51">
        <f t="shared" si="17"/>
        <v>753</v>
      </c>
    </row>
    <row r="41" spans="1:43" ht="13.5">
      <c r="A41" s="26" t="s">
        <v>95</v>
      </c>
      <c r="B41" s="49" t="s">
        <v>162</v>
      </c>
      <c r="C41" s="50" t="s">
        <v>163</v>
      </c>
      <c r="D41" s="51">
        <v>3265</v>
      </c>
      <c r="E41" s="51">
        <v>3265</v>
      </c>
      <c r="F41" s="51">
        <f>'ごみ搬入量内訳'!H41</f>
        <v>713</v>
      </c>
      <c r="G41" s="51">
        <f>'ごみ搬入量内訳'!AG41</f>
        <v>93</v>
      </c>
      <c r="H41" s="51">
        <f>'ごみ搬入量内訳'!AH41</f>
        <v>59</v>
      </c>
      <c r="I41" s="51">
        <f t="shared" si="9"/>
        <v>865</v>
      </c>
      <c r="J41" s="51">
        <f t="shared" si="10"/>
        <v>725.8385953135161</v>
      </c>
      <c r="K41" s="51">
        <f>('ごみ搬入量内訳'!E41+'ごみ搬入量内訳'!AH41)/'ごみ処理概要'!D41/365*1000000</f>
        <v>647.8004573202711</v>
      </c>
      <c r="L41" s="51">
        <f>'ごみ搬入量内訳'!F41/'ごみ処理概要'!D41/365*1000000</f>
        <v>78.03813799324509</v>
      </c>
      <c r="M41" s="51">
        <f>'資源化量内訳'!BP41</f>
        <v>0</v>
      </c>
      <c r="N41" s="51">
        <f>'ごみ処理量内訳'!E41</f>
        <v>591</v>
      </c>
      <c r="O41" s="51">
        <f>'ごみ処理量内訳'!L41</f>
        <v>0</v>
      </c>
      <c r="P41" s="51">
        <f t="shared" si="11"/>
        <v>215</v>
      </c>
      <c r="Q41" s="51">
        <f>'ごみ処理量内訳'!G41</f>
        <v>84</v>
      </c>
      <c r="R41" s="51">
        <f>'ごみ処理量内訳'!H41</f>
        <v>131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806</v>
      </c>
      <c r="AE41" s="52">
        <f t="shared" si="14"/>
        <v>100</v>
      </c>
      <c r="AF41" s="51">
        <f>'資源化量内訳'!AB41</f>
        <v>0</v>
      </c>
      <c r="AG41" s="51">
        <f>'資源化量内訳'!AJ41</f>
        <v>42</v>
      </c>
      <c r="AH41" s="51">
        <f>'資源化量内訳'!AR41</f>
        <v>131</v>
      </c>
      <c r="AI41" s="51">
        <f>'資源化量内訳'!AZ41</f>
        <v>0</v>
      </c>
      <c r="AJ41" s="51">
        <f>'資源化量内訳'!BH41</f>
        <v>0</v>
      </c>
      <c r="AK41" s="51" t="s">
        <v>73</v>
      </c>
      <c r="AL41" s="51">
        <f t="shared" si="15"/>
        <v>173</v>
      </c>
      <c r="AM41" s="52">
        <f t="shared" si="16"/>
        <v>21.464019851116625</v>
      </c>
      <c r="AN41" s="51">
        <f>'ごみ処理量内訳'!AC41</f>
        <v>0</v>
      </c>
      <c r="AO41" s="51">
        <f>'ごみ処理量内訳'!AD41</f>
        <v>71</v>
      </c>
      <c r="AP41" s="51">
        <f>'ごみ処理量内訳'!AE41</f>
        <v>27</v>
      </c>
      <c r="AQ41" s="51">
        <f t="shared" si="17"/>
        <v>98</v>
      </c>
    </row>
    <row r="42" spans="1:43" ht="13.5">
      <c r="A42" s="26" t="s">
        <v>95</v>
      </c>
      <c r="B42" s="49" t="s">
        <v>164</v>
      </c>
      <c r="C42" s="50" t="s">
        <v>165</v>
      </c>
      <c r="D42" s="51">
        <v>3635</v>
      </c>
      <c r="E42" s="51">
        <v>3335</v>
      </c>
      <c r="F42" s="51">
        <f>'ごみ搬入量内訳'!H42</f>
        <v>359</v>
      </c>
      <c r="G42" s="51">
        <f>'ごみ搬入量内訳'!AG42</f>
        <v>0</v>
      </c>
      <c r="H42" s="51">
        <f>'ごみ搬入量内訳'!AH42</f>
        <v>33</v>
      </c>
      <c r="I42" s="51">
        <f t="shared" si="9"/>
        <v>392</v>
      </c>
      <c r="J42" s="51">
        <f t="shared" si="10"/>
        <v>295.45326072619696</v>
      </c>
      <c r="K42" s="51">
        <f>('ごみ搬入量内訳'!E42+'ごみ搬入量内訳'!AH42)/'ごみ処理概要'!D42/365*1000000</f>
        <v>295.45326072619696</v>
      </c>
      <c r="L42" s="51">
        <f>'ごみ搬入量内訳'!F42/'ごみ処理概要'!D42/365*1000000</f>
        <v>0</v>
      </c>
      <c r="M42" s="51">
        <f>'資源化量内訳'!BP42</f>
        <v>0</v>
      </c>
      <c r="N42" s="51">
        <f>'ごみ処理量内訳'!E42</f>
        <v>246</v>
      </c>
      <c r="O42" s="51">
        <f>'ごみ処理量内訳'!L42</f>
        <v>16</v>
      </c>
      <c r="P42" s="51">
        <f t="shared" si="11"/>
        <v>75</v>
      </c>
      <c r="Q42" s="51">
        <f>'ごみ処理量内訳'!G42</f>
        <v>0</v>
      </c>
      <c r="R42" s="51">
        <f>'ごみ処理量内訳'!H42</f>
        <v>69</v>
      </c>
      <c r="S42" s="51">
        <f>'ごみ処理量内訳'!I42</f>
        <v>0</v>
      </c>
      <c r="T42" s="51">
        <f>'ごみ処理量内訳'!J42</f>
        <v>6</v>
      </c>
      <c r="U42" s="51">
        <f>'ごみ処理量内訳'!K42</f>
        <v>0</v>
      </c>
      <c r="V42" s="51">
        <f t="shared" si="12"/>
        <v>22</v>
      </c>
      <c r="W42" s="51">
        <f>'資源化量内訳'!M42</f>
        <v>0</v>
      </c>
      <c r="X42" s="51">
        <f>'資源化量内訳'!N42</f>
        <v>0</v>
      </c>
      <c r="Y42" s="51">
        <f>'資源化量内訳'!O42</f>
        <v>22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359</v>
      </c>
      <c r="AE42" s="52">
        <f t="shared" si="14"/>
        <v>95.54317548746518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69</v>
      </c>
      <c r="AI42" s="51">
        <f>'資源化量内訳'!AZ42</f>
        <v>0</v>
      </c>
      <c r="AJ42" s="51">
        <f>'資源化量内訳'!BH42</f>
        <v>6</v>
      </c>
      <c r="AK42" s="51" t="s">
        <v>73</v>
      </c>
      <c r="AL42" s="51">
        <f t="shared" si="15"/>
        <v>75</v>
      </c>
      <c r="AM42" s="52">
        <f t="shared" si="16"/>
        <v>27.019498607242337</v>
      </c>
      <c r="AN42" s="51">
        <f>'ごみ処理量内訳'!AC42</f>
        <v>16</v>
      </c>
      <c r="AO42" s="51">
        <f>'ごみ処理量内訳'!AD42</f>
        <v>20</v>
      </c>
      <c r="AP42" s="51">
        <f>'ごみ処理量内訳'!AE42</f>
        <v>0</v>
      </c>
      <c r="AQ42" s="51">
        <f t="shared" si="17"/>
        <v>36</v>
      </c>
    </row>
    <row r="43" spans="1:43" ht="13.5">
      <c r="A43" s="26" t="s">
        <v>95</v>
      </c>
      <c r="B43" s="49" t="s">
        <v>166</v>
      </c>
      <c r="C43" s="50" t="s">
        <v>167</v>
      </c>
      <c r="D43" s="51">
        <v>7422</v>
      </c>
      <c r="E43" s="51">
        <v>7422</v>
      </c>
      <c r="F43" s="51">
        <f>'ごみ搬入量内訳'!H43</f>
        <v>1983</v>
      </c>
      <c r="G43" s="51">
        <f>'ごみ搬入量内訳'!AG43</f>
        <v>368</v>
      </c>
      <c r="H43" s="51">
        <f>'ごみ搬入量内訳'!AH43</f>
        <v>0</v>
      </c>
      <c r="I43" s="51">
        <f t="shared" si="9"/>
        <v>2351</v>
      </c>
      <c r="J43" s="51">
        <f t="shared" si="10"/>
        <v>867.8383037470977</v>
      </c>
      <c r="K43" s="51">
        <f>('ごみ搬入量内訳'!E43+'ごみ搬入量内訳'!AH43)/'ごみ処理概要'!D43/365*1000000</f>
        <v>731.9963234072712</v>
      </c>
      <c r="L43" s="51">
        <f>'ごみ搬入量内訳'!F43/'ごみ処理概要'!D43/365*1000000</f>
        <v>135.84198033982645</v>
      </c>
      <c r="M43" s="51">
        <f>'資源化量内訳'!BP43</f>
        <v>0</v>
      </c>
      <c r="N43" s="51">
        <f>'ごみ処理量内訳'!E43</f>
        <v>1956</v>
      </c>
      <c r="O43" s="51">
        <f>'ごみ処理量内訳'!L43</f>
        <v>1</v>
      </c>
      <c r="P43" s="51">
        <f t="shared" si="11"/>
        <v>292</v>
      </c>
      <c r="Q43" s="51">
        <f>'ごみ処理量内訳'!G43</f>
        <v>0</v>
      </c>
      <c r="R43" s="51">
        <f>'ごみ処理量内訳'!H43</f>
        <v>292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103</v>
      </c>
      <c r="W43" s="51">
        <f>'資源化量内訳'!M43</f>
        <v>0</v>
      </c>
      <c r="X43" s="51">
        <f>'資源化量内訳'!N43</f>
        <v>52</v>
      </c>
      <c r="Y43" s="51">
        <f>'資源化量内訳'!O43</f>
        <v>51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2352</v>
      </c>
      <c r="AE43" s="52">
        <f t="shared" si="14"/>
        <v>99.95748299319727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291</v>
      </c>
      <c r="AI43" s="51">
        <f>'資源化量内訳'!AZ43</f>
        <v>0</v>
      </c>
      <c r="AJ43" s="51">
        <f>'資源化量内訳'!BH43</f>
        <v>0</v>
      </c>
      <c r="AK43" s="51" t="s">
        <v>73</v>
      </c>
      <c r="AL43" s="51">
        <f t="shared" si="15"/>
        <v>291</v>
      </c>
      <c r="AM43" s="52">
        <f t="shared" si="16"/>
        <v>16.75170068027211</v>
      </c>
      <c r="AN43" s="51">
        <f>'ごみ処理量内訳'!AC43</f>
        <v>1</v>
      </c>
      <c r="AO43" s="51">
        <f>'ごみ処理量内訳'!AD43</f>
        <v>220</v>
      </c>
      <c r="AP43" s="51">
        <f>'ごみ処理量内訳'!AE43</f>
        <v>1</v>
      </c>
      <c r="AQ43" s="51">
        <f t="shared" si="17"/>
        <v>222</v>
      </c>
    </row>
    <row r="44" spans="1:43" ht="13.5">
      <c r="A44" s="26" t="s">
        <v>95</v>
      </c>
      <c r="B44" s="49" t="s">
        <v>168</v>
      </c>
      <c r="C44" s="50" t="s">
        <v>169</v>
      </c>
      <c r="D44" s="51">
        <v>15188</v>
      </c>
      <c r="E44" s="51">
        <v>15188</v>
      </c>
      <c r="F44" s="51">
        <f>'ごみ搬入量内訳'!H44</f>
        <v>3542</v>
      </c>
      <c r="G44" s="51">
        <f>'ごみ搬入量内訳'!AG44</f>
        <v>1306</v>
      </c>
      <c r="H44" s="51">
        <f>'ごみ搬入量内訳'!AH44</f>
        <v>0</v>
      </c>
      <c r="I44" s="51">
        <f t="shared" si="9"/>
        <v>4848</v>
      </c>
      <c r="J44" s="51">
        <f t="shared" si="10"/>
        <v>874.5188162247773</v>
      </c>
      <c r="K44" s="51">
        <f>('ごみ搬入量内訳'!E44+'ごみ搬入量内訳'!AH44)/'ごみ処理概要'!D44/365*1000000</f>
        <v>638.9326829761059</v>
      </c>
      <c r="L44" s="51">
        <f>'ごみ搬入量内訳'!F44/'ごみ処理概要'!D44/365*1000000</f>
        <v>235.58613324867147</v>
      </c>
      <c r="M44" s="51">
        <f>'資源化量内訳'!BP44</f>
        <v>0</v>
      </c>
      <c r="N44" s="51">
        <f>'ごみ処理量内訳'!E44</f>
        <v>3547</v>
      </c>
      <c r="O44" s="51">
        <f>'ごみ処理量内訳'!L44</f>
        <v>0</v>
      </c>
      <c r="P44" s="51">
        <f t="shared" si="11"/>
        <v>1301</v>
      </c>
      <c r="Q44" s="51">
        <f>'ごみ処理量内訳'!G44</f>
        <v>631</v>
      </c>
      <c r="R44" s="51">
        <f>'ごみ処理量内訳'!H44</f>
        <v>670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4848</v>
      </c>
      <c r="AE44" s="52">
        <f t="shared" si="14"/>
        <v>100</v>
      </c>
      <c r="AF44" s="51">
        <f>'資源化量内訳'!AB44</f>
        <v>0</v>
      </c>
      <c r="AG44" s="51">
        <f>'資源化量内訳'!AJ44</f>
        <v>417</v>
      </c>
      <c r="AH44" s="51">
        <f>'資源化量内訳'!AR44</f>
        <v>670</v>
      </c>
      <c r="AI44" s="51">
        <f>'資源化量内訳'!AZ44</f>
        <v>0</v>
      </c>
      <c r="AJ44" s="51">
        <f>'資源化量内訳'!BH44</f>
        <v>0</v>
      </c>
      <c r="AK44" s="51" t="s">
        <v>73</v>
      </c>
      <c r="AL44" s="51">
        <f t="shared" si="15"/>
        <v>1087</v>
      </c>
      <c r="AM44" s="52">
        <f t="shared" si="16"/>
        <v>22.42161716171617</v>
      </c>
      <c r="AN44" s="51">
        <f>'ごみ処理量内訳'!AC44</f>
        <v>0</v>
      </c>
      <c r="AO44" s="51">
        <f>'ごみ処理量内訳'!AD44</f>
        <v>427</v>
      </c>
      <c r="AP44" s="51">
        <f>'ごみ処理量内訳'!AE44</f>
        <v>139</v>
      </c>
      <c r="AQ44" s="51">
        <f t="shared" si="17"/>
        <v>566</v>
      </c>
    </row>
    <row r="45" spans="1:43" ht="13.5">
      <c r="A45" s="26" t="s">
        <v>95</v>
      </c>
      <c r="B45" s="49" t="s">
        <v>170</v>
      </c>
      <c r="C45" s="50" t="s">
        <v>171</v>
      </c>
      <c r="D45" s="51">
        <v>7492</v>
      </c>
      <c r="E45" s="51">
        <v>7492</v>
      </c>
      <c r="F45" s="51">
        <f>'ごみ搬入量内訳'!H45</f>
        <v>1818</v>
      </c>
      <c r="G45" s="51">
        <f>'ごみ搬入量内訳'!AG45</f>
        <v>822</v>
      </c>
      <c r="H45" s="51">
        <f>'ごみ搬入量内訳'!AH45</f>
        <v>0</v>
      </c>
      <c r="I45" s="51">
        <f t="shared" si="9"/>
        <v>2640</v>
      </c>
      <c r="J45" s="51">
        <f t="shared" si="10"/>
        <v>965.4133358687621</v>
      </c>
      <c r="K45" s="51">
        <f>('ごみ搬入量内訳'!E45+'ごみ搬入量内訳'!AH45)/'ごみ処理概要'!D45/365*1000000</f>
        <v>664.8187290187158</v>
      </c>
      <c r="L45" s="51">
        <f>'ごみ搬入量内訳'!F45/'ごみ処理概要'!D45/365*1000000</f>
        <v>300.5946068500464</v>
      </c>
      <c r="M45" s="51">
        <f>'資源化量内訳'!BP45</f>
        <v>0</v>
      </c>
      <c r="N45" s="51">
        <f>'ごみ処理量内訳'!E45</f>
        <v>1920</v>
      </c>
      <c r="O45" s="51">
        <f>'ごみ処理量内訳'!L45</f>
        <v>0</v>
      </c>
      <c r="P45" s="51">
        <f t="shared" si="11"/>
        <v>720</v>
      </c>
      <c r="Q45" s="51">
        <f>'ごみ処理量内訳'!G45</f>
        <v>312</v>
      </c>
      <c r="R45" s="51">
        <f>'ごみ処理量内訳'!H45</f>
        <v>408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2640</v>
      </c>
      <c r="AE45" s="52">
        <f t="shared" si="14"/>
        <v>100</v>
      </c>
      <c r="AF45" s="51">
        <f>'資源化量内訳'!AB45</f>
        <v>0</v>
      </c>
      <c r="AG45" s="51">
        <f>'資源化量内訳'!AJ45</f>
        <v>251</v>
      </c>
      <c r="AH45" s="51">
        <f>'資源化量内訳'!AR45</f>
        <v>408</v>
      </c>
      <c r="AI45" s="51">
        <f>'資源化量内訳'!AZ45</f>
        <v>0</v>
      </c>
      <c r="AJ45" s="51">
        <f>'資源化量内訳'!BH45</f>
        <v>0</v>
      </c>
      <c r="AK45" s="51" t="s">
        <v>73</v>
      </c>
      <c r="AL45" s="51">
        <f t="shared" si="15"/>
        <v>659</v>
      </c>
      <c r="AM45" s="52">
        <f t="shared" si="16"/>
        <v>24.962121212121215</v>
      </c>
      <c r="AN45" s="51">
        <f>'ごみ処理量内訳'!AC45</f>
        <v>0</v>
      </c>
      <c r="AO45" s="51">
        <f>'ごみ処理量内訳'!AD45</f>
        <v>231</v>
      </c>
      <c r="AP45" s="51">
        <f>'ごみ処理量内訳'!AE45</f>
        <v>40</v>
      </c>
      <c r="AQ45" s="51">
        <f t="shared" si="17"/>
        <v>271</v>
      </c>
    </row>
    <row r="46" spans="1:43" ht="13.5">
      <c r="A46" s="26" t="s">
        <v>95</v>
      </c>
      <c r="B46" s="49" t="s">
        <v>172</v>
      </c>
      <c r="C46" s="50" t="s">
        <v>173</v>
      </c>
      <c r="D46" s="51">
        <v>15078</v>
      </c>
      <c r="E46" s="51">
        <v>15064</v>
      </c>
      <c r="F46" s="51">
        <f>'ごみ搬入量内訳'!H46</f>
        <v>3782</v>
      </c>
      <c r="G46" s="51">
        <f>'ごみ搬入量内訳'!AG46</f>
        <v>807</v>
      </c>
      <c r="H46" s="51">
        <f>'ごみ搬入量内訳'!AH46</f>
        <v>4</v>
      </c>
      <c r="I46" s="51">
        <f t="shared" si="9"/>
        <v>4593</v>
      </c>
      <c r="J46" s="51">
        <f t="shared" si="10"/>
        <v>834.5643748398737</v>
      </c>
      <c r="K46" s="51">
        <f>('ごみ搬入量内訳'!E46+'ごみ搬入量内訳'!AH46)/'ごみ処理概要'!D46/365*1000000</f>
        <v>634.6904770989939</v>
      </c>
      <c r="L46" s="51">
        <f>'ごみ搬入量内訳'!F46/'ごみ処理概要'!D46/365*1000000</f>
        <v>199.87389774087984</v>
      </c>
      <c r="M46" s="51">
        <f>'資源化量内訳'!BP46</f>
        <v>0</v>
      </c>
      <c r="N46" s="51">
        <f>'ごみ処理量内訳'!E46</f>
        <v>4020</v>
      </c>
      <c r="O46" s="51">
        <f>'ごみ処理量内訳'!L46</f>
        <v>0</v>
      </c>
      <c r="P46" s="51">
        <f t="shared" si="11"/>
        <v>569</v>
      </c>
      <c r="Q46" s="51">
        <f>'ごみ処理量内訳'!G46</f>
        <v>0</v>
      </c>
      <c r="R46" s="51">
        <f>'ごみ処理量内訳'!H46</f>
        <v>569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4589</v>
      </c>
      <c r="AE46" s="52">
        <f t="shared" si="14"/>
        <v>100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569</v>
      </c>
      <c r="AI46" s="51">
        <f>'資源化量内訳'!AZ46</f>
        <v>0</v>
      </c>
      <c r="AJ46" s="51">
        <f>'資源化量内訳'!BH46</f>
        <v>0</v>
      </c>
      <c r="AK46" s="51" t="s">
        <v>73</v>
      </c>
      <c r="AL46" s="51">
        <f t="shared" si="15"/>
        <v>569</v>
      </c>
      <c r="AM46" s="52">
        <f t="shared" si="16"/>
        <v>12.399215515362824</v>
      </c>
      <c r="AN46" s="51">
        <f>'ごみ処理量内訳'!AC46</f>
        <v>0</v>
      </c>
      <c r="AO46" s="51">
        <f>'ごみ処理量内訳'!AD46</f>
        <v>402</v>
      </c>
      <c r="AP46" s="51">
        <f>'ごみ処理量内訳'!AE46</f>
        <v>0</v>
      </c>
      <c r="AQ46" s="51">
        <f t="shared" si="17"/>
        <v>402</v>
      </c>
    </row>
    <row r="47" spans="1:43" ht="13.5">
      <c r="A47" s="26" t="s">
        <v>95</v>
      </c>
      <c r="B47" s="49" t="s">
        <v>174</v>
      </c>
      <c r="C47" s="50" t="s">
        <v>175</v>
      </c>
      <c r="D47" s="51">
        <v>4574</v>
      </c>
      <c r="E47" s="51">
        <v>4574</v>
      </c>
      <c r="F47" s="51">
        <f>'ごみ搬入量内訳'!H47</f>
        <v>750</v>
      </c>
      <c r="G47" s="51">
        <f>'ごみ搬入量内訳'!AG47</f>
        <v>0</v>
      </c>
      <c r="H47" s="51">
        <f>'ごみ搬入量内訳'!AH47</f>
        <v>0</v>
      </c>
      <c r="I47" s="51">
        <f t="shared" si="9"/>
        <v>750</v>
      </c>
      <c r="J47" s="51">
        <f t="shared" si="10"/>
        <v>449.23360746566357</v>
      </c>
      <c r="K47" s="51">
        <f>('ごみ搬入量内訳'!E47+'ごみ搬入量内訳'!AH47)/'ごみ処理概要'!D47/365*1000000</f>
        <v>449.23360746566357</v>
      </c>
      <c r="L47" s="51">
        <f>'ごみ搬入量内訳'!F47/'ごみ処理概要'!D47/365*1000000</f>
        <v>0</v>
      </c>
      <c r="M47" s="51">
        <f>'資源化量内訳'!BP47</f>
        <v>0</v>
      </c>
      <c r="N47" s="51">
        <f>'ごみ処理量内訳'!E47</f>
        <v>0</v>
      </c>
      <c r="O47" s="51">
        <f>'ごみ処理量内訳'!L47</f>
        <v>70</v>
      </c>
      <c r="P47" s="51">
        <f t="shared" si="11"/>
        <v>657</v>
      </c>
      <c r="Q47" s="51">
        <f>'ごみ処理量内訳'!G47</f>
        <v>0</v>
      </c>
      <c r="R47" s="51">
        <f>'ごみ処理量内訳'!H47</f>
        <v>22</v>
      </c>
      <c r="S47" s="51">
        <f>'ごみ処理量内訳'!I47</f>
        <v>0</v>
      </c>
      <c r="T47" s="51">
        <f>'ごみ処理量内訳'!J47</f>
        <v>635</v>
      </c>
      <c r="U47" s="51">
        <f>'ごみ処理量内訳'!K47</f>
        <v>0</v>
      </c>
      <c r="V47" s="51">
        <f t="shared" si="12"/>
        <v>23</v>
      </c>
      <c r="W47" s="51">
        <f>'資源化量内訳'!M47</f>
        <v>23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750</v>
      </c>
      <c r="AE47" s="52">
        <f t="shared" si="14"/>
        <v>90.66666666666666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22</v>
      </c>
      <c r="AI47" s="51">
        <f>'資源化量内訳'!AZ47</f>
        <v>0</v>
      </c>
      <c r="AJ47" s="51">
        <f>'資源化量内訳'!BH47</f>
        <v>635</v>
      </c>
      <c r="AK47" s="51" t="s">
        <v>73</v>
      </c>
      <c r="AL47" s="51">
        <f t="shared" si="15"/>
        <v>657</v>
      </c>
      <c r="AM47" s="52">
        <f t="shared" si="16"/>
        <v>90.66666666666666</v>
      </c>
      <c r="AN47" s="51">
        <f>'ごみ処理量内訳'!AC47</f>
        <v>70</v>
      </c>
      <c r="AO47" s="51">
        <f>'ごみ処理量内訳'!AD47</f>
        <v>0</v>
      </c>
      <c r="AP47" s="51">
        <f>'ごみ処理量内訳'!AE47</f>
        <v>0</v>
      </c>
      <c r="AQ47" s="51">
        <f t="shared" si="17"/>
        <v>70</v>
      </c>
    </row>
    <row r="48" spans="1:43" ht="13.5">
      <c r="A48" s="26" t="s">
        <v>95</v>
      </c>
      <c r="B48" s="49" t="s">
        <v>176</v>
      </c>
      <c r="C48" s="50" t="s">
        <v>177</v>
      </c>
      <c r="D48" s="51">
        <v>1769</v>
      </c>
      <c r="E48" s="51">
        <v>1759</v>
      </c>
      <c r="F48" s="51">
        <f>'ごみ搬入量内訳'!H48</f>
        <v>381</v>
      </c>
      <c r="G48" s="51">
        <f>'ごみ搬入量内訳'!AG48</f>
        <v>34</v>
      </c>
      <c r="H48" s="51">
        <f>'ごみ搬入量内訳'!AH48</f>
        <v>3</v>
      </c>
      <c r="I48" s="51">
        <f t="shared" si="9"/>
        <v>418</v>
      </c>
      <c r="J48" s="51">
        <f t="shared" si="10"/>
        <v>647.3744937546946</v>
      </c>
      <c r="K48" s="51">
        <f>('ごみ搬入量内訳'!E48+'ごみ搬入量内訳'!AH48)/'ごみ処理概要'!D48/365*1000000</f>
        <v>594.7172382818247</v>
      </c>
      <c r="L48" s="51">
        <f>'ごみ搬入量内訳'!F48/'ごみ処理概要'!D48/365*1000000</f>
        <v>52.65725547286989</v>
      </c>
      <c r="M48" s="51">
        <f>'資源化量内訳'!BP48</f>
        <v>2</v>
      </c>
      <c r="N48" s="51">
        <f>'ごみ処理量内訳'!E48</f>
        <v>281</v>
      </c>
      <c r="O48" s="51">
        <f>'ごみ処理量内訳'!L48</f>
        <v>80</v>
      </c>
      <c r="P48" s="51">
        <f t="shared" si="11"/>
        <v>41</v>
      </c>
      <c r="Q48" s="51">
        <f>'ごみ処理量内訳'!G48</f>
        <v>0</v>
      </c>
      <c r="R48" s="51">
        <f>'ごみ処理量内訳'!H48</f>
        <v>41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402</v>
      </c>
      <c r="AE48" s="52">
        <f t="shared" si="14"/>
        <v>80.09950248756219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41</v>
      </c>
      <c r="AI48" s="51">
        <f>'資源化量内訳'!AZ48</f>
        <v>0</v>
      </c>
      <c r="AJ48" s="51">
        <f>'資源化量内訳'!BH48</f>
        <v>0</v>
      </c>
      <c r="AK48" s="51" t="s">
        <v>73</v>
      </c>
      <c r="AL48" s="51">
        <f t="shared" si="15"/>
        <v>41</v>
      </c>
      <c r="AM48" s="52">
        <f t="shared" si="16"/>
        <v>10.643564356435643</v>
      </c>
      <c r="AN48" s="51">
        <f>'ごみ処理量内訳'!AC48</f>
        <v>80</v>
      </c>
      <c r="AO48" s="51">
        <f>'ごみ処理量内訳'!AD48</f>
        <v>32</v>
      </c>
      <c r="AP48" s="51">
        <f>'ごみ処理量内訳'!AE48</f>
        <v>0</v>
      </c>
      <c r="AQ48" s="51">
        <f t="shared" si="17"/>
        <v>112</v>
      </c>
    </row>
    <row r="49" spans="1:43" ht="13.5">
      <c r="A49" s="26" t="s">
        <v>95</v>
      </c>
      <c r="B49" s="49" t="s">
        <v>178</v>
      </c>
      <c r="C49" s="50" t="s">
        <v>179</v>
      </c>
      <c r="D49" s="51">
        <v>2950</v>
      </c>
      <c r="E49" s="51">
        <v>2655</v>
      </c>
      <c r="F49" s="51">
        <f>'ごみ搬入量内訳'!H49</f>
        <v>482</v>
      </c>
      <c r="G49" s="51">
        <f>'ごみ搬入量内訳'!AG49</f>
        <v>0</v>
      </c>
      <c r="H49" s="51">
        <f>'ごみ搬入量内訳'!AH49</f>
        <v>40</v>
      </c>
      <c r="I49" s="51">
        <f t="shared" si="9"/>
        <v>522</v>
      </c>
      <c r="J49" s="51">
        <f t="shared" si="10"/>
        <v>484.7921987462271</v>
      </c>
      <c r="K49" s="51">
        <f>('ごみ搬入量内訳'!E49+'ごみ搬入量内訳'!AH49)/'ごみ処理概要'!D49/365*1000000</f>
        <v>350.12769909449736</v>
      </c>
      <c r="L49" s="51">
        <f>'ごみ搬入量内訳'!F49/'ごみ処理概要'!D49/365*1000000</f>
        <v>134.66449965172973</v>
      </c>
      <c r="M49" s="51">
        <f>'資源化量内訳'!BP49</f>
        <v>0</v>
      </c>
      <c r="N49" s="51">
        <f>'ごみ処理量内訳'!E49</f>
        <v>0</v>
      </c>
      <c r="O49" s="51">
        <f>'ごみ処理量内訳'!L49</f>
        <v>0</v>
      </c>
      <c r="P49" s="51">
        <f t="shared" si="11"/>
        <v>377</v>
      </c>
      <c r="Q49" s="51">
        <f>'ごみ処理量内訳'!G49</f>
        <v>0</v>
      </c>
      <c r="R49" s="51">
        <f>'ごみ処理量内訳'!H49</f>
        <v>14</v>
      </c>
      <c r="S49" s="51">
        <f>'ごみ処理量内訳'!I49</f>
        <v>0</v>
      </c>
      <c r="T49" s="51">
        <f>'ごみ処理量内訳'!J49</f>
        <v>363</v>
      </c>
      <c r="U49" s="51">
        <f>'ごみ処理量内訳'!K49</f>
        <v>0</v>
      </c>
      <c r="V49" s="51">
        <f t="shared" si="12"/>
        <v>94</v>
      </c>
      <c r="W49" s="51">
        <f>'資源化量内訳'!M49</f>
        <v>15</v>
      </c>
      <c r="X49" s="51">
        <f>'資源化量内訳'!N49</f>
        <v>19</v>
      </c>
      <c r="Y49" s="51">
        <f>'資源化量内訳'!O49</f>
        <v>0</v>
      </c>
      <c r="Z49" s="51">
        <f>'資源化量内訳'!P49</f>
        <v>0</v>
      </c>
      <c r="AA49" s="51">
        <f>'資源化量内訳'!Q49</f>
        <v>40</v>
      </c>
      <c r="AB49" s="51">
        <f>'資源化量内訳'!R49</f>
        <v>20</v>
      </c>
      <c r="AC49" s="51">
        <f>'資源化量内訳'!S49</f>
        <v>0</v>
      </c>
      <c r="AD49" s="51">
        <f t="shared" si="13"/>
        <v>471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14</v>
      </c>
      <c r="AI49" s="51">
        <f>'資源化量内訳'!AZ49</f>
        <v>0</v>
      </c>
      <c r="AJ49" s="51">
        <f>'資源化量内訳'!BH49</f>
        <v>363</v>
      </c>
      <c r="AK49" s="51" t="s">
        <v>73</v>
      </c>
      <c r="AL49" s="51">
        <f t="shared" si="15"/>
        <v>377</v>
      </c>
      <c r="AM49" s="52">
        <f t="shared" si="16"/>
        <v>100</v>
      </c>
      <c r="AN49" s="51">
        <f>'ごみ処理量内訳'!AC49</f>
        <v>0</v>
      </c>
      <c r="AO49" s="51">
        <f>'ごみ処理量内訳'!AD49</f>
        <v>0</v>
      </c>
      <c r="AP49" s="51">
        <f>'ごみ処理量内訳'!AE49</f>
        <v>0</v>
      </c>
      <c r="AQ49" s="51">
        <f t="shared" si="17"/>
        <v>0</v>
      </c>
    </row>
    <row r="50" spans="1:43" ht="13.5">
      <c r="A50" s="26" t="s">
        <v>95</v>
      </c>
      <c r="B50" s="49" t="s">
        <v>180</v>
      </c>
      <c r="C50" s="50" t="s">
        <v>181</v>
      </c>
      <c r="D50" s="51">
        <v>4603</v>
      </c>
      <c r="E50" s="51">
        <v>4603</v>
      </c>
      <c r="F50" s="51">
        <f>'ごみ搬入量内訳'!H50</f>
        <v>878</v>
      </c>
      <c r="G50" s="51">
        <f>'ごみ搬入量内訳'!AG50</f>
        <v>68</v>
      </c>
      <c r="H50" s="51">
        <f>'ごみ搬入量内訳'!AH50</f>
        <v>0</v>
      </c>
      <c r="I50" s="51">
        <f t="shared" si="9"/>
        <v>946</v>
      </c>
      <c r="J50" s="51">
        <f t="shared" si="10"/>
        <v>563.0633982006971</v>
      </c>
      <c r="K50" s="51">
        <f>('ごみ搬入量内訳'!E50+'ごみ搬入量内訳'!AH50)/'ごみ処理概要'!D50/365*1000000</f>
        <v>522.5894964272854</v>
      </c>
      <c r="L50" s="51">
        <f>'ごみ搬入量内訳'!F50/'ごみ処理概要'!D50/365*1000000</f>
        <v>40.473901773411626</v>
      </c>
      <c r="M50" s="51">
        <f>'資源化量内訳'!BP50</f>
        <v>0</v>
      </c>
      <c r="N50" s="51">
        <f>'ごみ処理量内訳'!E50</f>
        <v>696</v>
      </c>
      <c r="O50" s="51">
        <f>'ごみ処理量内訳'!L50</f>
        <v>0</v>
      </c>
      <c r="P50" s="51">
        <f t="shared" si="11"/>
        <v>184</v>
      </c>
      <c r="Q50" s="51">
        <f>'ごみ処理量内訳'!G50</f>
        <v>121</v>
      </c>
      <c r="R50" s="51">
        <f>'ごみ処理量内訳'!H50</f>
        <v>63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880</v>
      </c>
      <c r="AE50" s="52">
        <f t="shared" si="14"/>
        <v>100</v>
      </c>
      <c r="AF50" s="51">
        <f>'資源化量内訳'!AB50</f>
        <v>0</v>
      </c>
      <c r="AG50" s="51">
        <f>'資源化量内訳'!AJ50</f>
        <v>121</v>
      </c>
      <c r="AH50" s="51">
        <f>'資源化量内訳'!AR50</f>
        <v>63</v>
      </c>
      <c r="AI50" s="51">
        <f>'資源化量内訳'!AZ50</f>
        <v>0</v>
      </c>
      <c r="AJ50" s="51">
        <f>'資源化量内訳'!BH50</f>
        <v>0</v>
      </c>
      <c r="AK50" s="51" t="s">
        <v>73</v>
      </c>
      <c r="AL50" s="51">
        <f t="shared" si="15"/>
        <v>184</v>
      </c>
      <c r="AM50" s="52">
        <f t="shared" si="16"/>
        <v>20.909090909090907</v>
      </c>
      <c r="AN50" s="51">
        <f>'ごみ処理量内訳'!AC50</f>
        <v>0</v>
      </c>
      <c r="AO50" s="51">
        <f>'ごみ処理量内訳'!AD50</f>
        <v>86</v>
      </c>
      <c r="AP50" s="51">
        <f>'ごみ処理量内訳'!AE50</f>
        <v>0</v>
      </c>
      <c r="AQ50" s="51">
        <f t="shared" si="17"/>
        <v>86</v>
      </c>
    </row>
    <row r="51" spans="1:43" ht="13.5">
      <c r="A51" s="26" t="s">
        <v>95</v>
      </c>
      <c r="B51" s="49" t="s">
        <v>182</v>
      </c>
      <c r="C51" s="50" t="s">
        <v>183</v>
      </c>
      <c r="D51" s="51">
        <v>2666</v>
      </c>
      <c r="E51" s="51">
        <v>2666</v>
      </c>
      <c r="F51" s="51">
        <f>'ごみ搬入量内訳'!H51</f>
        <v>599</v>
      </c>
      <c r="G51" s="51">
        <f>'ごみ搬入量内訳'!AG51</f>
        <v>90</v>
      </c>
      <c r="H51" s="51">
        <f>'ごみ搬入量内訳'!AH51</f>
        <v>0</v>
      </c>
      <c r="I51" s="51">
        <f t="shared" si="9"/>
        <v>689</v>
      </c>
      <c r="J51" s="51">
        <f t="shared" si="10"/>
        <v>708.0537257602072</v>
      </c>
      <c r="K51" s="51">
        <f>('ごみ搬入量内訳'!E51+'ごみ搬入量内訳'!AH51)/'ごみ処理概要'!D51/365*1000000</f>
        <v>615.5648501166387</v>
      </c>
      <c r="L51" s="51">
        <f>'ごみ搬入量内訳'!F51/'ごみ処理概要'!D51/365*1000000</f>
        <v>92.48887564356843</v>
      </c>
      <c r="M51" s="51">
        <f>'資源化量内訳'!BP51</f>
        <v>0</v>
      </c>
      <c r="N51" s="51">
        <f>'ごみ処理量内訳'!E51</f>
        <v>491</v>
      </c>
      <c r="O51" s="51">
        <f>'ごみ処理量内訳'!L51</f>
        <v>0</v>
      </c>
      <c r="P51" s="51">
        <f t="shared" si="11"/>
        <v>198</v>
      </c>
      <c r="Q51" s="51">
        <f>'ごみ処理量内訳'!G51</f>
        <v>90</v>
      </c>
      <c r="R51" s="51">
        <f>'ごみ処理量内訳'!H51</f>
        <v>108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689</v>
      </c>
      <c r="AE51" s="52">
        <f t="shared" si="14"/>
        <v>100</v>
      </c>
      <c r="AF51" s="51">
        <f>'資源化量内訳'!AB51</f>
        <v>0</v>
      </c>
      <c r="AG51" s="51">
        <f>'資源化量内訳'!AJ51</f>
        <v>45</v>
      </c>
      <c r="AH51" s="51">
        <f>'資源化量内訳'!AR51</f>
        <v>108</v>
      </c>
      <c r="AI51" s="51">
        <f>'資源化量内訳'!AZ51</f>
        <v>0</v>
      </c>
      <c r="AJ51" s="51">
        <f>'資源化量内訳'!BH51</f>
        <v>0</v>
      </c>
      <c r="AK51" s="51" t="s">
        <v>73</v>
      </c>
      <c r="AL51" s="51">
        <f t="shared" si="15"/>
        <v>153</v>
      </c>
      <c r="AM51" s="52">
        <f t="shared" si="16"/>
        <v>22.206095791001452</v>
      </c>
      <c r="AN51" s="51">
        <f>'ごみ処理量内訳'!AC51</f>
        <v>0</v>
      </c>
      <c r="AO51" s="51">
        <f>'ごみ処理量内訳'!AD51</f>
        <v>59</v>
      </c>
      <c r="AP51" s="51">
        <f>'ごみ処理量内訳'!AE51</f>
        <v>29</v>
      </c>
      <c r="AQ51" s="51">
        <f t="shared" si="17"/>
        <v>88</v>
      </c>
    </row>
    <row r="52" spans="1:43" ht="13.5">
      <c r="A52" s="26" t="s">
        <v>95</v>
      </c>
      <c r="B52" s="49" t="s">
        <v>184</v>
      </c>
      <c r="C52" s="50" t="s">
        <v>185</v>
      </c>
      <c r="D52" s="51">
        <v>6336</v>
      </c>
      <c r="E52" s="51">
        <v>6336</v>
      </c>
      <c r="F52" s="51">
        <f>'ごみ搬入量内訳'!H52</f>
        <v>1393</v>
      </c>
      <c r="G52" s="51">
        <f>'ごみ搬入量内訳'!AG52</f>
        <v>76</v>
      </c>
      <c r="H52" s="51">
        <f>'ごみ搬入量内訳'!AH52</f>
        <v>0</v>
      </c>
      <c r="I52" s="51">
        <f t="shared" si="9"/>
        <v>1469</v>
      </c>
      <c r="J52" s="51">
        <f t="shared" si="10"/>
        <v>635.2047876020479</v>
      </c>
      <c r="K52" s="51">
        <f>('ごみ搬入量内訳'!E52+'ごみ搬入量内訳'!AH52)/'ごみ処理概要'!D52/365*1000000</f>
        <v>606.2335685623357</v>
      </c>
      <c r="L52" s="51">
        <f>'ごみ搬入量内訳'!F52/'ごみ処理概要'!D52/365*1000000</f>
        <v>28.971219039712192</v>
      </c>
      <c r="M52" s="51">
        <f>'資源化量内訳'!BP52</f>
        <v>0</v>
      </c>
      <c r="N52" s="51">
        <f>'ごみ処理量内訳'!E52</f>
        <v>953</v>
      </c>
      <c r="O52" s="51">
        <f>'ごみ処理量内訳'!L52</f>
        <v>0</v>
      </c>
      <c r="P52" s="51">
        <f t="shared" si="11"/>
        <v>242</v>
      </c>
      <c r="Q52" s="51">
        <f>'ごみ処理量内訳'!G52</f>
        <v>0</v>
      </c>
      <c r="R52" s="51">
        <f>'ごみ処理量内訳'!H52</f>
        <v>176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66</v>
      </c>
      <c r="V52" s="51">
        <f t="shared" si="12"/>
        <v>274</v>
      </c>
      <c r="W52" s="51">
        <f>'資源化量内訳'!M52</f>
        <v>151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23</v>
      </c>
      <c r="AC52" s="51">
        <f>'資源化量内訳'!S52</f>
        <v>100</v>
      </c>
      <c r="AD52" s="51">
        <f t="shared" si="13"/>
        <v>1469</v>
      </c>
      <c r="AE52" s="52">
        <f t="shared" si="14"/>
        <v>100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155</v>
      </c>
      <c r="AI52" s="51">
        <f>'資源化量内訳'!AZ52</f>
        <v>0</v>
      </c>
      <c r="AJ52" s="51">
        <f>'資源化量内訳'!BH52</f>
        <v>0</v>
      </c>
      <c r="AK52" s="51" t="s">
        <v>73</v>
      </c>
      <c r="AL52" s="51">
        <f t="shared" si="15"/>
        <v>155</v>
      </c>
      <c r="AM52" s="52">
        <f t="shared" si="16"/>
        <v>29.20353982300885</v>
      </c>
      <c r="AN52" s="51">
        <f>'ごみ処理量内訳'!AC52</f>
        <v>0</v>
      </c>
      <c r="AO52" s="51">
        <f>'ごみ処理量内訳'!AD52</f>
        <v>0</v>
      </c>
      <c r="AP52" s="51">
        <f>'ごみ処理量内訳'!AE52</f>
        <v>0</v>
      </c>
      <c r="AQ52" s="51">
        <f t="shared" si="17"/>
        <v>0</v>
      </c>
    </row>
    <row r="53" spans="1:43" ht="13.5">
      <c r="A53" s="26" t="s">
        <v>95</v>
      </c>
      <c r="B53" s="49" t="s">
        <v>186</v>
      </c>
      <c r="C53" s="50" t="s">
        <v>187</v>
      </c>
      <c r="D53" s="51">
        <v>4441</v>
      </c>
      <c r="E53" s="51">
        <v>4291</v>
      </c>
      <c r="F53" s="51">
        <f>'ごみ搬入量内訳'!H53</f>
        <v>1077</v>
      </c>
      <c r="G53" s="51">
        <f>'ごみ搬入量内訳'!AG53</f>
        <v>1084</v>
      </c>
      <c r="H53" s="51">
        <f>'ごみ搬入量内訳'!AH53</f>
        <v>22</v>
      </c>
      <c r="I53" s="51">
        <f t="shared" si="9"/>
        <v>2183</v>
      </c>
      <c r="J53" s="51">
        <f t="shared" si="10"/>
        <v>1346.7286462076602</v>
      </c>
      <c r="K53" s="51">
        <f>('ごみ搬入量内訳'!E53+'ごみ搬入量内訳'!AH53)/'ごみ処理概要'!D53/365*1000000</f>
        <v>721.7922657182604</v>
      </c>
      <c r="L53" s="51">
        <f>'ごみ搬入量内訳'!F53/'ごみ処理概要'!D53/365*1000000</f>
        <v>624.9363804893999</v>
      </c>
      <c r="M53" s="51">
        <f>'資源化量内訳'!BP53</f>
        <v>0</v>
      </c>
      <c r="N53" s="51">
        <f>'ごみ処理量内訳'!E53</f>
        <v>688</v>
      </c>
      <c r="O53" s="51">
        <f>'ごみ処理量内訳'!L53</f>
        <v>1429</v>
      </c>
      <c r="P53" s="51">
        <f t="shared" si="11"/>
        <v>1</v>
      </c>
      <c r="Q53" s="51">
        <f>'ごみ処理量内訳'!G53</f>
        <v>0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1</v>
      </c>
      <c r="V53" s="51">
        <f t="shared" si="12"/>
        <v>43</v>
      </c>
      <c r="W53" s="51">
        <f>'資源化量内訳'!M53</f>
        <v>0</v>
      </c>
      <c r="X53" s="51">
        <f>'資源化量内訳'!N53</f>
        <v>16</v>
      </c>
      <c r="Y53" s="51">
        <f>'資源化量内訳'!O53</f>
        <v>27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13"/>
        <v>2161</v>
      </c>
      <c r="AE53" s="52">
        <f t="shared" si="14"/>
        <v>33.873206848681164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73</v>
      </c>
      <c r="AL53" s="51">
        <f t="shared" si="15"/>
        <v>0</v>
      </c>
      <c r="AM53" s="52">
        <f t="shared" si="16"/>
        <v>1.989819527996298</v>
      </c>
      <c r="AN53" s="51">
        <f>'ごみ処理量内訳'!AC53</f>
        <v>1429</v>
      </c>
      <c r="AO53" s="51">
        <f>'ごみ処理量内訳'!AD53</f>
        <v>34</v>
      </c>
      <c r="AP53" s="51">
        <f>'ごみ処理量内訳'!AE53</f>
        <v>1</v>
      </c>
      <c r="AQ53" s="51">
        <f t="shared" si="17"/>
        <v>1464</v>
      </c>
    </row>
    <row r="54" spans="1:43" ht="13.5">
      <c r="A54" s="26" t="s">
        <v>95</v>
      </c>
      <c r="B54" s="49" t="s">
        <v>188</v>
      </c>
      <c r="C54" s="50" t="s">
        <v>189</v>
      </c>
      <c r="D54" s="51">
        <v>3461</v>
      </c>
      <c r="E54" s="51">
        <v>3461</v>
      </c>
      <c r="F54" s="51">
        <f>'ごみ搬入量内訳'!H54</f>
        <v>936</v>
      </c>
      <c r="G54" s="51">
        <f>'ごみ搬入量内訳'!AG54</f>
        <v>36</v>
      </c>
      <c r="H54" s="51">
        <f>'ごみ搬入量内訳'!AH54</f>
        <v>45</v>
      </c>
      <c r="I54" s="51">
        <f t="shared" si="9"/>
        <v>1017</v>
      </c>
      <c r="J54" s="51">
        <f t="shared" si="10"/>
        <v>805.0567378974323</v>
      </c>
      <c r="K54" s="51">
        <f>('ごみ搬入量内訳'!E54+'ごみ搬入量内訳'!AH54)/'ごみ処理概要'!D54/365*1000000</f>
        <v>612.6980483113202</v>
      </c>
      <c r="L54" s="51">
        <f>'ごみ搬入量内訳'!F54/'ごみ処理概要'!D54/365*1000000</f>
        <v>192.3586895861122</v>
      </c>
      <c r="M54" s="51">
        <f>'資源化量内訳'!BP54</f>
        <v>0</v>
      </c>
      <c r="N54" s="51">
        <f>'ごみ処理量内訳'!E54</f>
        <v>733</v>
      </c>
      <c r="O54" s="51">
        <f>'ごみ処理量内訳'!L54</f>
        <v>0</v>
      </c>
      <c r="P54" s="51">
        <f t="shared" si="11"/>
        <v>155</v>
      </c>
      <c r="Q54" s="51">
        <f>'ごみ処理量内訳'!G54</f>
        <v>34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121</v>
      </c>
      <c r="V54" s="51">
        <f t="shared" si="12"/>
        <v>37</v>
      </c>
      <c r="W54" s="51">
        <f>'資源化量内訳'!M54</f>
        <v>37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925</v>
      </c>
      <c r="AE54" s="52">
        <f t="shared" si="14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73</v>
      </c>
      <c r="AL54" s="51">
        <f t="shared" si="15"/>
        <v>0</v>
      </c>
      <c r="AM54" s="52">
        <f t="shared" si="16"/>
        <v>4</v>
      </c>
      <c r="AN54" s="51">
        <f>'ごみ処理量内訳'!AC54</f>
        <v>0</v>
      </c>
      <c r="AO54" s="51">
        <f>'ごみ処理量内訳'!AD54</f>
        <v>54</v>
      </c>
      <c r="AP54" s="51">
        <f>'ごみ処理量内訳'!AE54</f>
        <v>155</v>
      </c>
      <c r="AQ54" s="51">
        <f t="shared" si="17"/>
        <v>209</v>
      </c>
    </row>
    <row r="55" spans="1:43" ht="13.5">
      <c r="A55" s="26" t="s">
        <v>95</v>
      </c>
      <c r="B55" s="49" t="s">
        <v>190</v>
      </c>
      <c r="C55" s="50" t="s">
        <v>191</v>
      </c>
      <c r="D55" s="51">
        <v>10427</v>
      </c>
      <c r="E55" s="51">
        <v>10427</v>
      </c>
      <c r="F55" s="51">
        <f>'ごみ搬入量内訳'!H55</f>
        <v>2298</v>
      </c>
      <c r="G55" s="51">
        <f>'ごみ搬入量内訳'!AG55</f>
        <v>517</v>
      </c>
      <c r="H55" s="51">
        <f>'ごみ搬入量内訳'!AH55</f>
        <v>0</v>
      </c>
      <c r="I55" s="51">
        <f t="shared" si="9"/>
        <v>2815</v>
      </c>
      <c r="J55" s="51">
        <f t="shared" si="10"/>
        <v>739.6498290134543</v>
      </c>
      <c r="K55" s="51">
        <f>('ごみ搬入量内訳'!E55+'ごみ搬入量内訳'!AH55)/'ごみ処理概要'!D55/365*1000000</f>
        <v>579.3704699732386</v>
      </c>
      <c r="L55" s="51">
        <f>'ごみ搬入量内訳'!F55/'ごみ処理概要'!D55/365*1000000</f>
        <v>160.27935904021567</v>
      </c>
      <c r="M55" s="51">
        <f>'資源化量内訳'!BP55</f>
        <v>0</v>
      </c>
      <c r="N55" s="51">
        <f>'ごみ処理量内訳'!E55</f>
        <v>2285</v>
      </c>
      <c r="O55" s="51">
        <f>'ごみ処理量内訳'!L55</f>
        <v>129</v>
      </c>
      <c r="P55" s="51">
        <f t="shared" si="11"/>
        <v>322</v>
      </c>
      <c r="Q55" s="51">
        <f>'ごみ処理量内訳'!G55</f>
        <v>322</v>
      </c>
      <c r="R55" s="51">
        <f>'ごみ処理量内訳'!H55</f>
        <v>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76</v>
      </c>
      <c r="W55" s="51">
        <f>'資源化量内訳'!M55</f>
        <v>0</v>
      </c>
      <c r="X55" s="51">
        <f>'資源化量内訳'!N55</f>
        <v>0</v>
      </c>
      <c r="Y55" s="51">
        <f>'資源化量内訳'!O55</f>
        <v>69</v>
      </c>
      <c r="Z55" s="51">
        <f>'資源化量内訳'!P55</f>
        <v>7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2812</v>
      </c>
      <c r="AE55" s="52">
        <f t="shared" si="14"/>
        <v>95.41251778093883</v>
      </c>
      <c r="AF55" s="51">
        <f>'資源化量内訳'!AB55</f>
        <v>0</v>
      </c>
      <c r="AG55" s="51">
        <f>'資源化量内訳'!AJ55</f>
        <v>43</v>
      </c>
      <c r="AH55" s="51">
        <f>'資源化量内訳'!AR55</f>
        <v>0</v>
      </c>
      <c r="AI55" s="51">
        <f>'資源化量内訳'!AZ55</f>
        <v>0</v>
      </c>
      <c r="AJ55" s="51">
        <f>'資源化量内訳'!BH55</f>
        <v>0</v>
      </c>
      <c r="AK55" s="51" t="s">
        <v>73</v>
      </c>
      <c r="AL55" s="51">
        <f t="shared" si="15"/>
        <v>43</v>
      </c>
      <c r="AM55" s="52">
        <f t="shared" si="16"/>
        <v>4.231863442389758</v>
      </c>
      <c r="AN55" s="51">
        <f>'ごみ処理量内訳'!AC55</f>
        <v>129</v>
      </c>
      <c r="AO55" s="51">
        <f>'ごみ処理量内訳'!AD55</f>
        <v>347</v>
      </c>
      <c r="AP55" s="51">
        <f>'ごみ処理量内訳'!AE55</f>
        <v>241</v>
      </c>
      <c r="AQ55" s="51">
        <f t="shared" si="17"/>
        <v>717</v>
      </c>
    </row>
    <row r="56" spans="1:43" ht="13.5">
      <c r="A56" s="26" t="s">
        <v>95</v>
      </c>
      <c r="B56" s="49" t="s">
        <v>192</v>
      </c>
      <c r="C56" s="50" t="s">
        <v>193</v>
      </c>
      <c r="D56" s="51">
        <v>7341</v>
      </c>
      <c r="E56" s="51">
        <v>6936</v>
      </c>
      <c r="F56" s="51">
        <f>'ごみ搬入量内訳'!H56</f>
        <v>1594</v>
      </c>
      <c r="G56" s="51">
        <f>'ごみ搬入量内訳'!AG56</f>
        <v>2473</v>
      </c>
      <c r="H56" s="51">
        <f>'ごみ搬入量内訳'!AH56</f>
        <v>25</v>
      </c>
      <c r="I56" s="51">
        <f t="shared" si="9"/>
        <v>4092</v>
      </c>
      <c r="J56" s="51">
        <f t="shared" si="10"/>
        <v>1527.1705359092207</v>
      </c>
      <c r="K56" s="51">
        <f>('ごみ搬入量内訳'!E56+'ごみ搬入量内訳'!AH56)/'ごみ処理概要'!D56/365*1000000</f>
        <v>1495.8209941163627</v>
      </c>
      <c r="L56" s="51">
        <f>'ごみ搬入量内訳'!F56/'ごみ処理概要'!D56/365*1000000</f>
        <v>31.3495417928579</v>
      </c>
      <c r="M56" s="51">
        <f>'資源化量内訳'!BP56</f>
        <v>0</v>
      </c>
      <c r="N56" s="51">
        <f>'ごみ処理量内訳'!E56</f>
        <v>1387</v>
      </c>
      <c r="O56" s="51">
        <f>'ごみ処理量内訳'!L56</f>
        <v>2467</v>
      </c>
      <c r="P56" s="51">
        <f t="shared" si="11"/>
        <v>119</v>
      </c>
      <c r="Q56" s="51">
        <f>'ごみ処理量内訳'!G56</f>
        <v>0</v>
      </c>
      <c r="R56" s="51">
        <f>'ごみ処理量内訳'!H56</f>
        <v>119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0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3973</v>
      </c>
      <c r="AE56" s="52">
        <f t="shared" si="14"/>
        <v>37.90586458595519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119</v>
      </c>
      <c r="AI56" s="51">
        <f>'資源化量内訳'!AZ56</f>
        <v>0</v>
      </c>
      <c r="AJ56" s="51">
        <f>'資源化量内訳'!BH56</f>
        <v>0</v>
      </c>
      <c r="AK56" s="51" t="s">
        <v>73</v>
      </c>
      <c r="AL56" s="51">
        <f t="shared" si="15"/>
        <v>119</v>
      </c>
      <c r="AM56" s="52">
        <f t="shared" si="16"/>
        <v>2.99521771960735</v>
      </c>
      <c r="AN56" s="51">
        <f>'ごみ処理量内訳'!AC56</f>
        <v>2467</v>
      </c>
      <c r="AO56" s="51">
        <f>'ごみ処理量内訳'!AD56</f>
        <v>197</v>
      </c>
      <c r="AP56" s="51">
        <f>'ごみ処理量内訳'!AE56</f>
        <v>0</v>
      </c>
      <c r="AQ56" s="51">
        <f t="shared" si="17"/>
        <v>2664</v>
      </c>
    </row>
    <row r="57" spans="1:43" ht="13.5">
      <c r="A57" s="26" t="s">
        <v>95</v>
      </c>
      <c r="B57" s="49" t="s">
        <v>194</v>
      </c>
      <c r="C57" s="50" t="s">
        <v>195</v>
      </c>
      <c r="D57" s="51">
        <v>3757</v>
      </c>
      <c r="E57" s="51">
        <v>3757</v>
      </c>
      <c r="F57" s="51">
        <f>'ごみ搬入量内訳'!H57</f>
        <v>865</v>
      </c>
      <c r="G57" s="51">
        <f>'ごみ搬入量内訳'!AG57</f>
        <v>58</v>
      </c>
      <c r="H57" s="51">
        <f>'ごみ搬入量内訳'!AH57</f>
        <v>0</v>
      </c>
      <c r="I57" s="51">
        <f t="shared" si="9"/>
        <v>923</v>
      </c>
      <c r="J57" s="51">
        <f t="shared" si="10"/>
        <v>673.0814807792577</v>
      </c>
      <c r="K57" s="51">
        <f>('ごみ搬入量内訳'!E57+'ごみ搬入量内訳'!AH57)/'ごみ処理概要'!D57/365*1000000</f>
        <v>630.7860031138222</v>
      </c>
      <c r="L57" s="51">
        <f>'ごみ搬入量内訳'!F57/'ごみ処理概要'!D57/365*1000000</f>
        <v>42.29547766543548</v>
      </c>
      <c r="M57" s="51">
        <f>'資源化量内訳'!BP57</f>
        <v>0</v>
      </c>
      <c r="N57" s="51">
        <f>'ごみ処理量内訳'!E57</f>
        <v>708</v>
      </c>
      <c r="O57" s="51">
        <f>'ごみ処理量内訳'!L57</f>
        <v>24</v>
      </c>
      <c r="P57" s="51">
        <f t="shared" si="11"/>
        <v>0</v>
      </c>
      <c r="Q57" s="51">
        <f>'ごみ処理量内訳'!G57</f>
        <v>0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215</v>
      </c>
      <c r="W57" s="51">
        <f>'資源化量内訳'!M57</f>
        <v>38</v>
      </c>
      <c r="X57" s="51">
        <f>'資源化量内訳'!N57</f>
        <v>177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947</v>
      </c>
      <c r="AE57" s="52">
        <f t="shared" si="14"/>
        <v>97.46568109820485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73</v>
      </c>
      <c r="AL57" s="51">
        <f t="shared" si="15"/>
        <v>0</v>
      </c>
      <c r="AM57" s="52">
        <f t="shared" si="16"/>
        <v>22.70327349524815</v>
      </c>
      <c r="AN57" s="51">
        <f>'ごみ処理量内訳'!AC57</f>
        <v>24</v>
      </c>
      <c r="AO57" s="51">
        <f>'ごみ処理量内訳'!AD57</f>
        <v>70</v>
      </c>
      <c r="AP57" s="51">
        <f>'ごみ処理量内訳'!AE57</f>
        <v>0</v>
      </c>
      <c r="AQ57" s="51">
        <f t="shared" si="17"/>
        <v>94</v>
      </c>
    </row>
    <row r="58" spans="1:43" ht="13.5">
      <c r="A58" s="26" t="s">
        <v>95</v>
      </c>
      <c r="B58" s="49" t="s">
        <v>196</v>
      </c>
      <c r="C58" s="50" t="s">
        <v>197</v>
      </c>
      <c r="D58" s="51">
        <v>3913</v>
      </c>
      <c r="E58" s="51">
        <v>3833</v>
      </c>
      <c r="F58" s="51">
        <f>'ごみ搬入量内訳'!H58</f>
        <v>1053</v>
      </c>
      <c r="G58" s="51">
        <f>'ごみ搬入量内訳'!AG58</f>
        <v>30</v>
      </c>
      <c r="H58" s="51">
        <f>'ごみ搬入量内訳'!AH58</f>
        <v>22</v>
      </c>
      <c r="I58" s="51">
        <f t="shared" si="9"/>
        <v>1105</v>
      </c>
      <c r="J58" s="51">
        <f t="shared" si="10"/>
        <v>773.6767851454058</v>
      </c>
      <c r="K58" s="51">
        <f>('ごみ搬入量内訳'!E58+'ごみ搬入量内訳'!AH58)/'ごみ処理概要'!D58/365*1000000</f>
        <v>583.9334287884782</v>
      </c>
      <c r="L58" s="51">
        <f>'ごみ搬入量内訳'!F58/'ごみ処理概要'!D58/365*1000000</f>
        <v>189.74335635692756</v>
      </c>
      <c r="M58" s="51">
        <f>'資源化量内訳'!BP58</f>
        <v>0</v>
      </c>
      <c r="N58" s="51">
        <f>'ごみ処理量内訳'!E58</f>
        <v>870</v>
      </c>
      <c r="O58" s="51">
        <f>'ごみ処理量内訳'!L58</f>
        <v>10</v>
      </c>
      <c r="P58" s="51">
        <f t="shared" si="11"/>
        <v>180</v>
      </c>
      <c r="Q58" s="51">
        <f>'ごみ処理量内訳'!G58</f>
        <v>40</v>
      </c>
      <c r="R58" s="51">
        <f>'ごみ処理量内訳'!H58</f>
        <v>140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33</v>
      </c>
      <c r="W58" s="51">
        <f>'資源化量内訳'!M58</f>
        <v>7</v>
      </c>
      <c r="X58" s="51">
        <f>'資源化量内訳'!N58</f>
        <v>0</v>
      </c>
      <c r="Y58" s="51">
        <f>'資源化量内訳'!O58</f>
        <v>25</v>
      </c>
      <c r="Z58" s="51">
        <f>'資源化量内訳'!P58</f>
        <v>1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1093</v>
      </c>
      <c r="AE58" s="52">
        <f t="shared" si="14"/>
        <v>99.08508691674291</v>
      </c>
      <c r="AF58" s="51">
        <f>'資源化量内訳'!AB58</f>
        <v>0</v>
      </c>
      <c r="AG58" s="51">
        <f>'資源化量内訳'!AJ58</f>
        <v>40</v>
      </c>
      <c r="AH58" s="51">
        <f>'資源化量内訳'!AR58</f>
        <v>140</v>
      </c>
      <c r="AI58" s="51">
        <f>'資源化量内訳'!AZ58</f>
        <v>0</v>
      </c>
      <c r="AJ58" s="51">
        <f>'資源化量内訳'!BH58</f>
        <v>0</v>
      </c>
      <c r="AK58" s="51" t="s">
        <v>73</v>
      </c>
      <c r="AL58" s="51">
        <f t="shared" si="15"/>
        <v>180</v>
      </c>
      <c r="AM58" s="52">
        <f t="shared" si="16"/>
        <v>19.48764867337603</v>
      </c>
      <c r="AN58" s="51">
        <f>'ごみ処理量内訳'!AC58</f>
        <v>10</v>
      </c>
      <c r="AO58" s="51">
        <f>'ごみ処理量内訳'!AD58</f>
        <v>85</v>
      </c>
      <c r="AP58" s="51">
        <f>'ごみ処理量内訳'!AE58</f>
        <v>0</v>
      </c>
      <c r="AQ58" s="51">
        <f t="shared" si="17"/>
        <v>95</v>
      </c>
    </row>
    <row r="59" spans="1:43" ht="13.5">
      <c r="A59" s="26" t="s">
        <v>95</v>
      </c>
      <c r="B59" s="49" t="s">
        <v>198</v>
      </c>
      <c r="C59" s="50" t="s">
        <v>199</v>
      </c>
      <c r="D59" s="51">
        <v>1939</v>
      </c>
      <c r="E59" s="51">
        <v>1939</v>
      </c>
      <c r="F59" s="51">
        <f>'ごみ搬入量内訳'!H59</f>
        <v>98</v>
      </c>
      <c r="G59" s="51">
        <f>'ごみ搬入量内訳'!AG59</f>
        <v>12</v>
      </c>
      <c r="H59" s="51">
        <f>'ごみ搬入量内訳'!AH59</f>
        <v>0</v>
      </c>
      <c r="I59" s="51">
        <f t="shared" si="9"/>
        <v>110</v>
      </c>
      <c r="J59" s="51">
        <f t="shared" si="10"/>
        <v>155.4254064021138</v>
      </c>
      <c r="K59" s="51">
        <f>('ごみ搬入量内訳'!E59+'ごみ搬入量内訳'!AH59)/'ごみ処理概要'!D59/365*1000000</f>
        <v>155.4254064021138</v>
      </c>
      <c r="L59" s="51">
        <f>'ごみ搬入量内訳'!F59/'ごみ処理概要'!D59/365*1000000</f>
        <v>0</v>
      </c>
      <c r="M59" s="51">
        <f>'資源化量内訳'!BP59</f>
        <v>1</v>
      </c>
      <c r="N59" s="51">
        <f>'ごみ処理量内訳'!E59</f>
        <v>0</v>
      </c>
      <c r="O59" s="51">
        <f>'ごみ処理量内訳'!L59</f>
        <v>96</v>
      </c>
      <c r="P59" s="51">
        <f t="shared" si="11"/>
        <v>14</v>
      </c>
      <c r="Q59" s="51">
        <f>'ごみ処理量内訳'!G59</f>
        <v>0</v>
      </c>
      <c r="R59" s="51">
        <f>'ごみ処理量内訳'!H59</f>
        <v>14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0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110</v>
      </c>
      <c r="AE59" s="52">
        <f t="shared" si="14"/>
        <v>12.727272727272727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14</v>
      </c>
      <c r="AI59" s="51">
        <f>'資源化量内訳'!AZ59</f>
        <v>0</v>
      </c>
      <c r="AJ59" s="51">
        <f>'資源化量内訳'!BH59</f>
        <v>0</v>
      </c>
      <c r="AK59" s="51" t="s">
        <v>73</v>
      </c>
      <c r="AL59" s="51">
        <f t="shared" si="15"/>
        <v>14</v>
      </c>
      <c r="AM59" s="52">
        <f t="shared" si="16"/>
        <v>13.513513513513514</v>
      </c>
      <c r="AN59" s="51">
        <f>'ごみ処理量内訳'!AC59</f>
        <v>96</v>
      </c>
      <c r="AO59" s="51">
        <f>'ごみ処理量内訳'!AD59</f>
        <v>0</v>
      </c>
      <c r="AP59" s="51">
        <f>'ごみ処理量内訳'!AE59</f>
        <v>0</v>
      </c>
      <c r="AQ59" s="51">
        <f t="shared" si="17"/>
        <v>96</v>
      </c>
    </row>
    <row r="60" spans="1:43" ht="13.5">
      <c r="A60" s="79" t="s">
        <v>200</v>
      </c>
      <c r="B60" s="80"/>
      <c r="C60" s="81"/>
      <c r="D60" s="51">
        <f>SUM(D7:D59)</f>
        <v>820161</v>
      </c>
      <c r="E60" s="51">
        <f>SUM(E7:E59)</f>
        <v>817166</v>
      </c>
      <c r="F60" s="51">
        <f>'ごみ搬入量内訳'!H60</f>
        <v>280850</v>
      </c>
      <c r="G60" s="51">
        <f>'ごみ搬入量内訳'!AG60</f>
        <v>49048</v>
      </c>
      <c r="H60" s="51">
        <f>'ごみ搬入量内訳'!AH60</f>
        <v>1600</v>
      </c>
      <c r="I60" s="51">
        <f>SUM(F60:H60)</f>
        <v>331498</v>
      </c>
      <c r="J60" s="51">
        <f>I60/D60/365*1000000</f>
        <v>1107.3602605221865</v>
      </c>
      <c r="K60" s="51">
        <f>('ごみ搬入量内訳'!E60+'ごみ搬入量内訳'!AH60)/'ごみ処理概要'!D60/365*1000000</f>
        <v>811.0502460150115</v>
      </c>
      <c r="L60" s="51">
        <f>'ごみ搬入量内訳'!F60/'ごみ処理概要'!D60/365*1000000</f>
        <v>296.310014507175</v>
      </c>
      <c r="M60" s="51">
        <f>'資源化量内訳'!BP60</f>
        <v>954</v>
      </c>
      <c r="N60" s="51">
        <f>'ごみ処理量内訳'!E60</f>
        <v>229300</v>
      </c>
      <c r="O60" s="51">
        <f>'ごみ処理量内訳'!L60</f>
        <v>42006</v>
      </c>
      <c r="P60" s="51">
        <f>SUM(Q60:U60)</f>
        <v>37161</v>
      </c>
      <c r="Q60" s="51">
        <f>'ごみ処理量内訳'!G60</f>
        <v>7099</v>
      </c>
      <c r="R60" s="51">
        <f>'ごみ処理量内訳'!H60</f>
        <v>27430</v>
      </c>
      <c r="S60" s="51">
        <f>'ごみ処理量内訳'!I60</f>
        <v>334</v>
      </c>
      <c r="T60" s="51">
        <f>'ごみ処理量内訳'!J60</f>
        <v>1004</v>
      </c>
      <c r="U60" s="51">
        <f>'ごみ処理量内訳'!K60</f>
        <v>1294</v>
      </c>
      <c r="V60" s="51">
        <f>SUM(W60:AC60)</f>
        <v>20071</v>
      </c>
      <c r="W60" s="51">
        <f>'資源化量内訳'!M60</f>
        <v>16741</v>
      </c>
      <c r="X60" s="51">
        <f>'資源化量内訳'!N60</f>
        <v>529</v>
      </c>
      <c r="Y60" s="51">
        <f>'資源化量内訳'!O60</f>
        <v>726</v>
      </c>
      <c r="Z60" s="51">
        <f>'資源化量内訳'!P60</f>
        <v>73</v>
      </c>
      <c r="AA60" s="51">
        <f>'資源化量内訳'!Q60</f>
        <v>326</v>
      </c>
      <c r="AB60" s="51">
        <f>'資源化量内訳'!R60</f>
        <v>1567</v>
      </c>
      <c r="AC60" s="51">
        <f>'資源化量内訳'!S60</f>
        <v>109</v>
      </c>
      <c r="AD60" s="51">
        <f>N60+O60+P60+V60</f>
        <v>328538</v>
      </c>
      <c r="AE60" s="52">
        <f t="shared" si="14"/>
        <v>87.21426440777019</v>
      </c>
      <c r="AF60" s="51">
        <f>'資源化量内訳'!AB60</f>
        <v>975</v>
      </c>
      <c r="AG60" s="51">
        <f>'資源化量内訳'!AJ60</f>
        <v>1850</v>
      </c>
      <c r="AH60" s="51">
        <f>'資源化量内訳'!AR60</f>
        <v>22231</v>
      </c>
      <c r="AI60" s="51">
        <f>'資源化量内訳'!AZ60</f>
        <v>257</v>
      </c>
      <c r="AJ60" s="51">
        <f>'資源化量内訳'!BH60</f>
        <v>1004</v>
      </c>
      <c r="AK60" s="51" t="s">
        <v>73</v>
      </c>
      <c r="AL60" s="51">
        <f>SUM(AF60:AJ60)</f>
        <v>26317</v>
      </c>
      <c r="AM60" s="52">
        <f>(V60+AL60+M60)/(M60+AD60)*100</f>
        <v>14.368178893569494</v>
      </c>
      <c r="AN60" s="51">
        <f>'ごみ処理量内訳'!AC60</f>
        <v>42006</v>
      </c>
      <c r="AO60" s="51">
        <f>'ごみ処理量内訳'!AD60</f>
        <v>26307</v>
      </c>
      <c r="AP60" s="51">
        <f>'ごみ処理量内訳'!AE60</f>
        <v>8354</v>
      </c>
      <c r="AQ60" s="51">
        <f>SUM(AN60:AP60)</f>
        <v>76667</v>
      </c>
    </row>
  </sheetData>
  <mergeCells count="31">
    <mergeCell ref="A60:C60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37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38</v>
      </c>
      <c r="C2" s="67" t="s">
        <v>41</v>
      </c>
      <c r="D2" s="59" t="s">
        <v>32</v>
      </c>
      <c r="E2" s="77"/>
      <c r="F2" s="56"/>
      <c r="G2" s="29" t="s">
        <v>33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48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49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50</v>
      </c>
      <c r="F4" s="67" t="s">
        <v>51</v>
      </c>
      <c r="G4" s="15"/>
      <c r="H4" s="12" t="s">
        <v>15</v>
      </c>
      <c r="I4" s="82" t="s">
        <v>52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53</v>
      </c>
      <c r="K5" s="8" t="s">
        <v>54</v>
      </c>
      <c r="L5" s="8" t="s">
        <v>55</v>
      </c>
      <c r="M5" s="12" t="s">
        <v>15</v>
      </c>
      <c r="N5" s="8" t="s">
        <v>53</v>
      </c>
      <c r="O5" s="8" t="s">
        <v>54</v>
      </c>
      <c r="P5" s="8" t="s">
        <v>55</v>
      </c>
      <c r="Q5" s="12" t="s">
        <v>15</v>
      </c>
      <c r="R5" s="8" t="s">
        <v>53</v>
      </c>
      <c r="S5" s="8" t="s">
        <v>54</v>
      </c>
      <c r="T5" s="8" t="s">
        <v>55</v>
      </c>
      <c r="U5" s="12" t="s">
        <v>15</v>
      </c>
      <c r="V5" s="8" t="s">
        <v>53</v>
      </c>
      <c r="W5" s="8" t="s">
        <v>54</v>
      </c>
      <c r="X5" s="8" t="s">
        <v>55</v>
      </c>
      <c r="Y5" s="12" t="s">
        <v>15</v>
      </c>
      <c r="Z5" s="8" t="s">
        <v>53</v>
      </c>
      <c r="AA5" s="8" t="s">
        <v>54</v>
      </c>
      <c r="AB5" s="8" t="s">
        <v>55</v>
      </c>
      <c r="AC5" s="12" t="s">
        <v>15</v>
      </c>
      <c r="AD5" s="8" t="s">
        <v>53</v>
      </c>
      <c r="AE5" s="8" t="s">
        <v>54</v>
      </c>
      <c r="AF5" s="8" t="s">
        <v>55</v>
      </c>
      <c r="AG5" s="15"/>
      <c r="AH5" s="70"/>
    </row>
    <row r="6" spans="1:34" s="30" customFormat="1" ht="22.5" customHeight="1">
      <c r="A6" s="64"/>
      <c r="B6" s="53"/>
      <c r="C6" s="55"/>
      <c r="D6" s="23" t="s">
        <v>47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95</v>
      </c>
      <c r="B7" s="49" t="s">
        <v>96</v>
      </c>
      <c r="C7" s="50" t="s">
        <v>97</v>
      </c>
      <c r="D7" s="51">
        <f aca="true" t="shared" si="0" ref="D7:D38">E7+F7</f>
        <v>148519</v>
      </c>
      <c r="E7" s="51">
        <v>99298</v>
      </c>
      <c r="F7" s="51">
        <v>49221</v>
      </c>
      <c r="G7" s="51">
        <f aca="true" t="shared" si="1" ref="G7:G33">H7+AG7</f>
        <v>148519</v>
      </c>
      <c r="H7" s="51">
        <f aca="true" t="shared" si="2" ref="H7:H33">I7+M7+Q7+U7+Y7+AC7</f>
        <v>137726</v>
      </c>
      <c r="I7" s="51">
        <f aca="true" t="shared" si="3" ref="I7:I33">SUM(J7:L7)</f>
        <v>0</v>
      </c>
      <c r="J7" s="51">
        <v>0</v>
      </c>
      <c r="K7" s="51">
        <v>0</v>
      </c>
      <c r="L7" s="51">
        <v>0</v>
      </c>
      <c r="M7" s="51">
        <f aca="true" t="shared" si="4" ref="M7:M33">SUM(N7:P7)</f>
        <v>103366</v>
      </c>
      <c r="N7" s="51">
        <v>64148</v>
      </c>
      <c r="O7" s="51">
        <v>0</v>
      </c>
      <c r="P7" s="51">
        <v>39218</v>
      </c>
      <c r="Q7" s="51">
        <f aca="true" t="shared" si="5" ref="Q7:Q33">SUM(R7:T7)</f>
        <v>8010</v>
      </c>
      <c r="R7" s="51">
        <v>8010</v>
      </c>
      <c r="S7" s="51">
        <v>0</v>
      </c>
      <c r="T7" s="51">
        <v>0</v>
      </c>
      <c r="U7" s="51">
        <f aca="true" t="shared" si="6" ref="U7:U33">SUM(V7:X7)</f>
        <v>20888</v>
      </c>
      <c r="V7" s="51">
        <v>2489</v>
      </c>
      <c r="W7" s="51">
        <v>18399</v>
      </c>
      <c r="X7" s="51">
        <v>0</v>
      </c>
      <c r="Y7" s="51">
        <f aca="true" t="shared" si="7" ref="Y7:Y33">SUM(Z7:AB7)</f>
        <v>3846</v>
      </c>
      <c r="Z7" s="51">
        <v>3694</v>
      </c>
      <c r="AA7" s="51">
        <v>152</v>
      </c>
      <c r="AB7" s="51">
        <v>0</v>
      </c>
      <c r="AC7" s="51">
        <f aca="true" t="shared" si="8" ref="AC7:AC33">SUM(AD7:AF7)</f>
        <v>1616</v>
      </c>
      <c r="AD7" s="51">
        <v>1616</v>
      </c>
      <c r="AE7" s="51">
        <v>0</v>
      </c>
      <c r="AF7" s="51">
        <v>0</v>
      </c>
      <c r="AG7" s="51">
        <v>10793</v>
      </c>
      <c r="AH7" s="51">
        <v>0</v>
      </c>
    </row>
    <row r="8" spans="1:34" ht="13.5">
      <c r="A8" s="26" t="s">
        <v>95</v>
      </c>
      <c r="B8" s="49" t="s">
        <v>98</v>
      </c>
      <c r="C8" s="50" t="s">
        <v>99</v>
      </c>
      <c r="D8" s="51">
        <f t="shared" si="0"/>
        <v>7925</v>
      </c>
      <c r="E8" s="51">
        <v>5848</v>
      </c>
      <c r="F8" s="51">
        <v>2077</v>
      </c>
      <c r="G8" s="51">
        <f t="shared" si="1"/>
        <v>7925</v>
      </c>
      <c r="H8" s="51">
        <f t="shared" si="2"/>
        <v>5848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3838</v>
      </c>
      <c r="N8" s="51">
        <v>0</v>
      </c>
      <c r="O8" s="51">
        <v>3838</v>
      </c>
      <c r="P8" s="51">
        <v>0</v>
      </c>
      <c r="Q8" s="51">
        <f t="shared" si="5"/>
        <v>320</v>
      </c>
      <c r="R8" s="51">
        <v>0</v>
      </c>
      <c r="S8" s="51">
        <v>320</v>
      </c>
      <c r="T8" s="51">
        <v>0</v>
      </c>
      <c r="U8" s="51">
        <f t="shared" si="6"/>
        <v>1260</v>
      </c>
      <c r="V8" s="51">
        <v>0</v>
      </c>
      <c r="W8" s="51">
        <v>1260</v>
      </c>
      <c r="X8" s="51">
        <v>0</v>
      </c>
      <c r="Y8" s="51">
        <f t="shared" si="7"/>
        <v>406</v>
      </c>
      <c r="Z8" s="51">
        <v>0</v>
      </c>
      <c r="AA8" s="51">
        <v>406</v>
      </c>
      <c r="AB8" s="51">
        <v>0</v>
      </c>
      <c r="AC8" s="51">
        <f t="shared" si="8"/>
        <v>24</v>
      </c>
      <c r="AD8" s="51">
        <v>0</v>
      </c>
      <c r="AE8" s="51">
        <v>24</v>
      </c>
      <c r="AF8" s="51">
        <v>0</v>
      </c>
      <c r="AG8" s="51">
        <v>2077</v>
      </c>
      <c r="AH8" s="51">
        <v>11</v>
      </c>
    </row>
    <row r="9" spans="1:34" ht="13.5">
      <c r="A9" s="26" t="s">
        <v>95</v>
      </c>
      <c r="B9" s="49" t="s">
        <v>100</v>
      </c>
      <c r="C9" s="50" t="s">
        <v>101</v>
      </c>
      <c r="D9" s="51">
        <f t="shared" si="0"/>
        <v>7255</v>
      </c>
      <c r="E9" s="51">
        <v>6106</v>
      </c>
      <c r="F9" s="51">
        <v>1149</v>
      </c>
      <c r="G9" s="51">
        <f t="shared" si="1"/>
        <v>7255</v>
      </c>
      <c r="H9" s="51">
        <f t="shared" si="2"/>
        <v>6054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3834</v>
      </c>
      <c r="N9" s="51">
        <v>3470</v>
      </c>
      <c r="O9" s="51">
        <v>0</v>
      </c>
      <c r="P9" s="51">
        <v>364</v>
      </c>
      <c r="Q9" s="51">
        <f t="shared" si="5"/>
        <v>549</v>
      </c>
      <c r="R9" s="51">
        <v>433</v>
      </c>
      <c r="S9" s="51">
        <v>0</v>
      </c>
      <c r="T9" s="51">
        <v>116</v>
      </c>
      <c r="U9" s="51">
        <f t="shared" si="6"/>
        <v>1656</v>
      </c>
      <c r="V9" s="51">
        <v>1656</v>
      </c>
      <c r="W9" s="51">
        <v>0</v>
      </c>
      <c r="X9" s="51">
        <v>0</v>
      </c>
      <c r="Y9" s="51">
        <f t="shared" si="7"/>
        <v>15</v>
      </c>
      <c r="Z9" s="51">
        <v>15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1201</v>
      </c>
      <c r="AH9" s="51">
        <v>0</v>
      </c>
    </row>
    <row r="10" spans="1:34" ht="13.5">
      <c r="A10" s="26" t="s">
        <v>95</v>
      </c>
      <c r="B10" s="49" t="s">
        <v>102</v>
      </c>
      <c r="C10" s="50" t="s">
        <v>103</v>
      </c>
      <c r="D10" s="51">
        <f t="shared" si="0"/>
        <v>18805</v>
      </c>
      <c r="E10" s="51">
        <v>14820</v>
      </c>
      <c r="F10" s="51">
        <v>3985</v>
      </c>
      <c r="G10" s="51">
        <f t="shared" si="1"/>
        <v>18805</v>
      </c>
      <c r="H10" s="51">
        <f t="shared" si="2"/>
        <v>17623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12376</v>
      </c>
      <c r="N10" s="51">
        <v>0</v>
      </c>
      <c r="O10" s="51">
        <v>9646</v>
      </c>
      <c r="P10" s="51">
        <v>2730</v>
      </c>
      <c r="Q10" s="51">
        <f t="shared" si="5"/>
        <v>1979</v>
      </c>
      <c r="R10" s="51">
        <v>0</v>
      </c>
      <c r="S10" s="51">
        <v>1762</v>
      </c>
      <c r="T10" s="51">
        <v>217</v>
      </c>
      <c r="U10" s="51">
        <f t="shared" si="6"/>
        <v>3188</v>
      </c>
      <c r="V10" s="51">
        <v>0</v>
      </c>
      <c r="W10" s="51">
        <v>3148</v>
      </c>
      <c r="X10" s="51">
        <v>40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80</v>
      </c>
      <c r="AD10" s="51">
        <v>0</v>
      </c>
      <c r="AE10" s="51">
        <v>0</v>
      </c>
      <c r="AF10" s="51">
        <v>80</v>
      </c>
      <c r="AG10" s="51">
        <v>1182</v>
      </c>
      <c r="AH10" s="51">
        <v>340</v>
      </c>
    </row>
    <row r="11" spans="1:34" ht="13.5">
      <c r="A11" s="26" t="s">
        <v>95</v>
      </c>
      <c r="B11" s="49" t="s">
        <v>104</v>
      </c>
      <c r="C11" s="50" t="s">
        <v>105</v>
      </c>
      <c r="D11" s="51">
        <f t="shared" si="0"/>
        <v>10480</v>
      </c>
      <c r="E11" s="51">
        <v>8228</v>
      </c>
      <c r="F11" s="51">
        <v>2252</v>
      </c>
      <c r="G11" s="51">
        <f t="shared" si="1"/>
        <v>10480</v>
      </c>
      <c r="H11" s="51">
        <f t="shared" si="2"/>
        <v>7420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5473</v>
      </c>
      <c r="N11" s="51">
        <v>0</v>
      </c>
      <c r="O11" s="51">
        <v>5473</v>
      </c>
      <c r="P11" s="51">
        <v>0</v>
      </c>
      <c r="Q11" s="51">
        <f t="shared" si="5"/>
        <v>415</v>
      </c>
      <c r="R11" s="51">
        <v>0</v>
      </c>
      <c r="S11" s="51">
        <v>415</v>
      </c>
      <c r="T11" s="51">
        <v>0</v>
      </c>
      <c r="U11" s="51">
        <f t="shared" si="6"/>
        <v>1532</v>
      </c>
      <c r="V11" s="51">
        <v>0</v>
      </c>
      <c r="W11" s="51">
        <v>1532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3060</v>
      </c>
      <c r="AH11" s="51">
        <v>0</v>
      </c>
    </row>
    <row r="12" spans="1:34" ht="13.5">
      <c r="A12" s="26" t="s">
        <v>95</v>
      </c>
      <c r="B12" s="49" t="s">
        <v>106</v>
      </c>
      <c r="C12" s="50" t="s">
        <v>107</v>
      </c>
      <c r="D12" s="51">
        <f t="shared" si="0"/>
        <v>16175</v>
      </c>
      <c r="E12" s="51">
        <v>13535</v>
      </c>
      <c r="F12" s="51">
        <v>2640</v>
      </c>
      <c r="G12" s="51">
        <f t="shared" si="1"/>
        <v>16175</v>
      </c>
      <c r="H12" s="51">
        <f t="shared" si="2"/>
        <v>15244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7323</v>
      </c>
      <c r="N12" s="51">
        <v>0</v>
      </c>
      <c r="O12" s="51">
        <v>5472</v>
      </c>
      <c r="P12" s="51">
        <v>1851</v>
      </c>
      <c r="Q12" s="51">
        <f t="shared" si="5"/>
        <v>7155</v>
      </c>
      <c r="R12" s="51">
        <v>688</v>
      </c>
      <c r="S12" s="51">
        <v>5994</v>
      </c>
      <c r="T12" s="51">
        <v>473</v>
      </c>
      <c r="U12" s="51">
        <f t="shared" si="6"/>
        <v>766</v>
      </c>
      <c r="V12" s="51">
        <v>653</v>
      </c>
      <c r="W12" s="51">
        <v>113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931</v>
      </c>
      <c r="AH12" s="51">
        <v>0</v>
      </c>
    </row>
    <row r="13" spans="1:34" ht="13.5">
      <c r="A13" s="26" t="s">
        <v>95</v>
      </c>
      <c r="B13" s="49" t="s">
        <v>108</v>
      </c>
      <c r="C13" s="50" t="s">
        <v>109</v>
      </c>
      <c r="D13" s="51">
        <f t="shared" si="0"/>
        <v>12715</v>
      </c>
      <c r="E13" s="51">
        <v>9518</v>
      </c>
      <c r="F13" s="51">
        <v>3197</v>
      </c>
      <c r="G13" s="51">
        <f t="shared" si="1"/>
        <v>12715</v>
      </c>
      <c r="H13" s="51">
        <f t="shared" si="2"/>
        <v>11606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9811</v>
      </c>
      <c r="N13" s="51">
        <v>0</v>
      </c>
      <c r="O13" s="51">
        <v>7373</v>
      </c>
      <c r="P13" s="51">
        <v>2438</v>
      </c>
      <c r="Q13" s="51">
        <f t="shared" si="5"/>
        <v>1346</v>
      </c>
      <c r="R13" s="51">
        <v>1346</v>
      </c>
      <c r="S13" s="51">
        <v>0</v>
      </c>
      <c r="T13" s="51">
        <v>0</v>
      </c>
      <c r="U13" s="51">
        <f t="shared" si="6"/>
        <v>131</v>
      </c>
      <c r="V13" s="51">
        <v>131</v>
      </c>
      <c r="W13" s="51">
        <v>0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318</v>
      </c>
      <c r="AD13" s="51">
        <v>318</v>
      </c>
      <c r="AE13" s="51">
        <v>0</v>
      </c>
      <c r="AF13" s="51">
        <v>0</v>
      </c>
      <c r="AG13" s="51">
        <v>1109</v>
      </c>
      <c r="AH13" s="51">
        <v>0</v>
      </c>
    </row>
    <row r="14" spans="1:34" ht="13.5">
      <c r="A14" s="26" t="s">
        <v>95</v>
      </c>
      <c r="B14" s="49" t="s">
        <v>110</v>
      </c>
      <c r="C14" s="50" t="s">
        <v>111</v>
      </c>
      <c r="D14" s="51">
        <f t="shared" si="0"/>
        <v>10733</v>
      </c>
      <c r="E14" s="51">
        <v>5389</v>
      </c>
      <c r="F14" s="51">
        <v>5344</v>
      </c>
      <c r="G14" s="51">
        <f t="shared" si="1"/>
        <v>10733</v>
      </c>
      <c r="H14" s="51">
        <f t="shared" si="2"/>
        <v>5389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4566</v>
      </c>
      <c r="N14" s="51">
        <v>0</v>
      </c>
      <c r="O14" s="51">
        <v>4566</v>
      </c>
      <c r="P14" s="51">
        <v>0</v>
      </c>
      <c r="Q14" s="51">
        <f t="shared" si="5"/>
        <v>406</v>
      </c>
      <c r="R14" s="51">
        <v>0</v>
      </c>
      <c r="S14" s="51">
        <v>406</v>
      </c>
      <c r="T14" s="51">
        <v>0</v>
      </c>
      <c r="U14" s="51">
        <f t="shared" si="6"/>
        <v>370</v>
      </c>
      <c r="V14" s="51">
        <v>0</v>
      </c>
      <c r="W14" s="51">
        <v>370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47</v>
      </c>
      <c r="AD14" s="51">
        <v>0</v>
      </c>
      <c r="AE14" s="51">
        <v>47</v>
      </c>
      <c r="AF14" s="51">
        <v>0</v>
      </c>
      <c r="AG14" s="51">
        <v>5344</v>
      </c>
      <c r="AH14" s="51">
        <v>0</v>
      </c>
    </row>
    <row r="15" spans="1:34" ht="13.5">
      <c r="A15" s="26" t="s">
        <v>95</v>
      </c>
      <c r="B15" s="49" t="s">
        <v>112</v>
      </c>
      <c r="C15" s="50" t="s">
        <v>113</v>
      </c>
      <c r="D15" s="51">
        <f t="shared" si="0"/>
        <v>18735</v>
      </c>
      <c r="E15" s="51">
        <v>13006</v>
      </c>
      <c r="F15" s="51">
        <v>5729</v>
      </c>
      <c r="G15" s="51">
        <f t="shared" si="1"/>
        <v>18735</v>
      </c>
      <c r="H15" s="51">
        <f t="shared" si="2"/>
        <v>7760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5528</v>
      </c>
      <c r="N15" s="51">
        <v>0</v>
      </c>
      <c r="O15" s="51">
        <v>3629</v>
      </c>
      <c r="P15" s="51">
        <v>1899</v>
      </c>
      <c r="Q15" s="51">
        <f t="shared" si="5"/>
        <v>1519</v>
      </c>
      <c r="R15" s="51">
        <v>0</v>
      </c>
      <c r="S15" s="51">
        <v>1163</v>
      </c>
      <c r="T15" s="51">
        <v>356</v>
      </c>
      <c r="U15" s="51">
        <f t="shared" si="6"/>
        <v>443</v>
      </c>
      <c r="V15" s="51">
        <v>0</v>
      </c>
      <c r="W15" s="51">
        <v>371</v>
      </c>
      <c r="X15" s="51">
        <v>72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270</v>
      </c>
      <c r="AD15" s="51">
        <v>0</v>
      </c>
      <c r="AE15" s="51">
        <v>270</v>
      </c>
      <c r="AF15" s="51">
        <v>0</v>
      </c>
      <c r="AG15" s="51">
        <v>10975</v>
      </c>
      <c r="AH15" s="51">
        <v>33</v>
      </c>
    </row>
    <row r="16" spans="1:34" ht="13.5">
      <c r="A16" s="26" t="s">
        <v>95</v>
      </c>
      <c r="B16" s="49" t="s">
        <v>114</v>
      </c>
      <c r="C16" s="50" t="s">
        <v>115</v>
      </c>
      <c r="D16" s="51">
        <f t="shared" si="0"/>
        <v>1217</v>
      </c>
      <c r="E16" s="51">
        <v>1012</v>
      </c>
      <c r="F16" s="51">
        <v>205</v>
      </c>
      <c r="G16" s="51">
        <f t="shared" si="1"/>
        <v>1217</v>
      </c>
      <c r="H16" s="51">
        <f t="shared" si="2"/>
        <v>1012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638</v>
      </c>
      <c r="N16" s="51">
        <v>0</v>
      </c>
      <c r="O16" s="51">
        <v>638</v>
      </c>
      <c r="P16" s="51">
        <v>0</v>
      </c>
      <c r="Q16" s="51">
        <f t="shared" si="5"/>
        <v>65</v>
      </c>
      <c r="R16" s="51">
        <v>0</v>
      </c>
      <c r="S16" s="51">
        <v>65</v>
      </c>
      <c r="T16" s="51">
        <v>0</v>
      </c>
      <c r="U16" s="51">
        <f t="shared" si="6"/>
        <v>223</v>
      </c>
      <c r="V16" s="51">
        <v>0</v>
      </c>
      <c r="W16" s="51">
        <v>223</v>
      </c>
      <c r="X16" s="51">
        <v>0</v>
      </c>
      <c r="Y16" s="51">
        <f t="shared" si="7"/>
        <v>80</v>
      </c>
      <c r="Z16" s="51">
        <v>0</v>
      </c>
      <c r="AA16" s="51">
        <v>80</v>
      </c>
      <c r="AB16" s="51">
        <v>0</v>
      </c>
      <c r="AC16" s="51">
        <f t="shared" si="8"/>
        <v>6</v>
      </c>
      <c r="AD16" s="51">
        <v>0</v>
      </c>
      <c r="AE16" s="51">
        <v>6</v>
      </c>
      <c r="AF16" s="51">
        <v>0</v>
      </c>
      <c r="AG16" s="51">
        <v>205</v>
      </c>
      <c r="AH16" s="51">
        <v>16</v>
      </c>
    </row>
    <row r="17" spans="1:34" ht="13.5">
      <c r="A17" s="26" t="s">
        <v>95</v>
      </c>
      <c r="B17" s="49" t="s">
        <v>116</v>
      </c>
      <c r="C17" s="50" t="s">
        <v>117</v>
      </c>
      <c r="D17" s="51">
        <f t="shared" si="0"/>
        <v>1858</v>
      </c>
      <c r="E17" s="51">
        <v>1387</v>
      </c>
      <c r="F17" s="51">
        <v>471</v>
      </c>
      <c r="G17" s="51">
        <f t="shared" si="1"/>
        <v>1858</v>
      </c>
      <c r="H17" s="51">
        <f t="shared" si="2"/>
        <v>1608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1161</v>
      </c>
      <c r="N17" s="51">
        <v>1161</v>
      </c>
      <c r="O17" s="51">
        <v>0</v>
      </c>
      <c r="P17" s="51">
        <v>0</v>
      </c>
      <c r="Q17" s="51">
        <f t="shared" si="5"/>
        <v>121</v>
      </c>
      <c r="R17" s="51">
        <v>121</v>
      </c>
      <c r="S17" s="51">
        <v>0</v>
      </c>
      <c r="T17" s="51">
        <v>0</v>
      </c>
      <c r="U17" s="51">
        <f t="shared" si="6"/>
        <v>311</v>
      </c>
      <c r="V17" s="51">
        <v>192</v>
      </c>
      <c r="W17" s="51">
        <v>119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15</v>
      </c>
      <c r="AD17" s="51">
        <v>15</v>
      </c>
      <c r="AE17" s="51">
        <v>0</v>
      </c>
      <c r="AF17" s="51">
        <v>0</v>
      </c>
      <c r="AG17" s="51">
        <v>250</v>
      </c>
      <c r="AH17" s="51">
        <v>0</v>
      </c>
    </row>
    <row r="18" spans="1:34" ht="13.5">
      <c r="A18" s="26" t="s">
        <v>95</v>
      </c>
      <c r="B18" s="49" t="s">
        <v>118</v>
      </c>
      <c r="C18" s="50" t="s">
        <v>119</v>
      </c>
      <c r="D18" s="51">
        <f t="shared" si="0"/>
        <v>1819</v>
      </c>
      <c r="E18" s="51">
        <v>1455</v>
      </c>
      <c r="F18" s="51">
        <v>364</v>
      </c>
      <c r="G18" s="51">
        <f t="shared" si="1"/>
        <v>1819</v>
      </c>
      <c r="H18" s="51">
        <f t="shared" si="2"/>
        <v>1180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955</v>
      </c>
      <c r="N18" s="51">
        <v>955</v>
      </c>
      <c r="O18" s="51">
        <v>0</v>
      </c>
      <c r="P18" s="51">
        <v>0</v>
      </c>
      <c r="Q18" s="51">
        <f t="shared" si="5"/>
        <v>71</v>
      </c>
      <c r="R18" s="51">
        <v>71</v>
      </c>
      <c r="S18" s="51">
        <v>0</v>
      </c>
      <c r="T18" s="51">
        <v>0</v>
      </c>
      <c r="U18" s="51">
        <f t="shared" si="6"/>
        <v>146</v>
      </c>
      <c r="V18" s="51">
        <v>58</v>
      </c>
      <c r="W18" s="51">
        <v>88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8</v>
      </c>
      <c r="AD18" s="51">
        <v>8</v>
      </c>
      <c r="AE18" s="51">
        <v>0</v>
      </c>
      <c r="AF18" s="51">
        <v>0</v>
      </c>
      <c r="AG18" s="51">
        <v>639</v>
      </c>
      <c r="AH18" s="51">
        <v>0</v>
      </c>
    </row>
    <row r="19" spans="1:34" ht="13.5">
      <c r="A19" s="26" t="s">
        <v>95</v>
      </c>
      <c r="B19" s="49" t="s">
        <v>120</v>
      </c>
      <c r="C19" s="50" t="s">
        <v>201</v>
      </c>
      <c r="D19" s="51">
        <f t="shared" si="0"/>
        <v>1115</v>
      </c>
      <c r="E19" s="51">
        <v>1035</v>
      </c>
      <c r="F19" s="51">
        <v>80</v>
      </c>
      <c r="G19" s="51">
        <f t="shared" si="1"/>
        <v>1115</v>
      </c>
      <c r="H19" s="51">
        <f t="shared" si="2"/>
        <v>969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845</v>
      </c>
      <c r="N19" s="51">
        <v>0</v>
      </c>
      <c r="O19" s="51">
        <v>845</v>
      </c>
      <c r="P19" s="51">
        <v>0</v>
      </c>
      <c r="Q19" s="51">
        <f t="shared" si="5"/>
        <v>78</v>
      </c>
      <c r="R19" s="51">
        <v>78</v>
      </c>
      <c r="S19" s="51">
        <v>0</v>
      </c>
      <c r="T19" s="51">
        <v>0</v>
      </c>
      <c r="U19" s="51">
        <f t="shared" si="6"/>
        <v>46</v>
      </c>
      <c r="V19" s="51">
        <v>0</v>
      </c>
      <c r="W19" s="51">
        <v>46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0</v>
      </c>
      <c r="AD19" s="51">
        <v>0</v>
      </c>
      <c r="AE19" s="51">
        <v>0</v>
      </c>
      <c r="AF19" s="51">
        <v>0</v>
      </c>
      <c r="AG19" s="51">
        <v>146</v>
      </c>
      <c r="AH19" s="51">
        <v>0</v>
      </c>
    </row>
    <row r="20" spans="1:34" ht="13.5">
      <c r="A20" s="26" t="s">
        <v>95</v>
      </c>
      <c r="B20" s="49" t="s">
        <v>121</v>
      </c>
      <c r="C20" s="50" t="s">
        <v>122</v>
      </c>
      <c r="D20" s="51">
        <f t="shared" si="0"/>
        <v>375</v>
      </c>
      <c r="E20" s="51">
        <v>338</v>
      </c>
      <c r="F20" s="51">
        <v>37</v>
      </c>
      <c r="G20" s="51">
        <f t="shared" si="1"/>
        <v>375</v>
      </c>
      <c r="H20" s="51">
        <f t="shared" si="2"/>
        <v>265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196</v>
      </c>
      <c r="N20" s="51">
        <v>0</v>
      </c>
      <c r="O20" s="51">
        <v>196</v>
      </c>
      <c r="P20" s="51">
        <v>0</v>
      </c>
      <c r="Q20" s="51">
        <f t="shared" si="5"/>
        <v>15</v>
      </c>
      <c r="R20" s="51">
        <v>0</v>
      </c>
      <c r="S20" s="51">
        <v>15</v>
      </c>
      <c r="T20" s="51">
        <v>0</v>
      </c>
      <c r="U20" s="51">
        <f t="shared" si="6"/>
        <v>54</v>
      </c>
      <c r="V20" s="51">
        <v>0</v>
      </c>
      <c r="W20" s="51">
        <v>54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0</v>
      </c>
      <c r="AD20" s="51">
        <v>0</v>
      </c>
      <c r="AE20" s="51">
        <v>0</v>
      </c>
      <c r="AF20" s="51">
        <v>0</v>
      </c>
      <c r="AG20" s="51">
        <v>110</v>
      </c>
      <c r="AH20" s="51">
        <v>0</v>
      </c>
    </row>
    <row r="21" spans="1:34" ht="13.5">
      <c r="A21" s="26" t="s">
        <v>95</v>
      </c>
      <c r="B21" s="49" t="s">
        <v>123</v>
      </c>
      <c r="C21" s="50" t="s">
        <v>124</v>
      </c>
      <c r="D21" s="51">
        <f t="shared" si="0"/>
        <v>622</v>
      </c>
      <c r="E21" s="51">
        <v>591</v>
      </c>
      <c r="F21" s="51">
        <v>31</v>
      </c>
      <c r="G21" s="51">
        <f t="shared" si="1"/>
        <v>622</v>
      </c>
      <c r="H21" s="51">
        <f t="shared" si="2"/>
        <v>583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463</v>
      </c>
      <c r="N21" s="51">
        <v>0</v>
      </c>
      <c r="O21" s="51">
        <v>463</v>
      </c>
      <c r="P21" s="51">
        <v>0</v>
      </c>
      <c r="Q21" s="51">
        <f t="shared" si="5"/>
        <v>49</v>
      </c>
      <c r="R21" s="51">
        <v>0</v>
      </c>
      <c r="S21" s="51">
        <v>49</v>
      </c>
      <c r="T21" s="51">
        <v>0</v>
      </c>
      <c r="U21" s="51">
        <f t="shared" si="6"/>
        <v>71</v>
      </c>
      <c r="V21" s="51">
        <v>0</v>
      </c>
      <c r="W21" s="51">
        <v>24</v>
      </c>
      <c r="X21" s="51">
        <v>47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39</v>
      </c>
      <c r="AH21" s="51">
        <v>2</v>
      </c>
    </row>
    <row r="22" spans="1:34" ht="13.5">
      <c r="A22" s="26" t="s">
        <v>95</v>
      </c>
      <c r="B22" s="49" t="s">
        <v>125</v>
      </c>
      <c r="C22" s="50" t="s">
        <v>126</v>
      </c>
      <c r="D22" s="51">
        <f t="shared" si="0"/>
        <v>1275</v>
      </c>
      <c r="E22" s="51">
        <v>1238</v>
      </c>
      <c r="F22" s="51">
        <v>37</v>
      </c>
      <c r="G22" s="51">
        <f t="shared" si="1"/>
        <v>1275</v>
      </c>
      <c r="H22" s="51">
        <f t="shared" si="2"/>
        <v>1238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716</v>
      </c>
      <c r="N22" s="51">
        <v>0</v>
      </c>
      <c r="O22" s="51">
        <v>716</v>
      </c>
      <c r="P22" s="51">
        <v>0</v>
      </c>
      <c r="Q22" s="51">
        <f t="shared" si="5"/>
        <v>0</v>
      </c>
      <c r="R22" s="51">
        <v>0</v>
      </c>
      <c r="S22" s="51">
        <v>0</v>
      </c>
      <c r="T22" s="51">
        <v>0</v>
      </c>
      <c r="U22" s="51">
        <f t="shared" si="6"/>
        <v>489</v>
      </c>
      <c r="V22" s="51">
        <v>0</v>
      </c>
      <c r="W22" s="51">
        <v>489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33</v>
      </c>
      <c r="AD22" s="51">
        <v>0</v>
      </c>
      <c r="AE22" s="51">
        <v>33</v>
      </c>
      <c r="AF22" s="51">
        <v>0</v>
      </c>
      <c r="AG22" s="51">
        <v>37</v>
      </c>
      <c r="AH22" s="51">
        <v>1</v>
      </c>
    </row>
    <row r="23" spans="1:34" ht="13.5">
      <c r="A23" s="26" t="s">
        <v>95</v>
      </c>
      <c r="B23" s="49" t="s">
        <v>127</v>
      </c>
      <c r="C23" s="50" t="s">
        <v>128</v>
      </c>
      <c r="D23" s="51">
        <f t="shared" si="0"/>
        <v>1453</v>
      </c>
      <c r="E23" s="51">
        <v>1086</v>
      </c>
      <c r="F23" s="51">
        <v>367</v>
      </c>
      <c r="G23" s="51">
        <f t="shared" si="1"/>
        <v>1453</v>
      </c>
      <c r="H23" s="51">
        <f t="shared" si="2"/>
        <v>1391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1262</v>
      </c>
      <c r="N23" s="51">
        <v>0</v>
      </c>
      <c r="O23" s="51">
        <v>1262</v>
      </c>
      <c r="P23" s="51">
        <v>0</v>
      </c>
      <c r="Q23" s="51">
        <f t="shared" si="5"/>
        <v>0</v>
      </c>
      <c r="R23" s="51">
        <v>0</v>
      </c>
      <c r="S23" s="51">
        <v>0</v>
      </c>
      <c r="T23" s="51">
        <v>0</v>
      </c>
      <c r="U23" s="51">
        <f t="shared" si="6"/>
        <v>87</v>
      </c>
      <c r="V23" s="51">
        <v>0</v>
      </c>
      <c r="W23" s="51">
        <v>87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42</v>
      </c>
      <c r="AD23" s="51">
        <v>0</v>
      </c>
      <c r="AE23" s="51">
        <v>42</v>
      </c>
      <c r="AF23" s="51">
        <v>0</v>
      </c>
      <c r="AG23" s="51">
        <v>62</v>
      </c>
      <c r="AH23" s="51">
        <v>0</v>
      </c>
    </row>
    <row r="24" spans="1:34" ht="13.5">
      <c r="A24" s="26" t="s">
        <v>95</v>
      </c>
      <c r="B24" s="49" t="s">
        <v>129</v>
      </c>
      <c r="C24" s="50" t="s">
        <v>130</v>
      </c>
      <c r="D24" s="51">
        <f t="shared" si="0"/>
        <v>2309</v>
      </c>
      <c r="E24" s="51">
        <v>1921</v>
      </c>
      <c r="F24" s="51">
        <v>388</v>
      </c>
      <c r="G24" s="51">
        <f t="shared" si="1"/>
        <v>2309</v>
      </c>
      <c r="H24" s="51">
        <f t="shared" si="2"/>
        <v>1898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1666</v>
      </c>
      <c r="N24" s="51">
        <v>0</v>
      </c>
      <c r="O24" s="51">
        <v>1666</v>
      </c>
      <c r="P24" s="51">
        <v>0</v>
      </c>
      <c r="Q24" s="51">
        <f t="shared" si="5"/>
        <v>8</v>
      </c>
      <c r="R24" s="51">
        <v>0</v>
      </c>
      <c r="S24" s="51">
        <v>8</v>
      </c>
      <c r="T24" s="51">
        <v>0</v>
      </c>
      <c r="U24" s="51">
        <f t="shared" si="6"/>
        <v>125</v>
      </c>
      <c r="V24" s="51">
        <v>0</v>
      </c>
      <c r="W24" s="51">
        <v>125</v>
      </c>
      <c r="X24" s="51">
        <v>0</v>
      </c>
      <c r="Y24" s="51">
        <f t="shared" si="7"/>
        <v>1</v>
      </c>
      <c r="Z24" s="51">
        <v>0</v>
      </c>
      <c r="AA24" s="51">
        <v>1</v>
      </c>
      <c r="AB24" s="51">
        <v>0</v>
      </c>
      <c r="AC24" s="51">
        <f t="shared" si="8"/>
        <v>98</v>
      </c>
      <c r="AD24" s="51">
        <v>0</v>
      </c>
      <c r="AE24" s="51">
        <v>98</v>
      </c>
      <c r="AF24" s="51">
        <v>0</v>
      </c>
      <c r="AG24" s="51">
        <v>411</v>
      </c>
      <c r="AH24" s="51">
        <v>12</v>
      </c>
    </row>
    <row r="25" spans="1:34" ht="13.5">
      <c r="A25" s="26" t="s">
        <v>95</v>
      </c>
      <c r="B25" s="49" t="s">
        <v>131</v>
      </c>
      <c r="C25" s="50" t="s">
        <v>132</v>
      </c>
      <c r="D25" s="51">
        <f t="shared" si="0"/>
        <v>6864</v>
      </c>
      <c r="E25" s="51">
        <v>5975</v>
      </c>
      <c r="F25" s="51">
        <v>889</v>
      </c>
      <c r="G25" s="51">
        <f t="shared" si="1"/>
        <v>6864</v>
      </c>
      <c r="H25" s="51">
        <f t="shared" si="2"/>
        <v>6183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4688</v>
      </c>
      <c r="N25" s="51">
        <v>0</v>
      </c>
      <c r="O25" s="51">
        <v>4688</v>
      </c>
      <c r="P25" s="51">
        <v>0</v>
      </c>
      <c r="Q25" s="51">
        <f t="shared" si="5"/>
        <v>130</v>
      </c>
      <c r="R25" s="51">
        <v>0</v>
      </c>
      <c r="S25" s="51">
        <v>130</v>
      </c>
      <c r="T25" s="51">
        <v>0</v>
      </c>
      <c r="U25" s="51">
        <f t="shared" si="6"/>
        <v>1365</v>
      </c>
      <c r="V25" s="51">
        <v>0</v>
      </c>
      <c r="W25" s="51">
        <v>1365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0</v>
      </c>
      <c r="AD25" s="51">
        <v>0</v>
      </c>
      <c r="AE25" s="51">
        <v>0</v>
      </c>
      <c r="AF25" s="51">
        <v>0</v>
      </c>
      <c r="AG25" s="51">
        <v>681</v>
      </c>
      <c r="AH25" s="51">
        <v>87</v>
      </c>
    </row>
    <row r="26" spans="1:34" ht="13.5">
      <c r="A26" s="26" t="s">
        <v>95</v>
      </c>
      <c r="B26" s="49" t="s">
        <v>133</v>
      </c>
      <c r="C26" s="50" t="s">
        <v>134</v>
      </c>
      <c r="D26" s="51">
        <f t="shared" si="0"/>
        <v>5121</v>
      </c>
      <c r="E26" s="51">
        <v>3697</v>
      </c>
      <c r="F26" s="51">
        <v>1424</v>
      </c>
      <c r="G26" s="51">
        <f t="shared" si="1"/>
        <v>5121</v>
      </c>
      <c r="H26" s="51">
        <f t="shared" si="2"/>
        <v>4769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4421</v>
      </c>
      <c r="N26" s="51">
        <v>0</v>
      </c>
      <c r="O26" s="51">
        <v>3095</v>
      </c>
      <c r="P26" s="51">
        <v>1326</v>
      </c>
      <c r="Q26" s="51">
        <f t="shared" si="5"/>
        <v>0</v>
      </c>
      <c r="R26" s="51">
        <v>0</v>
      </c>
      <c r="S26" s="51">
        <v>0</v>
      </c>
      <c r="T26" s="51">
        <v>0</v>
      </c>
      <c r="U26" s="51">
        <f t="shared" si="6"/>
        <v>348</v>
      </c>
      <c r="V26" s="51">
        <v>0</v>
      </c>
      <c r="W26" s="51">
        <v>348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0</v>
      </c>
      <c r="AD26" s="51">
        <v>0</v>
      </c>
      <c r="AE26" s="51">
        <v>0</v>
      </c>
      <c r="AF26" s="51">
        <v>0</v>
      </c>
      <c r="AG26" s="51">
        <v>352</v>
      </c>
      <c r="AH26" s="51">
        <v>0</v>
      </c>
    </row>
    <row r="27" spans="1:34" ht="13.5">
      <c r="A27" s="26" t="s">
        <v>95</v>
      </c>
      <c r="B27" s="49" t="s">
        <v>135</v>
      </c>
      <c r="C27" s="50" t="s">
        <v>136</v>
      </c>
      <c r="D27" s="51">
        <f t="shared" si="0"/>
        <v>1782</v>
      </c>
      <c r="E27" s="51">
        <v>1698</v>
      </c>
      <c r="F27" s="51">
        <v>84</v>
      </c>
      <c r="G27" s="51">
        <f t="shared" si="1"/>
        <v>1782</v>
      </c>
      <c r="H27" s="51">
        <f t="shared" si="2"/>
        <v>1764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1610</v>
      </c>
      <c r="N27" s="51">
        <v>0</v>
      </c>
      <c r="O27" s="51">
        <v>1610</v>
      </c>
      <c r="P27" s="51">
        <v>0</v>
      </c>
      <c r="Q27" s="51">
        <f t="shared" si="5"/>
        <v>4</v>
      </c>
      <c r="R27" s="51">
        <v>0</v>
      </c>
      <c r="S27" s="51">
        <v>4</v>
      </c>
      <c r="T27" s="51">
        <v>0</v>
      </c>
      <c r="U27" s="51">
        <f t="shared" si="6"/>
        <v>150</v>
      </c>
      <c r="V27" s="51">
        <v>0</v>
      </c>
      <c r="W27" s="51">
        <v>150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0</v>
      </c>
      <c r="AD27" s="51">
        <v>0</v>
      </c>
      <c r="AE27" s="51">
        <v>0</v>
      </c>
      <c r="AF27" s="51">
        <v>0</v>
      </c>
      <c r="AG27" s="51">
        <v>18</v>
      </c>
      <c r="AH27" s="51">
        <v>0</v>
      </c>
    </row>
    <row r="28" spans="1:34" ht="13.5">
      <c r="A28" s="26" t="s">
        <v>95</v>
      </c>
      <c r="B28" s="49" t="s">
        <v>137</v>
      </c>
      <c r="C28" s="50" t="s">
        <v>138</v>
      </c>
      <c r="D28" s="51">
        <f t="shared" si="0"/>
        <v>1300</v>
      </c>
      <c r="E28" s="51">
        <v>1255</v>
      </c>
      <c r="F28" s="51">
        <v>45</v>
      </c>
      <c r="G28" s="51">
        <f t="shared" si="1"/>
        <v>1300</v>
      </c>
      <c r="H28" s="51">
        <f t="shared" si="2"/>
        <v>1285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1078</v>
      </c>
      <c r="N28" s="51">
        <v>0</v>
      </c>
      <c r="O28" s="51">
        <v>1078</v>
      </c>
      <c r="P28" s="51">
        <v>0</v>
      </c>
      <c r="Q28" s="51">
        <f t="shared" si="5"/>
        <v>0</v>
      </c>
      <c r="R28" s="51">
        <v>0</v>
      </c>
      <c r="S28" s="51">
        <v>0</v>
      </c>
      <c r="T28" s="51">
        <v>0</v>
      </c>
      <c r="U28" s="51">
        <f t="shared" si="6"/>
        <v>175</v>
      </c>
      <c r="V28" s="51">
        <v>0</v>
      </c>
      <c r="W28" s="51">
        <v>175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32</v>
      </c>
      <c r="AD28" s="51">
        <v>0</v>
      </c>
      <c r="AE28" s="51">
        <v>32</v>
      </c>
      <c r="AF28" s="51">
        <v>0</v>
      </c>
      <c r="AG28" s="51">
        <v>15</v>
      </c>
      <c r="AH28" s="51">
        <v>0</v>
      </c>
    </row>
    <row r="29" spans="1:34" ht="13.5">
      <c r="A29" s="26" t="s">
        <v>95</v>
      </c>
      <c r="B29" s="49" t="s">
        <v>139</v>
      </c>
      <c r="C29" s="50" t="s">
        <v>140</v>
      </c>
      <c r="D29" s="51">
        <f t="shared" si="0"/>
        <v>603</v>
      </c>
      <c r="E29" s="51">
        <v>553</v>
      </c>
      <c r="F29" s="51">
        <v>50</v>
      </c>
      <c r="G29" s="51">
        <f t="shared" si="1"/>
        <v>603</v>
      </c>
      <c r="H29" s="51">
        <f t="shared" si="2"/>
        <v>553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492</v>
      </c>
      <c r="N29" s="51">
        <v>0</v>
      </c>
      <c r="O29" s="51">
        <v>492</v>
      </c>
      <c r="P29" s="51">
        <v>0</v>
      </c>
      <c r="Q29" s="51">
        <f t="shared" si="5"/>
        <v>0</v>
      </c>
      <c r="R29" s="51">
        <v>0</v>
      </c>
      <c r="S29" s="51">
        <v>0</v>
      </c>
      <c r="T29" s="51">
        <v>0</v>
      </c>
      <c r="U29" s="51">
        <f t="shared" si="6"/>
        <v>61</v>
      </c>
      <c r="V29" s="51">
        <v>0</v>
      </c>
      <c r="W29" s="51">
        <v>61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0</v>
      </c>
      <c r="AD29" s="51">
        <v>0</v>
      </c>
      <c r="AE29" s="51">
        <v>0</v>
      </c>
      <c r="AF29" s="51">
        <v>0</v>
      </c>
      <c r="AG29" s="51">
        <v>50</v>
      </c>
      <c r="AH29" s="51">
        <v>5</v>
      </c>
    </row>
    <row r="30" spans="1:34" ht="13.5">
      <c r="A30" s="26" t="s">
        <v>95</v>
      </c>
      <c r="B30" s="49" t="s">
        <v>141</v>
      </c>
      <c r="C30" s="50" t="s">
        <v>142</v>
      </c>
      <c r="D30" s="51">
        <f t="shared" si="0"/>
        <v>640</v>
      </c>
      <c r="E30" s="51">
        <v>584</v>
      </c>
      <c r="F30" s="51">
        <v>56</v>
      </c>
      <c r="G30" s="51">
        <f t="shared" si="1"/>
        <v>640</v>
      </c>
      <c r="H30" s="51">
        <f t="shared" si="2"/>
        <v>632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537</v>
      </c>
      <c r="N30" s="51">
        <v>0</v>
      </c>
      <c r="O30" s="51">
        <v>537</v>
      </c>
      <c r="P30" s="51">
        <v>0</v>
      </c>
      <c r="Q30" s="51">
        <f t="shared" si="5"/>
        <v>20</v>
      </c>
      <c r="R30" s="51">
        <v>0</v>
      </c>
      <c r="S30" s="51">
        <v>20</v>
      </c>
      <c r="T30" s="51">
        <v>0</v>
      </c>
      <c r="U30" s="51">
        <f t="shared" si="6"/>
        <v>73</v>
      </c>
      <c r="V30" s="51">
        <v>0</v>
      </c>
      <c r="W30" s="51">
        <v>73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2</v>
      </c>
      <c r="AD30" s="51">
        <v>0</v>
      </c>
      <c r="AE30" s="51">
        <v>2</v>
      </c>
      <c r="AF30" s="51">
        <v>0</v>
      </c>
      <c r="AG30" s="51">
        <v>8</v>
      </c>
      <c r="AH30" s="51">
        <v>0</v>
      </c>
    </row>
    <row r="31" spans="1:34" ht="13.5">
      <c r="A31" s="26" t="s">
        <v>95</v>
      </c>
      <c r="B31" s="49" t="s">
        <v>143</v>
      </c>
      <c r="C31" s="50" t="s">
        <v>144</v>
      </c>
      <c r="D31" s="51">
        <f t="shared" si="0"/>
        <v>1633</v>
      </c>
      <c r="E31" s="51">
        <v>1306</v>
      </c>
      <c r="F31" s="51">
        <v>327</v>
      </c>
      <c r="G31" s="51">
        <f t="shared" si="1"/>
        <v>1633</v>
      </c>
      <c r="H31" s="51">
        <f t="shared" si="2"/>
        <v>1326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1144</v>
      </c>
      <c r="N31" s="51">
        <v>0</v>
      </c>
      <c r="O31" s="51">
        <v>1144</v>
      </c>
      <c r="P31" s="51">
        <v>0</v>
      </c>
      <c r="Q31" s="51">
        <f t="shared" si="5"/>
        <v>0</v>
      </c>
      <c r="R31" s="51">
        <v>0</v>
      </c>
      <c r="S31" s="51">
        <v>0</v>
      </c>
      <c r="T31" s="51">
        <v>0</v>
      </c>
      <c r="U31" s="51">
        <f t="shared" si="6"/>
        <v>141</v>
      </c>
      <c r="V31" s="51">
        <v>0</v>
      </c>
      <c r="W31" s="51">
        <v>141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41</v>
      </c>
      <c r="AD31" s="51">
        <v>0</v>
      </c>
      <c r="AE31" s="51">
        <v>41</v>
      </c>
      <c r="AF31" s="51">
        <v>0</v>
      </c>
      <c r="AG31" s="51">
        <v>307</v>
      </c>
      <c r="AH31" s="51">
        <v>60</v>
      </c>
    </row>
    <row r="32" spans="1:34" ht="13.5">
      <c r="A32" s="26" t="s">
        <v>95</v>
      </c>
      <c r="B32" s="49" t="s">
        <v>145</v>
      </c>
      <c r="C32" s="50" t="s">
        <v>146</v>
      </c>
      <c r="D32" s="51">
        <f t="shared" si="0"/>
        <v>1265</v>
      </c>
      <c r="E32" s="51">
        <v>1047</v>
      </c>
      <c r="F32" s="51">
        <v>218</v>
      </c>
      <c r="G32" s="51">
        <f t="shared" si="1"/>
        <v>1265</v>
      </c>
      <c r="H32" s="51">
        <f t="shared" si="2"/>
        <v>1147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991</v>
      </c>
      <c r="N32" s="51">
        <v>984</v>
      </c>
      <c r="O32" s="51">
        <v>0</v>
      </c>
      <c r="P32" s="51">
        <v>7</v>
      </c>
      <c r="Q32" s="51">
        <f t="shared" si="5"/>
        <v>0</v>
      </c>
      <c r="R32" s="51">
        <v>0</v>
      </c>
      <c r="S32" s="51">
        <v>0</v>
      </c>
      <c r="T32" s="51">
        <v>0</v>
      </c>
      <c r="U32" s="51">
        <f t="shared" si="6"/>
        <v>156</v>
      </c>
      <c r="V32" s="51">
        <v>144</v>
      </c>
      <c r="W32" s="51">
        <v>0</v>
      </c>
      <c r="X32" s="51">
        <v>12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0</v>
      </c>
      <c r="AD32" s="51">
        <v>0</v>
      </c>
      <c r="AE32" s="51">
        <v>0</v>
      </c>
      <c r="AF32" s="51">
        <v>0</v>
      </c>
      <c r="AG32" s="51">
        <v>118</v>
      </c>
      <c r="AH32" s="51">
        <v>10</v>
      </c>
    </row>
    <row r="33" spans="1:34" ht="13.5">
      <c r="A33" s="26" t="s">
        <v>95</v>
      </c>
      <c r="B33" s="49" t="s">
        <v>147</v>
      </c>
      <c r="C33" s="50" t="s">
        <v>148</v>
      </c>
      <c r="D33" s="51">
        <f t="shared" si="0"/>
        <v>236</v>
      </c>
      <c r="E33" s="51">
        <v>236</v>
      </c>
      <c r="F33" s="51">
        <v>0</v>
      </c>
      <c r="G33" s="51">
        <f t="shared" si="1"/>
        <v>236</v>
      </c>
      <c r="H33" s="51">
        <f t="shared" si="2"/>
        <v>236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120</v>
      </c>
      <c r="N33" s="51">
        <v>0</v>
      </c>
      <c r="O33" s="51">
        <v>120</v>
      </c>
      <c r="P33" s="51">
        <v>0</v>
      </c>
      <c r="Q33" s="51">
        <f t="shared" si="5"/>
        <v>0</v>
      </c>
      <c r="R33" s="51">
        <v>0</v>
      </c>
      <c r="S33" s="51">
        <v>0</v>
      </c>
      <c r="T33" s="51">
        <v>0</v>
      </c>
      <c r="U33" s="51">
        <f t="shared" si="6"/>
        <v>77</v>
      </c>
      <c r="V33" s="51">
        <v>0</v>
      </c>
      <c r="W33" s="51">
        <v>77</v>
      </c>
      <c r="X33" s="51">
        <v>0</v>
      </c>
      <c r="Y33" s="51">
        <f t="shared" si="7"/>
        <v>1</v>
      </c>
      <c r="Z33" s="51">
        <v>0</v>
      </c>
      <c r="AA33" s="51">
        <v>1</v>
      </c>
      <c r="AB33" s="51">
        <v>0</v>
      </c>
      <c r="AC33" s="51">
        <f t="shared" si="8"/>
        <v>38</v>
      </c>
      <c r="AD33" s="51">
        <v>0</v>
      </c>
      <c r="AE33" s="51">
        <v>38</v>
      </c>
      <c r="AF33" s="51">
        <v>0</v>
      </c>
      <c r="AG33" s="51">
        <v>0</v>
      </c>
      <c r="AH33" s="51">
        <v>0</v>
      </c>
    </row>
    <row r="34" spans="1:34" ht="13.5">
      <c r="A34" s="26" t="s">
        <v>95</v>
      </c>
      <c r="B34" s="49" t="s">
        <v>149</v>
      </c>
      <c r="C34" s="50" t="s">
        <v>150</v>
      </c>
      <c r="D34" s="51">
        <f t="shared" si="0"/>
        <v>198</v>
      </c>
      <c r="E34" s="51">
        <v>168</v>
      </c>
      <c r="F34" s="51">
        <v>30</v>
      </c>
      <c r="G34" s="51">
        <f aca="true" t="shared" si="9" ref="G34:G59">H34+AG34</f>
        <v>198</v>
      </c>
      <c r="H34" s="51">
        <f aca="true" t="shared" si="10" ref="H34:H59">I34+M34+Q34+U34+Y34+AC34</f>
        <v>156</v>
      </c>
      <c r="I34" s="51">
        <f aca="true" t="shared" si="11" ref="I34:I59">SUM(J34:L34)</f>
        <v>0</v>
      </c>
      <c r="J34" s="51">
        <v>0</v>
      </c>
      <c r="K34" s="51">
        <v>0</v>
      </c>
      <c r="L34" s="51">
        <v>0</v>
      </c>
      <c r="M34" s="51">
        <f aca="true" t="shared" si="12" ref="M34:M59">SUM(N34:P34)</f>
        <v>111</v>
      </c>
      <c r="N34" s="51">
        <v>0</v>
      </c>
      <c r="O34" s="51">
        <v>111</v>
      </c>
      <c r="P34" s="51">
        <v>0</v>
      </c>
      <c r="Q34" s="51">
        <f aca="true" t="shared" si="13" ref="Q34:Q59">SUM(R34:T34)</f>
        <v>2</v>
      </c>
      <c r="R34" s="51">
        <v>0</v>
      </c>
      <c r="S34" s="51">
        <v>2</v>
      </c>
      <c r="T34" s="51">
        <v>0</v>
      </c>
      <c r="U34" s="51">
        <f aca="true" t="shared" si="14" ref="U34:U59">SUM(V34:X34)</f>
        <v>43</v>
      </c>
      <c r="V34" s="51">
        <v>0</v>
      </c>
      <c r="W34" s="51">
        <v>43</v>
      </c>
      <c r="X34" s="51">
        <v>0</v>
      </c>
      <c r="Y34" s="51">
        <f aca="true" t="shared" si="15" ref="Y34:Y59">SUM(Z34:AB34)</f>
        <v>0</v>
      </c>
      <c r="Z34" s="51">
        <v>0</v>
      </c>
      <c r="AA34" s="51">
        <v>0</v>
      </c>
      <c r="AB34" s="51">
        <v>0</v>
      </c>
      <c r="AC34" s="51">
        <f aca="true" t="shared" si="16" ref="AC34:AC59">SUM(AD34:AF34)</f>
        <v>0</v>
      </c>
      <c r="AD34" s="51">
        <v>0</v>
      </c>
      <c r="AE34" s="51">
        <v>0</v>
      </c>
      <c r="AF34" s="51">
        <v>0</v>
      </c>
      <c r="AG34" s="51">
        <v>42</v>
      </c>
      <c r="AH34" s="51">
        <v>23</v>
      </c>
    </row>
    <row r="35" spans="1:34" ht="13.5">
      <c r="A35" s="26" t="s">
        <v>95</v>
      </c>
      <c r="B35" s="49" t="s">
        <v>151</v>
      </c>
      <c r="C35" s="50" t="s">
        <v>152</v>
      </c>
      <c r="D35" s="51">
        <f t="shared" si="0"/>
        <v>1711</v>
      </c>
      <c r="E35" s="51">
        <v>1369</v>
      </c>
      <c r="F35" s="51">
        <v>342</v>
      </c>
      <c r="G35" s="51">
        <f t="shared" si="9"/>
        <v>1711</v>
      </c>
      <c r="H35" s="51">
        <f t="shared" si="10"/>
        <v>1310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1116</v>
      </c>
      <c r="N35" s="51">
        <v>0</v>
      </c>
      <c r="O35" s="51">
        <v>1116</v>
      </c>
      <c r="P35" s="51">
        <v>0</v>
      </c>
      <c r="Q35" s="51">
        <f t="shared" si="13"/>
        <v>0</v>
      </c>
      <c r="R35" s="51">
        <v>0</v>
      </c>
      <c r="S35" s="51">
        <v>0</v>
      </c>
      <c r="T35" s="51">
        <v>0</v>
      </c>
      <c r="U35" s="51">
        <f t="shared" si="14"/>
        <v>158</v>
      </c>
      <c r="V35" s="51">
        <v>0</v>
      </c>
      <c r="W35" s="51">
        <v>158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36</v>
      </c>
      <c r="AD35" s="51">
        <v>0</v>
      </c>
      <c r="AE35" s="51">
        <v>36</v>
      </c>
      <c r="AF35" s="51">
        <v>0</v>
      </c>
      <c r="AG35" s="51">
        <v>401</v>
      </c>
      <c r="AH35" s="51">
        <v>250</v>
      </c>
    </row>
    <row r="36" spans="1:34" ht="13.5">
      <c r="A36" s="26" t="s">
        <v>95</v>
      </c>
      <c r="B36" s="49" t="s">
        <v>153</v>
      </c>
      <c r="C36" s="50" t="s">
        <v>154</v>
      </c>
      <c r="D36" s="51">
        <f t="shared" si="0"/>
        <v>149</v>
      </c>
      <c r="E36" s="51">
        <v>139</v>
      </c>
      <c r="F36" s="51">
        <v>10</v>
      </c>
      <c r="G36" s="51">
        <f t="shared" si="9"/>
        <v>149</v>
      </c>
      <c r="H36" s="51">
        <f t="shared" si="10"/>
        <v>138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51</v>
      </c>
      <c r="N36" s="51">
        <v>0</v>
      </c>
      <c r="O36" s="51">
        <v>51</v>
      </c>
      <c r="P36" s="51">
        <v>0</v>
      </c>
      <c r="Q36" s="51">
        <f t="shared" si="13"/>
        <v>0</v>
      </c>
      <c r="R36" s="51">
        <v>0</v>
      </c>
      <c r="S36" s="51">
        <v>0</v>
      </c>
      <c r="T36" s="51">
        <v>0</v>
      </c>
      <c r="U36" s="51">
        <f t="shared" si="14"/>
        <v>2</v>
      </c>
      <c r="V36" s="51">
        <v>0</v>
      </c>
      <c r="W36" s="51">
        <v>2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85</v>
      </c>
      <c r="AD36" s="51">
        <v>0</v>
      </c>
      <c r="AE36" s="51">
        <v>85</v>
      </c>
      <c r="AF36" s="51">
        <v>0</v>
      </c>
      <c r="AG36" s="51">
        <v>11</v>
      </c>
      <c r="AH36" s="51">
        <v>0</v>
      </c>
    </row>
    <row r="37" spans="1:34" ht="13.5">
      <c r="A37" s="26" t="s">
        <v>95</v>
      </c>
      <c r="B37" s="49" t="s">
        <v>155</v>
      </c>
      <c r="C37" s="50" t="s">
        <v>156</v>
      </c>
      <c r="D37" s="51">
        <f t="shared" si="0"/>
        <v>249</v>
      </c>
      <c r="E37" s="51">
        <v>197</v>
      </c>
      <c r="F37" s="51">
        <v>52</v>
      </c>
      <c r="G37" s="51">
        <f t="shared" si="9"/>
        <v>249</v>
      </c>
      <c r="H37" s="51">
        <f t="shared" si="10"/>
        <v>200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185</v>
      </c>
      <c r="N37" s="51">
        <v>0</v>
      </c>
      <c r="O37" s="51">
        <v>185</v>
      </c>
      <c r="P37" s="51">
        <v>0</v>
      </c>
      <c r="Q37" s="51">
        <f t="shared" si="13"/>
        <v>6</v>
      </c>
      <c r="R37" s="51">
        <v>0</v>
      </c>
      <c r="S37" s="51">
        <v>6</v>
      </c>
      <c r="T37" s="51">
        <v>0</v>
      </c>
      <c r="U37" s="51">
        <f t="shared" si="14"/>
        <v>0</v>
      </c>
      <c r="V37" s="51">
        <v>0</v>
      </c>
      <c r="W37" s="51">
        <v>0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9</v>
      </c>
      <c r="AD37" s="51">
        <v>0</v>
      </c>
      <c r="AE37" s="51">
        <v>9</v>
      </c>
      <c r="AF37" s="51">
        <v>0</v>
      </c>
      <c r="AG37" s="51">
        <v>49</v>
      </c>
      <c r="AH37" s="51">
        <v>0</v>
      </c>
    </row>
    <row r="38" spans="1:34" ht="13.5">
      <c r="A38" s="26" t="s">
        <v>95</v>
      </c>
      <c r="B38" s="49" t="s">
        <v>157</v>
      </c>
      <c r="C38" s="50" t="s">
        <v>158</v>
      </c>
      <c r="D38" s="51">
        <f t="shared" si="0"/>
        <v>7546</v>
      </c>
      <c r="E38" s="51">
        <v>6730</v>
      </c>
      <c r="F38" s="51">
        <v>816</v>
      </c>
      <c r="G38" s="51">
        <f t="shared" si="9"/>
        <v>7546</v>
      </c>
      <c r="H38" s="51">
        <f t="shared" si="10"/>
        <v>7511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4663</v>
      </c>
      <c r="N38" s="51">
        <v>4663</v>
      </c>
      <c r="O38" s="51">
        <v>0</v>
      </c>
      <c r="P38" s="51">
        <v>0</v>
      </c>
      <c r="Q38" s="51">
        <f t="shared" si="13"/>
        <v>219</v>
      </c>
      <c r="R38" s="51">
        <v>0</v>
      </c>
      <c r="S38" s="51">
        <v>219</v>
      </c>
      <c r="T38" s="51">
        <v>0</v>
      </c>
      <c r="U38" s="51">
        <f t="shared" si="14"/>
        <v>2209</v>
      </c>
      <c r="V38" s="51">
        <v>487</v>
      </c>
      <c r="W38" s="51">
        <v>1722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420</v>
      </c>
      <c r="AD38" s="51">
        <v>0</v>
      </c>
      <c r="AE38" s="51">
        <v>420</v>
      </c>
      <c r="AF38" s="51">
        <v>0</v>
      </c>
      <c r="AG38" s="51">
        <v>35</v>
      </c>
      <c r="AH38" s="51">
        <v>19</v>
      </c>
    </row>
    <row r="39" spans="1:34" ht="13.5">
      <c r="A39" s="26" t="s">
        <v>95</v>
      </c>
      <c r="B39" s="49" t="s">
        <v>159</v>
      </c>
      <c r="C39" s="50" t="s">
        <v>160</v>
      </c>
      <c r="D39" s="51">
        <f aca="true" t="shared" si="17" ref="D39:D59">E39+F39</f>
        <v>592</v>
      </c>
      <c r="E39" s="51">
        <v>482</v>
      </c>
      <c r="F39" s="51">
        <v>110</v>
      </c>
      <c r="G39" s="51">
        <f t="shared" si="9"/>
        <v>592</v>
      </c>
      <c r="H39" s="51">
        <f t="shared" si="10"/>
        <v>482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343</v>
      </c>
      <c r="N39" s="51">
        <v>0</v>
      </c>
      <c r="O39" s="51">
        <v>343</v>
      </c>
      <c r="P39" s="51">
        <v>0</v>
      </c>
      <c r="Q39" s="51">
        <f t="shared" si="13"/>
        <v>26</v>
      </c>
      <c r="R39" s="51">
        <v>0</v>
      </c>
      <c r="S39" s="51">
        <v>26</v>
      </c>
      <c r="T39" s="51">
        <v>0</v>
      </c>
      <c r="U39" s="51">
        <f t="shared" si="14"/>
        <v>85</v>
      </c>
      <c r="V39" s="51">
        <v>0</v>
      </c>
      <c r="W39" s="51">
        <v>85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28</v>
      </c>
      <c r="AD39" s="51">
        <v>0</v>
      </c>
      <c r="AE39" s="51">
        <v>28</v>
      </c>
      <c r="AF39" s="51">
        <v>0</v>
      </c>
      <c r="AG39" s="51">
        <v>110</v>
      </c>
      <c r="AH39" s="51">
        <v>0</v>
      </c>
    </row>
    <row r="40" spans="1:34" ht="13.5">
      <c r="A40" s="26" t="s">
        <v>95</v>
      </c>
      <c r="B40" s="49" t="s">
        <v>161</v>
      </c>
      <c r="C40" s="50" t="s">
        <v>72</v>
      </c>
      <c r="D40" s="51">
        <f t="shared" si="17"/>
        <v>4149</v>
      </c>
      <c r="E40" s="51">
        <v>3845</v>
      </c>
      <c r="F40" s="51">
        <v>304</v>
      </c>
      <c r="G40" s="51">
        <f t="shared" si="9"/>
        <v>4149</v>
      </c>
      <c r="H40" s="51">
        <f t="shared" si="10"/>
        <v>3743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2427</v>
      </c>
      <c r="N40" s="51">
        <v>0</v>
      </c>
      <c r="O40" s="51">
        <v>2427</v>
      </c>
      <c r="P40" s="51">
        <v>0</v>
      </c>
      <c r="Q40" s="51">
        <f t="shared" si="13"/>
        <v>135</v>
      </c>
      <c r="R40" s="51">
        <v>0</v>
      </c>
      <c r="S40" s="51">
        <v>135</v>
      </c>
      <c r="T40" s="51">
        <v>0</v>
      </c>
      <c r="U40" s="51">
        <f t="shared" si="14"/>
        <v>1181</v>
      </c>
      <c r="V40" s="51">
        <v>0</v>
      </c>
      <c r="W40" s="51">
        <v>1181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0</v>
      </c>
      <c r="AD40" s="51">
        <v>0</v>
      </c>
      <c r="AE40" s="51">
        <v>0</v>
      </c>
      <c r="AF40" s="51">
        <v>0</v>
      </c>
      <c r="AG40" s="51">
        <v>406</v>
      </c>
      <c r="AH40" s="51">
        <v>478</v>
      </c>
    </row>
    <row r="41" spans="1:34" ht="13.5">
      <c r="A41" s="26" t="s">
        <v>95</v>
      </c>
      <c r="B41" s="49" t="s">
        <v>162</v>
      </c>
      <c r="C41" s="50" t="s">
        <v>163</v>
      </c>
      <c r="D41" s="51">
        <f t="shared" si="17"/>
        <v>806</v>
      </c>
      <c r="E41" s="51">
        <v>713</v>
      </c>
      <c r="F41" s="51">
        <v>93</v>
      </c>
      <c r="G41" s="51">
        <f t="shared" si="9"/>
        <v>806</v>
      </c>
      <c r="H41" s="51">
        <f t="shared" si="10"/>
        <v>713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529</v>
      </c>
      <c r="N41" s="51">
        <v>0</v>
      </c>
      <c r="O41" s="51">
        <v>529</v>
      </c>
      <c r="P41" s="51">
        <v>0</v>
      </c>
      <c r="Q41" s="51">
        <f t="shared" si="13"/>
        <v>20</v>
      </c>
      <c r="R41" s="51">
        <v>0</v>
      </c>
      <c r="S41" s="51">
        <v>20</v>
      </c>
      <c r="T41" s="51">
        <v>0</v>
      </c>
      <c r="U41" s="51">
        <f t="shared" si="14"/>
        <v>131</v>
      </c>
      <c r="V41" s="51">
        <v>0</v>
      </c>
      <c r="W41" s="51">
        <v>131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33</v>
      </c>
      <c r="AD41" s="51">
        <v>0</v>
      </c>
      <c r="AE41" s="51">
        <v>33</v>
      </c>
      <c r="AF41" s="51">
        <v>0</v>
      </c>
      <c r="AG41" s="51">
        <v>93</v>
      </c>
      <c r="AH41" s="51">
        <v>59</v>
      </c>
    </row>
    <row r="42" spans="1:34" ht="13.5">
      <c r="A42" s="26" t="s">
        <v>95</v>
      </c>
      <c r="B42" s="49" t="s">
        <v>164</v>
      </c>
      <c r="C42" s="50" t="s">
        <v>165</v>
      </c>
      <c r="D42" s="51">
        <f t="shared" si="17"/>
        <v>359</v>
      </c>
      <c r="E42" s="51">
        <v>359</v>
      </c>
      <c r="F42" s="51">
        <v>0</v>
      </c>
      <c r="G42" s="51">
        <f t="shared" si="9"/>
        <v>359</v>
      </c>
      <c r="H42" s="51">
        <f t="shared" si="10"/>
        <v>359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246</v>
      </c>
      <c r="N42" s="51">
        <v>0</v>
      </c>
      <c r="O42" s="51">
        <v>246</v>
      </c>
      <c r="P42" s="51">
        <v>0</v>
      </c>
      <c r="Q42" s="51">
        <f t="shared" si="13"/>
        <v>16</v>
      </c>
      <c r="R42" s="51">
        <v>0</v>
      </c>
      <c r="S42" s="51">
        <v>16</v>
      </c>
      <c r="T42" s="51">
        <v>0</v>
      </c>
      <c r="U42" s="51">
        <f t="shared" si="14"/>
        <v>97</v>
      </c>
      <c r="V42" s="51">
        <v>0</v>
      </c>
      <c r="W42" s="51">
        <v>97</v>
      </c>
      <c r="X42" s="51">
        <v>0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33</v>
      </c>
    </row>
    <row r="43" spans="1:34" ht="13.5">
      <c r="A43" s="26" t="s">
        <v>95</v>
      </c>
      <c r="B43" s="49" t="s">
        <v>166</v>
      </c>
      <c r="C43" s="50" t="s">
        <v>167</v>
      </c>
      <c r="D43" s="51">
        <f t="shared" si="17"/>
        <v>2351</v>
      </c>
      <c r="E43" s="51">
        <v>1983</v>
      </c>
      <c r="F43" s="51">
        <v>368</v>
      </c>
      <c r="G43" s="51">
        <f t="shared" si="9"/>
        <v>2351</v>
      </c>
      <c r="H43" s="51">
        <f t="shared" si="10"/>
        <v>1983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1644</v>
      </c>
      <c r="N43" s="51">
        <v>0</v>
      </c>
      <c r="O43" s="51">
        <v>1602</v>
      </c>
      <c r="P43" s="51">
        <v>42</v>
      </c>
      <c r="Q43" s="51">
        <f t="shared" si="13"/>
        <v>246</v>
      </c>
      <c r="R43" s="51">
        <v>0</v>
      </c>
      <c r="S43" s="51">
        <v>241</v>
      </c>
      <c r="T43" s="51">
        <v>5</v>
      </c>
      <c r="U43" s="51">
        <f t="shared" si="14"/>
        <v>93</v>
      </c>
      <c r="V43" s="51">
        <v>0</v>
      </c>
      <c r="W43" s="51">
        <v>93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368</v>
      </c>
      <c r="AH43" s="51">
        <v>0</v>
      </c>
    </row>
    <row r="44" spans="1:34" ht="13.5">
      <c r="A44" s="26" t="s">
        <v>95</v>
      </c>
      <c r="B44" s="49" t="s">
        <v>168</v>
      </c>
      <c r="C44" s="50" t="s">
        <v>169</v>
      </c>
      <c r="D44" s="51">
        <f t="shared" si="17"/>
        <v>4848</v>
      </c>
      <c r="E44" s="51">
        <v>3542</v>
      </c>
      <c r="F44" s="51">
        <v>1306</v>
      </c>
      <c r="G44" s="51">
        <f t="shared" si="9"/>
        <v>4848</v>
      </c>
      <c r="H44" s="51">
        <f t="shared" si="10"/>
        <v>3542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2600</v>
      </c>
      <c r="N44" s="51">
        <v>0</v>
      </c>
      <c r="O44" s="51">
        <v>2600</v>
      </c>
      <c r="P44" s="51">
        <v>0</v>
      </c>
      <c r="Q44" s="51">
        <f t="shared" si="13"/>
        <v>98</v>
      </c>
      <c r="R44" s="51">
        <v>0</v>
      </c>
      <c r="S44" s="51">
        <v>98</v>
      </c>
      <c r="T44" s="51">
        <v>0</v>
      </c>
      <c r="U44" s="51">
        <f t="shared" si="14"/>
        <v>670</v>
      </c>
      <c r="V44" s="51">
        <v>0</v>
      </c>
      <c r="W44" s="51">
        <v>670</v>
      </c>
      <c r="X44" s="51">
        <v>0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174</v>
      </c>
      <c r="AD44" s="51">
        <v>0</v>
      </c>
      <c r="AE44" s="51">
        <v>174</v>
      </c>
      <c r="AF44" s="51">
        <v>0</v>
      </c>
      <c r="AG44" s="51">
        <v>1306</v>
      </c>
      <c r="AH44" s="51">
        <v>0</v>
      </c>
    </row>
    <row r="45" spans="1:34" ht="13.5">
      <c r="A45" s="26" t="s">
        <v>95</v>
      </c>
      <c r="B45" s="49" t="s">
        <v>170</v>
      </c>
      <c r="C45" s="50" t="s">
        <v>171</v>
      </c>
      <c r="D45" s="51">
        <f t="shared" si="17"/>
        <v>2640</v>
      </c>
      <c r="E45" s="51">
        <v>1818</v>
      </c>
      <c r="F45" s="51">
        <v>822</v>
      </c>
      <c r="G45" s="51">
        <f t="shared" si="9"/>
        <v>2640</v>
      </c>
      <c r="H45" s="51">
        <f t="shared" si="10"/>
        <v>1818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1309</v>
      </c>
      <c r="N45" s="51">
        <v>0</v>
      </c>
      <c r="O45" s="51">
        <v>1309</v>
      </c>
      <c r="P45" s="51">
        <v>0</v>
      </c>
      <c r="Q45" s="51">
        <f t="shared" si="13"/>
        <v>35</v>
      </c>
      <c r="R45" s="51">
        <v>0</v>
      </c>
      <c r="S45" s="51">
        <v>35</v>
      </c>
      <c r="T45" s="51">
        <v>0</v>
      </c>
      <c r="U45" s="51">
        <f t="shared" si="14"/>
        <v>408</v>
      </c>
      <c r="V45" s="51">
        <v>0</v>
      </c>
      <c r="W45" s="51">
        <v>408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66</v>
      </c>
      <c r="AD45" s="51">
        <v>0</v>
      </c>
      <c r="AE45" s="51">
        <v>66</v>
      </c>
      <c r="AF45" s="51">
        <v>0</v>
      </c>
      <c r="AG45" s="51">
        <v>822</v>
      </c>
      <c r="AH45" s="51">
        <v>0</v>
      </c>
    </row>
    <row r="46" spans="1:34" ht="13.5">
      <c r="A46" s="26" t="s">
        <v>95</v>
      </c>
      <c r="B46" s="49" t="s">
        <v>172</v>
      </c>
      <c r="C46" s="50" t="s">
        <v>173</v>
      </c>
      <c r="D46" s="51">
        <f t="shared" si="17"/>
        <v>4589</v>
      </c>
      <c r="E46" s="51">
        <v>3489</v>
      </c>
      <c r="F46" s="51">
        <v>1100</v>
      </c>
      <c r="G46" s="51">
        <f t="shared" si="9"/>
        <v>4589</v>
      </c>
      <c r="H46" s="51">
        <f t="shared" si="10"/>
        <v>3782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3213</v>
      </c>
      <c r="N46" s="51">
        <v>0</v>
      </c>
      <c r="O46" s="51">
        <v>2647</v>
      </c>
      <c r="P46" s="51">
        <v>566</v>
      </c>
      <c r="Q46" s="51">
        <f t="shared" si="13"/>
        <v>0</v>
      </c>
      <c r="R46" s="51">
        <v>0</v>
      </c>
      <c r="S46" s="51">
        <v>0</v>
      </c>
      <c r="T46" s="51">
        <v>0</v>
      </c>
      <c r="U46" s="51">
        <f t="shared" si="14"/>
        <v>569</v>
      </c>
      <c r="V46" s="51">
        <v>0</v>
      </c>
      <c r="W46" s="51">
        <v>569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0</v>
      </c>
      <c r="AD46" s="51">
        <v>0</v>
      </c>
      <c r="AE46" s="51">
        <v>0</v>
      </c>
      <c r="AF46" s="51">
        <v>0</v>
      </c>
      <c r="AG46" s="51">
        <v>807</v>
      </c>
      <c r="AH46" s="51">
        <v>4</v>
      </c>
    </row>
    <row r="47" spans="1:34" ht="13.5">
      <c r="A47" s="26" t="s">
        <v>95</v>
      </c>
      <c r="B47" s="49" t="s">
        <v>174</v>
      </c>
      <c r="C47" s="50" t="s">
        <v>175</v>
      </c>
      <c r="D47" s="51">
        <f t="shared" si="17"/>
        <v>750</v>
      </c>
      <c r="E47" s="51">
        <v>750</v>
      </c>
      <c r="F47" s="51">
        <v>0</v>
      </c>
      <c r="G47" s="51">
        <f t="shared" si="9"/>
        <v>750</v>
      </c>
      <c r="H47" s="51">
        <f t="shared" si="10"/>
        <v>750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635</v>
      </c>
      <c r="N47" s="51">
        <v>0</v>
      </c>
      <c r="O47" s="51">
        <v>635</v>
      </c>
      <c r="P47" s="51">
        <v>0</v>
      </c>
      <c r="Q47" s="51">
        <f t="shared" si="13"/>
        <v>43</v>
      </c>
      <c r="R47" s="51">
        <v>0</v>
      </c>
      <c r="S47" s="51">
        <v>43</v>
      </c>
      <c r="T47" s="51">
        <v>0</v>
      </c>
      <c r="U47" s="51">
        <f t="shared" si="14"/>
        <v>23</v>
      </c>
      <c r="V47" s="51">
        <v>0</v>
      </c>
      <c r="W47" s="51">
        <v>23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49</v>
      </c>
      <c r="AD47" s="51">
        <v>0</v>
      </c>
      <c r="AE47" s="51">
        <v>49</v>
      </c>
      <c r="AF47" s="51">
        <v>0</v>
      </c>
      <c r="AG47" s="51">
        <v>0</v>
      </c>
      <c r="AH47" s="51">
        <v>0</v>
      </c>
    </row>
    <row r="48" spans="1:34" ht="13.5">
      <c r="A48" s="26" t="s">
        <v>95</v>
      </c>
      <c r="B48" s="49" t="s">
        <v>176</v>
      </c>
      <c r="C48" s="50" t="s">
        <v>177</v>
      </c>
      <c r="D48" s="51">
        <f t="shared" si="17"/>
        <v>415</v>
      </c>
      <c r="E48" s="51">
        <v>381</v>
      </c>
      <c r="F48" s="51">
        <v>34</v>
      </c>
      <c r="G48" s="51">
        <f t="shared" si="9"/>
        <v>415</v>
      </c>
      <c r="H48" s="51">
        <f t="shared" si="10"/>
        <v>381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247</v>
      </c>
      <c r="N48" s="51">
        <v>0</v>
      </c>
      <c r="O48" s="51">
        <v>247</v>
      </c>
      <c r="P48" s="51">
        <v>0</v>
      </c>
      <c r="Q48" s="51">
        <f t="shared" si="13"/>
        <v>80</v>
      </c>
      <c r="R48" s="51">
        <v>0</v>
      </c>
      <c r="S48" s="51">
        <v>80</v>
      </c>
      <c r="T48" s="51">
        <v>0</v>
      </c>
      <c r="U48" s="51">
        <f t="shared" si="14"/>
        <v>54</v>
      </c>
      <c r="V48" s="51">
        <v>0</v>
      </c>
      <c r="W48" s="51">
        <v>54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0</v>
      </c>
      <c r="AD48" s="51">
        <v>0</v>
      </c>
      <c r="AE48" s="51">
        <v>0</v>
      </c>
      <c r="AF48" s="51">
        <v>0</v>
      </c>
      <c r="AG48" s="51">
        <v>34</v>
      </c>
      <c r="AH48" s="51">
        <v>3</v>
      </c>
    </row>
    <row r="49" spans="1:34" ht="13.5">
      <c r="A49" s="26" t="s">
        <v>95</v>
      </c>
      <c r="B49" s="49" t="s">
        <v>178</v>
      </c>
      <c r="C49" s="50" t="s">
        <v>179</v>
      </c>
      <c r="D49" s="51">
        <f t="shared" si="17"/>
        <v>482</v>
      </c>
      <c r="E49" s="51">
        <v>337</v>
      </c>
      <c r="F49" s="51">
        <v>145</v>
      </c>
      <c r="G49" s="51">
        <f t="shared" si="9"/>
        <v>482</v>
      </c>
      <c r="H49" s="51">
        <f t="shared" si="10"/>
        <v>482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363</v>
      </c>
      <c r="N49" s="51">
        <v>0</v>
      </c>
      <c r="O49" s="51">
        <v>363</v>
      </c>
      <c r="P49" s="51">
        <v>0</v>
      </c>
      <c r="Q49" s="51">
        <f t="shared" si="13"/>
        <v>10</v>
      </c>
      <c r="R49" s="51">
        <v>0</v>
      </c>
      <c r="S49" s="51">
        <v>10</v>
      </c>
      <c r="T49" s="51">
        <v>0</v>
      </c>
      <c r="U49" s="51">
        <f t="shared" si="14"/>
        <v>29</v>
      </c>
      <c r="V49" s="51">
        <v>0</v>
      </c>
      <c r="W49" s="51">
        <v>29</v>
      </c>
      <c r="X49" s="51">
        <v>0</v>
      </c>
      <c r="Y49" s="51">
        <f t="shared" si="15"/>
        <v>1</v>
      </c>
      <c r="Z49" s="51">
        <v>0</v>
      </c>
      <c r="AA49" s="51">
        <v>1</v>
      </c>
      <c r="AB49" s="51">
        <v>0</v>
      </c>
      <c r="AC49" s="51">
        <f t="shared" si="16"/>
        <v>79</v>
      </c>
      <c r="AD49" s="51">
        <v>0</v>
      </c>
      <c r="AE49" s="51">
        <v>79</v>
      </c>
      <c r="AF49" s="51">
        <v>0</v>
      </c>
      <c r="AG49" s="51">
        <v>0</v>
      </c>
      <c r="AH49" s="51">
        <v>40</v>
      </c>
    </row>
    <row r="50" spans="1:34" ht="13.5">
      <c r="A50" s="26" t="s">
        <v>95</v>
      </c>
      <c r="B50" s="49" t="s">
        <v>180</v>
      </c>
      <c r="C50" s="50" t="s">
        <v>181</v>
      </c>
      <c r="D50" s="51">
        <f t="shared" si="17"/>
        <v>946</v>
      </c>
      <c r="E50" s="51">
        <v>878</v>
      </c>
      <c r="F50" s="51">
        <v>68</v>
      </c>
      <c r="G50" s="51">
        <f t="shared" si="9"/>
        <v>946</v>
      </c>
      <c r="H50" s="51">
        <f t="shared" si="10"/>
        <v>878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696</v>
      </c>
      <c r="N50" s="51">
        <v>696</v>
      </c>
      <c r="O50" s="51">
        <v>0</v>
      </c>
      <c r="P50" s="51">
        <v>0</v>
      </c>
      <c r="Q50" s="51">
        <f t="shared" si="13"/>
        <v>120</v>
      </c>
      <c r="R50" s="51">
        <v>0</v>
      </c>
      <c r="S50" s="51">
        <v>120</v>
      </c>
      <c r="T50" s="51">
        <v>0</v>
      </c>
      <c r="U50" s="51">
        <f t="shared" si="14"/>
        <v>61</v>
      </c>
      <c r="V50" s="51">
        <v>0</v>
      </c>
      <c r="W50" s="51">
        <v>61</v>
      </c>
      <c r="X50" s="51">
        <v>0</v>
      </c>
      <c r="Y50" s="51">
        <f t="shared" si="15"/>
        <v>1</v>
      </c>
      <c r="Z50" s="51">
        <v>0</v>
      </c>
      <c r="AA50" s="51">
        <v>1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68</v>
      </c>
      <c r="AH50" s="51">
        <v>0</v>
      </c>
    </row>
    <row r="51" spans="1:34" ht="13.5">
      <c r="A51" s="26" t="s">
        <v>95</v>
      </c>
      <c r="B51" s="49" t="s">
        <v>182</v>
      </c>
      <c r="C51" s="50" t="s">
        <v>183</v>
      </c>
      <c r="D51" s="51">
        <f t="shared" si="17"/>
        <v>689</v>
      </c>
      <c r="E51" s="51">
        <v>599</v>
      </c>
      <c r="F51" s="51">
        <v>90</v>
      </c>
      <c r="G51" s="51">
        <f t="shared" si="9"/>
        <v>689</v>
      </c>
      <c r="H51" s="51">
        <f t="shared" si="10"/>
        <v>599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434</v>
      </c>
      <c r="N51" s="51">
        <v>0</v>
      </c>
      <c r="O51" s="51">
        <v>434</v>
      </c>
      <c r="P51" s="51">
        <v>0</v>
      </c>
      <c r="Q51" s="51">
        <f t="shared" si="13"/>
        <v>20</v>
      </c>
      <c r="R51" s="51">
        <v>0</v>
      </c>
      <c r="S51" s="51">
        <v>20</v>
      </c>
      <c r="T51" s="51">
        <v>0</v>
      </c>
      <c r="U51" s="51">
        <f t="shared" si="14"/>
        <v>108</v>
      </c>
      <c r="V51" s="51">
        <v>0</v>
      </c>
      <c r="W51" s="51">
        <v>108</v>
      </c>
      <c r="X51" s="51">
        <v>0</v>
      </c>
      <c r="Y51" s="51">
        <f t="shared" si="15"/>
        <v>0</v>
      </c>
      <c r="Z51" s="51">
        <v>0</v>
      </c>
      <c r="AA51" s="51">
        <v>0</v>
      </c>
      <c r="AB51" s="51">
        <v>0</v>
      </c>
      <c r="AC51" s="51">
        <f t="shared" si="16"/>
        <v>37</v>
      </c>
      <c r="AD51" s="51">
        <v>0</v>
      </c>
      <c r="AE51" s="51">
        <v>37</v>
      </c>
      <c r="AF51" s="51">
        <v>0</v>
      </c>
      <c r="AG51" s="51">
        <v>90</v>
      </c>
      <c r="AH51" s="51">
        <v>0</v>
      </c>
    </row>
    <row r="52" spans="1:34" ht="13.5">
      <c r="A52" s="26" t="s">
        <v>95</v>
      </c>
      <c r="B52" s="49" t="s">
        <v>184</v>
      </c>
      <c r="C52" s="50" t="s">
        <v>185</v>
      </c>
      <c r="D52" s="51">
        <f t="shared" si="17"/>
        <v>1469</v>
      </c>
      <c r="E52" s="51">
        <v>1402</v>
      </c>
      <c r="F52" s="51">
        <v>67</v>
      </c>
      <c r="G52" s="51">
        <f t="shared" si="9"/>
        <v>1469</v>
      </c>
      <c r="H52" s="51">
        <f t="shared" si="10"/>
        <v>1393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890</v>
      </c>
      <c r="N52" s="51">
        <v>0</v>
      </c>
      <c r="O52" s="51">
        <v>890</v>
      </c>
      <c r="P52" s="51">
        <v>0</v>
      </c>
      <c r="Q52" s="51">
        <f t="shared" si="13"/>
        <v>66</v>
      </c>
      <c r="R52" s="51">
        <v>0</v>
      </c>
      <c r="S52" s="51">
        <v>66</v>
      </c>
      <c r="T52" s="51">
        <v>0</v>
      </c>
      <c r="U52" s="51">
        <f t="shared" si="14"/>
        <v>437</v>
      </c>
      <c r="V52" s="51">
        <v>0</v>
      </c>
      <c r="W52" s="51">
        <v>437</v>
      </c>
      <c r="X52" s="51">
        <v>0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0</v>
      </c>
      <c r="AD52" s="51">
        <v>0</v>
      </c>
      <c r="AE52" s="51">
        <v>0</v>
      </c>
      <c r="AF52" s="51">
        <v>0</v>
      </c>
      <c r="AG52" s="51">
        <v>76</v>
      </c>
      <c r="AH52" s="51">
        <v>0</v>
      </c>
    </row>
    <row r="53" spans="1:34" ht="13.5">
      <c r="A53" s="26" t="s">
        <v>95</v>
      </c>
      <c r="B53" s="49" t="s">
        <v>186</v>
      </c>
      <c r="C53" s="50" t="s">
        <v>187</v>
      </c>
      <c r="D53" s="51">
        <f t="shared" si="17"/>
        <v>2161</v>
      </c>
      <c r="E53" s="51">
        <v>1148</v>
      </c>
      <c r="F53" s="51">
        <v>1013</v>
      </c>
      <c r="G53" s="51">
        <f t="shared" si="9"/>
        <v>2161</v>
      </c>
      <c r="H53" s="51">
        <f t="shared" si="10"/>
        <v>1077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688</v>
      </c>
      <c r="N53" s="51">
        <v>0</v>
      </c>
      <c r="O53" s="51">
        <v>688</v>
      </c>
      <c r="P53" s="51">
        <v>0</v>
      </c>
      <c r="Q53" s="51">
        <f t="shared" si="13"/>
        <v>224</v>
      </c>
      <c r="R53" s="51">
        <v>0</v>
      </c>
      <c r="S53" s="51">
        <v>224</v>
      </c>
      <c r="T53" s="51">
        <v>0</v>
      </c>
      <c r="U53" s="51">
        <f t="shared" si="14"/>
        <v>42</v>
      </c>
      <c r="V53" s="51">
        <v>0</v>
      </c>
      <c r="W53" s="51">
        <v>42</v>
      </c>
      <c r="X53" s="51">
        <v>0</v>
      </c>
      <c r="Y53" s="51">
        <f t="shared" si="15"/>
        <v>1</v>
      </c>
      <c r="Z53" s="51">
        <v>0</v>
      </c>
      <c r="AA53" s="51">
        <v>1</v>
      </c>
      <c r="AB53" s="51">
        <v>0</v>
      </c>
      <c r="AC53" s="51">
        <f t="shared" si="16"/>
        <v>122</v>
      </c>
      <c r="AD53" s="51">
        <v>0</v>
      </c>
      <c r="AE53" s="51">
        <v>122</v>
      </c>
      <c r="AF53" s="51">
        <v>0</v>
      </c>
      <c r="AG53" s="51">
        <v>1084</v>
      </c>
      <c r="AH53" s="51">
        <v>22</v>
      </c>
    </row>
    <row r="54" spans="1:34" ht="13.5">
      <c r="A54" s="26" t="s">
        <v>95</v>
      </c>
      <c r="B54" s="49" t="s">
        <v>188</v>
      </c>
      <c r="C54" s="50" t="s">
        <v>189</v>
      </c>
      <c r="D54" s="51">
        <f t="shared" si="17"/>
        <v>972</v>
      </c>
      <c r="E54" s="51">
        <v>729</v>
      </c>
      <c r="F54" s="51">
        <v>243</v>
      </c>
      <c r="G54" s="51">
        <f t="shared" si="9"/>
        <v>972</v>
      </c>
      <c r="H54" s="51">
        <f t="shared" si="10"/>
        <v>936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725</v>
      </c>
      <c r="N54" s="51">
        <v>0</v>
      </c>
      <c r="O54" s="51">
        <v>725</v>
      </c>
      <c r="P54" s="51">
        <v>0</v>
      </c>
      <c r="Q54" s="51">
        <f t="shared" si="13"/>
        <v>0</v>
      </c>
      <c r="R54" s="51">
        <v>0</v>
      </c>
      <c r="S54" s="51">
        <v>0</v>
      </c>
      <c r="T54" s="51">
        <v>0</v>
      </c>
      <c r="U54" s="51">
        <f t="shared" si="14"/>
        <v>177</v>
      </c>
      <c r="V54" s="51">
        <v>0</v>
      </c>
      <c r="W54" s="51">
        <v>177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34</v>
      </c>
      <c r="AD54" s="51">
        <v>0</v>
      </c>
      <c r="AE54" s="51">
        <v>34</v>
      </c>
      <c r="AF54" s="51">
        <v>0</v>
      </c>
      <c r="AG54" s="51">
        <v>36</v>
      </c>
      <c r="AH54" s="51">
        <v>45</v>
      </c>
    </row>
    <row r="55" spans="1:34" ht="13.5">
      <c r="A55" s="26" t="s">
        <v>95</v>
      </c>
      <c r="B55" s="49" t="s">
        <v>190</v>
      </c>
      <c r="C55" s="50" t="s">
        <v>191</v>
      </c>
      <c r="D55" s="51">
        <f t="shared" si="17"/>
        <v>2815</v>
      </c>
      <c r="E55" s="51">
        <v>2205</v>
      </c>
      <c r="F55" s="51">
        <v>610</v>
      </c>
      <c r="G55" s="51">
        <f t="shared" si="9"/>
        <v>2815</v>
      </c>
      <c r="H55" s="51">
        <f t="shared" si="10"/>
        <v>2298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1844</v>
      </c>
      <c r="N55" s="51">
        <v>0</v>
      </c>
      <c r="O55" s="51">
        <v>1663</v>
      </c>
      <c r="P55" s="51">
        <v>181</v>
      </c>
      <c r="Q55" s="51">
        <f t="shared" si="13"/>
        <v>210</v>
      </c>
      <c r="R55" s="51">
        <v>0</v>
      </c>
      <c r="S55" s="51">
        <v>210</v>
      </c>
      <c r="T55" s="51">
        <v>0</v>
      </c>
      <c r="U55" s="51">
        <f t="shared" si="14"/>
        <v>101</v>
      </c>
      <c r="V55" s="51">
        <v>0</v>
      </c>
      <c r="W55" s="51">
        <v>101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143</v>
      </c>
      <c r="AD55" s="51">
        <v>0</v>
      </c>
      <c r="AE55" s="51">
        <v>143</v>
      </c>
      <c r="AF55" s="51">
        <v>0</v>
      </c>
      <c r="AG55" s="51">
        <v>517</v>
      </c>
      <c r="AH55" s="51">
        <v>0</v>
      </c>
    </row>
    <row r="56" spans="1:34" ht="13.5">
      <c r="A56" s="26" t="s">
        <v>95</v>
      </c>
      <c r="B56" s="49" t="s">
        <v>192</v>
      </c>
      <c r="C56" s="50" t="s">
        <v>193</v>
      </c>
      <c r="D56" s="51">
        <f t="shared" si="17"/>
        <v>4067</v>
      </c>
      <c r="E56" s="51">
        <v>3983</v>
      </c>
      <c r="F56" s="51">
        <v>84</v>
      </c>
      <c r="G56" s="51">
        <f t="shared" si="9"/>
        <v>4067</v>
      </c>
      <c r="H56" s="51">
        <f t="shared" si="10"/>
        <v>1594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1381</v>
      </c>
      <c r="N56" s="51">
        <v>0</v>
      </c>
      <c r="O56" s="51">
        <v>1297</v>
      </c>
      <c r="P56" s="51">
        <v>84</v>
      </c>
      <c r="Q56" s="51">
        <f t="shared" si="13"/>
        <v>42</v>
      </c>
      <c r="R56" s="51">
        <v>0</v>
      </c>
      <c r="S56" s="51">
        <v>42</v>
      </c>
      <c r="T56" s="51">
        <v>0</v>
      </c>
      <c r="U56" s="51">
        <f t="shared" si="14"/>
        <v>119</v>
      </c>
      <c r="V56" s="51">
        <v>0</v>
      </c>
      <c r="W56" s="51">
        <v>119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52</v>
      </c>
      <c r="AD56" s="51">
        <v>0</v>
      </c>
      <c r="AE56" s="51">
        <v>52</v>
      </c>
      <c r="AF56" s="51">
        <v>0</v>
      </c>
      <c r="AG56" s="51">
        <v>2473</v>
      </c>
      <c r="AH56" s="51">
        <v>25</v>
      </c>
    </row>
    <row r="57" spans="1:34" ht="13.5">
      <c r="A57" s="26" t="s">
        <v>95</v>
      </c>
      <c r="B57" s="49" t="s">
        <v>194</v>
      </c>
      <c r="C57" s="50" t="s">
        <v>195</v>
      </c>
      <c r="D57" s="51">
        <f t="shared" si="17"/>
        <v>923</v>
      </c>
      <c r="E57" s="51">
        <v>865</v>
      </c>
      <c r="F57" s="51">
        <v>58</v>
      </c>
      <c r="G57" s="51">
        <f t="shared" si="9"/>
        <v>923</v>
      </c>
      <c r="H57" s="51">
        <f t="shared" si="10"/>
        <v>865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650</v>
      </c>
      <c r="N57" s="51">
        <v>650</v>
      </c>
      <c r="O57" s="51">
        <v>0</v>
      </c>
      <c r="P57" s="51">
        <v>0</v>
      </c>
      <c r="Q57" s="51">
        <f t="shared" si="13"/>
        <v>177</v>
      </c>
      <c r="R57" s="51">
        <v>177</v>
      </c>
      <c r="S57" s="51">
        <v>0</v>
      </c>
      <c r="T57" s="51">
        <v>0</v>
      </c>
      <c r="U57" s="51">
        <f t="shared" si="14"/>
        <v>38</v>
      </c>
      <c r="V57" s="51">
        <v>38</v>
      </c>
      <c r="W57" s="51">
        <v>0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0</v>
      </c>
      <c r="AD57" s="51">
        <v>0</v>
      </c>
      <c r="AE57" s="51">
        <v>0</v>
      </c>
      <c r="AF57" s="51">
        <v>0</v>
      </c>
      <c r="AG57" s="51">
        <v>58</v>
      </c>
      <c r="AH57" s="51">
        <v>0</v>
      </c>
    </row>
    <row r="58" spans="1:34" ht="13.5">
      <c r="A58" s="26" t="s">
        <v>95</v>
      </c>
      <c r="B58" s="49" t="s">
        <v>196</v>
      </c>
      <c r="C58" s="50" t="s">
        <v>197</v>
      </c>
      <c r="D58" s="51">
        <f t="shared" si="17"/>
        <v>1083</v>
      </c>
      <c r="E58" s="51">
        <v>812</v>
      </c>
      <c r="F58" s="51">
        <v>271</v>
      </c>
      <c r="G58" s="51">
        <f t="shared" si="9"/>
        <v>1083</v>
      </c>
      <c r="H58" s="51">
        <f t="shared" si="10"/>
        <v>1053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850</v>
      </c>
      <c r="N58" s="51">
        <v>0</v>
      </c>
      <c r="O58" s="51">
        <v>850</v>
      </c>
      <c r="P58" s="51">
        <v>0</v>
      </c>
      <c r="Q58" s="51">
        <f t="shared" si="13"/>
        <v>23</v>
      </c>
      <c r="R58" s="51">
        <v>0</v>
      </c>
      <c r="S58" s="51">
        <v>23</v>
      </c>
      <c r="T58" s="51">
        <v>0</v>
      </c>
      <c r="U58" s="51">
        <f t="shared" si="14"/>
        <v>140</v>
      </c>
      <c r="V58" s="51">
        <v>0</v>
      </c>
      <c r="W58" s="51">
        <v>140</v>
      </c>
      <c r="X58" s="51">
        <v>0</v>
      </c>
      <c r="Y58" s="51">
        <f t="shared" si="15"/>
        <v>0</v>
      </c>
      <c r="Z58" s="51">
        <v>0</v>
      </c>
      <c r="AA58" s="51">
        <v>0</v>
      </c>
      <c r="AB58" s="51">
        <v>0</v>
      </c>
      <c r="AC58" s="51">
        <f t="shared" si="16"/>
        <v>40</v>
      </c>
      <c r="AD58" s="51">
        <v>0</v>
      </c>
      <c r="AE58" s="51">
        <v>40</v>
      </c>
      <c r="AF58" s="51">
        <v>0</v>
      </c>
      <c r="AG58" s="51">
        <v>30</v>
      </c>
      <c r="AH58" s="51">
        <v>22</v>
      </c>
    </row>
    <row r="59" spans="1:34" ht="13.5">
      <c r="A59" s="26" t="s">
        <v>95</v>
      </c>
      <c r="B59" s="49" t="s">
        <v>198</v>
      </c>
      <c r="C59" s="50" t="s">
        <v>199</v>
      </c>
      <c r="D59" s="51">
        <f t="shared" si="17"/>
        <v>110</v>
      </c>
      <c r="E59" s="51">
        <v>110</v>
      </c>
      <c r="F59" s="51">
        <v>0</v>
      </c>
      <c r="G59" s="51">
        <f t="shared" si="9"/>
        <v>110</v>
      </c>
      <c r="H59" s="51">
        <f t="shared" si="10"/>
        <v>98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0</v>
      </c>
      <c r="N59" s="51">
        <v>0</v>
      </c>
      <c r="O59" s="51">
        <v>0</v>
      </c>
      <c r="P59" s="51">
        <v>0</v>
      </c>
      <c r="Q59" s="51">
        <f t="shared" si="13"/>
        <v>84</v>
      </c>
      <c r="R59" s="51">
        <v>0</v>
      </c>
      <c r="S59" s="51">
        <v>84</v>
      </c>
      <c r="T59" s="51">
        <v>0</v>
      </c>
      <c r="U59" s="51">
        <f t="shared" si="14"/>
        <v>14</v>
      </c>
      <c r="V59" s="51">
        <v>0</v>
      </c>
      <c r="W59" s="51">
        <v>14</v>
      </c>
      <c r="X59" s="51">
        <v>0</v>
      </c>
      <c r="Y59" s="51">
        <f t="shared" si="15"/>
        <v>0</v>
      </c>
      <c r="Z59" s="51">
        <v>0</v>
      </c>
      <c r="AA59" s="51">
        <v>0</v>
      </c>
      <c r="AB59" s="51">
        <v>0</v>
      </c>
      <c r="AC59" s="51">
        <f t="shared" si="16"/>
        <v>0</v>
      </c>
      <c r="AD59" s="51">
        <v>0</v>
      </c>
      <c r="AE59" s="51">
        <v>0</v>
      </c>
      <c r="AF59" s="51">
        <v>0</v>
      </c>
      <c r="AG59" s="51">
        <v>12</v>
      </c>
      <c r="AH59" s="51">
        <v>0</v>
      </c>
    </row>
    <row r="60" spans="1:34" ht="13.5">
      <c r="A60" s="79" t="s">
        <v>200</v>
      </c>
      <c r="B60" s="80"/>
      <c r="C60" s="81"/>
      <c r="D60" s="51">
        <f aca="true" t="shared" si="18" ref="D60:AH60">SUM(D7:D59)</f>
        <v>329898</v>
      </c>
      <c r="E60" s="51">
        <f t="shared" si="18"/>
        <v>241195</v>
      </c>
      <c r="F60" s="51">
        <f t="shared" si="18"/>
        <v>88703</v>
      </c>
      <c r="G60" s="51">
        <f t="shared" si="18"/>
        <v>329898</v>
      </c>
      <c r="H60" s="51">
        <f t="shared" si="18"/>
        <v>280850</v>
      </c>
      <c r="I60" s="51">
        <f t="shared" si="18"/>
        <v>0</v>
      </c>
      <c r="J60" s="51">
        <f t="shared" si="18"/>
        <v>0</v>
      </c>
      <c r="K60" s="51">
        <f t="shared" si="18"/>
        <v>0</v>
      </c>
      <c r="L60" s="51">
        <f t="shared" si="18"/>
        <v>0</v>
      </c>
      <c r="M60" s="51">
        <f t="shared" si="18"/>
        <v>206938</v>
      </c>
      <c r="N60" s="51">
        <f t="shared" si="18"/>
        <v>76727</v>
      </c>
      <c r="O60" s="51">
        <f t="shared" si="18"/>
        <v>79505</v>
      </c>
      <c r="P60" s="51">
        <f t="shared" si="18"/>
        <v>50706</v>
      </c>
      <c r="Q60" s="51">
        <f t="shared" si="18"/>
        <v>24162</v>
      </c>
      <c r="R60" s="51">
        <f t="shared" si="18"/>
        <v>10924</v>
      </c>
      <c r="S60" s="51">
        <f t="shared" si="18"/>
        <v>12071</v>
      </c>
      <c r="T60" s="51">
        <f t="shared" si="18"/>
        <v>1167</v>
      </c>
      <c r="U60" s="51">
        <f t="shared" si="18"/>
        <v>41321</v>
      </c>
      <c r="V60" s="51">
        <f t="shared" si="18"/>
        <v>5848</v>
      </c>
      <c r="W60" s="51">
        <f t="shared" si="18"/>
        <v>35302</v>
      </c>
      <c r="X60" s="51">
        <f t="shared" si="18"/>
        <v>171</v>
      </c>
      <c r="Y60" s="51">
        <f t="shared" si="18"/>
        <v>4352</v>
      </c>
      <c r="Z60" s="51">
        <f t="shared" si="18"/>
        <v>3709</v>
      </c>
      <c r="AA60" s="51">
        <f t="shared" si="18"/>
        <v>643</v>
      </c>
      <c r="AB60" s="51">
        <f t="shared" si="18"/>
        <v>0</v>
      </c>
      <c r="AC60" s="51">
        <f t="shared" si="18"/>
        <v>4077</v>
      </c>
      <c r="AD60" s="51">
        <f t="shared" si="18"/>
        <v>1957</v>
      </c>
      <c r="AE60" s="51">
        <f t="shared" si="18"/>
        <v>2040</v>
      </c>
      <c r="AF60" s="51">
        <f t="shared" si="18"/>
        <v>80</v>
      </c>
      <c r="AG60" s="51">
        <f t="shared" si="18"/>
        <v>49048</v>
      </c>
      <c r="AH60" s="51">
        <f t="shared" si="18"/>
        <v>1600</v>
      </c>
    </row>
  </sheetData>
  <mergeCells count="14">
    <mergeCell ref="A60:C60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38</v>
      </c>
      <c r="C2" s="67" t="s">
        <v>41</v>
      </c>
      <c r="D2" s="29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30</v>
      </c>
      <c r="V2" s="32"/>
      <c r="W2" s="32"/>
      <c r="X2" s="32"/>
      <c r="Y2" s="32"/>
      <c r="Z2" s="32"/>
      <c r="AA2" s="33"/>
      <c r="AB2" s="29" t="s">
        <v>31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42</v>
      </c>
      <c r="G3" s="83"/>
      <c r="H3" s="83"/>
      <c r="I3" s="83"/>
      <c r="J3" s="83"/>
      <c r="K3" s="84"/>
      <c r="L3" s="67" t="s">
        <v>43</v>
      </c>
      <c r="M3" s="16" t="s">
        <v>203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44</v>
      </c>
      <c r="AD3" s="67" t="s">
        <v>45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39</v>
      </c>
      <c r="P5" s="8" t="s">
        <v>19</v>
      </c>
      <c r="Q5" s="20" t="s">
        <v>46</v>
      </c>
      <c r="R5" s="8" t="s">
        <v>20</v>
      </c>
      <c r="S5" s="20" t="s">
        <v>69</v>
      </c>
      <c r="T5" s="8" t="s">
        <v>40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47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95</v>
      </c>
      <c r="B7" s="49" t="s">
        <v>96</v>
      </c>
      <c r="C7" s="50" t="s">
        <v>97</v>
      </c>
      <c r="D7" s="51">
        <f aca="true" t="shared" si="0" ref="D7:D59">E7+F7+L7+M7</f>
        <v>147538</v>
      </c>
      <c r="E7" s="51">
        <v>113097</v>
      </c>
      <c r="F7" s="51">
        <f aca="true" t="shared" si="1" ref="F7:F33">SUM(G7:K7)</f>
        <v>12839</v>
      </c>
      <c r="G7" s="51">
        <v>1616</v>
      </c>
      <c r="H7" s="51">
        <v>11223</v>
      </c>
      <c r="I7" s="51">
        <v>0</v>
      </c>
      <c r="J7" s="51">
        <v>0</v>
      </c>
      <c r="K7" s="51">
        <v>0</v>
      </c>
      <c r="L7" s="51">
        <v>8800</v>
      </c>
      <c r="M7" s="51">
        <f aca="true" t="shared" si="2" ref="M7:M33">SUM(N7:T7)</f>
        <v>12802</v>
      </c>
      <c r="N7" s="51">
        <v>11644</v>
      </c>
      <c r="O7" s="51">
        <v>0</v>
      </c>
      <c r="P7" s="51">
        <v>0</v>
      </c>
      <c r="Q7" s="51">
        <v>0</v>
      </c>
      <c r="R7" s="51">
        <v>0</v>
      </c>
      <c r="S7" s="51">
        <v>1158</v>
      </c>
      <c r="T7" s="51">
        <v>0</v>
      </c>
      <c r="U7" s="51">
        <f aca="true" t="shared" si="3" ref="U7:U33">SUM(V7:AA7)</f>
        <v>114713</v>
      </c>
      <c r="V7" s="51">
        <v>113097</v>
      </c>
      <c r="W7" s="51">
        <v>1616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33">SUM(AC7:AE7)</f>
        <v>24290</v>
      </c>
      <c r="AC7" s="51">
        <v>8800</v>
      </c>
      <c r="AD7" s="51">
        <v>12413</v>
      </c>
      <c r="AE7" s="51">
        <f aca="true" t="shared" si="5" ref="AE7:AE33">SUM(AF7:AJ7)</f>
        <v>3077</v>
      </c>
      <c r="AF7" s="51">
        <v>0</v>
      </c>
      <c r="AG7" s="51">
        <v>3077</v>
      </c>
      <c r="AH7" s="51">
        <v>0</v>
      </c>
      <c r="AI7" s="51">
        <v>0</v>
      </c>
      <c r="AJ7" s="51">
        <v>0</v>
      </c>
    </row>
    <row r="8" spans="1:36" ht="13.5">
      <c r="A8" s="26" t="s">
        <v>95</v>
      </c>
      <c r="B8" s="49" t="s">
        <v>98</v>
      </c>
      <c r="C8" s="50" t="s">
        <v>99</v>
      </c>
      <c r="D8" s="51">
        <f t="shared" si="0"/>
        <v>7925</v>
      </c>
      <c r="E8" s="51">
        <v>3987</v>
      </c>
      <c r="F8" s="51">
        <f t="shared" si="1"/>
        <v>2372</v>
      </c>
      <c r="G8" s="51">
        <v>0</v>
      </c>
      <c r="H8" s="51">
        <v>2372</v>
      </c>
      <c r="I8" s="51">
        <v>0</v>
      </c>
      <c r="J8" s="51">
        <v>0</v>
      </c>
      <c r="K8" s="51">
        <v>0</v>
      </c>
      <c r="L8" s="51">
        <v>1566</v>
      </c>
      <c r="M8" s="51">
        <f t="shared" si="2"/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4259</v>
      </c>
      <c r="V8" s="51">
        <v>3987</v>
      </c>
      <c r="W8" s="51">
        <v>0</v>
      </c>
      <c r="X8" s="51">
        <v>272</v>
      </c>
      <c r="Y8" s="51">
        <v>0</v>
      </c>
      <c r="Z8" s="51">
        <v>0</v>
      </c>
      <c r="AA8" s="51">
        <v>0</v>
      </c>
      <c r="AB8" s="51">
        <f t="shared" si="4"/>
        <v>2691</v>
      </c>
      <c r="AC8" s="51">
        <v>1566</v>
      </c>
      <c r="AD8" s="51">
        <v>509</v>
      </c>
      <c r="AE8" s="51">
        <f t="shared" si="5"/>
        <v>616</v>
      </c>
      <c r="AF8" s="51">
        <v>0</v>
      </c>
      <c r="AG8" s="51">
        <v>616</v>
      </c>
      <c r="AH8" s="51">
        <v>0</v>
      </c>
      <c r="AI8" s="51">
        <v>0</v>
      </c>
      <c r="AJ8" s="51">
        <v>0</v>
      </c>
    </row>
    <row r="9" spans="1:36" ht="13.5">
      <c r="A9" s="26" t="s">
        <v>95</v>
      </c>
      <c r="B9" s="49" t="s">
        <v>100</v>
      </c>
      <c r="C9" s="50" t="s">
        <v>101</v>
      </c>
      <c r="D9" s="51">
        <f t="shared" si="0"/>
        <v>7255</v>
      </c>
      <c r="E9" s="51">
        <v>4085</v>
      </c>
      <c r="F9" s="51">
        <f t="shared" si="1"/>
        <v>1984</v>
      </c>
      <c r="G9" s="51">
        <v>208</v>
      </c>
      <c r="H9" s="51">
        <v>825</v>
      </c>
      <c r="I9" s="51">
        <v>0</v>
      </c>
      <c r="J9" s="51">
        <v>0</v>
      </c>
      <c r="K9" s="51">
        <v>951</v>
      </c>
      <c r="L9" s="51">
        <v>0</v>
      </c>
      <c r="M9" s="51">
        <f t="shared" si="2"/>
        <v>1186</v>
      </c>
      <c r="N9" s="51">
        <v>1089</v>
      </c>
      <c r="O9" s="51">
        <v>0</v>
      </c>
      <c r="P9" s="51">
        <v>0</v>
      </c>
      <c r="Q9" s="51">
        <v>0</v>
      </c>
      <c r="R9" s="51">
        <v>0</v>
      </c>
      <c r="S9" s="51">
        <v>97</v>
      </c>
      <c r="T9" s="51">
        <v>0</v>
      </c>
      <c r="U9" s="51">
        <f t="shared" si="3"/>
        <v>4293</v>
      </c>
      <c r="V9" s="51">
        <v>4085</v>
      </c>
      <c r="W9" s="51">
        <v>208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1491</v>
      </c>
      <c r="AC9" s="51">
        <v>0</v>
      </c>
      <c r="AD9" s="51">
        <v>540</v>
      </c>
      <c r="AE9" s="51">
        <f t="shared" si="5"/>
        <v>951</v>
      </c>
      <c r="AF9" s="51">
        <v>0</v>
      </c>
      <c r="AG9" s="51">
        <v>0</v>
      </c>
      <c r="AH9" s="51">
        <v>0</v>
      </c>
      <c r="AI9" s="51">
        <v>0</v>
      </c>
      <c r="AJ9" s="51">
        <v>951</v>
      </c>
    </row>
    <row r="10" spans="1:36" ht="13.5">
      <c r="A10" s="26" t="s">
        <v>95</v>
      </c>
      <c r="B10" s="49" t="s">
        <v>102</v>
      </c>
      <c r="C10" s="50" t="s">
        <v>103</v>
      </c>
      <c r="D10" s="51">
        <f t="shared" si="0"/>
        <v>18957</v>
      </c>
      <c r="E10" s="51">
        <v>13374</v>
      </c>
      <c r="F10" s="51">
        <f t="shared" si="1"/>
        <v>1578</v>
      </c>
      <c r="G10" s="51">
        <v>0</v>
      </c>
      <c r="H10" s="51">
        <v>1578</v>
      </c>
      <c r="I10" s="51">
        <v>0</v>
      </c>
      <c r="J10" s="51">
        <v>0</v>
      </c>
      <c r="K10" s="51">
        <v>0</v>
      </c>
      <c r="L10" s="51">
        <v>2243</v>
      </c>
      <c r="M10" s="51">
        <f t="shared" si="2"/>
        <v>1762</v>
      </c>
      <c r="N10" s="51">
        <v>1646</v>
      </c>
      <c r="O10" s="51">
        <v>0</v>
      </c>
      <c r="P10" s="51">
        <v>0</v>
      </c>
      <c r="Q10" s="51">
        <v>0</v>
      </c>
      <c r="R10" s="51">
        <v>0</v>
      </c>
      <c r="S10" s="51">
        <v>116</v>
      </c>
      <c r="T10" s="51">
        <v>0</v>
      </c>
      <c r="U10" s="51">
        <f t="shared" si="3"/>
        <v>13374</v>
      </c>
      <c r="V10" s="51">
        <v>13374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3726</v>
      </c>
      <c r="AC10" s="51">
        <v>2243</v>
      </c>
      <c r="AD10" s="51">
        <v>1331</v>
      </c>
      <c r="AE10" s="51">
        <f t="shared" si="5"/>
        <v>152</v>
      </c>
      <c r="AF10" s="51">
        <v>0</v>
      </c>
      <c r="AG10" s="51">
        <v>152</v>
      </c>
      <c r="AH10" s="51">
        <v>0</v>
      </c>
      <c r="AI10" s="51">
        <v>0</v>
      </c>
      <c r="AJ10" s="51">
        <v>0</v>
      </c>
    </row>
    <row r="11" spans="1:36" ht="13.5">
      <c r="A11" s="26" t="s">
        <v>95</v>
      </c>
      <c r="B11" s="49" t="s">
        <v>104</v>
      </c>
      <c r="C11" s="50" t="s">
        <v>105</v>
      </c>
      <c r="D11" s="51">
        <f t="shared" si="0"/>
        <v>10480</v>
      </c>
      <c r="E11" s="51">
        <v>8022</v>
      </c>
      <c r="F11" s="51">
        <f t="shared" si="1"/>
        <v>2458</v>
      </c>
      <c r="G11" s="51">
        <v>880</v>
      </c>
      <c r="H11" s="51">
        <v>1578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8315</v>
      </c>
      <c r="V11" s="51">
        <v>8022</v>
      </c>
      <c r="W11" s="51">
        <v>293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1311</v>
      </c>
      <c r="AC11" s="51">
        <v>0</v>
      </c>
      <c r="AD11" s="51">
        <v>1087</v>
      </c>
      <c r="AE11" s="51">
        <f t="shared" si="5"/>
        <v>224</v>
      </c>
      <c r="AF11" s="51">
        <v>224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95</v>
      </c>
      <c r="B12" s="49" t="s">
        <v>106</v>
      </c>
      <c r="C12" s="50" t="s">
        <v>107</v>
      </c>
      <c r="D12" s="51">
        <f t="shared" si="0"/>
        <v>16175</v>
      </c>
      <c r="E12" s="51">
        <v>7938</v>
      </c>
      <c r="F12" s="51">
        <f t="shared" si="1"/>
        <v>432</v>
      </c>
      <c r="G12" s="51">
        <v>0</v>
      </c>
      <c r="H12" s="51">
        <v>432</v>
      </c>
      <c r="I12" s="51">
        <v>0</v>
      </c>
      <c r="J12" s="51">
        <v>0</v>
      </c>
      <c r="K12" s="51">
        <v>0</v>
      </c>
      <c r="L12" s="51">
        <v>7471</v>
      </c>
      <c r="M12" s="51">
        <f t="shared" si="2"/>
        <v>334</v>
      </c>
      <c r="N12" s="51">
        <v>320</v>
      </c>
      <c r="O12" s="51">
        <v>0</v>
      </c>
      <c r="P12" s="51">
        <v>0</v>
      </c>
      <c r="Q12" s="51">
        <v>0</v>
      </c>
      <c r="R12" s="51">
        <v>0</v>
      </c>
      <c r="S12" s="51">
        <v>14</v>
      </c>
      <c r="T12" s="51">
        <v>0</v>
      </c>
      <c r="U12" s="51">
        <f t="shared" si="3"/>
        <v>7938</v>
      </c>
      <c r="V12" s="51">
        <v>7938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8413</v>
      </c>
      <c r="AC12" s="51">
        <v>7471</v>
      </c>
      <c r="AD12" s="51">
        <v>892</v>
      </c>
      <c r="AE12" s="51">
        <f t="shared" si="5"/>
        <v>50</v>
      </c>
      <c r="AF12" s="51">
        <v>0</v>
      </c>
      <c r="AG12" s="51">
        <v>50</v>
      </c>
      <c r="AH12" s="51">
        <v>0</v>
      </c>
      <c r="AI12" s="51">
        <v>0</v>
      </c>
      <c r="AJ12" s="51">
        <v>0</v>
      </c>
    </row>
    <row r="13" spans="1:36" ht="13.5">
      <c r="A13" s="26" t="s">
        <v>95</v>
      </c>
      <c r="B13" s="49" t="s">
        <v>108</v>
      </c>
      <c r="C13" s="50" t="s">
        <v>109</v>
      </c>
      <c r="D13" s="51">
        <f t="shared" si="0"/>
        <v>12718</v>
      </c>
      <c r="E13" s="51">
        <v>10648</v>
      </c>
      <c r="F13" s="51">
        <f t="shared" si="1"/>
        <v>1201</v>
      </c>
      <c r="G13" s="51">
        <v>1201</v>
      </c>
      <c r="H13" s="51">
        <v>0</v>
      </c>
      <c r="I13" s="51">
        <v>0</v>
      </c>
      <c r="J13" s="51">
        <v>0</v>
      </c>
      <c r="K13" s="51">
        <v>0</v>
      </c>
      <c r="L13" s="51">
        <v>768</v>
      </c>
      <c r="M13" s="51">
        <f t="shared" si="2"/>
        <v>101</v>
      </c>
      <c r="N13" s="51">
        <v>3</v>
      </c>
      <c r="O13" s="51">
        <v>0</v>
      </c>
      <c r="P13" s="51">
        <v>84</v>
      </c>
      <c r="Q13" s="51">
        <v>14</v>
      </c>
      <c r="R13" s="51">
        <v>0</v>
      </c>
      <c r="S13" s="51">
        <v>0</v>
      </c>
      <c r="T13" s="51">
        <v>0</v>
      </c>
      <c r="U13" s="51">
        <f t="shared" si="3"/>
        <v>10766</v>
      </c>
      <c r="V13" s="51">
        <v>10648</v>
      </c>
      <c r="W13" s="51">
        <v>118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3317</v>
      </c>
      <c r="AC13" s="51">
        <v>768</v>
      </c>
      <c r="AD13" s="51">
        <v>1610</v>
      </c>
      <c r="AE13" s="51">
        <f t="shared" si="5"/>
        <v>939</v>
      </c>
      <c r="AF13" s="51">
        <v>939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95</v>
      </c>
      <c r="B14" s="49" t="s">
        <v>110</v>
      </c>
      <c r="C14" s="50" t="s">
        <v>111</v>
      </c>
      <c r="D14" s="51">
        <f t="shared" si="0"/>
        <v>10732</v>
      </c>
      <c r="E14" s="51">
        <v>6919</v>
      </c>
      <c r="F14" s="51">
        <f t="shared" si="1"/>
        <v>177</v>
      </c>
      <c r="G14" s="51">
        <v>47</v>
      </c>
      <c r="H14" s="51">
        <v>130</v>
      </c>
      <c r="I14" s="51">
        <v>0</v>
      </c>
      <c r="J14" s="51">
        <v>0</v>
      </c>
      <c r="K14" s="51">
        <v>0</v>
      </c>
      <c r="L14" s="51">
        <v>3388</v>
      </c>
      <c r="M14" s="51">
        <f t="shared" si="2"/>
        <v>248</v>
      </c>
      <c r="N14" s="51">
        <v>1</v>
      </c>
      <c r="O14" s="51">
        <v>0</v>
      </c>
      <c r="P14" s="51">
        <v>216</v>
      </c>
      <c r="Q14" s="51">
        <v>31</v>
      </c>
      <c r="R14" s="51">
        <v>0</v>
      </c>
      <c r="S14" s="51">
        <v>0</v>
      </c>
      <c r="T14" s="51">
        <v>0</v>
      </c>
      <c r="U14" s="51">
        <f t="shared" si="3"/>
        <v>6919</v>
      </c>
      <c r="V14" s="51">
        <v>6919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4374</v>
      </c>
      <c r="AC14" s="51">
        <v>3388</v>
      </c>
      <c r="AD14" s="51">
        <v>939</v>
      </c>
      <c r="AE14" s="51">
        <f t="shared" si="5"/>
        <v>47</v>
      </c>
      <c r="AF14" s="51">
        <v>47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95</v>
      </c>
      <c r="B15" s="49" t="s">
        <v>112</v>
      </c>
      <c r="C15" s="50" t="s">
        <v>113</v>
      </c>
      <c r="D15" s="51">
        <f t="shared" si="0"/>
        <v>18465</v>
      </c>
      <c r="E15" s="51">
        <v>5698</v>
      </c>
      <c r="F15" s="51">
        <f t="shared" si="1"/>
        <v>443</v>
      </c>
      <c r="G15" s="51">
        <v>0</v>
      </c>
      <c r="H15" s="51">
        <v>443</v>
      </c>
      <c r="I15" s="51">
        <v>0</v>
      </c>
      <c r="J15" s="51">
        <v>0</v>
      </c>
      <c r="K15" s="51">
        <v>0</v>
      </c>
      <c r="L15" s="51">
        <v>12324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5698</v>
      </c>
      <c r="V15" s="51">
        <v>5698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13589</v>
      </c>
      <c r="AC15" s="51">
        <v>12324</v>
      </c>
      <c r="AD15" s="51">
        <v>915</v>
      </c>
      <c r="AE15" s="51">
        <f t="shared" si="5"/>
        <v>350</v>
      </c>
      <c r="AF15" s="51">
        <v>0</v>
      </c>
      <c r="AG15" s="51">
        <v>350</v>
      </c>
      <c r="AH15" s="51">
        <v>0</v>
      </c>
      <c r="AI15" s="51">
        <v>0</v>
      </c>
      <c r="AJ15" s="51">
        <v>0</v>
      </c>
    </row>
    <row r="16" spans="1:36" ht="13.5">
      <c r="A16" s="26" t="s">
        <v>95</v>
      </c>
      <c r="B16" s="49" t="s">
        <v>114</v>
      </c>
      <c r="C16" s="50" t="s">
        <v>115</v>
      </c>
      <c r="D16" s="51">
        <f t="shared" si="0"/>
        <v>1217</v>
      </c>
      <c r="E16" s="51">
        <v>673</v>
      </c>
      <c r="F16" s="51">
        <f t="shared" si="1"/>
        <v>450</v>
      </c>
      <c r="G16" s="51">
        <v>0</v>
      </c>
      <c r="H16" s="51">
        <v>450</v>
      </c>
      <c r="I16" s="51">
        <v>0</v>
      </c>
      <c r="J16" s="51">
        <v>0</v>
      </c>
      <c r="K16" s="51">
        <v>0</v>
      </c>
      <c r="L16" s="51">
        <v>94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736</v>
      </c>
      <c r="V16" s="51">
        <v>673</v>
      </c>
      <c r="W16" s="51">
        <v>0</v>
      </c>
      <c r="X16" s="51">
        <v>63</v>
      </c>
      <c r="Y16" s="51">
        <v>0</v>
      </c>
      <c r="Z16" s="51">
        <v>0</v>
      </c>
      <c r="AA16" s="51">
        <v>0</v>
      </c>
      <c r="AB16" s="51">
        <f t="shared" si="4"/>
        <v>305</v>
      </c>
      <c r="AC16" s="51">
        <v>94</v>
      </c>
      <c r="AD16" s="51">
        <v>86</v>
      </c>
      <c r="AE16" s="51">
        <f t="shared" si="5"/>
        <v>125</v>
      </c>
      <c r="AF16" s="51">
        <v>0</v>
      </c>
      <c r="AG16" s="51">
        <v>125</v>
      </c>
      <c r="AH16" s="51">
        <v>0</v>
      </c>
      <c r="AI16" s="51">
        <v>0</v>
      </c>
      <c r="AJ16" s="51">
        <v>0</v>
      </c>
    </row>
    <row r="17" spans="1:36" ht="13.5">
      <c r="A17" s="26" t="s">
        <v>95</v>
      </c>
      <c r="B17" s="49" t="s">
        <v>116</v>
      </c>
      <c r="C17" s="50" t="s">
        <v>117</v>
      </c>
      <c r="D17" s="51">
        <f t="shared" si="0"/>
        <v>1728</v>
      </c>
      <c r="E17" s="51">
        <v>1267</v>
      </c>
      <c r="F17" s="51">
        <f t="shared" si="1"/>
        <v>214</v>
      </c>
      <c r="G17" s="51">
        <v>15</v>
      </c>
      <c r="H17" s="51">
        <v>199</v>
      </c>
      <c r="I17" s="51">
        <v>0</v>
      </c>
      <c r="J17" s="51">
        <v>0</v>
      </c>
      <c r="K17" s="51">
        <v>0</v>
      </c>
      <c r="L17" s="51">
        <v>101</v>
      </c>
      <c r="M17" s="51">
        <f t="shared" si="2"/>
        <v>146</v>
      </c>
      <c r="N17" s="51">
        <v>113</v>
      </c>
      <c r="O17" s="51">
        <v>0</v>
      </c>
      <c r="P17" s="51">
        <v>27</v>
      </c>
      <c r="Q17" s="51">
        <v>0</v>
      </c>
      <c r="R17" s="51">
        <v>0</v>
      </c>
      <c r="S17" s="51">
        <v>6</v>
      </c>
      <c r="T17" s="51">
        <v>0</v>
      </c>
      <c r="U17" s="51">
        <f t="shared" si="3"/>
        <v>1282</v>
      </c>
      <c r="V17" s="51">
        <v>1267</v>
      </c>
      <c r="W17" s="51">
        <v>10</v>
      </c>
      <c r="X17" s="51">
        <v>5</v>
      </c>
      <c r="Y17" s="51">
        <v>0</v>
      </c>
      <c r="Z17" s="51">
        <v>0</v>
      </c>
      <c r="AA17" s="51">
        <v>0</v>
      </c>
      <c r="AB17" s="51">
        <f t="shared" si="4"/>
        <v>374</v>
      </c>
      <c r="AC17" s="51">
        <v>101</v>
      </c>
      <c r="AD17" s="51">
        <v>225</v>
      </c>
      <c r="AE17" s="51">
        <f t="shared" si="5"/>
        <v>48</v>
      </c>
      <c r="AF17" s="51">
        <v>0</v>
      </c>
      <c r="AG17" s="51">
        <v>48</v>
      </c>
      <c r="AH17" s="51">
        <v>0</v>
      </c>
      <c r="AI17" s="51">
        <v>0</v>
      </c>
      <c r="AJ17" s="51">
        <v>0</v>
      </c>
    </row>
    <row r="18" spans="1:36" ht="13.5">
      <c r="A18" s="26" t="s">
        <v>95</v>
      </c>
      <c r="B18" s="49" t="s">
        <v>118</v>
      </c>
      <c r="C18" s="50" t="s">
        <v>119</v>
      </c>
      <c r="D18" s="51">
        <f t="shared" si="0"/>
        <v>1846</v>
      </c>
      <c r="E18" s="51">
        <v>1112</v>
      </c>
      <c r="F18" s="51">
        <f t="shared" si="1"/>
        <v>147</v>
      </c>
      <c r="G18" s="51">
        <v>8</v>
      </c>
      <c r="H18" s="51">
        <v>139</v>
      </c>
      <c r="I18" s="51">
        <v>0</v>
      </c>
      <c r="J18" s="51">
        <v>0</v>
      </c>
      <c r="K18" s="51">
        <v>0</v>
      </c>
      <c r="L18" s="51">
        <v>470</v>
      </c>
      <c r="M18" s="51">
        <f t="shared" si="2"/>
        <v>117</v>
      </c>
      <c r="N18" s="51">
        <v>82</v>
      </c>
      <c r="O18" s="51">
        <v>0</v>
      </c>
      <c r="P18" s="51">
        <v>30</v>
      </c>
      <c r="Q18" s="51">
        <v>0</v>
      </c>
      <c r="R18" s="51">
        <v>0</v>
      </c>
      <c r="S18" s="51">
        <v>5</v>
      </c>
      <c r="T18" s="51">
        <v>0</v>
      </c>
      <c r="U18" s="51">
        <f t="shared" si="3"/>
        <v>1119</v>
      </c>
      <c r="V18" s="51">
        <v>1112</v>
      </c>
      <c r="W18" s="51">
        <v>4</v>
      </c>
      <c r="X18" s="51">
        <v>3</v>
      </c>
      <c r="Y18" s="51">
        <v>0</v>
      </c>
      <c r="Z18" s="51">
        <v>0</v>
      </c>
      <c r="AA18" s="51">
        <v>0</v>
      </c>
      <c r="AB18" s="51">
        <f t="shared" si="4"/>
        <v>692</v>
      </c>
      <c r="AC18" s="51">
        <v>470</v>
      </c>
      <c r="AD18" s="51">
        <v>197</v>
      </c>
      <c r="AE18" s="51">
        <f t="shared" si="5"/>
        <v>25</v>
      </c>
      <c r="AF18" s="51">
        <v>0</v>
      </c>
      <c r="AG18" s="51">
        <v>25</v>
      </c>
      <c r="AH18" s="51">
        <v>0</v>
      </c>
      <c r="AI18" s="51">
        <v>0</v>
      </c>
      <c r="AJ18" s="51">
        <v>0</v>
      </c>
    </row>
    <row r="19" spans="1:36" ht="13.5">
      <c r="A19" s="26" t="s">
        <v>95</v>
      </c>
      <c r="B19" s="49" t="s">
        <v>120</v>
      </c>
      <c r="C19" s="50" t="s">
        <v>201</v>
      </c>
      <c r="D19" s="51">
        <f t="shared" si="0"/>
        <v>1115</v>
      </c>
      <c r="E19" s="51">
        <v>876</v>
      </c>
      <c r="F19" s="51">
        <f t="shared" si="1"/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33</v>
      </c>
      <c r="M19" s="51">
        <f t="shared" si="2"/>
        <v>206</v>
      </c>
      <c r="N19" s="51">
        <v>0</v>
      </c>
      <c r="O19" s="51">
        <v>154</v>
      </c>
      <c r="P19" s="51">
        <v>40</v>
      </c>
      <c r="Q19" s="51">
        <v>4</v>
      </c>
      <c r="R19" s="51">
        <v>6</v>
      </c>
      <c r="S19" s="51">
        <v>0</v>
      </c>
      <c r="T19" s="51">
        <v>2</v>
      </c>
      <c r="U19" s="51">
        <f t="shared" si="3"/>
        <v>876</v>
      </c>
      <c r="V19" s="51">
        <v>876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33</v>
      </c>
      <c r="AC19" s="51">
        <v>33</v>
      </c>
      <c r="AD19" s="51">
        <v>0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95</v>
      </c>
      <c r="B20" s="49" t="s">
        <v>121</v>
      </c>
      <c r="C20" s="50" t="s">
        <v>122</v>
      </c>
      <c r="D20" s="51">
        <f t="shared" si="0"/>
        <v>375</v>
      </c>
      <c r="E20" s="51">
        <v>220</v>
      </c>
      <c r="F20" s="51">
        <f t="shared" si="1"/>
        <v>86</v>
      </c>
      <c r="G20" s="51">
        <v>0</v>
      </c>
      <c r="H20" s="51">
        <v>86</v>
      </c>
      <c r="I20" s="51">
        <v>0</v>
      </c>
      <c r="J20" s="51">
        <v>0</v>
      </c>
      <c r="K20" s="51">
        <v>0</v>
      </c>
      <c r="L20" s="51">
        <v>10</v>
      </c>
      <c r="M20" s="51">
        <f t="shared" si="2"/>
        <v>59</v>
      </c>
      <c r="N20" s="51">
        <v>55</v>
      </c>
      <c r="O20" s="51">
        <v>0</v>
      </c>
      <c r="P20" s="51">
        <v>0</v>
      </c>
      <c r="Q20" s="51">
        <v>0</v>
      </c>
      <c r="R20" s="51">
        <v>0</v>
      </c>
      <c r="S20" s="51">
        <v>4</v>
      </c>
      <c r="T20" s="51">
        <v>0</v>
      </c>
      <c r="U20" s="51">
        <f t="shared" si="3"/>
        <v>240</v>
      </c>
      <c r="V20" s="51">
        <v>220</v>
      </c>
      <c r="W20" s="51">
        <v>0</v>
      </c>
      <c r="X20" s="51">
        <v>20</v>
      </c>
      <c r="Y20" s="51">
        <v>0</v>
      </c>
      <c r="Z20" s="51">
        <v>0</v>
      </c>
      <c r="AA20" s="51">
        <v>0</v>
      </c>
      <c r="AB20" s="51">
        <f t="shared" si="4"/>
        <v>17</v>
      </c>
      <c r="AC20" s="51">
        <v>10</v>
      </c>
      <c r="AD20" s="51">
        <v>7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95</v>
      </c>
      <c r="B21" s="49" t="s">
        <v>123</v>
      </c>
      <c r="C21" s="50" t="s">
        <v>124</v>
      </c>
      <c r="D21" s="51">
        <f t="shared" si="0"/>
        <v>622</v>
      </c>
      <c r="E21" s="51">
        <v>470</v>
      </c>
      <c r="F21" s="51">
        <f t="shared" si="1"/>
        <v>98</v>
      </c>
      <c r="G21" s="51">
        <v>0</v>
      </c>
      <c r="H21" s="51">
        <v>98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54</v>
      </c>
      <c r="N21" s="51">
        <v>45</v>
      </c>
      <c r="O21" s="51">
        <v>8</v>
      </c>
      <c r="P21" s="51">
        <v>0</v>
      </c>
      <c r="Q21" s="51">
        <v>0</v>
      </c>
      <c r="R21" s="51">
        <v>0</v>
      </c>
      <c r="S21" s="51">
        <v>1</v>
      </c>
      <c r="T21" s="51">
        <v>0</v>
      </c>
      <c r="U21" s="51">
        <f t="shared" si="3"/>
        <v>470</v>
      </c>
      <c r="V21" s="51">
        <v>470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0</v>
      </c>
      <c r="AC21" s="51">
        <v>0</v>
      </c>
      <c r="AD21" s="51">
        <v>0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95</v>
      </c>
      <c r="B22" s="49" t="s">
        <v>125</v>
      </c>
      <c r="C22" s="50" t="s">
        <v>126</v>
      </c>
      <c r="D22" s="51">
        <f t="shared" si="0"/>
        <v>1272</v>
      </c>
      <c r="E22" s="51">
        <v>737</v>
      </c>
      <c r="F22" s="51">
        <f t="shared" si="1"/>
        <v>522</v>
      </c>
      <c r="G22" s="51">
        <v>33</v>
      </c>
      <c r="H22" s="51">
        <v>155</v>
      </c>
      <c r="I22" s="51">
        <v>334</v>
      </c>
      <c r="J22" s="51">
        <v>0</v>
      </c>
      <c r="K22" s="51">
        <v>0</v>
      </c>
      <c r="L22" s="51">
        <v>13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814</v>
      </c>
      <c r="V22" s="51">
        <v>737</v>
      </c>
      <c r="W22" s="51">
        <v>0</v>
      </c>
      <c r="X22" s="51">
        <v>0</v>
      </c>
      <c r="Y22" s="51">
        <v>77</v>
      </c>
      <c r="Z22" s="51">
        <v>0</v>
      </c>
      <c r="AA22" s="51">
        <v>0</v>
      </c>
      <c r="AB22" s="51">
        <f t="shared" si="4"/>
        <v>131</v>
      </c>
      <c r="AC22" s="51">
        <v>13</v>
      </c>
      <c r="AD22" s="51">
        <v>111</v>
      </c>
      <c r="AE22" s="51">
        <f t="shared" si="5"/>
        <v>7</v>
      </c>
      <c r="AF22" s="51">
        <v>0</v>
      </c>
      <c r="AG22" s="51">
        <v>7</v>
      </c>
      <c r="AH22" s="51">
        <v>0</v>
      </c>
      <c r="AI22" s="51">
        <v>0</v>
      </c>
      <c r="AJ22" s="51">
        <v>0</v>
      </c>
    </row>
    <row r="23" spans="1:36" ht="13.5">
      <c r="A23" s="26" t="s">
        <v>95</v>
      </c>
      <c r="B23" s="49" t="s">
        <v>127</v>
      </c>
      <c r="C23" s="50" t="s">
        <v>128</v>
      </c>
      <c r="D23" s="51">
        <f t="shared" si="0"/>
        <v>1453</v>
      </c>
      <c r="E23" s="51">
        <v>1352</v>
      </c>
      <c r="F23" s="51">
        <f t="shared" si="1"/>
        <v>13</v>
      </c>
      <c r="G23" s="51">
        <v>0</v>
      </c>
      <c r="H23" s="51">
        <v>13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88</v>
      </c>
      <c r="N23" s="51">
        <v>0</v>
      </c>
      <c r="O23" s="51">
        <v>44</v>
      </c>
      <c r="P23" s="51">
        <v>44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1352</v>
      </c>
      <c r="V23" s="51">
        <v>1352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129</v>
      </c>
      <c r="AC23" s="51">
        <v>0</v>
      </c>
      <c r="AD23" s="51">
        <v>129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95</v>
      </c>
      <c r="B24" s="49" t="s">
        <v>129</v>
      </c>
      <c r="C24" s="50" t="s">
        <v>130</v>
      </c>
      <c r="D24" s="51">
        <f t="shared" si="0"/>
        <v>2313</v>
      </c>
      <c r="E24" s="51">
        <v>2054</v>
      </c>
      <c r="F24" s="51">
        <f t="shared" si="1"/>
        <v>163</v>
      </c>
      <c r="G24" s="51">
        <v>98</v>
      </c>
      <c r="H24" s="51">
        <v>57</v>
      </c>
      <c r="I24" s="51">
        <v>0</v>
      </c>
      <c r="J24" s="51">
        <v>0</v>
      </c>
      <c r="K24" s="51">
        <v>8</v>
      </c>
      <c r="L24" s="51">
        <v>23</v>
      </c>
      <c r="M24" s="51">
        <f t="shared" si="2"/>
        <v>73</v>
      </c>
      <c r="N24" s="51">
        <v>0</v>
      </c>
      <c r="O24" s="51">
        <v>0</v>
      </c>
      <c r="P24" s="51">
        <v>68</v>
      </c>
      <c r="Q24" s="51">
        <v>0</v>
      </c>
      <c r="R24" s="51">
        <v>0</v>
      </c>
      <c r="S24" s="51">
        <v>0</v>
      </c>
      <c r="T24" s="51">
        <v>5</v>
      </c>
      <c r="U24" s="51">
        <f t="shared" si="3"/>
        <v>2088</v>
      </c>
      <c r="V24" s="51">
        <v>2054</v>
      </c>
      <c r="W24" s="51">
        <v>34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232</v>
      </c>
      <c r="AC24" s="51">
        <v>23</v>
      </c>
      <c r="AD24" s="51">
        <v>201</v>
      </c>
      <c r="AE24" s="51">
        <f t="shared" si="5"/>
        <v>8</v>
      </c>
      <c r="AF24" s="51">
        <v>0</v>
      </c>
      <c r="AG24" s="51">
        <v>0</v>
      </c>
      <c r="AH24" s="51">
        <v>0</v>
      </c>
      <c r="AI24" s="51">
        <v>0</v>
      </c>
      <c r="AJ24" s="51">
        <v>8</v>
      </c>
    </row>
    <row r="25" spans="1:36" ht="13.5">
      <c r="A25" s="26" t="s">
        <v>95</v>
      </c>
      <c r="B25" s="49" t="s">
        <v>131</v>
      </c>
      <c r="C25" s="50" t="s">
        <v>132</v>
      </c>
      <c r="D25" s="51">
        <f t="shared" si="0"/>
        <v>6864</v>
      </c>
      <c r="E25" s="51">
        <v>5261</v>
      </c>
      <c r="F25" s="51">
        <f t="shared" si="1"/>
        <v>1603</v>
      </c>
      <c r="G25" s="51">
        <v>0</v>
      </c>
      <c r="H25" s="51">
        <v>1603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5261</v>
      </c>
      <c r="V25" s="51">
        <v>5261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515</v>
      </c>
      <c r="AC25" s="51">
        <v>0</v>
      </c>
      <c r="AD25" s="51">
        <v>515</v>
      </c>
      <c r="AE25" s="51">
        <f t="shared" si="5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95</v>
      </c>
      <c r="B26" s="49" t="s">
        <v>133</v>
      </c>
      <c r="C26" s="50" t="s">
        <v>134</v>
      </c>
      <c r="D26" s="51">
        <f t="shared" si="0"/>
        <v>5121</v>
      </c>
      <c r="E26" s="51">
        <v>4493</v>
      </c>
      <c r="F26" s="51">
        <f t="shared" si="1"/>
        <v>628</v>
      </c>
      <c r="G26" s="51">
        <v>249</v>
      </c>
      <c r="H26" s="51">
        <v>379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4742</v>
      </c>
      <c r="V26" s="51">
        <v>4493</v>
      </c>
      <c r="W26" s="51">
        <v>249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440</v>
      </c>
      <c r="AC26" s="51">
        <v>0</v>
      </c>
      <c r="AD26" s="51">
        <v>440</v>
      </c>
      <c r="AE26" s="51">
        <f t="shared" si="5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95</v>
      </c>
      <c r="B27" s="49" t="s">
        <v>135</v>
      </c>
      <c r="C27" s="50" t="s">
        <v>136</v>
      </c>
      <c r="D27" s="51">
        <f t="shared" si="0"/>
        <v>1782</v>
      </c>
      <c r="E27" s="51">
        <v>1628</v>
      </c>
      <c r="F27" s="51">
        <f t="shared" si="1"/>
        <v>150</v>
      </c>
      <c r="G27" s="51">
        <v>0</v>
      </c>
      <c r="H27" s="51">
        <v>150</v>
      </c>
      <c r="I27" s="51">
        <v>0</v>
      </c>
      <c r="J27" s="51">
        <v>0</v>
      </c>
      <c r="K27" s="51">
        <v>0</v>
      </c>
      <c r="L27" s="51">
        <v>4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1628</v>
      </c>
      <c r="V27" s="51">
        <v>1628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164</v>
      </c>
      <c r="AC27" s="51">
        <v>4</v>
      </c>
      <c r="AD27" s="51">
        <v>160</v>
      </c>
      <c r="AE27" s="51">
        <f t="shared" si="5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95</v>
      </c>
      <c r="B28" s="49" t="s">
        <v>137</v>
      </c>
      <c r="C28" s="50" t="s">
        <v>138</v>
      </c>
      <c r="D28" s="51">
        <f t="shared" si="0"/>
        <v>1285</v>
      </c>
      <c r="E28" s="51">
        <v>1078</v>
      </c>
      <c r="F28" s="51">
        <f t="shared" si="1"/>
        <v>207</v>
      </c>
      <c r="G28" s="51">
        <v>32</v>
      </c>
      <c r="H28" s="51">
        <v>175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1078</v>
      </c>
      <c r="V28" s="51">
        <v>1078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106</v>
      </c>
      <c r="AC28" s="51">
        <v>0</v>
      </c>
      <c r="AD28" s="51">
        <v>106</v>
      </c>
      <c r="AE28" s="51">
        <f t="shared" si="5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95</v>
      </c>
      <c r="B29" s="49" t="s">
        <v>139</v>
      </c>
      <c r="C29" s="50" t="s">
        <v>140</v>
      </c>
      <c r="D29" s="51">
        <f t="shared" si="0"/>
        <v>656</v>
      </c>
      <c r="E29" s="51">
        <v>542</v>
      </c>
      <c r="F29" s="51">
        <f t="shared" si="1"/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53</v>
      </c>
      <c r="M29" s="51">
        <f t="shared" si="2"/>
        <v>61</v>
      </c>
      <c r="N29" s="51">
        <v>0</v>
      </c>
      <c r="O29" s="51">
        <v>43</v>
      </c>
      <c r="P29" s="51">
        <v>18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542</v>
      </c>
      <c r="V29" s="51">
        <v>542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106</v>
      </c>
      <c r="AC29" s="51">
        <v>53</v>
      </c>
      <c r="AD29" s="51">
        <v>53</v>
      </c>
      <c r="AE29" s="51">
        <f t="shared" si="5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95</v>
      </c>
      <c r="B30" s="49" t="s">
        <v>141</v>
      </c>
      <c r="C30" s="50" t="s">
        <v>142</v>
      </c>
      <c r="D30" s="51">
        <f t="shared" si="0"/>
        <v>674</v>
      </c>
      <c r="E30" s="51">
        <v>545</v>
      </c>
      <c r="F30" s="51">
        <f t="shared" si="1"/>
        <v>129</v>
      </c>
      <c r="G30" s="51">
        <v>0</v>
      </c>
      <c r="H30" s="51">
        <v>75</v>
      </c>
      <c r="I30" s="51">
        <v>0</v>
      </c>
      <c r="J30" s="51">
        <v>0</v>
      </c>
      <c r="K30" s="51">
        <v>54</v>
      </c>
      <c r="L30" s="51">
        <v>0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545</v>
      </c>
      <c r="V30" s="51">
        <v>545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108</v>
      </c>
      <c r="AC30" s="51">
        <v>0</v>
      </c>
      <c r="AD30" s="51">
        <v>54</v>
      </c>
      <c r="AE30" s="51">
        <f t="shared" si="5"/>
        <v>54</v>
      </c>
      <c r="AF30" s="51">
        <v>0</v>
      </c>
      <c r="AG30" s="51">
        <v>0</v>
      </c>
      <c r="AH30" s="51">
        <v>0</v>
      </c>
      <c r="AI30" s="51">
        <v>0</v>
      </c>
      <c r="AJ30" s="51">
        <v>54</v>
      </c>
    </row>
    <row r="31" spans="1:36" ht="13.5">
      <c r="A31" s="26" t="s">
        <v>95</v>
      </c>
      <c r="B31" s="49" t="s">
        <v>143</v>
      </c>
      <c r="C31" s="50" t="s">
        <v>144</v>
      </c>
      <c r="D31" s="51">
        <f t="shared" si="0"/>
        <v>1633</v>
      </c>
      <c r="E31" s="51">
        <v>1315</v>
      </c>
      <c r="F31" s="51">
        <f t="shared" si="1"/>
        <v>256</v>
      </c>
      <c r="G31" s="51">
        <v>105</v>
      </c>
      <c r="H31" s="51">
        <v>151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62</v>
      </c>
      <c r="N31" s="51">
        <v>62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1315</v>
      </c>
      <c r="V31" s="51">
        <v>1315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371</v>
      </c>
      <c r="AC31" s="51">
        <v>0</v>
      </c>
      <c r="AD31" s="51">
        <v>228</v>
      </c>
      <c r="AE31" s="51">
        <f t="shared" si="5"/>
        <v>143</v>
      </c>
      <c r="AF31" s="51">
        <v>95</v>
      </c>
      <c r="AG31" s="51">
        <v>48</v>
      </c>
      <c r="AH31" s="51">
        <v>0</v>
      </c>
      <c r="AI31" s="51">
        <v>0</v>
      </c>
      <c r="AJ31" s="51">
        <v>0</v>
      </c>
    </row>
    <row r="32" spans="1:36" ht="13.5">
      <c r="A32" s="26" t="s">
        <v>95</v>
      </c>
      <c r="B32" s="49" t="s">
        <v>145</v>
      </c>
      <c r="C32" s="50" t="s">
        <v>146</v>
      </c>
      <c r="D32" s="51">
        <f t="shared" si="0"/>
        <v>1271</v>
      </c>
      <c r="E32" s="51">
        <v>1039</v>
      </c>
      <c r="F32" s="51">
        <f t="shared" si="1"/>
        <v>232</v>
      </c>
      <c r="G32" s="51">
        <v>0</v>
      </c>
      <c r="H32" s="51">
        <v>139</v>
      </c>
      <c r="I32" s="51">
        <v>0</v>
      </c>
      <c r="J32" s="51">
        <v>0</v>
      </c>
      <c r="K32" s="51">
        <v>93</v>
      </c>
      <c r="L32" s="51">
        <v>0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1039</v>
      </c>
      <c r="V32" s="51">
        <v>1039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101</v>
      </c>
      <c r="AC32" s="51">
        <v>0</v>
      </c>
      <c r="AD32" s="51">
        <v>8</v>
      </c>
      <c r="AE32" s="51">
        <f t="shared" si="5"/>
        <v>93</v>
      </c>
      <c r="AF32" s="51">
        <v>0</v>
      </c>
      <c r="AG32" s="51">
        <v>0</v>
      </c>
      <c r="AH32" s="51">
        <v>0</v>
      </c>
      <c r="AI32" s="51">
        <v>0</v>
      </c>
      <c r="AJ32" s="51">
        <v>93</v>
      </c>
    </row>
    <row r="33" spans="1:36" ht="13.5">
      <c r="A33" s="26" t="s">
        <v>95</v>
      </c>
      <c r="B33" s="49" t="s">
        <v>147</v>
      </c>
      <c r="C33" s="50" t="s">
        <v>148</v>
      </c>
      <c r="D33" s="51">
        <f t="shared" si="0"/>
        <v>235</v>
      </c>
      <c r="E33" s="51">
        <v>120</v>
      </c>
      <c r="F33" s="51">
        <f t="shared" si="1"/>
        <v>115</v>
      </c>
      <c r="G33" s="51">
        <v>38</v>
      </c>
      <c r="H33" s="51">
        <v>77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120</v>
      </c>
      <c r="V33" s="51">
        <v>120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12</v>
      </c>
      <c r="AC33" s="51">
        <v>0</v>
      </c>
      <c r="AD33" s="51">
        <v>12</v>
      </c>
      <c r="AE33" s="51">
        <f t="shared" si="5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95</v>
      </c>
      <c r="B34" s="49" t="s">
        <v>149</v>
      </c>
      <c r="C34" s="50" t="s">
        <v>150</v>
      </c>
      <c r="D34" s="51">
        <f t="shared" si="0"/>
        <v>196</v>
      </c>
      <c r="E34" s="51">
        <v>153</v>
      </c>
      <c r="F34" s="51">
        <f aca="true" t="shared" si="6" ref="F34:F59">SUM(G34:K34)</f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f aca="true" t="shared" si="7" ref="M34:M59">SUM(N34:T34)</f>
        <v>43</v>
      </c>
      <c r="N34" s="51">
        <v>21</v>
      </c>
      <c r="O34" s="51">
        <v>15</v>
      </c>
      <c r="P34" s="51">
        <v>5</v>
      </c>
      <c r="Q34" s="51">
        <v>0</v>
      </c>
      <c r="R34" s="51">
        <v>0</v>
      </c>
      <c r="S34" s="51">
        <v>0</v>
      </c>
      <c r="T34" s="51">
        <v>2</v>
      </c>
      <c r="U34" s="51">
        <f aca="true" t="shared" si="8" ref="U34:U59">SUM(V34:AA34)</f>
        <v>153</v>
      </c>
      <c r="V34" s="51">
        <v>153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aca="true" t="shared" si="9" ref="AB34:AB59">SUM(AC34:AE34)</f>
        <v>18</v>
      </c>
      <c r="AC34" s="51">
        <v>0</v>
      </c>
      <c r="AD34" s="51">
        <v>18</v>
      </c>
      <c r="AE34" s="51">
        <f aca="true" t="shared" si="10" ref="AE34:AE59">SUM(AF34:AJ34)</f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95</v>
      </c>
      <c r="B35" s="49" t="s">
        <v>151</v>
      </c>
      <c r="C35" s="50" t="s">
        <v>152</v>
      </c>
      <c r="D35" s="51">
        <f t="shared" si="0"/>
        <v>1711</v>
      </c>
      <c r="E35" s="51">
        <v>1397</v>
      </c>
      <c r="F35" s="51">
        <f t="shared" si="6"/>
        <v>229</v>
      </c>
      <c r="G35" s="51">
        <v>87</v>
      </c>
      <c r="H35" s="51">
        <v>142</v>
      </c>
      <c r="I35" s="51">
        <v>0</v>
      </c>
      <c r="J35" s="51">
        <v>0</v>
      </c>
      <c r="K35" s="51">
        <v>0</v>
      </c>
      <c r="L35" s="51">
        <v>0</v>
      </c>
      <c r="M35" s="51">
        <f t="shared" si="7"/>
        <v>85</v>
      </c>
      <c r="N35" s="51">
        <v>85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1397</v>
      </c>
      <c r="V35" s="51">
        <v>1397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365</v>
      </c>
      <c r="AC35" s="51">
        <v>0</v>
      </c>
      <c r="AD35" s="51">
        <v>242</v>
      </c>
      <c r="AE35" s="51">
        <f t="shared" si="10"/>
        <v>123</v>
      </c>
      <c r="AF35" s="51">
        <v>79</v>
      </c>
      <c r="AG35" s="51">
        <v>44</v>
      </c>
      <c r="AH35" s="51">
        <v>0</v>
      </c>
      <c r="AI35" s="51">
        <v>0</v>
      </c>
      <c r="AJ35" s="51">
        <v>0</v>
      </c>
    </row>
    <row r="36" spans="1:36" ht="13.5">
      <c r="A36" s="26" t="s">
        <v>95</v>
      </c>
      <c r="B36" s="49" t="s">
        <v>153</v>
      </c>
      <c r="C36" s="50" t="s">
        <v>154</v>
      </c>
      <c r="D36" s="51">
        <f t="shared" si="0"/>
        <v>149</v>
      </c>
      <c r="E36" s="51">
        <v>62</v>
      </c>
      <c r="F36" s="51">
        <f t="shared" si="6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85</v>
      </c>
      <c r="M36" s="51">
        <f t="shared" si="7"/>
        <v>2</v>
      </c>
      <c r="N36" s="51">
        <v>1</v>
      </c>
      <c r="O36" s="51">
        <v>1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62</v>
      </c>
      <c r="V36" s="51">
        <v>62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147</v>
      </c>
      <c r="AC36" s="51">
        <v>85</v>
      </c>
      <c r="AD36" s="51">
        <v>62</v>
      </c>
      <c r="AE36" s="51">
        <f t="shared" si="10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95</v>
      </c>
      <c r="B37" s="49" t="s">
        <v>155</v>
      </c>
      <c r="C37" s="50" t="s">
        <v>156</v>
      </c>
      <c r="D37" s="51">
        <f t="shared" si="0"/>
        <v>249</v>
      </c>
      <c r="E37" s="51">
        <v>227</v>
      </c>
      <c r="F37" s="51">
        <f t="shared" si="6"/>
        <v>3</v>
      </c>
      <c r="G37" s="51">
        <v>0</v>
      </c>
      <c r="H37" s="51">
        <v>3</v>
      </c>
      <c r="I37" s="51">
        <v>0</v>
      </c>
      <c r="J37" s="51">
        <v>0</v>
      </c>
      <c r="K37" s="51">
        <v>0</v>
      </c>
      <c r="L37" s="51">
        <v>19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227</v>
      </c>
      <c r="V37" s="51">
        <v>227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46</v>
      </c>
      <c r="AC37" s="51">
        <v>19</v>
      </c>
      <c r="AD37" s="51">
        <v>27</v>
      </c>
      <c r="AE37" s="51">
        <f t="shared" si="10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95</v>
      </c>
      <c r="B38" s="49" t="s">
        <v>157</v>
      </c>
      <c r="C38" s="50" t="s">
        <v>158</v>
      </c>
      <c r="D38" s="51">
        <f t="shared" si="0"/>
        <v>7511</v>
      </c>
      <c r="E38" s="51">
        <v>4663</v>
      </c>
      <c r="F38" s="51">
        <f t="shared" si="6"/>
        <v>907</v>
      </c>
      <c r="G38" s="51">
        <v>420</v>
      </c>
      <c r="H38" s="51">
        <v>487</v>
      </c>
      <c r="I38" s="51">
        <v>0</v>
      </c>
      <c r="J38" s="51">
        <v>0</v>
      </c>
      <c r="K38" s="51">
        <v>0</v>
      </c>
      <c r="L38" s="51">
        <v>219</v>
      </c>
      <c r="M38" s="51">
        <f t="shared" si="7"/>
        <v>1722</v>
      </c>
      <c r="N38" s="51">
        <v>1303</v>
      </c>
      <c r="O38" s="51">
        <v>0</v>
      </c>
      <c r="P38" s="51">
        <v>0</v>
      </c>
      <c r="Q38" s="51">
        <v>16</v>
      </c>
      <c r="R38" s="51">
        <v>280</v>
      </c>
      <c r="S38" s="51">
        <v>123</v>
      </c>
      <c r="T38" s="51">
        <v>0</v>
      </c>
      <c r="U38" s="51">
        <f t="shared" si="8"/>
        <v>4857</v>
      </c>
      <c r="V38" s="51">
        <v>4663</v>
      </c>
      <c r="W38" s="51">
        <v>181</v>
      </c>
      <c r="X38" s="51">
        <v>13</v>
      </c>
      <c r="Y38" s="51">
        <v>0</v>
      </c>
      <c r="Z38" s="51">
        <v>0</v>
      </c>
      <c r="AA38" s="51">
        <v>0</v>
      </c>
      <c r="AB38" s="51">
        <f t="shared" si="9"/>
        <v>935</v>
      </c>
      <c r="AC38" s="51">
        <v>219</v>
      </c>
      <c r="AD38" s="51">
        <v>509</v>
      </c>
      <c r="AE38" s="51">
        <f t="shared" si="10"/>
        <v>207</v>
      </c>
      <c r="AF38" s="51">
        <v>115</v>
      </c>
      <c r="AG38" s="51">
        <v>92</v>
      </c>
      <c r="AH38" s="51">
        <v>0</v>
      </c>
      <c r="AI38" s="51">
        <v>0</v>
      </c>
      <c r="AJ38" s="51">
        <v>0</v>
      </c>
    </row>
    <row r="39" spans="1:36" ht="13.5">
      <c r="A39" s="26" t="s">
        <v>95</v>
      </c>
      <c r="B39" s="49" t="s">
        <v>159</v>
      </c>
      <c r="C39" s="50" t="s">
        <v>160</v>
      </c>
      <c r="D39" s="51">
        <f t="shared" si="0"/>
        <v>592</v>
      </c>
      <c r="E39" s="51">
        <v>433</v>
      </c>
      <c r="F39" s="51">
        <f t="shared" si="6"/>
        <v>159</v>
      </c>
      <c r="G39" s="51">
        <v>74</v>
      </c>
      <c r="H39" s="51">
        <v>85</v>
      </c>
      <c r="I39" s="51">
        <v>0</v>
      </c>
      <c r="J39" s="51">
        <v>0</v>
      </c>
      <c r="K39" s="51">
        <v>0</v>
      </c>
      <c r="L39" s="51">
        <v>0</v>
      </c>
      <c r="M39" s="51">
        <f t="shared" si="7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445</v>
      </c>
      <c r="V39" s="51">
        <v>433</v>
      </c>
      <c r="W39" s="51">
        <v>12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75</v>
      </c>
      <c r="AC39" s="51">
        <v>0</v>
      </c>
      <c r="AD39" s="51">
        <v>52</v>
      </c>
      <c r="AE39" s="51">
        <f t="shared" si="10"/>
        <v>23</v>
      </c>
      <c r="AF39" s="51">
        <v>23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95</v>
      </c>
      <c r="B40" s="49" t="s">
        <v>161</v>
      </c>
      <c r="C40" s="50" t="s">
        <v>72</v>
      </c>
      <c r="D40" s="51">
        <f t="shared" si="0"/>
        <v>4147</v>
      </c>
      <c r="E40" s="51">
        <v>2443</v>
      </c>
      <c r="F40" s="51">
        <f t="shared" si="6"/>
        <v>1704</v>
      </c>
      <c r="G40" s="51">
        <v>354</v>
      </c>
      <c r="H40" s="51">
        <v>1350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7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2445</v>
      </c>
      <c r="V40" s="51">
        <v>2443</v>
      </c>
      <c r="W40" s="51">
        <v>2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753</v>
      </c>
      <c r="AC40" s="51">
        <v>0</v>
      </c>
      <c r="AD40" s="51">
        <v>294</v>
      </c>
      <c r="AE40" s="51">
        <f t="shared" si="10"/>
        <v>459</v>
      </c>
      <c r="AF40" s="51">
        <v>325</v>
      </c>
      <c r="AG40" s="51">
        <v>134</v>
      </c>
      <c r="AH40" s="51">
        <v>0</v>
      </c>
      <c r="AI40" s="51">
        <v>0</v>
      </c>
      <c r="AJ40" s="51">
        <v>0</v>
      </c>
    </row>
    <row r="41" spans="1:36" ht="13.5">
      <c r="A41" s="26" t="s">
        <v>95</v>
      </c>
      <c r="B41" s="49" t="s">
        <v>162</v>
      </c>
      <c r="C41" s="50" t="s">
        <v>163</v>
      </c>
      <c r="D41" s="51">
        <f t="shared" si="0"/>
        <v>806</v>
      </c>
      <c r="E41" s="51">
        <v>591</v>
      </c>
      <c r="F41" s="51">
        <f t="shared" si="6"/>
        <v>215</v>
      </c>
      <c r="G41" s="51">
        <v>84</v>
      </c>
      <c r="H41" s="51">
        <v>131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606</v>
      </c>
      <c r="V41" s="51">
        <v>591</v>
      </c>
      <c r="W41" s="51">
        <v>15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98</v>
      </c>
      <c r="AC41" s="51">
        <v>0</v>
      </c>
      <c r="AD41" s="51">
        <v>71</v>
      </c>
      <c r="AE41" s="51">
        <f t="shared" si="10"/>
        <v>27</v>
      </c>
      <c r="AF41" s="51">
        <v>27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95</v>
      </c>
      <c r="B42" s="49" t="s">
        <v>164</v>
      </c>
      <c r="C42" s="50" t="s">
        <v>165</v>
      </c>
      <c r="D42" s="51">
        <f t="shared" si="0"/>
        <v>359</v>
      </c>
      <c r="E42" s="51">
        <v>246</v>
      </c>
      <c r="F42" s="51">
        <f t="shared" si="6"/>
        <v>75</v>
      </c>
      <c r="G42" s="51">
        <v>0</v>
      </c>
      <c r="H42" s="51">
        <v>69</v>
      </c>
      <c r="I42" s="51">
        <v>0</v>
      </c>
      <c r="J42" s="51">
        <v>6</v>
      </c>
      <c r="K42" s="51">
        <v>0</v>
      </c>
      <c r="L42" s="51">
        <v>16</v>
      </c>
      <c r="M42" s="51">
        <f t="shared" si="7"/>
        <v>22</v>
      </c>
      <c r="N42" s="51">
        <v>0</v>
      </c>
      <c r="O42" s="51">
        <v>0</v>
      </c>
      <c r="P42" s="51">
        <v>22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246</v>
      </c>
      <c r="V42" s="51">
        <v>246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36</v>
      </c>
      <c r="AC42" s="51">
        <v>16</v>
      </c>
      <c r="AD42" s="51">
        <v>20</v>
      </c>
      <c r="AE42" s="51">
        <f t="shared" si="10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95</v>
      </c>
      <c r="B43" s="49" t="s">
        <v>166</v>
      </c>
      <c r="C43" s="50" t="s">
        <v>167</v>
      </c>
      <c r="D43" s="51">
        <f t="shared" si="0"/>
        <v>2352</v>
      </c>
      <c r="E43" s="51">
        <v>1956</v>
      </c>
      <c r="F43" s="51">
        <f t="shared" si="6"/>
        <v>292</v>
      </c>
      <c r="G43" s="51">
        <v>0</v>
      </c>
      <c r="H43" s="51">
        <v>292</v>
      </c>
      <c r="I43" s="51">
        <v>0</v>
      </c>
      <c r="J43" s="51">
        <v>0</v>
      </c>
      <c r="K43" s="51">
        <v>0</v>
      </c>
      <c r="L43" s="51">
        <v>1</v>
      </c>
      <c r="M43" s="51">
        <f t="shared" si="7"/>
        <v>103</v>
      </c>
      <c r="N43" s="51">
        <v>0</v>
      </c>
      <c r="O43" s="51">
        <v>52</v>
      </c>
      <c r="P43" s="51">
        <v>51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1956</v>
      </c>
      <c r="V43" s="51">
        <v>1956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222</v>
      </c>
      <c r="AC43" s="51">
        <v>1</v>
      </c>
      <c r="AD43" s="51">
        <v>220</v>
      </c>
      <c r="AE43" s="51">
        <f t="shared" si="10"/>
        <v>1</v>
      </c>
      <c r="AF43" s="51">
        <v>0</v>
      </c>
      <c r="AG43" s="51">
        <v>1</v>
      </c>
      <c r="AH43" s="51">
        <v>0</v>
      </c>
      <c r="AI43" s="51">
        <v>0</v>
      </c>
      <c r="AJ43" s="51">
        <v>0</v>
      </c>
    </row>
    <row r="44" spans="1:36" ht="13.5">
      <c r="A44" s="26" t="s">
        <v>95</v>
      </c>
      <c r="B44" s="49" t="s">
        <v>168</v>
      </c>
      <c r="C44" s="50" t="s">
        <v>169</v>
      </c>
      <c r="D44" s="51">
        <f t="shared" si="0"/>
        <v>4848</v>
      </c>
      <c r="E44" s="51">
        <v>3547</v>
      </c>
      <c r="F44" s="51">
        <f t="shared" si="6"/>
        <v>1301</v>
      </c>
      <c r="G44" s="51">
        <v>631</v>
      </c>
      <c r="H44" s="51">
        <v>670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3622</v>
      </c>
      <c r="V44" s="51">
        <v>3547</v>
      </c>
      <c r="W44" s="51">
        <v>75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566</v>
      </c>
      <c r="AC44" s="51">
        <v>0</v>
      </c>
      <c r="AD44" s="51">
        <v>427</v>
      </c>
      <c r="AE44" s="51">
        <f t="shared" si="10"/>
        <v>139</v>
      </c>
      <c r="AF44" s="51">
        <v>139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95</v>
      </c>
      <c r="B45" s="49" t="s">
        <v>170</v>
      </c>
      <c r="C45" s="50" t="s">
        <v>171</v>
      </c>
      <c r="D45" s="51">
        <f t="shared" si="0"/>
        <v>2640</v>
      </c>
      <c r="E45" s="51">
        <v>1920</v>
      </c>
      <c r="F45" s="51">
        <f t="shared" si="6"/>
        <v>720</v>
      </c>
      <c r="G45" s="51">
        <v>312</v>
      </c>
      <c r="H45" s="51">
        <v>408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1941</v>
      </c>
      <c r="V45" s="51">
        <v>1920</v>
      </c>
      <c r="W45" s="51">
        <v>21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271</v>
      </c>
      <c r="AC45" s="51">
        <v>0</v>
      </c>
      <c r="AD45" s="51">
        <v>231</v>
      </c>
      <c r="AE45" s="51">
        <f t="shared" si="10"/>
        <v>40</v>
      </c>
      <c r="AF45" s="51">
        <v>40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95</v>
      </c>
      <c r="B46" s="49" t="s">
        <v>172</v>
      </c>
      <c r="C46" s="50" t="s">
        <v>173</v>
      </c>
      <c r="D46" s="51">
        <f t="shared" si="0"/>
        <v>4589</v>
      </c>
      <c r="E46" s="51">
        <v>4020</v>
      </c>
      <c r="F46" s="51">
        <f t="shared" si="6"/>
        <v>569</v>
      </c>
      <c r="G46" s="51">
        <v>0</v>
      </c>
      <c r="H46" s="51">
        <v>569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4020</v>
      </c>
      <c r="V46" s="51">
        <v>4020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402</v>
      </c>
      <c r="AC46" s="51">
        <v>0</v>
      </c>
      <c r="AD46" s="51">
        <v>402</v>
      </c>
      <c r="AE46" s="51">
        <f t="shared" si="10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95</v>
      </c>
      <c r="B47" s="49" t="s">
        <v>174</v>
      </c>
      <c r="C47" s="50" t="s">
        <v>175</v>
      </c>
      <c r="D47" s="51">
        <f t="shared" si="0"/>
        <v>750</v>
      </c>
      <c r="E47" s="51">
        <v>0</v>
      </c>
      <c r="F47" s="51">
        <f t="shared" si="6"/>
        <v>657</v>
      </c>
      <c r="G47" s="51">
        <v>0</v>
      </c>
      <c r="H47" s="51">
        <v>22</v>
      </c>
      <c r="I47" s="51">
        <v>0</v>
      </c>
      <c r="J47" s="51">
        <v>635</v>
      </c>
      <c r="K47" s="51">
        <v>0</v>
      </c>
      <c r="L47" s="51">
        <v>70</v>
      </c>
      <c r="M47" s="51">
        <f t="shared" si="7"/>
        <v>23</v>
      </c>
      <c r="N47" s="51">
        <v>23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70</v>
      </c>
      <c r="AC47" s="51">
        <v>70</v>
      </c>
      <c r="AD47" s="51">
        <v>0</v>
      </c>
      <c r="AE47" s="51">
        <f t="shared" si="10"/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95</v>
      </c>
      <c r="B48" s="49" t="s">
        <v>176</v>
      </c>
      <c r="C48" s="50" t="s">
        <v>177</v>
      </c>
      <c r="D48" s="51">
        <f t="shared" si="0"/>
        <v>402</v>
      </c>
      <c r="E48" s="51">
        <v>281</v>
      </c>
      <c r="F48" s="51">
        <f t="shared" si="6"/>
        <v>41</v>
      </c>
      <c r="G48" s="51">
        <v>0</v>
      </c>
      <c r="H48" s="51">
        <v>41</v>
      </c>
      <c r="I48" s="51">
        <v>0</v>
      </c>
      <c r="J48" s="51">
        <v>0</v>
      </c>
      <c r="K48" s="51">
        <v>0</v>
      </c>
      <c r="L48" s="51">
        <v>80</v>
      </c>
      <c r="M48" s="51">
        <f t="shared" si="7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281</v>
      </c>
      <c r="V48" s="51">
        <v>281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112</v>
      </c>
      <c r="AC48" s="51">
        <v>80</v>
      </c>
      <c r="AD48" s="51">
        <v>32</v>
      </c>
      <c r="AE48" s="51">
        <f t="shared" si="10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95</v>
      </c>
      <c r="B49" s="49" t="s">
        <v>178</v>
      </c>
      <c r="C49" s="50" t="s">
        <v>179</v>
      </c>
      <c r="D49" s="51">
        <f t="shared" si="0"/>
        <v>471</v>
      </c>
      <c r="E49" s="51">
        <v>0</v>
      </c>
      <c r="F49" s="51">
        <f t="shared" si="6"/>
        <v>377</v>
      </c>
      <c r="G49" s="51">
        <v>0</v>
      </c>
      <c r="H49" s="51">
        <v>14</v>
      </c>
      <c r="I49" s="51">
        <v>0</v>
      </c>
      <c r="J49" s="51">
        <v>363</v>
      </c>
      <c r="K49" s="51">
        <v>0</v>
      </c>
      <c r="L49" s="51">
        <v>0</v>
      </c>
      <c r="M49" s="51">
        <f t="shared" si="7"/>
        <v>94</v>
      </c>
      <c r="N49" s="51">
        <v>15</v>
      </c>
      <c r="O49" s="51">
        <v>19</v>
      </c>
      <c r="P49" s="51">
        <v>0</v>
      </c>
      <c r="Q49" s="51">
        <v>0</v>
      </c>
      <c r="R49" s="51">
        <v>40</v>
      </c>
      <c r="S49" s="51">
        <v>20</v>
      </c>
      <c r="T49" s="51">
        <v>0</v>
      </c>
      <c r="U49" s="51">
        <f t="shared" si="8"/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0</v>
      </c>
      <c r="AC49" s="51">
        <v>0</v>
      </c>
      <c r="AD49" s="51">
        <v>0</v>
      </c>
      <c r="AE49" s="51">
        <f t="shared" si="10"/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95</v>
      </c>
      <c r="B50" s="49" t="s">
        <v>180</v>
      </c>
      <c r="C50" s="50" t="s">
        <v>181</v>
      </c>
      <c r="D50" s="51">
        <f t="shared" si="0"/>
        <v>880</v>
      </c>
      <c r="E50" s="51">
        <v>696</v>
      </c>
      <c r="F50" s="51">
        <f t="shared" si="6"/>
        <v>184</v>
      </c>
      <c r="G50" s="51">
        <v>121</v>
      </c>
      <c r="H50" s="51">
        <v>63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696</v>
      </c>
      <c r="V50" s="51">
        <v>696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86</v>
      </c>
      <c r="AC50" s="51">
        <v>0</v>
      </c>
      <c r="AD50" s="51">
        <v>86</v>
      </c>
      <c r="AE50" s="51">
        <f t="shared" si="10"/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95</v>
      </c>
      <c r="B51" s="49" t="s">
        <v>182</v>
      </c>
      <c r="C51" s="50" t="s">
        <v>183</v>
      </c>
      <c r="D51" s="51">
        <f t="shared" si="0"/>
        <v>689</v>
      </c>
      <c r="E51" s="51">
        <v>491</v>
      </c>
      <c r="F51" s="51">
        <f t="shared" si="6"/>
        <v>198</v>
      </c>
      <c r="G51" s="51">
        <v>90</v>
      </c>
      <c r="H51" s="51">
        <v>108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507</v>
      </c>
      <c r="V51" s="51">
        <v>491</v>
      </c>
      <c r="W51" s="51">
        <v>16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88</v>
      </c>
      <c r="AC51" s="51">
        <v>0</v>
      </c>
      <c r="AD51" s="51">
        <v>59</v>
      </c>
      <c r="AE51" s="51">
        <f t="shared" si="10"/>
        <v>29</v>
      </c>
      <c r="AF51" s="51">
        <v>29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95</v>
      </c>
      <c r="B52" s="49" t="s">
        <v>184</v>
      </c>
      <c r="C52" s="50" t="s">
        <v>185</v>
      </c>
      <c r="D52" s="51">
        <f t="shared" si="0"/>
        <v>1469</v>
      </c>
      <c r="E52" s="51">
        <v>953</v>
      </c>
      <c r="F52" s="51">
        <f t="shared" si="6"/>
        <v>242</v>
      </c>
      <c r="G52" s="51">
        <v>0</v>
      </c>
      <c r="H52" s="51">
        <v>176</v>
      </c>
      <c r="I52" s="51">
        <v>0</v>
      </c>
      <c r="J52" s="51">
        <v>0</v>
      </c>
      <c r="K52" s="51">
        <v>66</v>
      </c>
      <c r="L52" s="51">
        <v>0</v>
      </c>
      <c r="M52" s="51">
        <f t="shared" si="7"/>
        <v>274</v>
      </c>
      <c r="N52" s="51">
        <v>151</v>
      </c>
      <c r="O52" s="51">
        <v>0</v>
      </c>
      <c r="P52" s="51">
        <v>0</v>
      </c>
      <c r="Q52" s="51">
        <v>0</v>
      </c>
      <c r="R52" s="51">
        <v>0</v>
      </c>
      <c r="S52" s="51">
        <v>23</v>
      </c>
      <c r="T52" s="51">
        <v>100</v>
      </c>
      <c r="U52" s="51">
        <f t="shared" si="8"/>
        <v>1019</v>
      </c>
      <c r="V52" s="51">
        <v>953</v>
      </c>
      <c r="W52" s="51">
        <v>0</v>
      </c>
      <c r="X52" s="51">
        <v>0</v>
      </c>
      <c r="Y52" s="51">
        <v>0</v>
      </c>
      <c r="Z52" s="51">
        <v>0</v>
      </c>
      <c r="AA52" s="51">
        <v>66</v>
      </c>
      <c r="AB52" s="51">
        <f t="shared" si="9"/>
        <v>0</v>
      </c>
      <c r="AC52" s="51">
        <v>0</v>
      </c>
      <c r="AD52" s="51">
        <v>0</v>
      </c>
      <c r="AE52" s="51">
        <f t="shared" si="10"/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95</v>
      </c>
      <c r="B53" s="49" t="s">
        <v>186</v>
      </c>
      <c r="C53" s="50" t="s">
        <v>187</v>
      </c>
      <c r="D53" s="51">
        <f t="shared" si="0"/>
        <v>2161</v>
      </c>
      <c r="E53" s="51">
        <v>688</v>
      </c>
      <c r="F53" s="51">
        <f t="shared" si="6"/>
        <v>1</v>
      </c>
      <c r="G53" s="51">
        <v>0</v>
      </c>
      <c r="H53" s="51">
        <v>0</v>
      </c>
      <c r="I53" s="51">
        <v>0</v>
      </c>
      <c r="J53" s="51">
        <v>0</v>
      </c>
      <c r="K53" s="51">
        <v>1</v>
      </c>
      <c r="L53" s="51">
        <v>1429</v>
      </c>
      <c r="M53" s="51">
        <f t="shared" si="7"/>
        <v>43</v>
      </c>
      <c r="N53" s="51">
        <v>0</v>
      </c>
      <c r="O53" s="51">
        <v>16</v>
      </c>
      <c r="P53" s="51">
        <v>27</v>
      </c>
      <c r="Q53" s="51">
        <v>0</v>
      </c>
      <c r="R53" s="51">
        <v>0</v>
      </c>
      <c r="S53" s="51">
        <v>0</v>
      </c>
      <c r="T53" s="51">
        <v>0</v>
      </c>
      <c r="U53" s="51">
        <f t="shared" si="8"/>
        <v>688</v>
      </c>
      <c r="V53" s="51">
        <v>688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1464</v>
      </c>
      <c r="AC53" s="51">
        <v>1429</v>
      </c>
      <c r="AD53" s="51">
        <v>34</v>
      </c>
      <c r="AE53" s="51">
        <f t="shared" si="10"/>
        <v>1</v>
      </c>
      <c r="AF53" s="51">
        <v>0</v>
      </c>
      <c r="AG53" s="51">
        <v>0</v>
      </c>
      <c r="AH53" s="51">
        <v>0</v>
      </c>
      <c r="AI53" s="51">
        <v>0</v>
      </c>
      <c r="AJ53" s="51">
        <v>1</v>
      </c>
    </row>
    <row r="54" spans="1:36" ht="13.5">
      <c r="A54" s="26" t="s">
        <v>95</v>
      </c>
      <c r="B54" s="49" t="s">
        <v>188</v>
      </c>
      <c r="C54" s="50" t="s">
        <v>189</v>
      </c>
      <c r="D54" s="51">
        <f t="shared" si="0"/>
        <v>925</v>
      </c>
      <c r="E54" s="51">
        <v>733</v>
      </c>
      <c r="F54" s="51">
        <f t="shared" si="6"/>
        <v>155</v>
      </c>
      <c r="G54" s="51">
        <v>34</v>
      </c>
      <c r="H54" s="51">
        <v>0</v>
      </c>
      <c r="I54" s="51">
        <v>0</v>
      </c>
      <c r="J54" s="51">
        <v>0</v>
      </c>
      <c r="K54" s="51">
        <v>121</v>
      </c>
      <c r="L54" s="51">
        <v>0</v>
      </c>
      <c r="M54" s="51">
        <f t="shared" si="7"/>
        <v>37</v>
      </c>
      <c r="N54" s="51">
        <v>37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733</v>
      </c>
      <c r="V54" s="51">
        <v>733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209</v>
      </c>
      <c r="AC54" s="51">
        <v>0</v>
      </c>
      <c r="AD54" s="51">
        <v>54</v>
      </c>
      <c r="AE54" s="51">
        <f t="shared" si="10"/>
        <v>155</v>
      </c>
      <c r="AF54" s="51">
        <v>34</v>
      </c>
      <c r="AG54" s="51">
        <v>0</v>
      </c>
      <c r="AH54" s="51">
        <v>0</v>
      </c>
      <c r="AI54" s="51">
        <v>0</v>
      </c>
      <c r="AJ54" s="51">
        <v>121</v>
      </c>
    </row>
    <row r="55" spans="1:36" ht="13.5">
      <c r="A55" s="26" t="s">
        <v>95</v>
      </c>
      <c r="B55" s="49" t="s">
        <v>190</v>
      </c>
      <c r="C55" s="50" t="s">
        <v>191</v>
      </c>
      <c r="D55" s="51">
        <f t="shared" si="0"/>
        <v>2812</v>
      </c>
      <c r="E55" s="51">
        <v>2285</v>
      </c>
      <c r="F55" s="51">
        <f t="shared" si="6"/>
        <v>322</v>
      </c>
      <c r="G55" s="51">
        <v>322</v>
      </c>
      <c r="H55" s="51">
        <v>0</v>
      </c>
      <c r="I55" s="51">
        <v>0</v>
      </c>
      <c r="J55" s="51">
        <v>0</v>
      </c>
      <c r="K55" s="51">
        <v>0</v>
      </c>
      <c r="L55" s="51">
        <v>129</v>
      </c>
      <c r="M55" s="51">
        <f t="shared" si="7"/>
        <v>76</v>
      </c>
      <c r="N55" s="51">
        <v>0</v>
      </c>
      <c r="O55" s="51">
        <v>0</v>
      </c>
      <c r="P55" s="51">
        <v>69</v>
      </c>
      <c r="Q55" s="51">
        <v>7</v>
      </c>
      <c r="R55" s="51">
        <v>0</v>
      </c>
      <c r="S55" s="51">
        <v>0</v>
      </c>
      <c r="T55" s="51">
        <v>0</v>
      </c>
      <c r="U55" s="51">
        <f t="shared" si="8"/>
        <v>2315</v>
      </c>
      <c r="V55" s="51">
        <v>2285</v>
      </c>
      <c r="W55" s="51">
        <v>30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717</v>
      </c>
      <c r="AC55" s="51">
        <v>129</v>
      </c>
      <c r="AD55" s="51">
        <v>347</v>
      </c>
      <c r="AE55" s="51">
        <f t="shared" si="10"/>
        <v>241</v>
      </c>
      <c r="AF55" s="51">
        <v>241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95</v>
      </c>
      <c r="B56" s="49" t="s">
        <v>192</v>
      </c>
      <c r="C56" s="50" t="s">
        <v>193</v>
      </c>
      <c r="D56" s="51">
        <f t="shared" si="0"/>
        <v>3973</v>
      </c>
      <c r="E56" s="51">
        <v>1387</v>
      </c>
      <c r="F56" s="51">
        <f t="shared" si="6"/>
        <v>119</v>
      </c>
      <c r="G56" s="51">
        <v>0</v>
      </c>
      <c r="H56" s="51">
        <v>119</v>
      </c>
      <c r="I56" s="51">
        <v>0</v>
      </c>
      <c r="J56" s="51">
        <v>0</v>
      </c>
      <c r="K56" s="51">
        <v>0</v>
      </c>
      <c r="L56" s="51">
        <v>2467</v>
      </c>
      <c r="M56" s="51">
        <f t="shared" si="7"/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1387</v>
      </c>
      <c r="V56" s="51">
        <v>1387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2664</v>
      </c>
      <c r="AC56" s="51">
        <v>2467</v>
      </c>
      <c r="AD56" s="51">
        <v>197</v>
      </c>
      <c r="AE56" s="51">
        <f t="shared" si="10"/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95</v>
      </c>
      <c r="B57" s="49" t="s">
        <v>194</v>
      </c>
      <c r="C57" s="50" t="s">
        <v>195</v>
      </c>
      <c r="D57" s="51">
        <f t="shared" si="0"/>
        <v>947</v>
      </c>
      <c r="E57" s="51">
        <v>708</v>
      </c>
      <c r="F57" s="51">
        <f t="shared" si="6"/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24</v>
      </c>
      <c r="M57" s="51">
        <f t="shared" si="7"/>
        <v>215</v>
      </c>
      <c r="N57" s="51">
        <v>38</v>
      </c>
      <c r="O57" s="51">
        <v>177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708</v>
      </c>
      <c r="V57" s="51">
        <v>708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94</v>
      </c>
      <c r="AC57" s="51">
        <v>24</v>
      </c>
      <c r="AD57" s="51">
        <v>70</v>
      </c>
      <c r="AE57" s="51">
        <f t="shared" si="10"/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95</v>
      </c>
      <c r="B58" s="49" t="s">
        <v>196</v>
      </c>
      <c r="C58" s="50" t="s">
        <v>197</v>
      </c>
      <c r="D58" s="51">
        <f t="shared" si="0"/>
        <v>1093</v>
      </c>
      <c r="E58" s="51">
        <v>870</v>
      </c>
      <c r="F58" s="51">
        <f t="shared" si="6"/>
        <v>180</v>
      </c>
      <c r="G58" s="51">
        <v>40</v>
      </c>
      <c r="H58" s="51">
        <v>140</v>
      </c>
      <c r="I58" s="51">
        <v>0</v>
      </c>
      <c r="J58" s="51">
        <v>0</v>
      </c>
      <c r="K58" s="51">
        <v>0</v>
      </c>
      <c r="L58" s="51">
        <v>10</v>
      </c>
      <c r="M58" s="51">
        <f t="shared" si="7"/>
        <v>33</v>
      </c>
      <c r="N58" s="51">
        <v>7</v>
      </c>
      <c r="O58" s="51">
        <v>0</v>
      </c>
      <c r="P58" s="51">
        <v>25</v>
      </c>
      <c r="Q58" s="51">
        <v>1</v>
      </c>
      <c r="R58" s="51">
        <v>0</v>
      </c>
      <c r="S58" s="51">
        <v>0</v>
      </c>
      <c r="T58" s="51">
        <v>0</v>
      </c>
      <c r="U58" s="51">
        <f t="shared" si="8"/>
        <v>870</v>
      </c>
      <c r="V58" s="51">
        <v>870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95</v>
      </c>
      <c r="AC58" s="51">
        <v>10</v>
      </c>
      <c r="AD58" s="51">
        <v>85</v>
      </c>
      <c r="AE58" s="51">
        <f t="shared" si="10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95</v>
      </c>
      <c r="B59" s="49" t="s">
        <v>198</v>
      </c>
      <c r="C59" s="50" t="s">
        <v>199</v>
      </c>
      <c r="D59" s="51">
        <f t="shared" si="0"/>
        <v>110</v>
      </c>
      <c r="E59" s="51">
        <v>0</v>
      </c>
      <c r="F59" s="51">
        <f t="shared" si="6"/>
        <v>14</v>
      </c>
      <c r="G59" s="51">
        <v>0</v>
      </c>
      <c r="H59" s="51">
        <v>14</v>
      </c>
      <c r="I59" s="51">
        <v>0</v>
      </c>
      <c r="J59" s="51">
        <v>0</v>
      </c>
      <c r="K59" s="51">
        <v>0</v>
      </c>
      <c r="L59" s="51">
        <v>96</v>
      </c>
      <c r="M59" s="51">
        <f t="shared" si="7"/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96</v>
      </c>
      <c r="AC59" s="51">
        <v>96</v>
      </c>
      <c r="AD59" s="51">
        <v>0</v>
      </c>
      <c r="AE59" s="51">
        <f t="shared" si="10"/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79" t="s">
        <v>200</v>
      </c>
      <c r="B60" s="80"/>
      <c r="C60" s="81"/>
      <c r="D60" s="51">
        <f aca="true" t="shared" si="11" ref="D60:AJ60">SUM(D7:D59)</f>
        <v>328538</v>
      </c>
      <c r="E60" s="51">
        <f t="shared" si="11"/>
        <v>229300</v>
      </c>
      <c r="F60" s="51">
        <f t="shared" si="11"/>
        <v>37161</v>
      </c>
      <c r="G60" s="51">
        <f t="shared" si="11"/>
        <v>7099</v>
      </c>
      <c r="H60" s="51">
        <f t="shared" si="11"/>
        <v>27430</v>
      </c>
      <c r="I60" s="51">
        <f t="shared" si="11"/>
        <v>334</v>
      </c>
      <c r="J60" s="51">
        <f t="shared" si="11"/>
        <v>1004</v>
      </c>
      <c r="K60" s="51">
        <f t="shared" si="11"/>
        <v>1294</v>
      </c>
      <c r="L60" s="51">
        <f t="shared" si="11"/>
        <v>42006</v>
      </c>
      <c r="M60" s="51">
        <f t="shared" si="11"/>
        <v>20071</v>
      </c>
      <c r="N60" s="51">
        <f t="shared" si="11"/>
        <v>16741</v>
      </c>
      <c r="O60" s="51">
        <f t="shared" si="11"/>
        <v>529</v>
      </c>
      <c r="P60" s="51">
        <f t="shared" si="11"/>
        <v>726</v>
      </c>
      <c r="Q60" s="51">
        <f t="shared" si="11"/>
        <v>73</v>
      </c>
      <c r="R60" s="51">
        <f t="shared" si="11"/>
        <v>326</v>
      </c>
      <c r="S60" s="51">
        <f t="shared" si="11"/>
        <v>1567</v>
      </c>
      <c r="T60" s="51">
        <f t="shared" si="11"/>
        <v>109</v>
      </c>
      <c r="U60" s="51">
        <f t="shared" si="11"/>
        <v>232703</v>
      </c>
      <c r="V60" s="51">
        <f t="shared" si="11"/>
        <v>229300</v>
      </c>
      <c r="W60" s="51">
        <f t="shared" si="11"/>
        <v>2884</v>
      </c>
      <c r="X60" s="51">
        <f t="shared" si="11"/>
        <v>376</v>
      </c>
      <c r="Y60" s="51">
        <f t="shared" si="11"/>
        <v>77</v>
      </c>
      <c r="Z60" s="51">
        <f t="shared" si="11"/>
        <v>0</v>
      </c>
      <c r="AA60" s="51">
        <f t="shared" si="11"/>
        <v>66</v>
      </c>
      <c r="AB60" s="51">
        <f t="shared" si="11"/>
        <v>76667</v>
      </c>
      <c r="AC60" s="51">
        <f t="shared" si="11"/>
        <v>42006</v>
      </c>
      <c r="AD60" s="51">
        <f t="shared" si="11"/>
        <v>26307</v>
      </c>
      <c r="AE60" s="51">
        <f t="shared" si="11"/>
        <v>8354</v>
      </c>
      <c r="AF60" s="51">
        <f t="shared" si="11"/>
        <v>2357</v>
      </c>
      <c r="AG60" s="51">
        <f t="shared" si="11"/>
        <v>4769</v>
      </c>
      <c r="AH60" s="51">
        <f t="shared" si="11"/>
        <v>0</v>
      </c>
      <c r="AI60" s="51">
        <f t="shared" si="11"/>
        <v>0</v>
      </c>
      <c r="AJ60" s="51">
        <f t="shared" si="11"/>
        <v>1228</v>
      </c>
    </row>
  </sheetData>
  <mergeCells count="25">
    <mergeCell ref="A60:C60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35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38</v>
      </c>
      <c r="C2" s="62" t="s">
        <v>12</v>
      </c>
      <c r="D2" s="106" t="s">
        <v>89</v>
      </c>
      <c r="E2" s="104"/>
      <c r="F2" s="104"/>
      <c r="G2" s="104"/>
      <c r="H2" s="104"/>
      <c r="I2" s="104"/>
      <c r="J2" s="104"/>
      <c r="K2" s="105"/>
      <c r="L2" s="106" t="s">
        <v>202</v>
      </c>
      <c r="M2" s="104"/>
      <c r="N2" s="104"/>
      <c r="O2" s="104"/>
      <c r="P2" s="104"/>
      <c r="Q2" s="104"/>
      <c r="R2" s="104"/>
      <c r="S2" s="105"/>
      <c r="T2" s="100" t="s">
        <v>204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205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39</v>
      </c>
      <c r="G3" s="67" t="s">
        <v>19</v>
      </c>
      <c r="H3" s="67" t="s">
        <v>70</v>
      </c>
      <c r="I3" s="67" t="s">
        <v>71</v>
      </c>
      <c r="J3" s="99" t="s">
        <v>69</v>
      </c>
      <c r="K3" s="67" t="s">
        <v>40</v>
      </c>
      <c r="L3" s="63" t="s">
        <v>15</v>
      </c>
      <c r="M3" s="67" t="s">
        <v>18</v>
      </c>
      <c r="N3" s="67" t="s">
        <v>39</v>
      </c>
      <c r="O3" s="67" t="s">
        <v>19</v>
      </c>
      <c r="P3" s="67" t="s">
        <v>70</v>
      </c>
      <c r="Q3" s="67" t="s">
        <v>71</v>
      </c>
      <c r="R3" s="99" t="s">
        <v>69</v>
      </c>
      <c r="S3" s="67" t="s">
        <v>40</v>
      </c>
      <c r="T3" s="63" t="s">
        <v>15</v>
      </c>
      <c r="U3" s="67" t="s">
        <v>18</v>
      </c>
      <c r="V3" s="67" t="s">
        <v>39</v>
      </c>
      <c r="W3" s="67" t="s">
        <v>19</v>
      </c>
      <c r="X3" s="67" t="s">
        <v>70</v>
      </c>
      <c r="Y3" s="67" t="s">
        <v>71</v>
      </c>
      <c r="Z3" s="99" t="s">
        <v>69</v>
      </c>
      <c r="AA3" s="67" t="s">
        <v>40</v>
      </c>
      <c r="AB3" s="59" t="s">
        <v>206</v>
      </c>
      <c r="AC3" s="107"/>
      <c r="AD3" s="107"/>
      <c r="AE3" s="107"/>
      <c r="AF3" s="107"/>
      <c r="AG3" s="107"/>
      <c r="AH3" s="107"/>
      <c r="AI3" s="108"/>
      <c r="AJ3" s="59" t="s">
        <v>207</v>
      </c>
      <c r="AK3" s="83"/>
      <c r="AL3" s="83"/>
      <c r="AM3" s="83"/>
      <c r="AN3" s="83"/>
      <c r="AO3" s="83"/>
      <c r="AP3" s="83"/>
      <c r="AQ3" s="84"/>
      <c r="AR3" s="59" t="s">
        <v>208</v>
      </c>
      <c r="AS3" s="109"/>
      <c r="AT3" s="109"/>
      <c r="AU3" s="109"/>
      <c r="AV3" s="109"/>
      <c r="AW3" s="109"/>
      <c r="AX3" s="109"/>
      <c r="AY3" s="110"/>
      <c r="AZ3" s="59" t="s">
        <v>209</v>
      </c>
      <c r="BA3" s="107"/>
      <c r="BB3" s="107"/>
      <c r="BC3" s="107"/>
      <c r="BD3" s="107"/>
      <c r="BE3" s="107"/>
      <c r="BF3" s="107"/>
      <c r="BG3" s="108"/>
      <c r="BH3" s="59" t="s">
        <v>210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39</v>
      </c>
      <c r="BS3" s="67" t="s">
        <v>19</v>
      </c>
      <c r="BT3" s="67" t="s">
        <v>70</v>
      </c>
      <c r="BU3" s="67" t="s">
        <v>71</v>
      </c>
      <c r="BV3" s="99" t="s">
        <v>69</v>
      </c>
      <c r="BW3" s="67" t="s">
        <v>40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39</v>
      </c>
      <c r="AE4" s="67" t="s">
        <v>19</v>
      </c>
      <c r="AF4" s="67" t="s">
        <v>70</v>
      </c>
      <c r="AG4" s="67" t="s">
        <v>71</v>
      </c>
      <c r="AH4" s="99" t="s">
        <v>69</v>
      </c>
      <c r="AI4" s="67" t="s">
        <v>40</v>
      </c>
      <c r="AJ4" s="63" t="s">
        <v>15</v>
      </c>
      <c r="AK4" s="67" t="s">
        <v>18</v>
      </c>
      <c r="AL4" s="67" t="s">
        <v>39</v>
      </c>
      <c r="AM4" s="67" t="s">
        <v>19</v>
      </c>
      <c r="AN4" s="67" t="s">
        <v>70</v>
      </c>
      <c r="AO4" s="67" t="s">
        <v>71</v>
      </c>
      <c r="AP4" s="99" t="s">
        <v>69</v>
      </c>
      <c r="AQ4" s="67" t="s">
        <v>40</v>
      </c>
      <c r="AR4" s="63" t="s">
        <v>15</v>
      </c>
      <c r="AS4" s="67" t="s">
        <v>18</v>
      </c>
      <c r="AT4" s="67" t="s">
        <v>39</v>
      </c>
      <c r="AU4" s="67" t="s">
        <v>19</v>
      </c>
      <c r="AV4" s="67" t="s">
        <v>70</v>
      </c>
      <c r="AW4" s="67" t="s">
        <v>71</v>
      </c>
      <c r="AX4" s="99" t="s">
        <v>69</v>
      </c>
      <c r="AY4" s="67" t="s">
        <v>40</v>
      </c>
      <c r="AZ4" s="63" t="s">
        <v>15</v>
      </c>
      <c r="BA4" s="67" t="s">
        <v>18</v>
      </c>
      <c r="BB4" s="67" t="s">
        <v>39</v>
      </c>
      <c r="BC4" s="67" t="s">
        <v>19</v>
      </c>
      <c r="BD4" s="67" t="s">
        <v>70</v>
      </c>
      <c r="BE4" s="67" t="s">
        <v>71</v>
      </c>
      <c r="BF4" s="99" t="s">
        <v>69</v>
      </c>
      <c r="BG4" s="67" t="s">
        <v>40</v>
      </c>
      <c r="BH4" s="63" t="s">
        <v>15</v>
      </c>
      <c r="BI4" s="67" t="s">
        <v>18</v>
      </c>
      <c r="BJ4" s="67" t="s">
        <v>39</v>
      </c>
      <c r="BK4" s="67" t="s">
        <v>19</v>
      </c>
      <c r="BL4" s="67" t="s">
        <v>70</v>
      </c>
      <c r="BM4" s="67" t="s">
        <v>71</v>
      </c>
      <c r="BN4" s="99" t="s">
        <v>69</v>
      </c>
      <c r="BO4" s="67" t="s">
        <v>40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95</v>
      </c>
      <c r="B7" s="49" t="s">
        <v>96</v>
      </c>
      <c r="C7" s="50" t="s">
        <v>97</v>
      </c>
      <c r="D7" s="51">
        <f aca="true" t="shared" si="0" ref="D7:D59">SUM(E7:K7)</f>
        <v>21220</v>
      </c>
      <c r="E7" s="51">
        <f aca="true" t="shared" si="1" ref="E7:E33">M7+U7+BQ7</f>
        <v>11916</v>
      </c>
      <c r="F7" s="51">
        <f aca="true" t="shared" si="2" ref="F7:F33">N7+V7+BR7</f>
        <v>2922</v>
      </c>
      <c r="G7" s="51">
        <f aca="true" t="shared" si="3" ref="G7:G33">O7+W7+BS7</f>
        <v>2684</v>
      </c>
      <c r="H7" s="51">
        <f aca="true" t="shared" si="4" ref="H7:H33">P7+X7+BT7</f>
        <v>171</v>
      </c>
      <c r="I7" s="51">
        <f aca="true" t="shared" si="5" ref="I7:I33">Q7+Y7+BU7</f>
        <v>2217</v>
      </c>
      <c r="J7" s="51">
        <f aca="true" t="shared" si="6" ref="J7:J33">R7+Z7+BV7</f>
        <v>1158</v>
      </c>
      <c r="K7" s="51">
        <f aca="true" t="shared" si="7" ref="K7:K33">S7+AA7+BW7</f>
        <v>152</v>
      </c>
      <c r="L7" s="51">
        <f aca="true" t="shared" si="8" ref="L7:L33">SUM(M7:S7)</f>
        <v>12802</v>
      </c>
      <c r="M7" s="51">
        <v>11644</v>
      </c>
      <c r="N7" s="51">
        <v>0</v>
      </c>
      <c r="O7" s="51">
        <v>0</v>
      </c>
      <c r="P7" s="51">
        <v>0</v>
      </c>
      <c r="Q7" s="51">
        <v>0</v>
      </c>
      <c r="R7" s="51">
        <v>1158</v>
      </c>
      <c r="S7" s="51">
        <v>0</v>
      </c>
      <c r="T7" s="51">
        <f aca="true" t="shared" si="9" ref="T7:T33">SUM(U7:AA7)</f>
        <v>8418</v>
      </c>
      <c r="U7" s="51">
        <f aca="true" t="shared" si="10" ref="U7:U33">AC7+AK7+AS7+BA7+BI7</f>
        <v>272</v>
      </c>
      <c r="V7" s="51">
        <f aca="true" t="shared" si="11" ref="V7:V33">AD7+AL7+AT7+BB7+BJ7</f>
        <v>2922</v>
      </c>
      <c r="W7" s="51">
        <f aca="true" t="shared" si="12" ref="W7:W33">AE7+AM7+AU7+BC7+BK7</f>
        <v>2684</v>
      </c>
      <c r="X7" s="51">
        <f aca="true" t="shared" si="13" ref="X7:X33">AF7+AN7+AV7+BD7+BL7</f>
        <v>171</v>
      </c>
      <c r="Y7" s="51">
        <f aca="true" t="shared" si="14" ref="Y7:Y33">AG7+AO7+AW7+BE7+BM7</f>
        <v>2217</v>
      </c>
      <c r="Z7" s="51">
        <f aca="true" t="shared" si="15" ref="Z7:Z33">AH7+AP7+AX7+BF7+BN7</f>
        <v>0</v>
      </c>
      <c r="AA7" s="51">
        <f aca="true" t="shared" si="16" ref="AA7:AA33">AI7+AQ7+AY7+BG7+BO7</f>
        <v>152</v>
      </c>
      <c r="AB7" s="51">
        <f aca="true" t="shared" si="17" ref="AB7:AB33">SUM(AC7:AI7)</f>
        <v>272</v>
      </c>
      <c r="AC7" s="51">
        <v>272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33"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33">SUM(AS7:AY7)</f>
        <v>8146</v>
      </c>
      <c r="AS7" s="51">
        <v>0</v>
      </c>
      <c r="AT7" s="51">
        <v>2922</v>
      </c>
      <c r="AU7" s="51">
        <v>2684</v>
      </c>
      <c r="AV7" s="51">
        <v>171</v>
      </c>
      <c r="AW7" s="51">
        <v>2217</v>
      </c>
      <c r="AX7" s="51">
        <v>0</v>
      </c>
      <c r="AY7" s="51">
        <v>152</v>
      </c>
      <c r="AZ7" s="51">
        <f aca="true" t="shared" si="20" ref="AZ7:AZ33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33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33">SUM(BQ7:BW7)</f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95</v>
      </c>
      <c r="B8" s="49" t="s">
        <v>98</v>
      </c>
      <c r="C8" s="50" t="s">
        <v>99</v>
      </c>
      <c r="D8" s="51">
        <f t="shared" si="0"/>
        <v>1492</v>
      </c>
      <c r="E8" s="51">
        <f t="shared" si="1"/>
        <v>538</v>
      </c>
      <c r="F8" s="51">
        <f t="shared" si="2"/>
        <v>426</v>
      </c>
      <c r="G8" s="51">
        <f t="shared" si="3"/>
        <v>207</v>
      </c>
      <c r="H8" s="51">
        <f t="shared" si="4"/>
        <v>35</v>
      </c>
      <c r="I8" s="51">
        <f t="shared" si="5"/>
        <v>224</v>
      </c>
      <c r="J8" s="51">
        <f t="shared" si="6"/>
        <v>62</v>
      </c>
      <c r="K8" s="51">
        <f t="shared" si="7"/>
        <v>0</v>
      </c>
      <c r="L8" s="51">
        <f t="shared" si="8"/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1484</v>
      </c>
      <c r="U8" s="51">
        <f t="shared" si="10"/>
        <v>535</v>
      </c>
      <c r="V8" s="51">
        <f t="shared" si="11"/>
        <v>422</v>
      </c>
      <c r="W8" s="51">
        <f t="shared" si="12"/>
        <v>206</v>
      </c>
      <c r="X8" s="51">
        <f t="shared" si="13"/>
        <v>35</v>
      </c>
      <c r="Y8" s="51">
        <f t="shared" si="14"/>
        <v>224</v>
      </c>
      <c r="Z8" s="51">
        <f t="shared" si="15"/>
        <v>62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1484</v>
      </c>
      <c r="AS8" s="51">
        <v>535</v>
      </c>
      <c r="AT8" s="51">
        <v>422</v>
      </c>
      <c r="AU8" s="51">
        <v>206</v>
      </c>
      <c r="AV8" s="51">
        <v>35</v>
      </c>
      <c r="AW8" s="51">
        <v>224</v>
      </c>
      <c r="AX8" s="51">
        <v>62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8</v>
      </c>
      <c r="BQ8" s="51">
        <v>3</v>
      </c>
      <c r="BR8" s="51">
        <v>4</v>
      </c>
      <c r="BS8" s="51">
        <v>1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95</v>
      </c>
      <c r="B9" s="49" t="s">
        <v>100</v>
      </c>
      <c r="C9" s="50" t="s">
        <v>101</v>
      </c>
      <c r="D9" s="51">
        <f t="shared" si="0"/>
        <v>2011</v>
      </c>
      <c r="E9" s="51">
        <f t="shared" si="1"/>
        <v>1089</v>
      </c>
      <c r="F9" s="51">
        <f t="shared" si="2"/>
        <v>424</v>
      </c>
      <c r="G9" s="51">
        <f t="shared" si="3"/>
        <v>226</v>
      </c>
      <c r="H9" s="51">
        <f t="shared" si="4"/>
        <v>50</v>
      </c>
      <c r="I9" s="51">
        <f t="shared" si="5"/>
        <v>111</v>
      </c>
      <c r="J9" s="51">
        <f t="shared" si="6"/>
        <v>97</v>
      </c>
      <c r="K9" s="51">
        <f t="shared" si="7"/>
        <v>14</v>
      </c>
      <c r="L9" s="51">
        <f t="shared" si="8"/>
        <v>1186</v>
      </c>
      <c r="M9" s="51">
        <v>1089</v>
      </c>
      <c r="N9" s="51">
        <v>0</v>
      </c>
      <c r="O9" s="51">
        <v>0</v>
      </c>
      <c r="P9" s="51">
        <v>0</v>
      </c>
      <c r="Q9" s="51">
        <v>0</v>
      </c>
      <c r="R9" s="51">
        <v>97</v>
      </c>
      <c r="S9" s="51">
        <v>0</v>
      </c>
      <c r="T9" s="51">
        <f t="shared" si="9"/>
        <v>825</v>
      </c>
      <c r="U9" s="51">
        <f t="shared" si="10"/>
        <v>0</v>
      </c>
      <c r="V9" s="51">
        <f t="shared" si="11"/>
        <v>424</v>
      </c>
      <c r="W9" s="51">
        <f t="shared" si="12"/>
        <v>226</v>
      </c>
      <c r="X9" s="51">
        <f t="shared" si="13"/>
        <v>50</v>
      </c>
      <c r="Y9" s="51">
        <f t="shared" si="14"/>
        <v>111</v>
      </c>
      <c r="Z9" s="51">
        <f t="shared" si="15"/>
        <v>0</v>
      </c>
      <c r="AA9" s="51">
        <f t="shared" si="16"/>
        <v>14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825</v>
      </c>
      <c r="AS9" s="51">
        <v>0</v>
      </c>
      <c r="AT9" s="51">
        <v>424</v>
      </c>
      <c r="AU9" s="51">
        <v>226</v>
      </c>
      <c r="AV9" s="51">
        <v>50</v>
      </c>
      <c r="AW9" s="51">
        <v>111</v>
      </c>
      <c r="AX9" s="51">
        <v>0</v>
      </c>
      <c r="AY9" s="51">
        <v>14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95</v>
      </c>
      <c r="B10" s="49" t="s">
        <v>102</v>
      </c>
      <c r="C10" s="50" t="s">
        <v>103</v>
      </c>
      <c r="D10" s="51">
        <f t="shared" si="0"/>
        <v>3417</v>
      </c>
      <c r="E10" s="51">
        <f t="shared" si="1"/>
        <v>1836</v>
      </c>
      <c r="F10" s="51">
        <f t="shared" si="2"/>
        <v>973</v>
      </c>
      <c r="G10" s="51">
        <f t="shared" si="3"/>
        <v>483</v>
      </c>
      <c r="H10" s="51">
        <f t="shared" si="4"/>
        <v>0</v>
      </c>
      <c r="I10" s="51">
        <f t="shared" si="5"/>
        <v>0</v>
      </c>
      <c r="J10" s="51">
        <f t="shared" si="6"/>
        <v>125</v>
      </c>
      <c r="K10" s="51">
        <f t="shared" si="7"/>
        <v>0</v>
      </c>
      <c r="L10" s="51">
        <f t="shared" si="8"/>
        <v>1762</v>
      </c>
      <c r="M10" s="51">
        <v>1646</v>
      </c>
      <c r="N10" s="51">
        <v>0</v>
      </c>
      <c r="O10" s="51">
        <v>0</v>
      </c>
      <c r="P10" s="51">
        <v>0</v>
      </c>
      <c r="Q10" s="51">
        <v>0</v>
      </c>
      <c r="R10" s="51">
        <v>116</v>
      </c>
      <c r="S10" s="51">
        <v>0</v>
      </c>
      <c r="T10" s="51">
        <f t="shared" si="9"/>
        <v>1426</v>
      </c>
      <c r="U10" s="51">
        <f t="shared" si="10"/>
        <v>0</v>
      </c>
      <c r="V10" s="51">
        <f t="shared" si="11"/>
        <v>964</v>
      </c>
      <c r="W10" s="51">
        <f t="shared" si="12"/>
        <v>462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1426</v>
      </c>
      <c r="AS10" s="51">
        <v>0</v>
      </c>
      <c r="AT10" s="51">
        <v>964</v>
      </c>
      <c r="AU10" s="51">
        <v>462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229</v>
      </c>
      <c r="BQ10" s="51">
        <v>190</v>
      </c>
      <c r="BR10" s="51">
        <v>9</v>
      </c>
      <c r="BS10" s="51">
        <v>21</v>
      </c>
      <c r="BT10" s="51">
        <v>0</v>
      </c>
      <c r="BU10" s="51">
        <v>0</v>
      </c>
      <c r="BV10" s="51">
        <v>9</v>
      </c>
      <c r="BW10" s="51">
        <v>0</v>
      </c>
    </row>
    <row r="11" spans="1:75" ht="13.5">
      <c r="A11" s="26" t="s">
        <v>95</v>
      </c>
      <c r="B11" s="49" t="s">
        <v>104</v>
      </c>
      <c r="C11" s="50" t="s">
        <v>105</v>
      </c>
      <c r="D11" s="51">
        <f t="shared" si="0"/>
        <v>1941</v>
      </c>
      <c r="E11" s="51">
        <f t="shared" si="1"/>
        <v>1081</v>
      </c>
      <c r="F11" s="51">
        <f t="shared" si="2"/>
        <v>363</v>
      </c>
      <c r="G11" s="51">
        <f t="shared" si="3"/>
        <v>297</v>
      </c>
      <c r="H11" s="51">
        <f t="shared" si="4"/>
        <v>54</v>
      </c>
      <c r="I11" s="51">
        <f t="shared" si="5"/>
        <v>16</v>
      </c>
      <c r="J11" s="51">
        <f t="shared" si="6"/>
        <v>116</v>
      </c>
      <c r="K11" s="51">
        <f t="shared" si="7"/>
        <v>14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1941</v>
      </c>
      <c r="U11" s="51">
        <f t="shared" si="10"/>
        <v>1081</v>
      </c>
      <c r="V11" s="51">
        <f t="shared" si="11"/>
        <v>363</v>
      </c>
      <c r="W11" s="51">
        <f t="shared" si="12"/>
        <v>297</v>
      </c>
      <c r="X11" s="51">
        <f t="shared" si="13"/>
        <v>54</v>
      </c>
      <c r="Y11" s="51">
        <f t="shared" si="14"/>
        <v>16</v>
      </c>
      <c r="Z11" s="51">
        <f t="shared" si="15"/>
        <v>116</v>
      </c>
      <c r="AA11" s="51">
        <f t="shared" si="16"/>
        <v>14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363</v>
      </c>
      <c r="AK11" s="51">
        <v>0</v>
      </c>
      <c r="AL11" s="51">
        <v>363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1578</v>
      </c>
      <c r="AS11" s="51">
        <v>1081</v>
      </c>
      <c r="AT11" s="51">
        <v>0</v>
      </c>
      <c r="AU11" s="51">
        <v>297</v>
      </c>
      <c r="AV11" s="51">
        <v>54</v>
      </c>
      <c r="AW11" s="51">
        <v>16</v>
      </c>
      <c r="AX11" s="51">
        <v>116</v>
      </c>
      <c r="AY11" s="51">
        <v>14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95</v>
      </c>
      <c r="B12" s="49" t="s">
        <v>106</v>
      </c>
      <c r="C12" s="50" t="s">
        <v>107</v>
      </c>
      <c r="D12" s="51">
        <f t="shared" si="0"/>
        <v>716</v>
      </c>
      <c r="E12" s="51">
        <f t="shared" si="1"/>
        <v>320</v>
      </c>
      <c r="F12" s="51">
        <f t="shared" si="2"/>
        <v>108</v>
      </c>
      <c r="G12" s="51">
        <f t="shared" si="3"/>
        <v>237</v>
      </c>
      <c r="H12" s="51">
        <f t="shared" si="4"/>
        <v>37</v>
      </c>
      <c r="I12" s="51">
        <f t="shared" si="5"/>
        <v>0</v>
      </c>
      <c r="J12" s="51">
        <f t="shared" si="6"/>
        <v>14</v>
      </c>
      <c r="K12" s="51">
        <f t="shared" si="7"/>
        <v>0</v>
      </c>
      <c r="L12" s="51">
        <f t="shared" si="8"/>
        <v>334</v>
      </c>
      <c r="M12" s="51">
        <v>320</v>
      </c>
      <c r="N12" s="51">
        <v>0</v>
      </c>
      <c r="O12" s="51">
        <v>0</v>
      </c>
      <c r="P12" s="51">
        <v>0</v>
      </c>
      <c r="Q12" s="51">
        <v>0</v>
      </c>
      <c r="R12" s="51">
        <v>14</v>
      </c>
      <c r="S12" s="51">
        <v>0</v>
      </c>
      <c r="T12" s="51">
        <f t="shared" si="9"/>
        <v>382</v>
      </c>
      <c r="U12" s="51">
        <f t="shared" si="10"/>
        <v>0</v>
      </c>
      <c r="V12" s="51">
        <f t="shared" si="11"/>
        <v>108</v>
      </c>
      <c r="W12" s="51">
        <f t="shared" si="12"/>
        <v>237</v>
      </c>
      <c r="X12" s="51">
        <f t="shared" si="13"/>
        <v>37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382</v>
      </c>
      <c r="AS12" s="51">
        <v>0</v>
      </c>
      <c r="AT12" s="51">
        <v>108</v>
      </c>
      <c r="AU12" s="51">
        <v>237</v>
      </c>
      <c r="AV12" s="51">
        <v>37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95</v>
      </c>
      <c r="B13" s="49" t="s">
        <v>108</v>
      </c>
      <c r="C13" s="50" t="s">
        <v>109</v>
      </c>
      <c r="D13" s="51">
        <f t="shared" si="0"/>
        <v>361</v>
      </c>
      <c r="E13" s="51">
        <f t="shared" si="1"/>
        <v>119</v>
      </c>
      <c r="F13" s="51">
        <f t="shared" si="2"/>
        <v>144</v>
      </c>
      <c r="G13" s="51">
        <f t="shared" si="3"/>
        <v>84</v>
      </c>
      <c r="H13" s="51">
        <f t="shared" si="4"/>
        <v>14</v>
      </c>
      <c r="I13" s="51">
        <f t="shared" si="5"/>
        <v>0</v>
      </c>
      <c r="J13" s="51">
        <f t="shared" si="6"/>
        <v>0</v>
      </c>
      <c r="K13" s="51">
        <f t="shared" si="7"/>
        <v>0</v>
      </c>
      <c r="L13" s="51">
        <f t="shared" si="8"/>
        <v>101</v>
      </c>
      <c r="M13" s="51">
        <v>3</v>
      </c>
      <c r="N13" s="51">
        <v>0</v>
      </c>
      <c r="O13" s="51">
        <v>84</v>
      </c>
      <c r="P13" s="51">
        <v>14</v>
      </c>
      <c r="Q13" s="51">
        <v>0</v>
      </c>
      <c r="R13" s="51">
        <v>0</v>
      </c>
      <c r="S13" s="51">
        <v>0</v>
      </c>
      <c r="T13" s="51">
        <f t="shared" si="9"/>
        <v>144</v>
      </c>
      <c r="U13" s="51">
        <f t="shared" si="10"/>
        <v>0</v>
      </c>
      <c r="V13" s="51">
        <f t="shared" si="11"/>
        <v>144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144</v>
      </c>
      <c r="AK13" s="51">
        <v>0</v>
      </c>
      <c r="AL13" s="51">
        <v>144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116</v>
      </c>
      <c r="BQ13" s="51">
        <v>116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95</v>
      </c>
      <c r="B14" s="49" t="s">
        <v>110</v>
      </c>
      <c r="C14" s="50" t="s">
        <v>111</v>
      </c>
      <c r="D14" s="51">
        <f t="shared" si="0"/>
        <v>378</v>
      </c>
      <c r="E14" s="51">
        <f t="shared" si="1"/>
        <v>1</v>
      </c>
      <c r="F14" s="51">
        <f t="shared" si="2"/>
        <v>130</v>
      </c>
      <c r="G14" s="51">
        <f t="shared" si="3"/>
        <v>216</v>
      </c>
      <c r="H14" s="51">
        <f t="shared" si="4"/>
        <v>31</v>
      </c>
      <c r="I14" s="51">
        <f t="shared" si="5"/>
        <v>0</v>
      </c>
      <c r="J14" s="51">
        <f t="shared" si="6"/>
        <v>0</v>
      </c>
      <c r="K14" s="51">
        <f t="shared" si="7"/>
        <v>0</v>
      </c>
      <c r="L14" s="51">
        <f t="shared" si="8"/>
        <v>248</v>
      </c>
      <c r="M14" s="51">
        <v>1</v>
      </c>
      <c r="N14" s="51">
        <v>0</v>
      </c>
      <c r="O14" s="51">
        <v>216</v>
      </c>
      <c r="P14" s="51">
        <v>31</v>
      </c>
      <c r="Q14" s="51">
        <v>0</v>
      </c>
      <c r="R14" s="51">
        <v>0</v>
      </c>
      <c r="S14" s="51">
        <v>0</v>
      </c>
      <c r="T14" s="51">
        <f t="shared" si="9"/>
        <v>130</v>
      </c>
      <c r="U14" s="51">
        <f t="shared" si="10"/>
        <v>0</v>
      </c>
      <c r="V14" s="51">
        <f t="shared" si="11"/>
        <v>130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130</v>
      </c>
      <c r="AS14" s="51">
        <v>0</v>
      </c>
      <c r="AT14" s="51">
        <v>130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95</v>
      </c>
      <c r="B15" s="49" t="s">
        <v>112</v>
      </c>
      <c r="C15" s="50" t="s">
        <v>113</v>
      </c>
      <c r="D15" s="51">
        <f t="shared" si="0"/>
        <v>93</v>
      </c>
      <c r="E15" s="51">
        <f t="shared" si="1"/>
        <v>0</v>
      </c>
      <c r="F15" s="51">
        <f t="shared" si="2"/>
        <v>93</v>
      </c>
      <c r="G15" s="51">
        <f t="shared" si="3"/>
        <v>0</v>
      </c>
      <c r="H15" s="51">
        <f t="shared" si="4"/>
        <v>0</v>
      </c>
      <c r="I15" s="51">
        <f t="shared" si="5"/>
        <v>0</v>
      </c>
      <c r="J15" s="51">
        <f t="shared" si="6"/>
        <v>0</v>
      </c>
      <c r="K15" s="51">
        <f t="shared" si="7"/>
        <v>0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93</v>
      </c>
      <c r="U15" s="51">
        <f t="shared" si="10"/>
        <v>0</v>
      </c>
      <c r="V15" s="51">
        <f t="shared" si="11"/>
        <v>93</v>
      </c>
      <c r="W15" s="51">
        <f t="shared" si="12"/>
        <v>0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93</v>
      </c>
      <c r="AS15" s="51">
        <v>0</v>
      </c>
      <c r="AT15" s="51">
        <v>93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95</v>
      </c>
      <c r="B16" s="49" t="s">
        <v>114</v>
      </c>
      <c r="C16" s="50" t="s">
        <v>115</v>
      </c>
      <c r="D16" s="51">
        <f t="shared" si="0"/>
        <v>262</v>
      </c>
      <c r="E16" s="51">
        <f t="shared" si="1"/>
        <v>95</v>
      </c>
      <c r="F16" s="51">
        <f t="shared" si="2"/>
        <v>76</v>
      </c>
      <c r="G16" s="51">
        <f t="shared" si="3"/>
        <v>36</v>
      </c>
      <c r="H16" s="51">
        <f t="shared" si="4"/>
        <v>6</v>
      </c>
      <c r="I16" s="51">
        <f t="shared" si="5"/>
        <v>39</v>
      </c>
      <c r="J16" s="51">
        <f t="shared" si="6"/>
        <v>10</v>
      </c>
      <c r="K16" s="51">
        <f t="shared" si="7"/>
        <v>0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262</v>
      </c>
      <c r="U16" s="51">
        <f t="shared" si="10"/>
        <v>95</v>
      </c>
      <c r="V16" s="51">
        <f t="shared" si="11"/>
        <v>76</v>
      </c>
      <c r="W16" s="51">
        <f t="shared" si="12"/>
        <v>36</v>
      </c>
      <c r="X16" s="51">
        <f t="shared" si="13"/>
        <v>6</v>
      </c>
      <c r="Y16" s="51">
        <f t="shared" si="14"/>
        <v>39</v>
      </c>
      <c r="Z16" s="51">
        <f t="shared" si="15"/>
        <v>10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262</v>
      </c>
      <c r="AS16" s="51">
        <v>95</v>
      </c>
      <c r="AT16" s="51">
        <v>76</v>
      </c>
      <c r="AU16" s="51">
        <v>36</v>
      </c>
      <c r="AV16" s="51">
        <v>6</v>
      </c>
      <c r="AW16" s="51">
        <v>39</v>
      </c>
      <c r="AX16" s="51">
        <v>10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95</v>
      </c>
      <c r="B17" s="49" t="s">
        <v>116</v>
      </c>
      <c r="C17" s="50" t="s">
        <v>117</v>
      </c>
      <c r="D17" s="51">
        <f t="shared" si="0"/>
        <v>296</v>
      </c>
      <c r="E17" s="51">
        <f t="shared" si="1"/>
        <v>113</v>
      </c>
      <c r="F17" s="51">
        <f t="shared" si="2"/>
        <v>129</v>
      </c>
      <c r="G17" s="51">
        <f t="shared" si="3"/>
        <v>29</v>
      </c>
      <c r="H17" s="51">
        <f t="shared" si="4"/>
        <v>7</v>
      </c>
      <c r="I17" s="51">
        <f t="shared" si="5"/>
        <v>12</v>
      </c>
      <c r="J17" s="51">
        <f t="shared" si="6"/>
        <v>6</v>
      </c>
      <c r="K17" s="51">
        <f t="shared" si="7"/>
        <v>0</v>
      </c>
      <c r="L17" s="51">
        <f t="shared" si="8"/>
        <v>146</v>
      </c>
      <c r="M17" s="51">
        <v>113</v>
      </c>
      <c r="N17" s="51">
        <v>0</v>
      </c>
      <c r="O17" s="51">
        <v>27</v>
      </c>
      <c r="P17" s="51">
        <v>0</v>
      </c>
      <c r="Q17" s="51">
        <v>0</v>
      </c>
      <c r="R17" s="51">
        <v>6</v>
      </c>
      <c r="S17" s="51">
        <v>0</v>
      </c>
      <c r="T17" s="51">
        <f t="shared" si="9"/>
        <v>150</v>
      </c>
      <c r="U17" s="51">
        <f t="shared" si="10"/>
        <v>0</v>
      </c>
      <c r="V17" s="51">
        <f t="shared" si="11"/>
        <v>129</v>
      </c>
      <c r="W17" s="51">
        <f t="shared" si="12"/>
        <v>2</v>
      </c>
      <c r="X17" s="51">
        <f t="shared" si="13"/>
        <v>7</v>
      </c>
      <c r="Y17" s="51">
        <f t="shared" si="14"/>
        <v>12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5</v>
      </c>
      <c r="AK17" s="51">
        <v>0</v>
      </c>
      <c r="AL17" s="51">
        <v>3</v>
      </c>
      <c r="AM17" s="51">
        <v>2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145</v>
      </c>
      <c r="AS17" s="51">
        <v>0</v>
      </c>
      <c r="AT17" s="51">
        <v>126</v>
      </c>
      <c r="AU17" s="51">
        <v>0</v>
      </c>
      <c r="AV17" s="51">
        <v>7</v>
      </c>
      <c r="AW17" s="51">
        <v>12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95</v>
      </c>
      <c r="B18" s="49" t="s">
        <v>118</v>
      </c>
      <c r="C18" s="50" t="s">
        <v>119</v>
      </c>
      <c r="D18" s="51">
        <f t="shared" si="0"/>
        <v>201</v>
      </c>
      <c r="E18" s="51">
        <f t="shared" si="1"/>
        <v>82</v>
      </c>
      <c r="F18" s="51">
        <f t="shared" si="2"/>
        <v>73</v>
      </c>
      <c r="G18" s="51">
        <f t="shared" si="3"/>
        <v>32</v>
      </c>
      <c r="H18" s="51">
        <f t="shared" si="4"/>
        <v>4</v>
      </c>
      <c r="I18" s="51">
        <f t="shared" si="5"/>
        <v>5</v>
      </c>
      <c r="J18" s="51">
        <f t="shared" si="6"/>
        <v>5</v>
      </c>
      <c r="K18" s="51">
        <f t="shared" si="7"/>
        <v>0</v>
      </c>
      <c r="L18" s="51">
        <f t="shared" si="8"/>
        <v>117</v>
      </c>
      <c r="M18" s="51">
        <v>82</v>
      </c>
      <c r="N18" s="51">
        <v>0</v>
      </c>
      <c r="O18" s="51">
        <v>30</v>
      </c>
      <c r="P18" s="51">
        <v>0</v>
      </c>
      <c r="Q18" s="51">
        <v>0</v>
      </c>
      <c r="R18" s="51">
        <v>5</v>
      </c>
      <c r="S18" s="51">
        <v>0</v>
      </c>
      <c r="T18" s="51">
        <f t="shared" si="9"/>
        <v>84</v>
      </c>
      <c r="U18" s="51">
        <f t="shared" si="10"/>
        <v>0</v>
      </c>
      <c r="V18" s="51">
        <f t="shared" si="11"/>
        <v>73</v>
      </c>
      <c r="W18" s="51">
        <f t="shared" si="12"/>
        <v>2</v>
      </c>
      <c r="X18" s="51">
        <f t="shared" si="13"/>
        <v>4</v>
      </c>
      <c r="Y18" s="51">
        <f t="shared" si="14"/>
        <v>5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4</v>
      </c>
      <c r="AK18" s="51">
        <v>0</v>
      </c>
      <c r="AL18" s="51">
        <v>2</v>
      </c>
      <c r="AM18" s="51">
        <v>2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80</v>
      </c>
      <c r="AS18" s="51">
        <v>0</v>
      </c>
      <c r="AT18" s="51">
        <v>71</v>
      </c>
      <c r="AU18" s="51">
        <v>0</v>
      </c>
      <c r="AV18" s="51">
        <v>4</v>
      </c>
      <c r="AW18" s="51">
        <v>5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95</v>
      </c>
      <c r="B19" s="49" t="s">
        <v>120</v>
      </c>
      <c r="C19" s="50" t="s">
        <v>201</v>
      </c>
      <c r="D19" s="51">
        <f t="shared" si="0"/>
        <v>206</v>
      </c>
      <c r="E19" s="51">
        <f t="shared" si="1"/>
        <v>0</v>
      </c>
      <c r="F19" s="51">
        <f t="shared" si="2"/>
        <v>154</v>
      </c>
      <c r="G19" s="51">
        <f t="shared" si="3"/>
        <v>40</v>
      </c>
      <c r="H19" s="51">
        <f t="shared" si="4"/>
        <v>4</v>
      </c>
      <c r="I19" s="51">
        <f t="shared" si="5"/>
        <v>6</v>
      </c>
      <c r="J19" s="51">
        <f t="shared" si="6"/>
        <v>0</v>
      </c>
      <c r="K19" s="51">
        <f t="shared" si="7"/>
        <v>2</v>
      </c>
      <c r="L19" s="51">
        <f t="shared" si="8"/>
        <v>206</v>
      </c>
      <c r="M19" s="51">
        <v>0</v>
      </c>
      <c r="N19" s="51">
        <v>154</v>
      </c>
      <c r="O19" s="51">
        <v>40</v>
      </c>
      <c r="P19" s="51">
        <v>4</v>
      </c>
      <c r="Q19" s="51">
        <v>6</v>
      </c>
      <c r="R19" s="51">
        <v>0</v>
      </c>
      <c r="S19" s="51">
        <v>2</v>
      </c>
      <c r="T19" s="51">
        <f t="shared" si="9"/>
        <v>0</v>
      </c>
      <c r="U19" s="51">
        <f t="shared" si="10"/>
        <v>0</v>
      </c>
      <c r="V19" s="51">
        <f t="shared" si="11"/>
        <v>0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95</v>
      </c>
      <c r="B20" s="49" t="s">
        <v>121</v>
      </c>
      <c r="C20" s="50" t="s">
        <v>122</v>
      </c>
      <c r="D20" s="51">
        <f t="shared" si="0"/>
        <v>125</v>
      </c>
      <c r="E20" s="51">
        <f t="shared" si="1"/>
        <v>55</v>
      </c>
      <c r="F20" s="51">
        <f t="shared" si="2"/>
        <v>49</v>
      </c>
      <c r="G20" s="51">
        <f t="shared" si="3"/>
        <v>14</v>
      </c>
      <c r="H20" s="51">
        <f t="shared" si="4"/>
        <v>2</v>
      </c>
      <c r="I20" s="51">
        <f t="shared" si="5"/>
        <v>1</v>
      </c>
      <c r="J20" s="51">
        <f t="shared" si="6"/>
        <v>4</v>
      </c>
      <c r="K20" s="51">
        <f t="shared" si="7"/>
        <v>0</v>
      </c>
      <c r="L20" s="51">
        <f t="shared" si="8"/>
        <v>59</v>
      </c>
      <c r="M20" s="51">
        <v>55</v>
      </c>
      <c r="N20" s="51">
        <v>0</v>
      </c>
      <c r="O20" s="51">
        <v>0</v>
      </c>
      <c r="P20" s="51">
        <v>0</v>
      </c>
      <c r="Q20" s="51">
        <v>0</v>
      </c>
      <c r="R20" s="51">
        <v>4</v>
      </c>
      <c r="S20" s="51">
        <v>0</v>
      </c>
      <c r="T20" s="51">
        <f t="shared" si="9"/>
        <v>66</v>
      </c>
      <c r="U20" s="51">
        <f t="shared" si="10"/>
        <v>0</v>
      </c>
      <c r="V20" s="51">
        <f t="shared" si="11"/>
        <v>49</v>
      </c>
      <c r="W20" s="51">
        <f t="shared" si="12"/>
        <v>14</v>
      </c>
      <c r="X20" s="51">
        <f t="shared" si="13"/>
        <v>2</v>
      </c>
      <c r="Y20" s="51">
        <f t="shared" si="14"/>
        <v>1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66</v>
      </c>
      <c r="AS20" s="51">
        <v>0</v>
      </c>
      <c r="AT20" s="51">
        <v>49</v>
      </c>
      <c r="AU20" s="51">
        <v>14</v>
      </c>
      <c r="AV20" s="51">
        <v>2</v>
      </c>
      <c r="AW20" s="51">
        <v>1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95</v>
      </c>
      <c r="B21" s="49" t="s">
        <v>123</v>
      </c>
      <c r="C21" s="50" t="s">
        <v>124</v>
      </c>
      <c r="D21" s="51">
        <f t="shared" si="0"/>
        <v>152</v>
      </c>
      <c r="E21" s="51">
        <f t="shared" si="1"/>
        <v>45</v>
      </c>
      <c r="F21" s="51">
        <f t="shared" si="2"/>
        <v>89</v>
      </c>
      <c r="G21" s="51">
        <f t="shared" si="3"/>
        <v>13</v>
      </c>
      <c r="H21" s="51">
        <f t="shared" si="4"/>
        <v>1</v>
      </c>
      <c r="I21" s="51">
        <f t="shared" si="5"/>
        <v>2</v>
      </c>
      <c r="J21" s="51">
        <f t="shared" si="6"/>
        <v>1</v>
      </c>
      <c r="K21" s="51">
        <f t="shared" si="7"/>
        <v>1</v>
      </c>
      <c r="L21" s="51">
        <f t="shared" si="8"/>
        <v>54</v>
      </c>
      <c r="M21" s="51">
        <v>45</v>
      </c>
      <c r="N21" s="51">
        <v>8</v>
      </c>
      <c r="O21" s="51">
        <v>0</v>
      </c>
      <c r="P21" s="51">
        <v>0</v>
      </c>
      <c r="Q21" s="51">
        <v>0</v>
      </c>
      <c r="R21" s="51">
        <v>1</v>
      </c>
      <c r="S21" s="51">
        <v>0</v>
      </c>
      <c r="T21" s="51">
        <f t="shared" si="9"/>
        <v>98</v>
      </c>
      <c r="U21" s="51">
        <f t="shared" si="10"/>
        <v>0</v>
      </c>
      <c r="V21" s="51">
        <f t="shared" si="11"/>
        <v>81</v>
      </c>
      <c r="W21" s="51">
        <f t="shared" si="12"/>
        <v>13</v>
      </c>
      <c r="X21" s="51">
        <f t="shared" si="13"/>
        <v>1</v>
      </c>
      <c r="Y21" s="51">
        <f t="shared" si="14"/>
        <v>2</v>
      </c>
      <c r="Z21" s="51">
        <f t="shared" si="15"/>
        <v>0</v>
      </c>
      <c r="AA21" s="51">
        <f t="shared" si="16"/>
        <v>1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98</v>
      </c>
      <c r="AS21" s="51">
        <v>0</v>
      </c>
      <c r="AT21" s="51">
        <v>81</v>
      </c>
      <c r="AU21" s="51">
        <v>13</v>
      </c>
      <c r="AV21" s="51">
        <v>1</v>
      </c>
      <c r="AW21" s="51">
        <v>2</v>
      </c>
      <c r="AX21" s="51">
        <v>0</v>
      </c>
      <c r="AY21" s="51">
        <v>1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95</v>
      </c>
      <c r="B22" s="49" t="s">
        <v>125</v>
      </c>
      <c r="C22" s="50" t="s">
        <v>126</v>
      </c>
      <c r="D22" s="51">
        <f t="shared" si="0"/>
        <v>1140</v>
      </c>
      <c r="E22" s="51">
        <f t="shared" si="1"/>
        <v>0</v>
      </c>
      <c r="F22" s="51">
        <f t="shared" si="2"/>
        <v>107</v>
      </c>
      <c r="G22" s="51">
        <f t="shared" si="3"/>
        <v>64</v>
      </c>
      <c r="H22" s="51">
        <f t="shared" si="4"/>
        <v>9</v>
      </c>
      <c r="I22" s="51">
        <f t="shared" si="5"/>
        <v>0</v>
      </c>
      <c r="J22" s="51">
        <f t="shared" si="6"/>
        <v>0</v>
      </c>
      <c r="K22" s="51">
        <f t="shared" si="7"/>
        <v>960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1140</v>
      </c>
      <c r="U22" s="51">
        <f t="shared" si="10"/>
        <v>0</v>
      </c>
      <c r="V22" s="51">
        <f t="shared" si="11"/>
        <v>107</v>
      </c>
      <c r="W22" s="51">
        <f t="shared" si="12"/>
        <v>64</v>
      </c>
      <c r="X22" s="51">
        <f t="shared" si="13"/>
        <v>9</v>
      </c>
      <c r="Y22" s="51">
        <f t="shared" si="14"/>
        <v>0</v>
      </c>
      <c r="Z22" s="51">
        <f t="shared" si="15"/>
        <v>0</v>
      </c>
      <c r="AA22" s="51">
        <f t="shared" si="16"/>
        <v>960</v>
      </c>
      <c r="AB22" s="51">
        <f t="shared" si="17"/>
        <v>703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703</v>
      </c>
      <c r="AJ22" s="51">
        <f t="shared" si="18"/>
        <v>33</v>
      </c>
      <c r="AK22" s="51">
        <v>0</v>
      </c>
      <c r="AL22" s="51">
        <v>33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147</v>
      </c>
      <c r="AS22" s="51">
        <v>0</v>
      </c>
      <c r="AT22" s="51">
        <v>74</v>
      </c>
      <c r="AU22" s="51">
        <v>64</v>
      </c>
      <c r="AV22" s="51">
        <v>9</v>
      </c>
      <c r="AW22" s="51">
        <v>0</v>
      </c>
      <c r="AX22" s="51">
        <v>0</v>
      </c>
      <c r="AY22" s="51">
        <v>0</v>
      </c>
      <c r="AZ22" s="51">
        <f t="shared" si="20"/>
        <v>257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257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95</v>
      </c>
      <c r="B23" s="49" t="s">
        <v>127</v>
      </c>
      <c r="C23" s="50" t="s">
        <v>128</v>
      </c>
      <c r="D23" s="51">
        <f t="shared" si="0"/>
        <v>156</v>
      </c>
      <c r="E23" s="51">
        <f t="shared" si="1"/>
        <v>49</v>
      </c>
      <c r="F23" s="51">
        <f t="shared" si="2"/>
        <v>60</v>
      </c>
      <c r="G23" s="51">
        <f t="shared" si="3"/>
        <v>44</v>
      </c>
      <c r="H23" s="51">
        <f t="shared" si="4"/>
        <v>0</v>
      </c>
      <c r="I23" s="51">
        <f t="shared" si="5"/>
        <v>0</v>
      </c>
      <c r="J23" s="51">
        <f t="shared" si="6"/>
        <v>3</v>
      </c>
      <c r="K23" s="51">
        <f t="shared" si="7"/>
        <v>0</v>
      </c>
      <c r="L23" s="51">
        <f t="shared" si="8"/>
        <v>88</v>
      </c>
      <c r="M23" s="51">
        <v>0</v>
      </c>
      <c r="N23" s="51">
        <v>44</v>
      </c>
      <c r="O23" s="51">
        <v>44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13</v>
      </c>
      <c r="U23" s="51">
        <f t="shared" si="10"/>
        <v>0</v>
      </c>
      <c r="V23" s="51">
        <f t="shared" si="11"/>
        <v>13</v>
      </c>
      <c r="W23" s="51">
        <f t="shared" si="12"/>
        <v>0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13</v>
      </c>
      <c r="AS23" s="51">
        <v>0</v>
      </c>
      <c r="AT23" s="51">
        <v>13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55</v>
      </c>
      <c r="BQ23" s="51">
        <v>49</v>
      </c>
      <c r="BR23" s="51">
        <v>3</v>
      </c>
      <c r="BS23" s="51">
        <v>0</v>
      </c>
      <c r="BT23" s="51">
        <v>0</v>
      </c>
      <c r="BU23" s="51">
        <v>0</v>
      </c>
      <c r="BV23" s="51">
        <v>3</v>
      </c>
      <c r="BW23" s="51">
        <v>0</v>
      </c>
    </row>
    <row r="24" spans="1:75" ht="13.5">
      <c r="A24" s="26" t="s">
        <v>95</v>
      </c>
      <c r="B24" s="49" t="s">
        <v>129</v>
      </c>
      <c r="C24" s="50" t="s">
        <v>130</v>
      </c>
      <c r="D24" s="51">
        <f t="shared" si="0"/>
        <v>275</v>
      </c>
      <c r="E24" s="51">
        <f t="shared" si="1"/>
        <v>70</v>
      </c>
      <c r="F24" s="51">
        <f t="shared" si="2"/>
        <v>123</v>
      </c>
      <c r="G24" s="51">
        <f t="shared" si="3"/>
        <v>68</v>
      </c>
      <c r="H24" s="51">
        <f t="shared" si="4"/>
        <v>0</v>
      </c>
      <c r="I24" s="51">
        <f t="shared" si="5"/>
        <v>0</v>
      </c>
      <c r="J24" s="51">
        <f t="shared" si="6"/>
        <v>9</v>
      </c>
      <c r="K24" s="51">
        <f t="shared" si="7"/>
        <v>5</v>
      </c>
      <c r="L24" s="51">
        <f t="shared" si="8"/>
        <v>73</v>
      </c>
      <c r="M24" s="51">
        <v>0</v>
      </c>
      <c r="N24" s="51">
        <v>0</v>
      </c>
      <c r="O24" s="51">
        <v>68</v>
      </c>
      <c r="P24" s="51">
        <v>0</v>
      </c>
      <c r="Q24" s="51">
        <v>0</v>
      </c>
      <c r="R24" s="51">
        <v>0</v>
      </c>
      <c r="S24" s="51">
        <v>5</v>
      </c>
      <c r="T24" s="51">
        <f t="shared" si="9"/>
        <v>121</v>
      </c>
      <c r="U24" s="51">
        <f t="shared" si="10"/>
        <v>0</v>
      </c>
      <c r="V24" s="51">
        <f t="shared" si="11"/>
        <v>121</v>
      </c>
      <c r="W24" s="51">
        <f t="shared" si="12"/>
        <v>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64</v>
      </c>
      <c r="AK24" s="51">
        <v>0</v>
      </c>
      <c r="AL24" s="51">
        <v>64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57</v>
      </c>
      <c r="AS24" s="51">
        <v>0</v>
      </c>
      <c r="AT24" s="51">
        <v>57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81</v>
      </c>
      <c r="BQ24" s="51">
        <v>70</v>
      </c>
      <c r="BR24" s="51">
        <v>2</v>
      </c>
      <c r="BS24" s="51">
        <v>0</v>
      </c>
      <c r="BT24" s="51">
        <v>0</v>
      </c>
      <c r="BU24" s="51">
        <v>0</v>
      </c>
      <c r="BV24" s="51">
        <v>9</v>
      </c>
      <c r="BW24" s="51">
        <v>0</v>
      </c>
    </row>
    <row r="25" spans="1:75" ht="13.5">
      <c r="A25" s="26" t="s">
        <v>95</v>
      </c>
      <c r="B25" s="49" t="s">
        <v>131</v>
      </c>
      <c r="C25" s="50" t="s">
        <v>132</v>
      </c>
      <c r="D25" s="51">
        <f t="shared" si="0"/>
        <v>1734</v>
      </c>
      <c r="E25" s="51">
        <f t="shared" si="1"/>
        <v>795</v>
      </c>
      <c r="F25" s="51">
        <f t="shared" si="2"/>
        <v>247</v>
      </c>
      <c r="G25" s="51">
        <f t="shared" si="3"/>
        <v>193</v>
      </c>
      <c r="H25" s="51">
        <f t="shared" si="4"/>
        <v>40</v>
      </c>
      <c r="I25" s="51">
        <f t="shared" si="5"/>
        <v>246</v>
      </c>
      <c r="J25" s="51">
        <f t="shared" si="6"/>
        <v>74</v>
      </c>
      <c r="K25" s="51">
        <f t="shared" si="7"/>
        <v>139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1603</v>
      </c>
      <c r="U25" s="51">
        <f t="shared" si="10"/>
        <v>676</v>
      </c>
      <c r="V25" s="51">
        <f t="shared" si="11"/>
        <v>237</v>
      </c>
      <c r="W25" s="51">
        <f t="shared" si="12"/>
        <v>193</v>
      </c>
      <c r="X25" s="51">
        <f t="shared" si="13"/>
        <v>40</v>
      </c>
      <c r="Y25" s="51">
        <f t="shared" si="14"/>
        <v>246</v>
      </c>
      <c r="Z25" s="51">
        <f t="shared" si="15"/>
        <v>72</v>
      </c>
      <c r="AA25" s="51">
        <f t="shared" si="16"/>
        <v>139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1603</v>
      </c>
      <c r="AS25" s="51">
        <v>676</v>
      </c>
      <c r="AT25" s="51">
        <v>237</v>
      </c>
      <c r="AU25" s="51">
        <v>193</v>
      </c>
      <c r="AV25" s="51">
        <v>40</v>
      </c>
      <c r="AW25" s="51">
        <v>246</v>
      </c>
      <c r="AX25" s="51">
        <v>72</v>
      </c>
      <c r="AY25" s="51">
        <v>139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131</v>
      </c>
      <c r="BQ25" s="51">
        <v>119</v>
      </c>
      <c r="BR25" s="51">
        <v>10</v>
      </c>
      <c r="BS25" s="51">
        <v>0</v>
      </c>
      <c r="BT25" s="51">
        <v>0</v>
      </c>
      <c r="BU25" s="51">
        <v>0</v>
      </c>
      <c r="BV25" s="51">
        <v>2</v>
      </c>
      <c r="BW25" s="51">
        <v>0</v>
      </c>
    </row>
    <row r="26" spans="1:75" ht="13.5">
      <c r="A26" s="26" t="s">
        <v>95</v>
      </c>
      <c r="B26" s="49" t="s">
        <v>133</v>
      </c>
      <c r="C26" s="50" t="s">
        <v>134</v>
      </c>
      <c r="D26" s="51">
        <f t="shared" si="0"/>
        <v>616</v>
      </c>
      <c r="E26" s="51">
        <f t="shared" si="1"/>
        <v>216</v>
      </c>
      <c r="F26" s="51">
        <f t="shared" si="2"/>
        <v>214</v>
      </c>
      <c r="G26" s="51">
        <f t="shared" si="3"/>
        <v>164</v>
      </c>
      <c r="H26" s="51">
        <f t="shared" si="4"/>
        <v>0</v>
      </c>
      <c r="I26" s="51">
        <f t="shared" si="5"/>
        <v>0</v>
      </c>
      <c r="J26" s="51">
        <f t="shared" si="6"/>
        <v>17</v>
      </c>
      <c r="K26" s="51">
        <f t="shared" si="7"/>
        <v>5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379</v>
      </c>
      <c r="U26" s="51">
        <f t="shared" si="10"/>
        <v>0</v>
      </c>
      <c r="V26" s="51">
        <f t="shared" si="11"/>
        <v>210</v>
      </c>
      <c r="W26" s="51">
        <f t="shared" si="12"/>
        <v>164</v>
      </c>
      <c r="X26" s="51">
        <f t="shared" si="13"/>
        <v>0</v>
      </c>
      <c r="Y26" s="51">
        <f t="shared" si="14"/>
        <v>0</v>
      </c>
      <c r="Z26" s="51">
        <f t="shared" si="15"/>
        <v>0</v>
      </c>
      <c r="AA26" s="51">
        <f t="shared" si="16"/>
        <v>5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379</v>
      </c>
      <c r="AS26" s="51">
        <v>0</v>
      </c>
      <c r="AT26" s="51">
        <v>210</v>
      </c>
      <c r="AU26" s="51">
        <v>164</v>
      </c>
      <c r="AV26" s="51">
        <v>0</v>
      </c>
      <c r="AW26" s="51">
        <v>0</v>
      </c>
      <c r="AX26" s="51">
        <v>0</v>
      </c>
      <c r="AY26" s="51">
        <v>5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237</v>
      </c>
      <c r="BQ26" s="51">
        <v>216</v>
      </c>
      <c r="BR26" s="51">
        <v>4</v>
      </c>
      <c r="BS26" s="51">
        <v>0</v>
      </c>
      <c r="BT26" s="51">
        <v>0</v>
      </c>
      <c r="BU26" s="51">
        <v>0</v>
      </c>
      <c r="BV26" s="51">
        <v>17</v>
      </c>
      <c r="BW26" s="51">
        <v>0</v>
      </c>
    </row>
    <row r="27" spans="1:75" ht="13.5">
      <c r="A27" s="26" t="s">
        <v>95</v>
      </c>
      <c r="B27" s="49" t="s">
        <v>135</v>
      </c>
      <c r="C27" s="50" t="s">
        <v>136</v>
      </c>
      <c r="D27" s="51">
        <f t="shared" si="0"/>
        <v>169</v>
      </c>
      <c r="E27" s="51">
        <f t="shared" si="1"/>
        <v>53</v>
      </c>
      <c r="F27" s="51">
        <f t="shared" si="2"/>
        <v>63</v>
      </c>
      <c r="G27" s="51">
        <f t="shared" si="3"/>
        <v>49</v>
      </c>
      <c r="H27" s="51">
        <f t="shared" si="4"/>
        <v>0</v>
      </c>
      <c r="I27" s="51">
        <f t="shared" si="5"/>
        <v>0</v>
      </c>
      <c r="J27" s="51">
        <f t="shared" si="6"/>
        <v>4</v>
      </c>
      <c r="K27" s="51">
        <f t="shared" si="7"/>
        <v>0</v>
      </c>
      <c r="L27" s="51">
        <f t="shared" si="8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150</v>
      </c>
      <c r="U27" s="51">
        <f t="shared" si="10"/>
        <v>36</v>
      </c>
      <c r="V27" s="51">
        <f t="shared" si="11"/>
        <v>62</v>
      </c>
      <c r="W27" s="51">
        <f t="shared" si="12"/>
        <v>49</v>
      </c>
      <c r="X27" s="51">
        <f t="shared" si="13"/>
        <v>0</v>
      </c>
      <c r="Y27" s="51">
        <f t="shared" si="14"/>
        <v>0</v>
      </c>
      <c r="Z27" s="51">
        <f t="shared" si="15"/>
        <v>3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150</v>
      </c>
      <c r="AS27" s="51">
        <v>36</v>
      </c>
      <c r="AT27" s="51">
        <v>62</v>
      </c>
      <c r="AU27" s="51">
        <v>49</v>
      </c>
      <c r="AV27" s="51">
        <v>0</v>
      </c>
      <c r="AW27" s="51">
        <v>0</v>
      </c>
      <c r="AX27" s="51">
        <v>3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19</v>
      </c>
      <c r="BQ27" s="51">
        <v>17</v>
      </c>
      <c r="BR27" s="51">
        <v>1</v>
      </c>
      <c r="BS27" s="51">
        <v>0</v>
      </c>
      <c r="BT27" s="51">
        <v>0</v>
      </c>
      <c r="BU27" s="51">
        <v>0</v>
      </c>
      <c r="BV27" s="51">
        <v>1</v>
      </c>
      <c r="BW27" s="51">
        <v>0</v>
      </c>
    </row>
    <row r="28" spans="1:75" ht="13.5">
      <c r="A28" s="26" t="s">
        <v>95</v>
      </c>
      <c r="B28" s="49" t="s">
        <v>137</v>
      </c>
      <c r="C28" s="50" t="s">
        <v>138</v>
      </c>
      <c r="D28" s="51">
        <f t="shared" si="0"/>
        <v>273</v>
      </c>
      <c r="E28" s="51">
        <f t="shared" si="1"/>
        <v>74</v>
      </c>
      <c r="F28" s="51">
        <f t="shared" si="2"/>
        <v>98</v>
      </c>
      <c r="G28" s="51">
        <f t="shared" si="3"/>
        <v>77</v>
      </c>
      <c r="H28" s="51">
        <f t="shared" si="4"/>
        <v>0</v>
      </c>
      <c r="I28" s="51">
        <f t="shared" si="5"/>
        <v>23</v>
      </c>
      <c r="J28" s="51">
        <f t="shared" si="6"/>
        <v>0</v>
      </c>
      <c r="K28" s="51">
        <f t="shared" si="7"/>
        <v>1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207</v>
      </c>
      <c r="U28" s="51">
        <f t="shared" si="10"/>
        <v>21</v>
      </c>
      <c r="V28" s="51">
        <f t="shared" si="11"/>
        <v>95</v>
      </c>
      <c r="W28" s="51">
        <f t="shared" si="12"/>
        <v>68</v>
      </c>
      <c r="X28" s="51">
        <f t="shared" si="13"/>
        <v>0</v>
      </c>
      <c r="Y28" s="51">
        <f t="shared" si="14"/>
        <v>23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32</v>
      </c>
      <c r="AK28" s="51">
        <v>0</v>
      </c>
      <c r="AL28" s="51">
        <v>32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175</v>
      </c>
      <c r="AS28" s="51">
        <v>21</v>
      </c>
      <c r="AT28" s="51">
        <v>63</v>
      </c>
      <c r="AU28" s="51">
        <v>68</v>
      </c>
      <c r="AV28" s="51">
        <v>0</v>
      </c>
      <c r="AW28" s="51">
        <v>23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66</v>
      </c>
      <c r="BQ28" s="51">
        <v>53</v>
      </c>
      <c r="BR28" s="51">
        <v>3</v>
      </c>
      <c r="BS28" s="51">
        <v>9</v>
      </c>
      <c r="BT28" s="51">
        <v>0</v>
      </c>
      <c r="BU28" s="51">
        <v>0</v>
      </c>
      <c r="BV28" s="51">
        <v>0</v>
      </c>
      <c r="BW28" s="51">
        <v>1</v>
      </c>
    </row>
    <row r="29" spans="1:75" ht="13.5">
      <c r="A29" s="26" t="s">
        <v>95</v>
      </c>
      <c r="B29" s="49" t="s">
        <v>139</v>
      </c>
      <c r="C29" s="50" t="s">
        <v>140</v>
      </c>
      <c r="D29" s="51">
        <f t="shared" si="0"/>
        <v>61</v>
      </c>
      <c r="E29" s="51">
        <f t="shared" si="1"/>
        <v>0</v>
      </c>
      <c r="F29" s="51">
        <f t="shared" si="2"/>
        <v>43</v>
      </c>
      <c r="G29" s="51">
        <f t="shared" si="3"/>
        <v>18</v>
      </c>
      <c r="H29" s="51">
        <f t="shared" si="4"/>
        <v>0</v>
      </c>
      <c r="I29" s="51">
        <f t="shared" si="5"/>
        <v>0</v>
      </c>
      <c r="J29" s="51">
        <f t="shared" si="6"/>
        <v>0</v>
      </c>
      <c r="K29" s="51">
        <f t="shared" si="7"/>
        <v>0</v>
      </c>
      <c r="L29" s="51">
        <f t="shared" si="8"/>
        <v>61</v>
      </c>
      <c r="M29" s="51">
        <v>0</v>
      </c>
      <c r="N29" s="51">
        <v>43</v>
      </c>
      <c r="O29" s="51">
        <v>18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0</v>
      </c>
      <c r="U29" s="51">
        <f t="shared" si="10"/>
        <v>0</v>
      </c>
      <c r="V29" s="51">
        <f t="shared" si="11"/>
        <v>0</v>
      </c>
      <c r="W29" s="51">
        <f t="shared" si="12"/>
        <v>0</v>
      </c>
      <c r="X29" s="51">
        <f t="shared" si="13"/>
        <v>0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95</v>
      </c>
      <c r="B30" s="49" t="s">
        <v>141</v>
      </c>
      <c r="C30" s="50" t="s">
        <v>142</v>
      </c>
      <c r="D30" s="51">
        <f t="shared" si="0"/>
        <v>75</v>
      </c>
      <c r="E30" s="51">
        <f t="shared" si="1"/>
        <v>11</v>
      </c>
      <c r="F30" s="51">
        <f t="shared" si="2"/>
        <v>42</v>
      </c>
      <c r="G30" s="51">
        <f t="shared" si="3"/>
        <v>22</v>
      </c>
      <c r="H30" s="51">
        <f t="shared" si="4"/>
        <v>0</v>
      </c>
      <c r="I30" s="51">
        <f t="shared" si="5"/>
        <v>0</v>
      </c>
      <c r="J30" s="51">
        <f t="shared" si="6"/>
        <v>0</v>
      </c>
      <c r="K30" s="51">
        <f t="shared" si="7"/>
        <v>0</v>
      </c>
      <c r="L30" s="51">
        <f t="shared" si="8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75</v>
      </c>
      <c r="U30" s="51">
        <f t="shared" si="10"/>
        <v>11</v>
      </c>
      <c r="V30" s="51">
        <f t="shared" si="11"/>
        <v>42</v>
      </c>
      <c r="W30" s="51">
        <f t="shared" si="12"/>
        <v>22</v>
      </c>
      <c r="X30" s="51">
        <f t="shared" si="13"/>
        <v>0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75</v>
      </c>
      <c r="AS30" s="51">
        <v>11</v>
      </c>
      <c r="AT30" s="51">
        <v>42</v>
      </c>
      <c r="AU30" s="51">
        <v>22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95</v>
      </c>
      <c r="B31" s="49" t="s">
        <v>143</v>
      </c>
      <c r="C31" s="50" t="s">
        <v>144</v>
      </c>
      <c r="D31" s="51">
        <f t="shared" si="0"/>
        <v>175</v>
      </c>
      <c r="E31" s="51">
        <f t="shared" si="1"/>
        <v>62</v>
      </c>
      <c r="F31" s="51">
        <f t="shared" si="2"/>
        <v>113</v>
      </c>
      <c r="G31" s="51">
        <f t="shared" si="3"/>
        <v>0</v>
      </c>
      <c r="H31" s="51">
        <f t="shared" si="4"/>
        <v>0</v>
      </c>
      <c r="I31" s="51">
        <f t="shared" si="5"/>
        <v>0</v>
      </c>
      <c r="J31" s="51">
        <f t="shared" si="6"/>
        <v>0</v>
      </c>
      <c r="K31" s="51">
        <f t="shared" si="7"/>
        <v>0</v>
      </c>
      <c r="L31" s="51">
        <f t="shared" si="8"/>
        <v>62</v>
      </c>
      <c r="M31" s="51">
        <v>62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113</v>
      </c>
      <c r="U31" s="51">
        <f t="shared" si="10"/>
        <v>0</v>
      </c>
      <c r="V31" s="51">
        <f t="shared" si="11"/>
        <v>113</v>
      </c>
      <c r="W31" s="51">
        <f t="shared" si="12"/>
        <v>0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10</v>
      </c>
      <c r="AK31" s="51">
        <v>0</v>
      </c>
      <c r="AL31" s="51">
        <v>10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103</v>
      </c>
      <c r="AS31" s="51">
        <v>0</v>
      </c>
      <c r="AT31" s="51">
        <v>103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95</v>
      </c>
      <c r="B32" s="49" t="s">
        <v>145</v>
      </c>
      <c r="C32" s="50" t="s">
        <v>146</v>
      </c>
      <c r="D32" s="51">
        <f t="shared" si="0"/>
        <v>139</v>
      </c>
      <c r="E32" s="51">
        <f t="shared" si="1"/>
        <v>0</v>
      </c>
      <c r="F32" s="51">
        <f t="shared" si="2"/>
        <v>139</v>
      </c>
      <c r="G32" s="51">
        <f t="shared" si="3"/>
        <v>0</v>
      </c>
      <c r="H32" s="51">
        <f t="shared" si="4"/>
        <v>0</v>
      </c>
      <c r="I32" s="51">
        <f t="shared" si="5"/>
        <v>0</v>
      </c>
      <c r="J32" s="51">
        <f t="shared" si="6"/>
        <v>0</v>
      </c>
      <c r="K32" s="51">
        <f t="shared" si="7"/>
        <v>0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139</v>
      </c>
      <c r="U32" s="51">
        <f t="shared" si="10"/>
        <v>0</v>
      </c>
      <c r="V32" s="51">
        <f t="shared" si="11"/>
        <v>139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139</v>
      </c>
      <c r="AS32" s="51">
        <v>0</v>
      </c>
      <c r="AT32" s="51">
        <v>139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95</v>
      </c>
      <c r="B33" s="49" t="s">
        <v>147</v>
      </c>
      <c r="C33" s="50" t="s">
        <v>148</v>
      </c>
      <c r="D33" s="51">
        <f t="shared" si="0"/>
        <v>115</v>
      </c>
      <c r="E33" s="51">
        <f t="shared" si="1"/>
        <v>41</v>
      </c>
      <c r="F33" s="51">
        <f t="shared" si="2"/>
        <v>50</v>
      </c>
      <c r="G33" s="51">
        <f t="shared" si="3"/>
        <v>15</v>
      </c>
      <c r="H33" s="51">
        <f t="shared" si="4"/>
        <v>3</v>
      </c>
      <c r="I33" s="51">
        <f t="shared" si="5"/>
        <v>5</v>
      </c>
      <c r="J33" s="51">
        <f t="shared" si="6"/>
        <v>0</v>
      </c>
      <c r="K33" s="51">
        <f t="shared" si="7"/>
        <v>1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115</v>
      </c>
      <c r="U33" s="51">
        <f t="shared" si="10"/>
        <v>41</v>
      </c>
      <c r="V33" s="51">
        <f t="shared" si="11"/>
        <v>50</v>
      </c>
      <c r="W33" s="51">
        <f t="shared" si="12"/>
        <v>15</v>
      </c>
      <c r="X33" s="51">
        <f t="shared" si="13"/>
        <v>3</v>
      </c>
      <c r="Y33" s="51">
        <f t="shared" si="14"/>
        <v>5</v>
      </c>
      <c r="Z33" s="51">
        <f t="shared" si="15"/>
        <v>0</v>
      </c>
      <c r="AA33" s="51">
        <f t="shared" si="16"/>
        <v>1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38</v>
      </c>
      <c r="AK33" s="51">
        <v>0</v>
      </c>
      <c r="AL33" s="51">
        <v>38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77</v>
      </c>
      <c r="AS33" s="51">
        <v>41</v>
      </c>
      <c r="AT33" s="51">
        <v>12</v>
      </c>
      <c r="AU33" s="51">
        <v>15</v>
      </c>
      <c r="AV33" s="51">
        <v>3</v>
      </c>
      <c r="AW33" s="51">
        <v>5</v>
      </c>
      <c r="AX33" s="51">
        <v>0</v>
      </c>
      <c r="AY33" s="51">
        <v>1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95</v>
      </c>
      <c r="B34" s="49" t="s">
        <v>149</v>
      </c>
      <c r="C34" s="50" t="s">
        <v>150</v>
      </c>
      <c r="D34" s="51">
        <f t="shared" si="0"/>
        <v>43</v>
      </c>
      <c r="E34" s="51">
        <f aca="true" t="shared" si="23" ref="E34:E59">M34+U34+BQ34</f>
        <v>21</v>
      </c>
      <c r="F34" s="51">
        <f aca="true" t="shared" si="24" ref="F34:F59">N34+V34+BR34</f>
        <v>15</v>
      </c>
      <c r="G34" s="51">
        <f aca="true" t="shared" si="25" ref="G34:G59">O34+W34+BS34</f>
        <v>5</v>
      </c>
      <c r="H34" s="51">
        <f aca="true" t="shared" si="26" ref="H34:H59">P34+X34+BT34</f>
        <v>0</v>
      </c>
      <c r="I34" s="51">
        <f aca="true" t="shared" si="27" ref="I34:I59">Q34+Y34+BU34</f>
        <v>0</v>
      </c>
      <c r="J34" s="51">
        <f aca="true" t="shared" si="28" ref="J34:J59">R34+Z34+BV34</f>
        <v>0</v>
      </c>
      <c r="K34" s="51">
        <f aca="true" t="shared" si="29" ref="K34:K59">S34+AA34+BW34</f>
        <v>2</v>
      </c>
      <c r="L34" s="51">
        <f aca="true" t="shared" si="30" ref="L34:L59">SUM(M34:S34)</f>
        <v>43</v>
      </c>
      <c r="M34" s="51">
        <v>21</v>
      </c>
      <c r="N34" s="51">
        <v>15</v>
      </c>
      <c r="O34" s="51">
        <v>5</v>
      </c>
      <c r="P34" s="51">
        <v>0</v>
      </c>
      <c r="Q34" s="51">
        <v>0</v>
      </c>
      <c r="R34" s="51">
        <v>0</v>
      </c>
      <c r="S34" s="51">
        <v>2</v>
      </c>
      <c r="T34" s="51">
        <f aca="true" t="shared" si="31" ref="T34:T59">SUM(U34:AA34)</f>
        <v>0</v>
      </c>
      <c r="U34" s="51">
        <f aca="true" t="shared" si="32" ref="U34:U59">AC34+AK34+AS34+BA34+BI34</f>
        <v>0</v>
      </c>
      <c r="V34" s="51">
        <f aca="true" t="shared" si="33" ref="V34:V59">AD34+AL34+AT34+BB34+BJ34</f>
        <v>0</v>
      </c>
      <c r="W34" s="51">
        <f aca="true" t="shared" si="34" ref="W34:W59">AE34+AM34+AU34+BC34+BK34</f>
        <v>0</v>
      </c>
      <c r="X34" s="51">
        <f aca="true" t="shared" si="35" ref="X34:X59">AF34+AN34+AV34+BD34+BL34</f>
        <v>0</v>
      </c>
      <c r="Y34" s="51">
        <f aca="true" t="shared" si="36" ref="Y34:Y59">AG34+AO34+AW34+BE34+BM34</f>
        <v>0</v>
      </c>
      <c r="Z34" s="51">
        <f aca="true" t="shared" si="37" ref="Z34:Z59">AH34+AP34+AX34+BF34+BN34</f>
        <v>0</v>
      </c>
      <c r="AA34" s="51">
        <f aca="true" t="shared" si="38" ref="AA34:AA59">AI34+AQ34+AY34+BG34+BO34</f>
        <v>0</v>
      </c>
      <c r="AB34" s="51">
        <f aca="true" t="shared" si="39" ref="AB34:AB59">SUM(AC34:AI34)</f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aca="true" t="shared" si="40" ref="AJ34:AJ59">SUM(AK34:AQ34)</f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aca="true" t="shared" si="41" ref="AR34:AR59">SUM(AS34:AY34)</f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aca="true" t="shared" si="42" ref="AZ34:AZ59">SUM(BA34:BG34)</f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aca="true" t="shared" si="43" ref="BH34:BH59">SUM(BI34:BO34)</f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aca="true" t="shared" si="44" ref="BP34:BP59">SUM(BQ34:BW34)</f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95</v>
      </c>
      <c r="B35" s="49" t="s">
        <v>151</v>
      </c>
      <c r="C35" s="50" t="s">
        <v>152</v>
      </c>
      <c r="D35" s="51">
        <f t="shared" si="0"/>
        <v>191</v>
      </c>
      <c r="E35" s="51">
        <f t="shared" si="23"/>
        <v>85</v>
      </c>
      <c r="F35" s="51">
        <f t="shared" si="24"/>
        <v>106</v>
      </c>
      <c r="G35" s="51">
        <f t="shared" si="25"/>
        <v>0</v>
      </c>
      <c r="H35" s="51">
        <f t="shared" si="26"/>
        <v>0</v>
      </c>
      <c r="I35" s="51">
        <f t="shared" si="27"/>
        <v>0</v>
      </c>
      <c r="J35" s="51">
        <f t="shared" si="28"/>
        <v>0</v>
      </c>
      <c r="K35" s="51">
        <f t="shared" si="29"/>
        <v>0</v>
      </c>
      <c r="L35" s="51">
        <f t="shared" si="30"/>
        <v>85</v>
      </c>
      <c r="M35" s="51">
        <v>85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106</v>
      </c>
      <c r="U35" s="51">
        <f t="shared" si="32"/>
        <v>0</v>
      </c>
      <c r="V35" s="51">
        <f t="shared" si="33"/>
        <v>106</v>
      </c>
      <c r="W35" s="51">
        <f t="shared" si="34"/>
        <v>0</v>
      </c>
      <c r="X35" s="51">
        <f t="shared" si="35"/>
        <v>0</v>
      </c>
      <c r="Y35" s="51">
        <f t="shared" si="36"/>
        <v>0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8</v>
      </c>
      <c r="AK35" s="51">
        <v>0</v>
      </c>
      <c r="AL35" s="51">
        <v>8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98</v>
      </c>
      <c r="AS35" s="51">
        <v>0</v>
      </c>
      <c r="AT35" s="51">
        <v>98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95</v>
      </c>
      <c r="B36" s="49" t="s">
        <v>153</v>
      </c>
      <c r="C36" s="50" t="s">
        <v>154</v>
      </c>
      <c r="D36" s="51">
        <f t="shared" si="0"/>
        <v>2</v>
      </c>
      <c r="E36" s="51">
        <f t="shared" si="23"/>
        <v>1</v>
      </c>
      <c r="F36" s="51">
        <f t="shared" si="24"/>
        <v>1</v>
      </c>
      <c r="G36" s="51">
        <f t="shared" si="25"/>
        <v>0</v>
      </c>
      <c r="H36" s="51">
        <f t="shared" si="26"/>
        <v>0</v>
      </c>
      <c r="I36" s="51">
        <f t="shared" si="27"/>
        <v>0</v>
      </c>
      <c r="J36" s="51">
        <f t="shared" si="28"/>
        <v>0</v>
      </c>
      <c r="K36" s="51">
        <f t="shared" si="29"/>
        <v>0</v>
      </c>
      <c r="L36" s="51">
        <f t="shared" si="30"/>
        <v>2</v>
      </c>
      <c r="M36" s="51">
        <v>1</v>
      </c>
      <c r="N36" s="51">
        <v>1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0</v>
      </c>
      <c r="U36" s="51">
        <f t="shared" si="32"/>
        <v>0</v>
      </c>
      <c r="V36" s="51">
        <f t="shared" si="33"/>
        <v>0</v>
      </c>
      <c r="W36" s="51">
        <f t="shared" si="34"/>
        <v>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95</v>
      </c>
      <c r="B37" s="49" t="s">
        <v>155</v>
      </c>
      <c r="C37" s="50" t="s">
        <v>156</v>
      </c>
      <c r="D37" s="51">
        <f t="shared" si="0"/>
        <v>12</v>
      </c>
      <c r="E37" s="51">
        <f t="shared" si="23"/>
        <v>9</v>
      </c>
      <c r="F37" s="51">
        <f t="shared" si="24"/>
        <v>3</v>
      </c>
      <c r="G37" s="51">
        <f t="shared" si="25"/>
        <v>0</v>
      </c>
      <c r="H37" s="51">
        <f t="shared" si="26"/>
        <v>0</v>
      </c>
      <c r="I37" s="51">
        <f t="shared" si="27"/>
        <v>0</v>
      </c>
      <c r="J37" s="51">
        <f t="shared" si="28"/>
        <v>0</v>
      </c>
      <c r="K37" s="51">
        <f t="shared" si="29"/>
        <v>0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3</v>
      </c>
      <c r="U37" s="51">
        <f t="shared" si="32"/>
        <v>0</v>
      </c>
      <c r="V37" s="51">
        <f t="shared" si="33"/>
        <v>3</v>
      </c>
      <c r="W37" s="51">
        <f t="shared" si="34"/>
        <v>0</v>
      </c>
      <c r="X37" s="51">
        <f t="shared" si="35"/>
        <v>0</v>
      </c>
      <c r="Y37" s="51">
        <f t="shared" si="36"/>
        <v>0</v>
      </c>
      <c r="Z37" s="51">
        <f t="shared" si="37"/>
        <v>0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3</v>
      </c>
      <c r="AS37" s="51">
        <v>0</v>
      </c>
      <c r="AT37" s="51">
        <v>3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9</v>
      </c>
      <c r="BQ37" s="51">
        <v>9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95</v>
      </c>
      <c r="B38" s="49" t="s">
        <v>157</v>
      </c>
      <c r="C38" s="50" t="s">
        <v>158</v>
      </c>
      <c r="D38" s="51">
        <f t="shared" si="0"/>
        <v>2228</v>
      </c>
      <c r="E38" s="51">
        <f t="shared" si="23"/>
        <v>1303</v>
      </c>
      <c r="F38" s="51">
        <f t="shared" si="24"/>
        <v>292</v>
      </c>
      <c r="G38" s="51">
        <f t="shared" si="25"/>
        <v>214</v>
      </c>
      <c r="H38" s="51">
        <f t="shared" si="26"/>
        <v>16</v>
      </c>
      <c r="I38" s="51">
        <f t="shared" si="27"/>
        <v>280</v>
      </c>
      <c r="J38" s="51">
        <f t="shared" si="28"/>
        <v>123</v>
      </c>
      <c r="K38" s="51">
        <f t="shared" si="29"/>
        <v>0</v>
      </c>
      <c r="L38" s="51">
        <f t="shared" si="30"/>
        <v>1722</v>
      </c>
      <c r="M38" s="51">
        <v>1303</v>
      </c>
      <c r="N38" s="51">
        <v>0</v>
      </c>
      <c r="O38" s="51">
        <v>0</v>
      </c>
      <c r="P38" s="51">
        <v>16</v>
      </c>
      <c r="Q38" s="51">
        <v>280</v>
      </c>
      <c r="R38" s="51">
        <v>123</v>
      </c>
      <c r="S38" s="51">
        <v>0</v>
      </c>
      <c r="T38" s="51">
        <f t="shared" si="31"/>
        <v>506</v>
      </c>
      <c r="U38" s="51">
        <f t="shared" si="32"/>
        <v>0</v>
      </c>
      <c r="V38" s="51">
        <f t="shared" si="33"/>
        <v>292</v>
      </c>
      <c r="W38" s="51">
        <f t="shared" si="34"/>
        <v>214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124</v>
      </c>
      <c r="AK38" s="51">
        <v>0</v>
      </c>
      <c r="AL38" s="51">
        <v>124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382</v>
      </c>
      <c r="AS38" s="51">
        <v>0</v>
      </c>
      <c r="AT38" s="51">
        <v>168</v>
      </c>
      <c r="AU38" s="51">
        <v>214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95</v>
      </c>
      <c r="B39" s="49" t="s">
        <v>159</v>
      </c>
      <c r="C39" s="50" t="s">
        <v>160</v>
      </c>
      <c r="D39" s="51">
        <f t="shared" si="0"/>
        <v>124</v>
      </c>
      <c r="E39" s="51">
        <f t="shared" si="23"/>
        <v>68</v>
      </c>
      <c r="F39" s="51">
        <f t="shared" si="24"/>
        <v>39</v>
      </c>
      <c r="G39" s="51">
        <f t="shared" si="25"/>
        <v>14</v>
      </c>
      <c r="H39" s="51">
        <f t="shared" si="26"/>
        <v>2</v>
      </c>
      <c r="I39" s="51">
        <f t="shared" si="27"/>
        <v>0</v>
      </c>
      <c r="J39" s="51">
        <f t="shared" si="28"/>
        <v>1</v>
      </c>
      <c r="K39" s="51">
        <f t="shared" si="29"/>
        <v>0</v>
      </c>
      <c r="L39" s="51">
        <f t="shared" si="30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124</v>
      </c>
      <c r="U39" s="51">
        <f t="shared" si="32"/>
        <v>68</v>
      </c>
      <c r="V39" s="51">
        <f t="shared" si="33"/>
        <v>39</v>
      </c>
      <c r="W39" s="51">
        <f t="shared" si="34"/>
        <v>14</v>
      </c>
      <c r="X39" s="51">
        <f t="shared" si="35"/>
        <v>2</v>
      </c>
      <c r="Y39" s="51">
        <f t="shared" si="36"/>
        <v>0</v>
      </c>
      <c r="Z39" s="51">
        <f t="shared" si="37"/>
        <v>1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39</v>
      </c>
      <c r="AK39" s="51">
        <v>0</v>
      </c>
      <c r="AL39" s="51">
        <v>39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85</v>
      </c>
      <c r="AS39" s="51">
        <v>68</v>
      </c>
      <c r="AT39" s="51">
        <v>0</v>
      </c>
      <c r="AU39" s="51">
        <v>14</v>
      </c>
      <c r="AV39" s="51">
        <v>2</v>
      </c>
      <c r="AW39" s="51">
        <v>0</v>
      </c>
      <c r="AX39" s="51">
        <v>1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95</v>
      </c>
      <c r="B40" s="49" t="s">
        <v>161</v>
      </c>
      <c r="C40" s="50" t="s">
        <v>72</v>
      </c>
      <c r="D40" s="51">
        <f t="shared" si="0"/>
        <v>1243</v>
      </c>
      <c r="E40" s="51">
        <f t="shared" si="23"/>
        <v>573</v>
      </c>
      <c r="F40" s="51">
        <f t="shared" si="24"/>
        <v>217</v>
      </c>
      <c r="G40" s="51">
        <f t="shared" si="25"/>
        <v>138</v>
      </c>
      <c r="H40" s="51">
        <f t="shared" si="26"/>
        <v>25</v>
      </c>
      <c r="I40" s="51">
        <f t="shared" si="27"/>
        <v>228</v>
      </c>
      <c r="J40" s="51">
        <f t="shared" si="28"/>
        <v>52</v>
      </c>
      <c r="K40" s="51">
        <f t="shared" si="29"/>
        <v>10</v>
      </c>
      <c r="L40" s="51">
        <f t="shared" si="3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1243</v>
      </c>
      <c r="U40" s="51">
        <f t="shared" si="32"/>
        <v>573</v>
      </c>
      <c r="V40" s="51">
        <f t="shared" si="33"/>
        <v>217</v>
      </c>
      <c r="W40" s="51">
        <f t="shared" si="34"/>
        <v>138</v>
      </c>
      <c r="X40" s="51">
        <f t="shared" si="35"/>
        <v>25</v>
      </c>
      <c r="Y40" s="51">
        <f t="shared" si="36"/>
        <v>228</v>
      </c>
      <c r="Z40" s="51">
        <f t="shared" si="37"/>
        <v>52</v>
      </c>
      <c r="AA40" s="51">
        <f t="shared" si="38"/>
        <v>10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27</v>
      </c>
      <c r="AK40" s="51">
        <v>0</v>
      </c>
      <c r="AL40" s="51">
        <v>27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1216</v>
      </c>
      <c r="AS40" s="51">
        <v>573</v>
      </c>
      <c r="AT40" s="51">
        <v>190</v>
      </c>
      <c r="AU40" s="51">
        <v>138</v>
      </c>
      <c r="AV40" s="51">
        <v>25</v>
      </c>
      <c r="AW40" s="51">
        <v>228</v>
      </c>
      <c r="AX40" s="51">
        <v>52</v>
      </c>
      <c r="AY40" s="51">
        <v>10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95</v>
      </c>
      <c r="B41" s="49" t="s">
        <v>162</v>
      </c>
      <c r="C41" s="50" t="s">
        <v>163</v>
      </c>
      <c r="D41" s="51">
        <f t="shared" si="0"/>
        <v>173</v>
      </c>
      <c r="E41" s="51">
        <f t="shared" si="23"/>
        <v>107</v>
      </c>
      <c r="F41" s="51">
        <f t="shared" si="24"/>
        <v>42</v>
      </c>
      <c r="G41" s="51">
        <f t="shared" si="25"/>
        <v>19</v>
      </c>
      <c r="H41" s="51">
        <f t="shared" si="26"/>
        <v>4</v>
      </c>
      <c r="I41" s="51">
        <f t="shared" si="27"/>
        <v>0</v>
      </c>
      <c r="J41" s="51">
        <f t="shared" si="28"/>
        <v>1</v>
      </c>
      <c r="K41" s="51">
        <f t="shared" si="29"/>
        <v>0</v>
      </c>
      <c r="L41" s="51">
        <f t="shared" si="30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173</v>
      </c>
      <c r="U41" s="51">
        <f t="shared" si="32"/>
        <v>107</v>
      </c>
      <c r="V41" s="51">
        <f t="shared" si="33"/>
        <v>42</v>
      </c>
      <c r="W41" s="51">
        <f t="shared" si="34"/>
        <v>19</v>
      </c>
      <c r="X41" s="51">
        <f t="shared" si="35"/>
        <v>4</v>
      </c>
      <c r="Y41" s="51">
        <f t="shared" si="36"/>
        <v>0</v>
      </c>
      <c r="Z41" s="51">
        <f t="shared" si="37"/>
        <v>1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42</v>
      </c>
      <c r="AK41" s="51">
        <v>0</v>
      </c>
      <c r="AL41" s="51">
        <v>42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131</v>
      </c>
      <c r="AS41" s="51">
        <v>107</v>
      </c>
      <c r="AT41" s="51">
        <v>0</v>
      </c>
      <c r="AU41" s="51">
        <v>19</v>
      </c>
      <c r="AV41" s="51">
        <v>4</v>
      </c>
      <c r="AW41" s="51">
        <v>0</v>
      </c>
      <c r="AX41" s="51">
        <v>1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95</v>
      </c>
      <c r="B42" s="49" t="s">
        <v>164</v>
      </c>
      <c r="C42" s="50" t="s">
        <v>165</v>
      </c>
      <c r="D42" s="51">
        <f t="shared" si="0"/>
        <v>97</v>
      </c>
      <c r="E42" s="51">
        <f t="shared" si="23"/>
        <v>40</v>
      </c>
      <c r="F42" s="51">
        <f t="shared" si="24"/>
        <v>16</v>
      </c>
      <c r="G42" s="51">
        <f t="shared" si="25"/>
        <v>22</v>
      </c>
      <c r="H42" s="51">
        <f t="shared" si="26"/>
        <v>2</v>
      </c>
      <c r="I42" s="51">
        <f t="shared" si="27"/>
        <v>6</v>
      </c>
      <c r="J42" s="51">
        <f t="shared" si="28"/>
        <v>11</v>
      </c>
      <c r="K42" s="51">
        <f t="shared" si="29"/>
        <v>0</v>
      </c>
      <c r="L42" s="51">
        <f t="shared" si="30"/>
        <v>22</v>
      </c>
      <c r="M42" s="51">
        <v>0</v>
      </c>
      <c r="N42" s="51">
        <v>0</v>
      </c>
      <c r="O42" s="51">
        <v>22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75</v>
      </c>
      <c r="U42" s="51">
        <f t="shared" si="32"/>
        <v>40</v>
      </c>
      <c r="V42" s="51">
        <f t="shared" si="33"/>
        <v>16</v>
      </c>
      <c r="W42" s="51">
        <f t="shared" si="34"/>
        <v>0</v>
      </c>
      <c r="X42" s="51">
        <f t="shared" si="35"/>
        <v>2</v>
      </c>
      <c r="Y42" s="51">
        <f t="shared" si="36"/>
        <v>6</v>
      </c>
      <c r="Z42" s="51">
        <f t="shared" si="37"/>
        <v>11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69</v>
      </c>
      <c r="AS42" s="51">
        <v>40</v>
      </c>
      <c r="AT42" s="51">
        <v>16</v>
      </c>
      <c r="AU42" s="51">
        <v>0</v>
      </c>
      <c r="AV42" s="51">
        <v>2</v>
      </c>
      <c r="AW42" s="51">
        <v>0</v>
      </c>
      <c r="AX42" s="51">
        <v>11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6</v>
      </c>
      <c r="BI42" s="51">
        <v>0</v>
      </c>
      <c r="BJ42" s="51">
        <v>0</v>
      </c>
      <c r="BK42" s="51">
        <v>0</v>
      </c>
      <c r="BL42" s="51">
        <v>0</v>
      </c>
      <c r="BM42" s="51">
        <v>6</v>
      </c>
      <c r="BN42" s="51">
        <v>0</v>
      </c>
      <c r="BO42" s="51">
        <v>0</v>
      </c>
      <c r="BP42" s="51">
        <f t="shared" si="4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95</v>
      </c>
      <c r="B43" s="49" t="s">
        <v>166</v>
      </c>
      <c r="C43" s="50" t="s">
        <v>167</v>
      </c>
      <c r="D43" s="51">
        <f t="shared" si="0"/>
        <v>394</v>
      </c>
      <c r="E43" s="51">
        <f t="shared" si="23"/>
        <v>0</v>
      </c>
      <c r="F43" s="51">
        <f t="shared" si="24"/>
        <v>256</v>
      </c>
      <c r="G43" s="51">
        <f t="shared" si="25"/>
        <v>109</v>
      </c>
      <c r="H43" s="51">
        <f t="shared" si="26"/>
        <v>0</v>
      </c>
      <c r="I43" s="51">
        <f t="shared" si="27"/>
        <v>15</v>
      </c>
      <c r="J43" s="51">
        <f t="shared" si="28"/>
        <v>0</v>
      </c>
      <c r="K43" s="51">
        <f t="shared" si="29"/>
        <v>14</v>
      </c>
      <c r="L43" s="51">
        <f t="shared" si="30"/>
        <v>103</v>
      </c>
      <c r="M43" s="51">
        <v>0</v>
      </c>
      <c r="N43" s="51">
        <v>52</v>
      </c>
      <c r="O43" s="51">
        <v>51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291</v>
      </c>
      <c r="U43" s="51">
        <f t="shared" si="32"/>
        <v>0</v>
      </c>
      <c r="V43" s="51">
        <f t="shared" si="33"/>
        <v>204</v>
      </c>
      <c r="W43" s="51">
        <f t="shared" si="34"/>
        <v>58</v>
      </c>
      <c r="X43" s="51">
        <f t="shared" si="35"/>
        <v>0</v>
      </c>
      <c r="Y43" s="51">
        <f t="shared" si="36"/>
        <v>15</v>
      </c>
      <c r="Z43" s="51">
        <f t="shared" si="37"/>
        <v>0</v>
      </c>
      <c r="AA43" s="51">
        <f t="shared" si="38"/>
        <v>14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291</v>
      </c>
      <c r="AS43" s="51">
        <v>0</v>
      </c>
      <c r="AT43" s="51">
        <v>204</v>
      </c>
      <c r="AU43" s="51">
        <v>58</v>
      </c>
      <c r="AV43" s="51">
        <v>0</v>
      </c>
      <c r="AW43" s="51">
        <v>15</v>
      </c>
      <c r="AX43" s="51">
        <v>0</v>
      </c>
      <c r="AY43" s="51">
        <v>14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95</v>
      </c>
      <c r="B44" s="49" t="s">
        <v>168</v>
      </c>
      <c r="C44" s="50" t="s">
        <v>169</v>
      </c>
      <c r="D44" s="51">
        <f t="shared" si="0"/>
        <v>1087</v>
      </c>
      <c r="E44" s="51">
        <f t="shared" si="23"/>
        <v>523</v>
      </c>
      <c r="F44" s="51">
        <f t="shared" si="24"/>
        <v>417</v>
      </c>
      <c r="G44" s="51">
        <f t="shared" si="25"/>
        <v>121</v>
      </c>
      <c r="H44" s="51">
        <f t="shared" si="26"/>
        <v>18</v>
      </c>
      <c r="I44" s="51">
        <f t="shared" si="27"/>
        <v>0</v>
      </c>
      <c r="J44" s="51">
        <f t="shared" si="28"/>
        <v>8</v>
      </c>
      <c r="K44" s="51">
        <f t="shared" si="29"/>
        <v>0</v>
      </c>
      <c r="L44" s="51">
        <f t="shared" si="3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1087</v>
      </c>
      <c r="U44" s="51">
        <f t="shared" si="32"/>
        <v>523</v>
      </c>
      <c r="V44" s="51">
        <f t="shared" si="33"/>
        <v>417</v>
      </c>
      <c r="W44" s="51">
        <f t="shared" si="34"/>
        <v>121</v>
      </c>
      <c r="X44" s="51">
        <f t="shared" si="35"/>
        <v>18</v>
      </c>
      <c r="Y44" s="51">
        <f t="shared" si="36"/>
        <v>0</v>
      </c>
      <c r="Z44" s="51">
        <f t="shared" si="37"/>
        <v>8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417</v>
      </c>
      <c r="AK44" s="51">
        <v>0</v>
      </c>
      <c r="AL44" s="51">
        <v>417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670</v>
      </c>
      <c r="AS44" s="51">
        <v>523</v>
      </c>
      <c r="AT44" s="51">
        <v>0</v>
      </c>
      <c r="AU44" s="51">
        <v>121</v>
      </c>
      <c r="AV44" s="51">
        <v>18</v>
      </c>
      <c r="AW44" s="51">
        <v>0</v>
      </c>
      <c r="AX44" s="51">
        <v>8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95</v>
      </c>
      <c r="B45" s="49" t="s">
        <v>170</v>
      </c>
      <c r="C45" s="50" t="s">
        <v>171</v>
      </c>
      <c r="D45" s="51">
        <f t="shared" si="0"/>
        <v>659</v>
      </c>
      <c r="E45" s="51">
        <f t="shared" si="23"/>
        <v>318</v>
      </c>
      <c r="F45" s="51">
        <f t="shared" si="24"/>
        <v>251</v>
      </c>
      <c r="G45" s="51">
        <f t="shared" si="25"/>
        <v>73</v>
      </c>
      <c r="H45" s="51">
        <f t="shared" si="26"/>
        <v>12</v>
      </c>
      <c r="I45" s="51">
        <f t="shared" si="27"/>
        <v>0</v>
      </c>
      <c r="J45" s="51">
        <f t="shared" si="28"/>
        <v>5</v>
      </c>
      <c r="K45" s="51">
        <f t="shared" si="29"/>
        <v>0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659</v>
      </c>
      <c r="U45" s="51">
        <f t="shared" si="32"/>
        <v>318</v>
      </c>
      <c r="V45" s="51">
        <f t="shared" si="33"/>
        <v>251</v>
      </c>
      <c r="W45" s="51">
        <f t="shared" si="34"/>
        <v>73</v>
      </c>
      <c r="X45" s="51">
        <f t="shared" si="35"/>
        <v>12</v>
      </c>
      <c r="Y45" s="51">
        <f t="shared" si="36"/>
        <v>0</v>
      </c>
      <c r="Z45" s="51">
        <f t="shared" si="37"/>
        <v>5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251</v>
      </c>
      <c r="AK45" s="51">
        <v>0</v>
      </c>
      <c r="AL45" s="51">
        <v>251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408</v>
      </c>
      <c r="AS45" s="51">
        <v>318</v>
      </c>
      <c r="AT45" s="51">
        <v>0</v>
      </c>
      <c r="AU45" s="51">
        <v>73</v>
      </c>
      <c r="AV45" s="51">
        <v>12</v>
      </c>
      <c r="AW45" s="51">
        <v>0</v>
      </c>
      <c r="AX45" s="51">
        <v>5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95</v>
      </c>
      <c r="B46" s="49" t="s">
        <v>172</v>
      </c>
      <c r="C46" s="50" t="s">
        <v>173</v>
      </c>
      <c r="D46" s="51">
        <f t="shared" si="0"/>
        <v>569</v>
      </c>
      <c r="E46" s="51">
        <f t="shared" si="23"/>
        <v>0</v>
      </c>
      <c r="F46" s="51">
        <f t="shared" si="24"/>
        <v>342</v>
      </c>
      <c r="G46" s="51">
        <f t="shared" si="25"/>
        <v>227</v>
      </c>
      <c r="H46" s="51">
        <f t="shared" si="26"/>
        <v>0</v>
      </c>
      <c r="I46" s="51">
        <f t="shared" si="27"/>
        <v>0</v>
      </c>
      <c r="J46" s="51">
        <f t="shared" si="28"/>
        <v>0</v>
      </c>
      <c r="K46" s="51">
        <f t="shared" si="29"/>
        <v>0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569</v>
      </c>
      <c r="U46" s="51">
        <f t="shared" si="32"/>
        <v>0</v>
      </c>
      <c r="V46" s="51">
        <f t="shared" si="33"/>
        <v>342</v>
      </c>
      <c r="W46" s="51">
        <f t="shared" si="34"/>
        <v>227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569</v>
      </c>
      <c r="AS46" s="51">
        <v>0</v>
      </c>
      <c r="AT46" s="51">
        <v>342</v>
      </c>
      <c r="AU46" s="51">
        <v>227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95</v>
      </c>
      <c r="B47" s="49" t="s">
        <v>174</v>
      </c>
      <c r="C47" s="50" t="s">
        <v>175</v>
      </c>
      <c r="D47" s="51">
        <f t="shared" si="0"/>
        <v>680</v>
      </c>
      <c r="E47" s="51">
        <f t="shared" si="23"/>
        <v>23</v>
      </c>
      <c r="F47" s="51">
        <f t="shared" si="24"/>
        <v>22</v>
      </c>
      <c r="G47" s="51">
        <f t="shared" si="25"/>
        <v>0</v>
      </c>
      <c r="H47" s="51">
        <f t="shared" si="26"/>
        <v>0</v>
      </c>
      <c r="I47" s="51">
        <f t="shared" si="27"/>
        <v>0</v>
      </c>
      <c r="J47" s="51">
        <f t="shared" si="28"/>
        <v>0</v>
      </c>
      <c r="K47" s="51">
        <f t="shared" si="29"/>
        <v>635</v>
      </c>
      <c r="L47" s="51">
        <f t="shared" si="30"/>
        <v>23</v>
      </c>
      <c r="M47" s="51">
        <v>23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657</v>
      </c>
      <c r="U47" s="51">
        <f t="shared" si="32"/>
        <v>0</v>
      </c>
      <c r="V47" s="51">
        <f t="shared" si="33"/>
        <v>22</v>
      </c>
      <c r="W47" s="51">
        <f t="shared" si="34"/>
        <v>0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635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22</v>
      </c>
      <c r="AS47" s="51">
        <v>0</v>
      </c>
      <c r="AT47" s="51">
        <v>22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635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635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95</v>
      </c>
      <c r="B48" s="49" t="s">
        <v>176</v>
      </c>
      <c r="C48" s="50" t="s">
        <v>177</v>
      </c>
      <c r="D48" s="51">
        <f t="shared" si="0"/>
        <v>43</v>
      </c>
      <c r="E48" s="51">
        <f t="shared" si="23"/>
        <v>0</v>
      </c>
      <c r="F48" s="51">
        <f t="shared" si="24"/>
        <v>40</v>
      </c>
      <c r="G48" s="51">
        <f t="shared" si="25"/>
        <v>0</v>
      </c>
      <c r="H48" s="51">
        <f t="shared" si="26"/>
        <v>3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41</v>
      </c>
      <c r="U48" s="51">
        <f t="shared" si="32"/>
        <v>0</v>
      </c>
      <c r="V48" s="51">
        <f t="shared" si="33"/>
        <v>38</v>
      </c>
      <c r="W48" s="51">
        <f t="shared" si="34"/>
        <v>0</v>
      </c>
      <c r="X48" s="51">
        <f t="shared" si="35"/>
        <v>3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41</v>
      </c>
      <c r="AS48" s="51">
        <v>0</v>
      </c>
      <c r="AT48" s="51">
        <v>38</v>
      </c>
      <c r="AU48" s="51">
        <v>0</v>
      </c>
      <c r="AV48" s="51">
        <v>3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2</v>
      </c>
      <c r="BQ48" s="51">
        <v>0</v>
      </c>
      <c r="BR48" s="51">
        <v>2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95</v>
      </c>
      <c r="B49" s="49" t="s">
        <v>178</v>
      </c>
      <c r="C49" s="50" t="s">
        <v>179</v>
      </c>
      <c r="D49" s="51">
        <f t="shared" si="0"/>
        <v>471</v>
      </c>
      <c r="E49" s="51">
        <f t="shared" si="23"/>
        <v>15</v>
      </c>
      <c r="F49" s="51">
        <f t="shared" si="24"/>
        <v>33</v>
      </c>
      <c r="G49" s="51">
        <f t="shared" si="25"/>
        <v>0</v>
      </c>
      <c r="H49" s="51">
        <f t="shared" si="26"/>
        <v>0</v>
      </c>
      <c r="I49" s="51">
        <f t="shared" si="27"/>
        <v>40</v>
      </c>
      <c r="J49" s="51">
        <f t="shared" si="28"/>
        <v>20</v>
      </c>
      <c r="K49" s="51">
        <f t="shared" si="29"/>
        <v>363</v>
      </c>
      <c r="L49" s="51">
        <f t="shared" si="30"/>
        <v>94</v>
      </c>
      <c r="M49" s="51">
        <v>15</v>
      </c>
      <c r="N49" s="51">
        <v>19</v>
      </c>
      <c r="O49" s="51">
        <v>0</v>
      </c>
      <c r="P49" s="51">
        <v>0</v>
      </c>
      <c r="Q49" s="51">
        <v>40</v>
      </c>
      <c r="R49" s="51">
        <v>20</v>
      </c>
      <c r="S49" s="51">
        <v>0</v>
      </c>
      <c r="T49" s="51">
        <f t="shared" si="31"/>
        <v>377</v>
      </c>
      <c r="U49" s="51">
        <f t="shared" si="32"/>
        <v>0</v>
      </c>
      <c r="V49" s="51">
        <f t="shared" si="33"/>
        <v>14</v>
      </c>
      <c r="W49" s="51">
        <f t="shared" si="34"/>
        <v>0</v>
      </c>
      <c r="X49" s="51">
        <f t="shared" si="35"/>
        <v>0</v>
      </c>
      <c r="Y49" s="51">
        <f t="shared" si="36"/>
        <v>0</v>
      </c>
      <c r="Z49" s="51">
        <f t="shared" si="37"/>
        <v>0</v>
      </c>
      <c r="AA49" s="51">
        <f t="shared" si="38"/>
        <v>363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14</v>
      </c>
      <c r="AS49" s="51">
        <v>0</v>
      </c>
      <c r="AT49" s="51">
        <v>14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363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363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95</v>
      </c>
      <c r="B50" s="49" t="s">
        <v>180</v>
      </c>
      <c r="C50" s="50" t="s">
        <v>181</v>
      </c>
      <c r="D50" s="51">
        <f t="shared" si="0"/>
        <v>184</v>
      </c>
      <c r="E50" s="51">
        <f t="shared" si="23"/>
        <v>2</v>
      </c>
      <c r="F50" s="51">
        <f t="shared" si="24"/>
        <v>149</v>
      </c>
      <c r="G50" s="51">
        <f t="shared" si="25"/>
        <v>32</v>
      </c>
      <c r="H50" s="51">
        <f t="shared" si="26"/>
        <v>0</v>
      </c>
      <c r="I50" s="51">
        <f t="shared" si="27"/>
        <v>0</v>
      </c>
      <c r="J50" s="51">
        <f t="shared" si="28"/>
        <v>0</v>
      </c>
      <c r="K50" s="51">
        <f t="shared" si="29"/>
        <v>1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184</v>
      </c>
      <c r="U50" s="51">
        <f t="shared" si="32"/>
        <v>2</v>
      </c>
      <c r="V50" s="51">
        <f t="shared" si="33"/>
        <v>149</v>
      </c>
      <c r="W50" s="51">
        <f t="shared" si="34"/>
        <v>32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1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121</v>
      </c>
      <c r="AK50" s="51">
        <v>0</v>
      </c>
      <c r="AL50" s="51">
        <v>120</v>
      </c>
      <c r="AM50" s="51">
        <v>0</v>
      </c>
      <c r="AN50" s="51">
        <v>0</v>
      </c>
      <c r="AO50" s="51">
        <v>0</v>
      </c>
      <c r="AP50" s="51">
        <v>0</v>
      </c>
      <c r="AQ50" s="51">
        <v>1</v>
      </c>
      <c r="AR50" s="51">
        <f t="shared" si="41"/>
        <v>63</v>
      </c>
      <c r="AS50" s="51">
        <v>2</v>
      </c>
      <c r="AT50" s="51">
        <v>29</v>
      </c>
      <c r="AU50" s="51">
        <v>32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95</v>
      </c>
      <c r="B51" s="49" t="s">
        <v>182</v>
      </c>
      <c r="C51" s="50" t="s">
        <v>183</v>
      </c>
      <c r="D51" s="51">
        <f t="shared" si="0"/>
        <v>153</v>
      </c>
      <c r="E51" s="51">
        <f t="shared" si="23"/>
        <v>85</v>
      </c>
      <c r="F51" s="51">
        <f t="shared" si="24"/>
        <v>45</v>
      </c>
      <c r="G51" s="51">
        <f t="shared" si="25"/>
        <v>20</v>
      </c>
      <c r="H51" s="51">
        <f t="shared" si="26"/>
        <v>2</v>
      </c>
      <c r="I51" s="51">
        <f t="shared" si="27"/>
        <v>0</v>
      </c>
      <c r="J51" s="51">
        <f t="shared" si="28"/>
        <v>1</v>
      </c>
      <c r="K51" s="51">
        <f t="shared" si="29"/>
        <v>0</v>
      </c>
      <c r="L51" s="51">
        <f t="shared" si="30"/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153</v>
      </c>
      <c r="U51" s="51">
        <f t="shared" si="32"/>
        <v>85</v>
      </c>
      <c r="V51" s="51">
        <f t="shared" si="33"/>
        <v>45</v>
      </c>
      <c r="W51" s="51">
        <f t="shared" si="34"/>
        <v>20</v>
      </c>
      <c r="X51" s="51">
        <f t="shared" si="35"/>
        <v>2</v>
      </c>
      <c r="Y51" s="51">
        <f t="shared" si="36"/>
        <v>0</v>
      </c>
      <c r="Z51" s="51">
        <f t="shared" si="37"/>
        <v>1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45</v>
      </c>
      <c r="AK51" s="51">
        <v>0</v>
      </c>
      <c r="AL51" s="51">
        <v>45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108</v>
      </c>
      <c r="AS51" s="51">
        <v>85</v>
      </c>
      <c r="AT51" s="51">
        <v>0</v>
      </c>
      <c r="AU51" s="51">
        <v>20</v>
      </c>
      <c r="AV51" s="51">
        <v>2</v>
      </c>
      <c r="AW51" s="51">
        <v>0</v>
      </c>
      <c r="AX51" s="51">
        <v>1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95</v>
      </c>
      <c r="B52" s="49" t="s">
        <v>184</v>
      </c>
      <c r="C52" s="50" t="s">
        <v>185</v>
      </c>
      <c r="D52" s="51">
        <f t="shared" si="0"/>
        <v>429</v>
      </c>
      <c r="E52" s="51">
        <f t="shared" si="23"/>
        <v>151</v>
      </c>
      <c r="F52" s="51">
        <f t="shared" si="24"/>
        <v>46</v>
      </c>
      <c r="G52" s="51">
        <f t="shared" si="25"/>
        <v>60</v>
      </c>
      <c r="H52" s="51">
        <f t="shared" si="26"/>
        <v>9</v>
      </c>
      <c r="I52" s="51">
        <f t="shared" si="27"/>
        <v>40</v>
      </c>
      <c r="J52" s="51">
        <f t="shared" si="28"/>
        <v>23</v>
      </c>
      <c r="K52" s="51">
        <f t="shared" si="29"/>
        <v>100</v>
      </c>
      <c r="L52" s="51">
        <f t="shared" si="30"/>
        <v>274</v>
      </c>
      <c r="M52" s="51">
        <v>151</v>
      </c>
      <c r="N52" s="51">
        <v>0</v>
      </c>
      <c r="O52" s="51">
        <v>0</v>
      </c>
      <c r="P52" s="51">
        <v>0</v>
      </c>
      <c r="Q52" s="51">
        <v>0</v>
      </c>
      <c r="R52" s="51">
        <v>23</v>
      </c>
      <c r="S52" s="51">
        <v>100</v>
      </c>
      <c r="T52" s="51">
        <f t="shared" si="31"/>
        <v>155</v>
      </c>
      <c r="U52" s="51">
        <f t="shared" si="32"/>
        <v>0</v>
      </c>
      <c r="V52" s="51">
        <f t="shared" si="33"/>
        <v>46</v>
      </c>
      <c r="W52" s="51">
        <f t="shared" si="34"/>
        <v>60</v>
      </c>
      <c r="X52" s="51">
        <f t="shared" si="35"/>
        <v>9</v>
      </c>
      <c r="Y52" s="51">
        <f t="shared" si="36"/>
        <v>40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155</v>
      </c>
      <c r="AS52" s="51">
        <v>0</v>
      </c>
      <c r="AT52" s="51">
        <v>46</v>
      </c>
      <c r="AU52" s="51">
        <v>60</v>
      </c>
      <c r="AV52" s="51">
        <v>9</v>
      </c>
      <c r="AW52" s="51">
        <v>40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95</v>
      </c>
      <c r="B53" s="49" t="s">
        <v>186</v>
      </c>
      <c r="C53" s="50" t="s">
        <v>187</v>
      </c>
      <c r="D53" s="51">
        <f t="shared" si="0"/>
        <v>43</v>
      </c>
      <c r="E53" s="51">
        <f t="shared" si="23"/>
        <v>0</v>
      </c>
      <c r="F53" s="51">
        <f t="shared" si="24"/>
        <v>16</v>
      </c>
      <c r="G53" s="51">
        <f t="shared" si="25"/>
        <v>27</v>
      </c>
      <c r="H53" s="51">
        <f t="shared" si="26"/>
        <v>0</v>
      </c>
      <c r="I53" s="51">
        <f t="shared" si="27"/>
        <v>0</v>
      </c>
      <c r="J53" s="51">
        <f t="shared" si="28"/>
        <v>0</v>
      </c>
      <c r="K53" s="51">
        <f t="shared" si="29"/>
        <v>0</v>
      </c>
      <c r="L53" s="51">
        <f t="shared" si="30"/>
        <v>43</v>
      </c>
      <c r="M53" s="51">
        <v>0</v>
      </c>
      <c r="N53" s="51">
        <v>16</v>
      </c>
      <c r="O53" s="51">
        <v>27</v>
      </c>
      <c r="P53" s="51">
        <v>0</v>
      </c>
      <c r="Q53" s="51">
        <v>0</v>
      </c>
      <c r="R53" s="51">
        <v>0</v>
      </c>
      <c r="S53" s="51">
        <v>0</v>
      </c>
      <c r="T53" s="51">
        <f t="shared" si="31"/>
        <v>0</v>
      </c>
      <c r="U53" s="51">
        <f t="shared" si="32"/>
        <v>0</v>
      </c>
      <c r="V53" s="51">
        <f t="shared" si="33"/>
        <v>0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95</v>
      </c>
      <c r="B54" s="49" t="s">
        <v>188</v>
      </c>
      <c r="C54" s="50" t="s">
        <v>189</v>
      </c>
      <c r="D54" s="51">
        <f t="shared" si="0"/>
        <v>37</v>
      </c>
      <c r="E54" s="51">
        <f t="shared" si="23"/>
        <v>37</v>
      </c>
      <c r="F54" s="51">
        <f t="shared" si="24"/>
        <v>0</v>
      </c>
      <c r="G54" s="51">
        <f t="shared" si="25"/>
        <v>0</v>
      </c>
      <c r="H54" s="51">
        <f t="shared" si="26"/>
        <v>0</v>
      </c>
      <c r="I54" s="51">
        <f t="shared" si="27"/>
        <v>0</v>
      </c>
      <c r="J54" s="51">
        <f t="shared" si="28"/>
        <v>0</v>
      </c>
      <c r="K54" s="51">
        <f t="shared" si="29"/>
        <v>0</v>
      </c>
      <c r="L54" s="51">
        <f t="shared" si="30"/>
        <v>37</v>
      </c>
      <c r="M54" s="51">
        <v>37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0</v>
      </c>
      <c r="U54" s="51">
        <f t="shared" si="32"/>
        <v>0</v>
      </c>
      <c r="V54" s="51">
        <f t="shared" si="33"/>
        <v>0</v>
      </c>
      <c r="W54" s="51">
        <f t="shared" si="34"/>
        <v>0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95</v>
      </c>
      <c r="B55" s="49" t="s">
        <v>190</v>
      </c>
      <c r="C55" s="50" t="s">
        <v>191</v>
      </c>
      <c r="D55" s="51">
        <f t="shared" si="0"/>
        <v>119</v>
      </c>
      <c r="E55" s="51">
        <f t="shared" si="23"/>
        <v>0</v>
      </c>
      <c r="F55" s="51">
        <f t="shared" si="24"/>
        <v>43</v>
      </c>
      <c r="G55" s="51">
        <f t="shared" si="25"/>
        <v>69</v>
      </c>
      <c r="H55" s="51">
        <f t="shared" si="26"/>
        <v>7</v>
      </c>
      <c r="I55" s="51">
        <f t="shared" si="27"/>
        <v>0</v>
      </c>
      <c r="J55" s="51">
        <f t="shared" si="28"/>
        <v>0</v>
      </c>
      <c r="K55" s="51">
        <f t="shared" si="29"/>
        <v>0</v>
      </c>
      <c r="L55" s="51">
        <f t="shared" si="30"/>
        <v>76</v>
      </c>
      <c r="M55" s="51">
        <v>0</v>
      </c>
      <c r="N55" s="51">
        <v>0</v>
      </c>
      <c r="O55" s="51">
        <v>69</v>
      </c>
      <c r="P55" s="51">
        <v>7</v>
      </c>
      <c r="Q55" s="51">
        <v>0</v>
      </c>
      <c r="R55" s="51">
        <v>0</v>
      </c>
      <c r="S55" s="51">
        <v>0</v>
      </c>
      <c r="T55" s="51">
        <f t="shared" si="31"/>
        <v>43</v>
      </c>
      <c r="U55" s="51">
        <f t="shared" si="32"/>
        <v>0</v>
      </c>
      <c r="V55" s="51">
        <f t="shared" si="33"/>
        <v>43</v>
      </c>
      <c r="W55" s="51">
        <f t="shared" si="34"/>
        <v>0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43</v>
      </c>
      <c r="AK55" s="51">
        <v>0</v>
      </c>
      <c r="AL55" s="51">
        <v>43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95</v>
      </c>
      <c r="B56" s="49" t="s">
        <v>192</v>
      </c>
      <c r="C56" s="50" t="s">
        <v>193</v>
      </c>
      <c r="D56" s="51">
        <f t="shared" si="0"/>
        <v>119</v>
      </c>
      <c r="E56" s="51">
        <f t="shared" si="23"/>
        <v>0</v>
      </c>
      <c r="F56" s="51">
        <f t="shared" si="24"/>
        <v>77</v>
      </c>
      <c r="G56" s="51">
        <f t="shared" si="25"/>
        <v>40</v>
      </c>
      <c r="H56" s="51">
        <f t="shared" si="26"/>
        <v>0</v>
      </c>
      <c r="I56" s="51">
        <f t="shared" si="27"/>
        <v>0</v>
      </c>
      <c r="J56" s="51">
        <f t="shared" si="28"/>
        <v>0</v>
      </c>
      <c r="K56" s="51">
        <f t="shared" si="29"/>
        <v>2</v>
      </c>
      <c r="L56" s="51">
        <f t="shared" si="30"/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119</v>
      </c>
      <c r="U56" s="51">
        <f t="shared" si="32"/>
        <v>0</v>
      </c>
      <c r="V56" s="51">
        <f t="shared" si="33"/>
        <v>77</v>
      </c>
      <c r="W56" s="51">
        <f t="shared" si="34"/>
        <v>40</v>
      </c>
      <c r="X56" s="51">
        <f t="shared" si="35"/>
        <v>0</v>
      </c>
      <c r="Y56" s="51">
        <f t="shared" si="36"/>
        <v>0</v>
      </c>
      <c r="Z56" s="51">
        <f t="shared" si="37"/>
        <v>0</v>
      </c>
      <c r="AA56" s="51">
        <f t="shared" si="38"/>
        <v>2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119</v>
      </c>
      <c r="AS56" s="51">
        <v>0</v>
      </c>
      <c r="AT56" s="51">
        <v>77</v>
      </c>
      <c r="AU56" s="51">
        <v>40</v>
      </c>
      <c r="AV56" s="51">
        <v>0</v>
      </c>
      <c r="AW56" s="51">
        <v>0</v>
      </c>
      <c r="AX56" s="51">
        <v>0</v>
      </c>
      <c r="AY56" s="51">
        <v>2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95</v>
      </c>
      <c r="B57" s="49" t="s">
        <v>194</v>
      </c>
      <c r="C57" s="50" t="s">
        <v>195</v>
      </c>
      <c r="D57" s="51">
        <f t="shared" si="0"/>
        <v>215</v>
      </c>
      <c r="E57" s="51">
        <f t="shared" si="23"/>
        <v>38</v>
      </c>
      <c r="F57" s="51">
        <f t="shared" si="24"/>
        <v>177</v>
      </c>
      <c r="G57" s="51">
        <f t="shared" si="25"/>
        <v>0</v>
      </c>
      <c r="H57" s="51">
        <f t="shared" si="26"/>
        <v>0</v>
      </c>
      <c r="I57" s="51">
        <f t="shared" si="27"/>
        <v>0</v>
      </c>
      <c r="J57" s="51">
        <f t="shared" si="28"/>
        <v>0</v>
      </c>
      <c r="K57" s="51">
        <f t="shared" si="29"/>
        <v>0</v>
      </c>
      <c r="L57" s="51">
        <f t="shared" si="30"/>
        <v>215</v>
      </c>
      <c r="M57" s="51">
        <v>38</v>
      </c>
      <c r="N57" s="51">
        <v>177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0</v>
      </c>
      <c r="U57" s="51">
        <f t="shared" si="32"/>
        <v>0</v>
      </c>
      <c r="V57" s="51">
        <f t="shared" si="33"/>
        <v>0</v>
      </c>
      <c r="W57" s="51">
        <f t="shared" si="34"/>
        <v>0</v>
      </c>
      <c r="X57" s="51">
        <f t="shared" si="35"/>
        <v>0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95</v>
      </c>
      <c r="B58" s="49" t="s">
        <v>196</v>
      </c>
      <c r="C58" s="50" t="s">
        <v>197</v>
      </c>
      <c r="D58" s="51">
        <f t="shared" si="0"/>
        <v>213</v>
      </c>
      <c r="E58" s="51">
        <f t="shared" si="23"/>
        <v>7</v>
      </c>
      <c r="F58" s="51">
        <f t="shared" si="24"/>
        <v>180</v>
      </c>
      <c r="G58" s="51">
        <f t="shared" si="25"/>
        <v>25</v>
      </c>
      <c r="H58" s="51">
        <f t="shared" si="26"/>
        <v>1</v>
      </c>
      <c r="I58" s="51">
        <f t="shared" si="27"/>
        <v>0</v>
      </c>
      <c r="J58" s="51">
        <f t="shared" si="28"/>
        <v>0</v>
      </c>
      <c r="K58" s="51">
        <f t="shared" si="29"/>
        <v>0</v>
      </c>
      <c r="L58" s="51">
        <f t="shared" si="30"/>
        <v>33</v>
      </c>
      <c r="M58" s="51">
        <v>7</v>
      </c>
      <c r="N58" s="51">
        <v>0</v>
      </c>
      <c r="O58" s="51">
        <v>25</v>
      </c>
      <c r="P58" s="51">
        <v>1</v>
      </c>
      <c r="Q58" s="51">
        <v>0</v>
      </c>
      <c r="R58" s="51">
        <v>0</v>
      </c>
      <c r="S58" s="51">
        <v>0</v>
      </c>
      <c r="T58" s="51">
        <f t="shared" si="31"/>
        <v>180</v>
      </c>
      <c r="U58" s="51">
        <f t="shared" si="32"/>
        <v>0</v>
      </c>
      <c r="V58" s="51">
        <f t="shared" si="33"/>
        <v>180</v>
      </c>
      <c r="W58" s="51">
        <f t="shared" si="34"/>
        <v>0</v>
      </c>
      <c r="X58" s="51">
        <f t="shared" si="35"/>
        <v>0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40</v>
      </c>
      <c r="AK58" s="51">
        <v>0</v>
      </c>
      <c r="AL58" s="51">
        <v>40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140</v>
      </c>
      <c r="AS58" s="51">
        <v>0</v>
      </c>
      <c r="AT58" s="51">
        <v>140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95</v>
      </c>
      <c r="B59" s="49" t="s">
        <v>198</v>
      </c>
      <c r="C59" s="50" t="s">
        <v>199</v>
      </c>
      <c r="D59" s="51">
        <f t="shared" si="0"/>
        <v>15</v>
      </c>
      <c r="E59" s="51">
        <f t="shared" si="23"/>
        <v>0</v>
      </c>
      <c r="F59" s="51">
        <f t="shared" si="24"/>
        <v>15</v>
      </c>
      <c r="G59" s="51">
        <f t="shared" si="25"/>
        <v>0</v>
      </c>
      <c r="H59" s="51">
        <f t="shared" si="26"/>
        <v>0</v>
      </c>
      <c r="I59" s="51">
        <f t="shared" si="27"/>
        <v>0</v>
      </c>
      <c r="J59" s="51">
        <f t="shared" si="28"/>
        <v>0</v>
      </c>
      <c r="K59" s="51">
        <f t="shared" si="29"/>
        <v>0</v>
      </c>
      <c r="L59" s="51">
        <f t="shared" si="30"/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14</v>
      </c>
      <c r="U59" s="51">
        <f t="shared" si="32"/>
        <v>0</v>
      </c>
      <c r="V59" s="51">
        <f t="shared" si="33"/>
        <v>14</v>
      </c>
      <c r="W59" s="51">
        <f t="shared" si="34"/>
        <v>0</v>
      </c>
      <c r="X59" s="51">
        <f t="shared" si="35"/>
        <v>0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14</v>
      </c>
      <c r="AS59" s="51">
        <v>0</v>
      </c>
      <c r="AT59" s="51">
        <v>14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1</v>
      </c>
      <c r="BQ59" s="51">
        <v>0</v>
      </c>
      <c r="BR59" s="51">
        <v>1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79" t="s">
        <v>200</v>
      </c>
      <c r="B60" s="80"/>
      <c r="C60" s="81"/>
      <c r="D60" s="51">
        <f>SUM(D7:D59)</f>
        <v>47342</v>
      </c>
      <c r="E60" s="51">
        <f aca="true" t="shared" si="45" ref="E60:BP60">SUM(E7:E59)</f>
        <v>22067</v>
      </c>
      <c r="F60" s="51">
        <f t="shared" si="45"/>
        <v>10292</v>
      </c>
      <c r="G60" s="51">
        <f t="shared" si="45"/>
        <v>6527</v>
      </c>
      <c r="H60" s="51">
        <f t="shared" si="45"/>
        <v>569</v>
      </c>
      <c r="I60" s="51">
        <f t="shared" si="45"/>
        <v>3516</v>
      </c>
      <c r="J60" s="51">
        <f t="shared" si="45"/>
        <v>1950</v>
      </c>
      <c r="K60" s="51">
        <f t="shared" si="45"/>
        <v>2421</v>
      </c>
      <c r="L60" s="51">
        <f t="shared" si="45"/>
        <v>20071</v>
      </c>
      <c r="M60" s="51">
        <f t="shared" si="45"/>
        <v>16741</v>
      </c>
      <c r="N60" s="51">
        <f t="shared" si="45"/>
        <v>529</v>
      </c>
      <c r="O60" s="51">
        <f t="shared" si="45"/>
        <v>726</v>
      </c>
      <c r="P60" s="51">
        <f t="shared" si="45"/>
        <v>73</v>
      </c>
      <c r="Q60" s="51">
        <f t="shared" si="45"/>
        <v>326</v>
      </c>
      <c r="R60" s="51">
        <f t="shared" si="45"/>
        <v>1567</v>
      </c>
      <c r="S60" s="51">
        <f t="shared" si="45"/>
        <v>109</v>
      </c>
      <c r="T60" s="51">
        <f t="shared" si="45"/>
        <v>26317</v>
      </c>
      <c r="U60" s="51">
        <f t="shared" si="45"/>
        <v>4484</v>
      </c>
      <c r="V60" s="51">
        <f t="shared" si="45"/>
        <v>9724</v>
      </c>
      <c r="W60" s="51">
        <f t="shared" si="45"/>
        <v>5770</v>
      </c>
      <c r="X60" s="51">
        <f t="shared" si="45"/>
        <v>496</v>
      </c>
      <c r="Y60" s="51">
        <f t="shared" si="45"/>
        <v>3190</v>
      </c>
      <c r="Z60" s="51">
        <f t="shared" si="45"/>
        <v>342</v>
      </c>
      <c r="AA60" s="51">
        <f t="shared" si="45"/>
        <v>2311</v>
      </c>
      <c r="AB60" s="51">
        <f t="shared" si="45"/>
        <v>975</v>
      </c>
      <c r="AC60" s="51">
        <f t="shared" si="45"/>
        <v>272</v>
      </c>
      <c r="AD60" s="51">
        <f t="shared" si="45"/>
        <v>0</v>
      </c>
      <c r="AE60" s="51">
        <f t="shared" si="45"/>
        <v>0</v>
      </c>
      <c r="AF60" s="51">
        <f t="shared" si="45"/>
        <v>0</v>
      </c>
      <c r="AG60" s="51">
        <f t="shared" si="45"/>
        <v>0</v>
      </c>
      <c r="AH60" s="51">
        <f t="shared" si="45"/>
        <v>0</v>
      </c>
      <c r="AI60" s="51">
        <f t="shared" si="45"/>
        <v>703</v>
      </c>
      <c r="AJ60" s="51">
        <f t="shared" si="45"/>
        <v>1850</v>
      </c>
      <c r="AK60" s="51">
        <f t="shared" si="45"/>
        <v>0</v>
      </c>
      <c r="AL60" s="51">
        <f t="shared" si="45"/>
        <v>1845</v>
      </c>
      <c r="AM60" s="51">
        <f t="shared" si="45"/>
        <v>4</v>
      </c>
      <c r="AN60" s="51">
        <f t="shared" si="45"/>
        <v>0</v>
      </c>
      <c r="AO60" s="51">
        <f t="shared" si="45"/>
        <v>0</v>
      </c>
      <c r="AP60" s="51">
        <f t="shared" si="45"/>
        <v>0</v>
      </c>
      <c r="AQ60" s="51">
        <f t="shared" si="45"/>
        <v>1</v>
      </c>
      <c r="AR60" s="51">
        <f t="shared" si="45"/>
        <v>22231</v>
      </c>
      <c r="AS60" s="51">
        <f t="shared" si="45"/>
        <v>4212</v>
      </c>
      <c r="AT60" s="51">
        <f t="shared" si="45"/>
        <v>7879</v>
      </c>
      <c r="AU60" s="51">
        <f t="shared" si="45"/>
        <v>5766</v>
      </c>
      <c r="AV60" s="51">
        <f t="shared" si="45"/>
        <v>496</v>
      </c>
      <c r="AW60" s="51">
        <f t="shared" si="45"/>
        <v>3184</v>
      </c>
      <c r="AX60" s="51">
        <f t="shared" si="45"/>
        <v>342</v>
      </c>
      <c r="AY60" s="51">
        <f t="shared" si="45"/>
        <v>352</v>
      </c>
      <c r="AZ60" s="51">
        <f t="shared" si="45"/>
        <v>257</v>
      </c>
      <c r="BA60" s="51">
        <f t="shared" si="45"/>
        <v>0</v>
      </c>
      <c r="BB60" s="51">
        <f t="shared" si="45"/>
        <v>0</v>
      </c>
      <c r="BC60" s="51">
        <f t="shared" si="45"/>
        <v>0</v>
      </c>
      <c r="BD60" s="51">
        <f t="shared" si="45"/>
        <v>0</v>
      </c>
      <c r="BE60" s="51">
        <f t="shared" si="45"/>
        <v>0</v>
      </c>
      <c r="BF60" s="51">
        <f t="shared" si="45"/>
        <v>0</v>
      </c>
      <c r="BG60" s="51">
        <f t="shared" si="45"/>
        <v>257</v>
      </c>
      <c r="BH60" s="51">
        <f t="shared" si="45"/>
        <v>1004</v>
      </c>
      <c r="BI60" s="51">
        <f t="shared" si="45"/>
        <v>0</v>
      </c>
      <c r="BJ60" s="51">
        <f t="shared" si="45"/>
        <v>0</v>
      </c>
      <c r="BK60" s="51">
        <f t="shared" si="45"/>
        <v>0</v>
      </c>
      <c r="BL60" s="51">
        <f t="shared" si="45"/>
        <v>0</v>
      </c>
      <c r="BM60" s="51">
        <f t="shared" si="45"/>
        <v>6</v>
      </c>
      <c r="BN60" s="51">
        <f t="shared" si="45"/>
        <v>0</v>
      </c>
      <c r="BO60" s="51">
        <f t="shared" si="45"/>
        <v>998</v>
      </c>
      <c r="BP60" s="51">
        <f t="shared" si="45"/>
        <v>954</v>
      </c>
      <c r="BQ60" s="51">
        <f aca="true" t="shared" si="46" ref="BQ60:BW60">SUM(BQ7:BQ59)</f>
        <v>842</v>
      </c>
      <c r="BR60" s="51">
        <f t="shared" si="46"/>
        <v>39</v>
      </c>
      <c r="BS60" s="51">
        <f t="shared" si="46"/>
        <v>31</v>
      </c>
      <c r="BT60" s="51">
        <f t="shared" si="46"/>
        <v>0</v>
      </c>
      <c r="BU60" s="51">
        <f t="shared" si="46"/>
        <v>0</v>
      </c>
      <c r="BV60" s="51">
        <f t="shared" si="46"/>
        <v>41</v>
      </c>
      <c r="BW60" s="51">
        <f t="shared" si="46"/>
        <v>1</v>
      </c>
    </row>
  </sheetData>
  <mergeCells count="85">
    <mergeCell ref="A60:C60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2004-03-03T00:16:42Z</dcterms:modified>
  <cp:category/>
  <cp:version/>
  <cp:contentType/>
  <cp:contentStatus/>
</cp:coreProperties>
</file>