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'ごみ処理概要'!$A$2:$AQ$57</definedName>
    <definedName name="_xlnm.Print_Area" localSheetId="2">'ごみ処理量内訳'!$A$2:$AJ$57</definedName>
    <definedName name="_xlnm.Print_Area" localSheetId="1">'ごみ搬入量内訳'!$A$2:$AH$57</definedName>
    <definedName name="_xlnm.Print_Area" localSheetId="3">'資源化量内訳'!$A$2:$BW$57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<sst xmlns="http://schemas.openxmlformats.org/spreadsheetml/2006/main" count="1056" uniqueCount="205">
  <si>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</si>
  <si>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</si>
  <si>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</si>
  <si>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</si>
  <si>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</si>
  <si>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</si>
  <si>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</si>
  <si>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</si>
  <si>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</si>
  <si>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</si>
  <si>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</si>
  <si>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</si>
  <si>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</si>
  <si>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</si>
  <si>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</si>
  <si>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</si>
  <si>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</si>
  <si>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</si>
  <si>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</si>
  <si>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</si>
  <si>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</si>
  <si>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</si>
  <si>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</si>
  <si>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</si>
  <si>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</si>
  <si>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</si>
  <si>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</si>
  <si>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</si>
  <si>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</si>
  <si>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池田町</t>
  </si>
  <si>
    <t>三好町</t>
  </si>
  <si>
    <t>井川町</t>
  </si>
  <si>
    <t>山城町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</si>
  <si>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</si>
  <si>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</si>
  <si>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</si>
  <si>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</si>
  <si>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</si>
  <si>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</si>
  <si>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</si>
  <si>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</si>
  <si>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</si>
  <si>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</si>
  <si>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</si>
  <si>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</si>
  <si>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</si>
  <si>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</si>
  <si>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</si>
  <si>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</si>
  <si>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</si>
  <si>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</si>
  <si>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</si>
  <si>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</si>
  <si>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</si>
  <si>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</si>
  <si>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</si>
  <si>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</si>
  <si>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</si>
  <si>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</si>
  <si>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</si>
  <si>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</si>
  <si>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</si>
  <si>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</si>
  <si>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</si>
  <si>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</si>
  <si>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</si>
  <si>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</si>
  <si>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</si>
  <si>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</si>
  <si>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</si>
  <si>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</si>
  <si>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</si>
  <si>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</si>
  <si>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</si>
  <si>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川島町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</si>
  <si>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</si>
  <si>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</si>
  <si>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</si>
  <si>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</si>
  <si>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</si>
  <si>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</si>
  <si>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</si>
  <si>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</si>
  <si>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</si>
  <si>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</si>
  <si>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</si>
  <si>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</si>
  <si>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</si>
  <si>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</si>
  <si>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</si>
  <si>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</si>
  <si>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</si>
  <si>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</si>
  <si>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</si>
  <si>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ﾍﾟｯﾄﾎﾞﾄﾙ</t>
  </si>
  <si>
    <t>ﾌﾟﾗｽﾁｯｸ類</t>
  </si>
  <si>
    <t>吉野町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</si>
  <si>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</si>
  <si>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</si>
  <si>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</si>
  <si>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</si>
  <si>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</si>
  <si>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</si>
  <si>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</si>
  <si>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</si>
  <si>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</si>
  <si>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</si>
  <si>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</si>
  <si>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</si>
  <si>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</si>
  <si>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</si>
  <si>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</si>
  <si>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</si>
  <si>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</si>
  <si>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</si>
  <si>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</si>
  <si>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</si>
  <si>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</si>
  <si>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</si>
  <si>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</si>
  <si>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</si>
  <si>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</si>
  <si>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</si>
  <si>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</si>
  <si>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</si>
  <si>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</si>
  <si>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</si>
  <si>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</si>
  <si>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</si>
  <si>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</si>
  <si>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</si>
  <si>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</si>
  <si>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</si>
  <si>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</si>
  <si>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</si>
  <si>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</si>
  <si>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</si>
  <si>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</si>
  <si>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</si>
  <si>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</si>
  <si>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</si>
  <si>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</si>
  <si>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</si>
  <si>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</si>
  <si>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</si>
  <si>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</si>
  <si>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</si>
  <si>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</si>
  <si>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</si>
  <si>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</si>
  <si>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</si>
  <si>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</si>
  <si>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</si>
  <si>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</si>
  <si>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</si>
  <si>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</si>
  <si>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</si>
  <si>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</si>
  <si>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</si>
  <si>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</si>
  <si>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</si>
  <si>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</si>
  <si>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</si>
  <si>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</si>
  <si>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</si>
  <si>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</si>
  <si>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</si>
  <si>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</si>
  <si>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</si>
  <si>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</si>
  <si>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</si>
  <si>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</si>
  <si>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</si>
  <si>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</si>
  <si>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</si>
  <si>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</si>
  <si>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</si>
  <si>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</si>
  <si>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</si>
  <si>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</si>
  <si>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</si>
  <si>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</si>
  <si>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</si>
  <si>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</si>
  <si>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</si>
  <si>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</si>
  <si>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</si>
  <si>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</si>
  <si>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</si>
  <si>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</si>
  <si>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高速堆肥化
施設</t>
  </si>
  <si>
    <t>ごみ燃料化
施設</t>
  </si>
  <si>
    <t>その他の
施設</t>
  </si>
  <si>
    <t>（ｔ）</t>
  </si>
  <si>
    <t>（％）</t>
  </si>
  <si>
    <t>徳島県合計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</si>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</sst>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38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60</v>
      </c>
      <c r="B2" s="62" t="s">
        <v>61</v>
      </c>
      <c r="C2" s="67" t="s">
        <v>62</v>
      </c>
      <c r="D2" s="59" t="s">
        <v>98</v>
      </c>
      <c r="E2" s="60"/>
      <c r="F2" s="59" t="s">
        <v>99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100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101</v>
      </c>
      <c r="AF2" s="59" t="s">
        <v>102</v>
      </c>
      <c r="AG2" s="77"/>
      <c r="AH2" s="77"/>
      <c r="AI2" s="77"/>
      <c r="AJ2" s="77"/>
      <c r="AK2" s="77"/>
      <c r="AL2" s="78"/>
      <c r="AM2" s="71" t="s">
        <v>103</v>
      </c>
      <c r="AN2" s="59" t="s">
        <v>104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105</v>
      </c>
      <c r="F3" s="67" t="s">
        <v>106</v>
      </c>
      <c r="G3" s="67" t="s">
        <v>107</v>
      </c>
      <c r="H3" s="67" t="s">
        <v>108</v>
      </c>
      <c r="I3" s="14" t="s">
        <v>15</v>
      </c>
      <c r="J3" s="71" t="s">
        <v>109</v>
      </c>
      <c r="K3" s="71" t="s">
        <v>110</v>
      </c>
      <c r="L3" s="71" t="s">
        <v>111</v>
      </c>
      <c r="M3" s="70"/>
      <c r="N3" s="67" t="s">
        <v>112</v>
      </c>
      <c r="O3" s="67" t="s">
        <v>48</v>
      </c>
      <c r="P3" s="82" t="s">
        <v>16</v>
      </c>
      <c r="Q3" s="83"/>
      <c r="R3" s="83"/>
      <c r="S3" s="83"/>
      <c r="T3" s="83"/>
      <c r="U3" s="84"/>
      <c r="V3" s="16" t="s">
        <v>197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63</v>
      </c>
      <c r="AG3" s="67" t="s">
        <v>23</v>
      </c>
      <c r="AH3" s="67" t="s">
        <v>64</v>
      </c>
      <c r="AI3" s="67" t="s">
        <v>65</v>
      </c>
      <c r="AJ3" s="67" t="s">
        <v>66</v>
      </c>
      <c r="AK3" s="67" t="s">
        <v>67</v>
      </c>
      <c r="AL3" s="14" t="s">
        <v>17</v>
      </c>
      <c r="AM3" s="76"/>
      <c r="AN3" s="67" t="s">
        <v>68</v>
      </c>
      <c r="AO3" s="67" t="s">
        <v>69</v>
      </c>
      <c r="AP3" s="67" t="s">
        <v>70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71</v>
      </c>
      <c r="R4" s="8" t="s">
        <v>72</v>
      </c>
      <c r="S4" s="8" t="s">
        <v>190</v>
      </c>
      <c r="T4" s="8" t="s">
        <v>191</v>
      </c>
      <c r="U4" s="8" t="s">
        <v>192</v>
      </c>
      <c r="V4" s="14" t="s">
        <v>15</v>
      </c>
      <c r="W4" s="8" t="s">
        <v>18</v>
      </c>
      <c r="X4" s="8" t="s">
        <v>43</v>
      </c>
      <c r="Y4" s="8" t="s">
        <v>19</v>
      </c>
      <c r="Z4" s="20" t="s">
        <v>50</v>
      </c>
      <c r="AA4" s="8" t="s">
        <v>20</v>
      </c>
      <c r="AB4" s="20" t="s">
        <v>73</v>
      </c>
      <c r="AC4" s="8" t="s">
        <v>44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193</v>
      </c>
      <c r="G6" s="24" t="s">
        <v>193</v>
      </c>
      <c r="H6" s="24" t="s">
        <v>193</v>
      </c>
      <c r="I6" s="24" t="s">
        <v>193</v>
      </c>
      <c r="J6" s="25" t="s">
        <v>22</v>
      </c>
      <c r="K6" s="25" t="s">
        <v>22</v>
      </c>
      <c r="L6" s="25" t="s">
        <v>22</v>
      </c>
      <c r="M6" s="24" t="s">
        <v>193</v>
      </c>
      <c r="N6" s="24" t="s">
        <v>193</v>
      </c>
      <c r="O6" s="24" t="s">
        <v>193</v>
      </c>
      <c r="P6" s="24" t="s">
        <v>193</v>
      </c>
      <c r="Q6" s="24" t="s">
        <v>193</v>
      </c>
      <c r="R6" s="24" t="s">
        <v>193</v>
      </c>
      <c r="S6" s="24" t="s">
        <v>193</v>
      </c>
      <c r="T6" s="24" t="s">
        <v>193</v>
      </c>
      <c r="U6" s="24" t="s">
        <v>193</v>
      </c>
      <c r="V6" s="24" t="s">
        <v>193</v>
      </c>
      <c r="W6" s="24" t="s">
        <v>193</v>
      </c>
      <c r="X6" s="24" t="s">
        <v>193</v>
      </c>
      <c r="Y6" s="24" t="s">
        <v>193</v>
      </c>
      <c r="Z6" s="24" t="s">
        <v>193</v>
      </c>
      <c r="AA6" s="24" t="s">
        <v>193</v>
      </c>
      <c r="AB6" s="24" t="s">
        <v>193</v>
      </c>
      <c r="AC6" s="24" t="s">
        <v>193</v>
      </c>
      <c r="AD6" s="24" t="s">
        <v>193</v>
      </c>
      <c r="AE6" s="24" t="s">
        <v>194</v>
      </c>
      <c r="AF6" s="24" t="s">
        <v>193</v>
      </c>
      <c r="AG6" s="24" t="s">
        <v>193</v>
      </c>
      <c r="AH6" s="24" t="s">
        <v>193</v>
      </c>
      <c r="AI6" s="24" t="s">
        <v>193</v>
      </c>
      <c r="AJ6" s="24" t="s">
        <v>193</v>
      </c>
      <c r="AK6" s="24" t="s">
        <v>193</v>
      </c>
      <c r="AL6" s="24" t="s">
        <v>193</v>
      </c>
      <c r="AM6" s="24" t="s">
        <v>194</v>
      </c>
      <c r="AN6" s="24" t="s">
        <v>193</v>
      </c>
      <c r="AO6" s="24" t="s">
        <v>193</v>
      </c>
      <c r="AP6" s="24" t="s">
        <v>193</v>
      </c>
      <c r="AQ6" s="24" t="s">
        <v>193</v>
      </c>
    </row>
    <row r="7" spans="1:43" ht="13.5">
      <c r="A7" s="26" t="s">
        <v>114</v>
      </c>
      <c r="B7" s="49" t="s">
        <v>115</v>
      </c>
      <c r="C7" s="50" t="s">
        <v>116</v>
      </c>
      <c r="D7" s="51">
        <v>263632</v>
      </c>
      <c r="E7" s="51">
        <v>262136</v>
      </c>
      <c r="F7" s="51">
        <f>'ごみ搬入量内訳'!H7</f>
        <v>123816</v>
      </c>
      <c r="G7" s="51">
        <f>'ごみ搬入量内訳'!AG7</f>
        <v>5397</v>
      </c>
      <c r="H7" s="51">
        <f>'ごみ搬入量内訳'!AH7</f>
        <v>737</v>
      </c>
      <c r="I7" s="51">
        <f>SUM(F7:H7)</f>
        <v>129950</v>
      </c>
      <c r="J7" s="51">
        <f>I7/D7/365*1000000</f>
        <v>1350.4711008537429</v>
      </c>
      <c r="K7" s="51">
        <f>('ごみ搬入量内訳'!E7+'ごみ搬入量内訳'!AH7)/'ごみ処理概要'!D7/365*1000000</f>
        <v>768.4435173645953</v>
      </c>
      <c r="L7" s="51">
        <f>'ごみ搬入量内訳'!F7/'ごみ処理概要'!D7/365*1000000</f>
        <v>582.0275834891476</v>
      </c>
      <c r="M7" s="51">
        <f>'資源化量内訳'!BP7</f>
        <v>5235</v>
      </c>
      <c r="N7" s="51">
        <f>'ごみ処理量内訳'!E7</f>
        <v>102727</v>
      </c>
      <c r="O7" s="51">
        <f>'ごみ処理量内訳'!L7</f>
        <v>12</v>
      </c>
      <c r="P7" s="51">
        <f>SUM(Q7:U7)</f>
        <v>18697</v>
      </c>
      <c r="Q7" s="51">
        <f>'ごみ処理量内訳'!G7</f>
        <v>18697</v>
      </c>
      <c r="R7" s="51">
        <f>'ごみ処理量内訳'!H7</f>
        <v>0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>SUM(W7:AC7)</f>
        <v>7777</v>
      </c>
      <c r="W7" s="51">
        <f>'資源化量内訳'!M7</f>
        <v>7739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38</v>
      </c>
      <c r="AD7" s="51">
        <f>N7+O7+P7+V7</f>
        <v>129213</v>
      </c>
      <c r="AE7" s="52">
        <f>(N7+P7+V7)/AD7*100</f>
        <v>99.99071300875299</v>
      </c>
      <c r="AF7" s="51">
        <f>'資源化量内訳'!AB7</f>
        <v>0</v>
      </c>
      <c r="AG7" s="51">
        <f>'資源化量内訳'!AJ7</f>
        <v>4225</v>
      </c>
      <c r="AH7" s="51">
        <f>'資源化量内訳'!AR7</f>
        <v>0</v>
      </c>
      <c r="AI7" s="51">
        <f>'資源化量内訳'!AZ7</f>
        <v>0</v>
      </c>
      <c r="AJ7" s="51">
        <f>'資源化量内訳'!BH7</f>
        <v>0</v>
      </c>
      <c r="AK7" s="51" t="s">
        <v>97</v>
      </c>
      <c r="AL7" s="51">
        <f>SUM(AF7:AJ7)</f>
        <v>4225</v>
      </c>
      <c r="AM7" s="52">
        <f>(V7+AL7+M7)/(M7+AD7)*100</f>
        <v>12.820570034511483</v>
      </c>
      <c r="AN7" s="51">
        <f>'ごみ処理量内訳'!AC7</f>
        <v>12</v>
      </c>
      <c r="AO7" s="51">
        <f>'ごみ処理量内訳'!AD7</f>
        <v>14696</v>
      </c>
      <c r="AP7" s="51">
        <f>'ごみ処理量内訳'!AE7</f>
        <v>13625</v>
      </c>
      <c r="AQ7" s="51">
        <f>SUM(AN7:AP7)</f>
        <v>28333</v>
      </c>
    </row>
    <row r="8" spans="1:43" ht="13.5">
      <c r="A8" s="26" t="s">
        <v>114</v>
      </c>
      <c r="B8" s="49" t="s">
        <v>117</v>
      </c>
      <c r="C8" s="50" t="s">
        <v>118</v>
      </c>
      <c r="D8" s="51">
        <v>65813</v>
      </c>
      <c r="E8" s="51">
        <v>65813</v>
      </c>
      <c r="F8" s="51">
        <f>'ごみ搬入量内訳'!H8</f>
        <v>22287</v>
      </c>
      <c r="G8" s="51">
        <f>'ごみ搬入量内訳'!AG8</f>
        <v>1266</v>
      </c>
      <c r="H8" s="51">
        <f>'ごみ搬入量内訳'!AH8</f>
        <v>1023</v>
      </c>
      <c r="I8" s="51">
        <f aca="true" t="shared" si="0" ref="I8:I56">SUM(F8:H8)</f>
        <v>24576</v>
      </c>
      <c r="J8" s="51">
        <f aca="true" t="shared" si="1" ref="J8:J56">I8/D8/365*1000000</f>
        <v>1023.0730531857698</v>
      </c>
      <c r="K8" s="51">
        <f>('ごみ搬入量内訳'!E8+'ごみ搬入量内訳'!AH8)/'ごみ処理概要'!D8/365*1000000</f>
        <v>747.2812653701885</v>
      </c>
      <c r="L8" s="51">
        <f>'ごみ搬入量内訳'!F8/'ごみ処理概要'!D8/365*1000000</f>
        <v>275.7917878155813</v>
      </c>
      <c r="M8" s="51">
        <f>'資源化量内訳'!BP8</f>
        <v>3324</v>
      </c>
      <c r="N8" s="51">
        <f>'ごみ処理量内訳'!E8</f>
        <v>21980</v>
      </c>
      <c r="O8" s="51">
        <f>'ごみ処理量内訳'!L8</f>
        <v>0</v>
      </c>
      <c r="P8" s="51">
        <f aca="true" t="shared" si="2" ref="P8:P56">SUM(Q8:U8)</f>
        <v>179</v>
      </c>
      <c r="Q8" s="51">
        <f>'ごみ処理量内訳'!G8</f>
        <v>179</v>
      </c>
      <c r="R8" s="51">
        <f>'ごみ処理量内訳'!H8</f>
        <v>0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aca="true" t="shared" si="3" ref="V8:V56">SUM(W8:AC8)</f>
        <v>1394</v>
      </c>
      <c r="W8" s="51">
        <f>'資源化量内訳'!M8</f>
        <v>0</v>
      </c>
      <c r="X8" s="51">
        <f>'資源化量内訳'!N8</f>
        <v>356</v>
      </c>
      <c r="Y8" s="51">
        <f>'資源化量内訳'!O8</f>
        <v>899</v>
      </c>
      <c r="Z8" s="51">
        <f>'資源化量内訳'!P8</f>
        <v>139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aca="true" t="shared" si="4" ref="AD8:AD56">N8+O8+P8+V8</f>
        <v>23553</v>
      </c>
      <c r="AE8" s="52">
        <f aca="true" t="shared" si="5" ref="AE8:AE57">(N8+P8+V8)/AD8*100</f>
        <v>100</v>
      </c>
      <c r="AF8" s="51">
        <f>'資源化量内訳'!AB8</f>
        <v>0</v>
      </c>
      <c r="AG8" s="51">
        <f>'資源化量内訳'!AJ8</f>
        <v>179</v>
      </c>
      <c r="AH8" s="51">
        <f>'資源化量内訳'!AR8</f>
        <v>0</v>
      </c>
      <c r="AI8" s="51">
        <f>'資源化量内訳'!AZ8</f>
        <v>0</v>
      </c>
      <c r="AJ8" s="51">
        <f>'資源化量内訳'!BH8</f>
        <v>0</v>
      </c>
      <c r="AK8" s="51" t="s">
        <v>97</v>
      </c>
      <c r="AL8" s="51">
        <f aca="true" t="shared" si="6" ref="AL8:AL56">SUM(AF8:AJ8)</f>
        <v>179</v>
      </c>
      <c r="AM8" s="52">
        <f aca="true" t="shared" si="7" ref="AM8:AM56">(V8+AL8+M8)/(M8+AD8)*100</f>
        <v>18.220039438925475</v>
      </c>
      <c r="AN8" s="51">
        <f>'ごみ処理量内訳'!AC8</f>
        <v>0</v>
      </c>
      <c r="AO8" s="51">
        <f>'ごみ処理量内訳'!AD8</f>
        <v>3317</v>
      </c>
      <c r="AP8" s="51">
        <f>'ごみ処理量内訳'!AE8</f>
        <v>0</v>
      </c>
      <c r="AQ8" s="51">
        <f aca="true" t="shared" si="8" ref="AQ8:AQ56">SUM(AN8:AP8)</f>
        <v>3317</v>
      </c>
    </row>
    <row r="9" spans="1:43" ht="13.5">
      <c r="A9" s="26" t="s">
        <v>114</v>
      </c>
      <c r="B9" s="49" t="s">
        <v>119</v>
      </c>
      <c r="C9" s="50" t="s">
        <v>120</v>
      </c>
      <c r="D9" s="51">
        <v>43924</v>
      </c>
      <c r="E9" s="51">
        <v>43924</v>
      </c>
      <c r="F9" s="51">
        <f>'ごみ搬入量内訳'!H9</f>
        <v>16240</v>
      </c>
      <c r="G9" s="51">
        <f>'ごみ搬入量内訳'!AG9</f>
        <v>1033</v>
      </c>
      <c r="H9" s="51">
        <f>'ごみ搬入量内訳'!AH9</f>
        <v>220</v>
      </c>
      <c r="I9" s="51">
        <f t="shared" si="0"/>
        <v>17493</v>
      </c>
      <c r="J9" s="51">
        <f t="shared" si="1"/>
        <v>1091.1125443324897</v>
      </c>
      <c r="K9" s="51">
        <f>('ごみ搬入量内訳'!E9+'ごみ搬入量内訳'!AH9)/'ごみ処理概要'!D9/365*1000000</f>
        <v>806.2493996479598</v>
      </c>
      <c r="L9" s="51">
        <f>'ごみ搬入量内訳'!F9/'ごみ処理概要'!D9/365*1000000</f>
        <v>284.8631446845298</v>
      </c>
      <c r="M9" s="51">
        <f>'資源化量内訳'!BP9</f>
        <v>506</v>
      </c>
      <c r="N9" s="51">
        <f>'ごみ処理量内訳'!E9</f>
        <v>15096</v>
      </c>
      <c r="O9" s="51">
        <f>'ごみ処理量内訳'!L9</f>
        <v>0</v>
      </c>
      <c r="P9" s="51">
        <f t="shared" si="2"/>
        <v>2041</v>
      </c>
      <c r="Q9" s="51">
        <f>'ごみ処理量内訳'!G9</f>
        <v>0</v>
      </c>
      <c r="R9" s="51">
        <f>'ごみ処理量内訳'!H9</f>
        <v>2041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136</v>
      </c>
      <c r="W9" s="51">
        <f>'資源化量内訳'!M9</f>
        <v>132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4</v>
      </c>
      <c r="AD9" s="51">
        <f t="shared" si="4"/>
        <v>17273</v>
      </c>
      <c r="AE9" s="52">
        <f t="shared" si="5"/>
        <v>100</v>
      </c>
      <c r="AF9" s="51">
        <f>'資源化量内訳'!AB9</f>
        <v>0</v>
      </c>
      <c r="AG9" s="51">
        <f>'資源化量内訳'!AJ9</f>
        <v>0</v>
      </c>
      <c r="AH9" s="51">
        <f>'資源化量内訳'!AR9</f>
        <v>776</v>
      </c>
      <c r="AI9" s="51">
        <f>'資源化量内訳'!AZ9</f>
        <v>0</v>
      </c>
      <c r="AJ9" s="51">
        <f>'資源化量内訳'!BH9</f>
        <v>0</v>
      </c>
      <c r="AK9" s="51" t="s">
        <v>97</v>
      </c>
      <c r="AL9" s="51">
        <f t="shared" si="6"/>
        <v>776</v>
      </c>
      <c r="AM9" s="52">
        <f t="shared" si="7"/>
        <v>7.975701670510152</v>
      </c>
      <c r="AN9" s="51">
        <f>'ごみ処理量内訳'!AC9</f>
        <v>0</v>
      </c>
      <c r="AO9" s="51">
        <f>'ごみ処理量内訳'!AD9</f>
        <v>2001</v>
      </c>
      <c r="AP9" s="51">
        <f>'ごみ処理量内訳'!AE9</f>
        <v>1265</v>
      </c>
      <c r="AQ9" s="51">
        <f t="shared" si="8"/>
        <v>3266</v>
      </c>
    </row>
    <row r="10" spans="1:43" ht="13.5">
      <c r="A10" s="26" t="s">
        <v>114</v>
      </c>
      <c r="B10" s="49" t="s">
        <v>121</v>
      </c>
      <c r="C10" s="50" t="s">
        <v>122</v>
      </c>
      <c r="D10" s="51">
        <v>57803</v>
      </c>
      <c r="E10" s="51">
        <v>56116</v>
      </c>
      <c r="F10" s="51">
        <f>'ごみ搬入量内訳'!H10</f>
        <v>19810</v>
      </c>
      <c r="G10" s="51">
        <f>'ごみ搬入量内訳'!AG10</f>
        <v>337</v>
      </c>
      <c r="H10" s="51">
        <f>'ごみ搬入量内訳'!AH10</f>
        <v>588</v>
      </c>
      <c r="I10" s="51">
        <f t="shared" si="0"/>
        <v>20735</v>
      </c>
      <c r="J10" s="51">
        <f t="shared" si="1"/>
        <v>982.7901523810563</v>
      </c>
      <c r="K10" s="51">
        <f>('ごみ搬入量内訳'!E10+'ごみ搬入量内訳'!AH10)/'ごみ処理概要'!D10/365*1000000</f>
        <v>806.2339277550888</v>
      </c>
      <c r="L10" s="51">
        <f>'ごみ搬入量内訳'!F10/'ごみ処理概要'!D10/365*1000000</f>
        <v>176.55622462596742</v>
      </c>
      <c r="M10" s="51">
        <f>'資源化量内訳'!BP10</f>
        <v>766</v>
      </c>
      <c r="N10" s="51">
        <f>'ごみ処理量内訳'!E10</f>
        <v>17017</v>
      </c>
      <c r="O10" s="51">
        <f>'ごみ処理量内訳'!L10</f>
        <v>0</v>
      </c>
      <c r="P10" s="51">
        <f t="shared" si="2"/>
        <v>3130</v>
      </c>
      <c r="Q10" s="51">
        <f>'ごみ処理量内訳'!G10</f>
        <v>584</v>
      </c>
      <c r="R10" s="51">
        <f>'ごみ処理量内訳'!H10</f>
        <v>2546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0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20147</v>
      </c>
      <c r="AE10" s="52">
        <f t="shared" si="5"/>
        <v>100</v>
      </c>
      <c r="AF10" s="51">
        <f>'資源化量内訳'!AB10</f>
        <v>0</v>
      </c>
      <c r="AG10" s="51">
        <f>'資源化量内訳'!AJ10</f>
        <v>190</v>
      </c>
      <c r="AH10" s="51">
        <f>'資源化量内訳'!AR10</f>
        <v>1445</v>
      </c>
      <c r="AI10" s="51">
        <f>'資源化量内訳'!AZ10</f>
        <v>0</v>
      </c>
      <c r="AJ10" s="51">
        <f>'資源化量内訳'!BH10</f>
        <v>0</v>
      </c>
      <c r="AK10" s="51" t="s">
        <v>97</v>
      </c>
      <c r="AL10" s="51">
        <f t="shared" si="6"/>
        <v>1635</v>
      </c>
      <c r="AM10" s="52">
        <f t="shared" si="7"/>
        <v>11.480897049682017</v>
      </c>
      <c r="AN10" s="51">
        <f>'ごみ処理量内訳'!AC10</f>
        <v>0</v>
      </c>
      <c r="AO10" s="51">
        <f>'ごみ処理量内訳'!AD10</f>
        <v>1849</v>
      </c>
      <c r="AP10" s="51">
        <f>'ごみ処理量内訳'!AE10</f>
        <v>1016</v>
      </c>
      <c r="AQ10" s="51">
        <f t="shared" si="8"/>
        <v>2865</v>
      </c>
    </row>
    <row r="11" spans="1:43" ht="13.5">
      <c r="A11" s="26" t="s">
        <v>114</v>
      </c>
      <c r="B11" s="49" t="s">
        <v>123</v>
      </c>
      <c r="C11" s="50" t="s">
        <v>124</v>
      </c>
      <c r="D11" s="51">
        <v>6910</v>
      </c>
      <c r="E11" s="51">
        <v>6910</v>
      </c>
      <c r="F11" s="51">
        <f>'ごみ搬入量内訳'!H11</f>
        <v>1437</v>
      </c>
      <c r="G11" s="51">
        <f>'ごみ搬入量内訳'!AG11</f>
        <v>153</v>
      </c>
      <c r="H11" s="51">
        <f>'ごみ搬入量内訳'!AH11</f>
        <v>70</v>
      </c>
      <c r="I11" s="51">
        <f t="shared" si="0"/>
        <v>1660</v>
      </c>
      <c r="J11" s="51">
        <f t="shared" si="1"/>
        <v>658.1686259738715</v>
      </c>
      <c r="K11" s="51">
        <f>('ごみ搬入量内訳'!E11+'ごみ搬入量内訳'!AH11)/'ごみ処理概要'!D11/365*1000000</f>
        <v>613.3655809527585</v>
      </c>
      <c r="L11" s="51">
        <f>'ごみ搬入量内訳'!F11/'ごみ処理概要'!D11/365*1000000</f>
        <v>44.803045021112936</v>
      </c>
      <c r="M11" s="51">
        <f>'資源化量内訳'!BP11</f>
        <v>124</v>
      </c>
      <c r="N11" s="51">
        <f>'ごみ処理量内訳'!E11</f>
        <v>1261</v>
      </c>
      <c r="O11" s="51">
        <f>'ごみ処理量内訳'!L11</f>
        <v>0</v>
      </c>
      <c r="P11" s="51">
        <f t="shared" si="2"/>
        <v>246</v>
      </c>
      <c r="Q11" s="51">
        <f>'ごみ処理量内訳'!G11</f>
        <v>0</v>
      </c>
      <c r="R11" s="51">
        <f>'ごみ処理量内訳'!H11</f>
        <v>246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83</v>
      </c>
      <c r="W11" s="51">
        <f>'資源化量内訳'!M11</f>
        <v>0</v>
      </c>
      <c r="X11" s="51">
        <f>'資源化量内訳'!N11</f>
        <v>24</v>
      </c>
      <c r="Y11" s="51">
        <f>'資源化量内訳'!O11</f>
        <v>45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14</v>
      </c>
      <c r="AD11" s="51">
        <f t="shared" si="4"/>
        <v>1590</v>
      </c>
      <c r="AE11" s="52">
        <f t="shared" si="5"/>
        <v>100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170</v>
      </c>
      <c r="AI11" s="51">
        <f>'資源化量内訳'!AZ11</f>
        <v>0</v>
      </c>
      <c r="AJ11" s="51">
        <f>'資源化量内訳'!BH11</f>
        <v>0</v>
      </c>
      <c r="AK11" s="51" t="s">
        <v>97</v>
      </c>
      <c r="AL11" s="51">
        <f t="shared" si="6"/>
        <v>170</v>
      </c>
      <c r="AM11" s="52">
        <f t="shared" si="7"/>
        <v>21.995332555425904</v>
      </c>
      <c r="AN11" s="51">
        <f>'ごみ処理量内訳'!AC11</f>
        <v>0</v>
      </c>
      <c r="AO11" s="51">
        <f>'ごみ処理量内訳'!AD11</f>
        <v>171</v>
      </c>
      <c r="AP11" s="51">
        <f>'ごみ処理量内訳'!AE11</f>
        <v>76</v>
      </c>
      <c r="AQ11" s="51">
        <f t="shared" si="8"/>
        <v>247</v>
      </c>
    </row>
    <row r="12" spans="1:43" ht="13.5">
      <c r="A12" s="26" t="s">
        <v>114</v>
      </c>
      <c r="B12" s="49" t="s">
        <v>125</v>
      </c>
      <c r="C12" s="50" t="s">
        <v>126</v>
      </c>
      <c r="D12" s="51">
        <v>2285</v>
      </c>
      <c r="E12" s="51">
        <v>2285</v>
      </c>
      <c r="F12" s="51">
        <f>'ごみ搬入量内訳'!H12</f>
        <v>0</v>
      </c>
      <c r="G12" s="51">
        <f>'ごみ搬入量内訳'!AG12</f>
        <v>290</v>
      </c>
      <c r="H12" s="51">
        <f>'ごみ搬入量内訳'!AH12</f>
        <v>319</v>
      </c>
      <c r="I12" s="51">
        <f t="shared" si="0"/>
        <v>609</v>
      </c>
      <c r="J12" s="51">
        <f t="shared" si="1"/>
        <v>730.1939390306045</v>
      </c>
      <c r="K12" s="51">
        <f>('ごみ搬入量内訳'!E12+'ごみ搬入量内訳'!AH12)/'ごみ処理概要'!D12/365*1000000</f>
        <v>677.4377266868499</v>
      </c>
      <c r="L12" s="51">
        <f>'ごみ搬入量内訳'!F12/'ごみ処理概要'!D12/365*1000000</f>
        <v>52.75621234375469</v>
      </c>
      <c r="M12" s="51">
        <f>'資源化量内訳'!BP12</f>
        <v>0</v>
      </c>
      <c r="N12" s="51">
        <f>'ごみ処理量内訳'!E12</f>
        <v>48</v>
      </c>
      <c r="O12" s="51">
        <f>'ごみ処理量内訳'!L12</f>
        <v>0</v>
      </c>
      <c r="P12" s="51">
        <f t="shared" si="2"/>
        <v>0</v>
      </c>
      <c r="Q12" s="51">
        <f>'ごみ処理量内訳'!G12</f>
        <v>0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242</v>
      </c>
      <c r="W12" s="51">
        <f>'資源化量内訳'!M12</f>
        <v>106</v>
      </c>
      <c r="X12" s="51">
        <f>'資源化量内訳'!N12</f>
        <v>97</v>
      </c>
      <c r="Y12" s="51">
        <f>'資源化量内訳'!O12</f>
        <v>28</v>
      </c>
      <c r="Z12" s="51">
        <f>'資源化量内訳'!P12</f>
        <v>2</v>
      </c>
      <c r="AA12" s="51">
        <f>'資源化量内訳'!Q12</f>
        <v>0</v>
      </c>
      <c r="AB12" s="51">
        <f>'資源化量内訳'!R12</f>
        <v>9</v>
      </c>
      <c r="AC12" s="51">
        <f>'資源化量内訳'!S12</f>
        <v>0</v>
      </c>
      <c r="AD12" s="51">
        <f t="shared" si="4"/>
        <v>290</v>
      </c>
      <c r="AE12" s="52">
        <f t="shared" si="5"/>
        <v>100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97</v>
      </c>
      <c r="AL12" s="51">
        <f t="shared" si="6"/>
        <v>0</v>
      </c>
      <c r="AM12" s="52">
        <f t="shared" si="7"/>
        <v>83.44827586206897</v>
      </c>
      <c r="AN12" s="51">
        <f>'ごみ処理量内訳'!AC12</f>
        <v>0</v>
      </c>
      <c r="AO12" s="51">
        <f>'ごみ処理量内訳'!AD12</f>
        <v>5</v>
      </c>
      <c r="AP12" s="51">
        <f>'ごみ処理量内訳'!AE12</f>
        <v>0</v>
      </c>
      <c r="AQ12" s="51">
        <f t="shared" si="8"/>
        <v>5</v>
      </c>
    </row>
    <row r="13" spans="1:43" ht="13.5">
      <c r="A13" s="26" t="s">
        <v>114</v>
      </c>
      <c r="B13" s="49" t="s">
        <v>127</v>
      </c>
      <c r="C13" s="50" t="s">
        <v>128</v>
      </c>
      <c r="D13" s="51">
        <v>3210</v>
      </c>
      <c r="E13" s="51">
        <v>3210</v>
      </c>
      <c r="F13" s="51">
        <f>'ごみ搬入量内訳'!H13</f>
        <v>210</v>
      </c>
      <c r="G13" s="51">
        <f>'ごみ搬入量内訳'!AG13</f>
        <v>0</v>
      </c>
      <c r="H13" s="51">
        <f>'ごみ搬入量内訳'!AH13</f>
        <v>962</v>
      </c>
      <c r="I13" s="51">
        <f t="shared" si="0"/>
        <v>1172</v>
      </c>
      <c r="J13" s="51">
        <f t="shared" si="1"/>
        <v>1000.2987240216787</v>
      </c>
      <c r="K13" s="51">
        <f>('ごみ搬入量内訳'!E13+'ごみ搬入量内訳'!AH13)/'ごみ処理概要'!D13/365*1000000</f>
        <v>1000.2987240216787</v>
      </c>
      <c r="L13" s="51">
        <f>'ごみ搬入量内訳'!F13/'ごみ処理概要'!D13/365*1000000</f>
        <v>0</v>
      </c>
      <c r="M13" s="51">
        <f>'資源化量内訳'!BP13</f>
        <v>0</v>
      </c>
      <c r="N13" s="51">
        <f>'ごみ処理量内訳'!E13</f>
        <v>60</v>
      </c>
      <c r="O13" s="51">
        <f>'ごみ処理量内訳'!L13</f>
        <v>0</v>
      </c>
      <c r="P13" s="51">
        <f t="shared" si="2"/>
        <v>150</v>
      </c>
      <c r="Q13" s="51">
        <f>'ごみ処理量内訳'!G13</f>
        <v>0</v>
      </c>
      <c r="R13" s="51">
        <f>'ごみ処理量内訳'!H13</f>
        <v>150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210</v>
      </c>
      <c r="AE13" s="52">
        <f t="shared" si="5"/>
        <v>100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150</v>
      </c>
      <c r="AI13" s="51">
        <f>'資源化量内訳'!AZ13</f>
        <v>0</v>
      </c>
      <c r="AJ13" s="51">
        <f>'資源化量内訳'!BH13</f>
        <v>0</v>
      </c>
      <c r="AK13" s="51" t="s">
        <v>97</v>
      </c>
      <c r="AL13" s="51">
        <f t="shared" si="6"/>
        <v>150</v>
      </c>
      <c r="AM13" s="52">
        <f t="shared" si="7"/>
        <v>71.42857142857143</v>
      </c>
      <c r="AN13" s="51">
        <f>'ごみ処理量内訳'!AC13</f>
        <v>0</v>
      </c>
      <c r="AO13" s="51">
        <f>'ごみ処理量内訳'!AD13</f>
        <v>12</v>
      </c>
      <c r="AP13" s="51">
        <f>'ごみ処理量内訳'!AE13</f>
        <v>0</v>
      </c>
      <c r="AQ13" s="51">
        <f t="shared" si="8"/>
        <v>12</v>
      </c>
    </row>
    <row r="14" spans="1:43" ht="13.5">
      <c r="A14" s="26" t="s">
        <v>114</v>
      </c>
      <c r="B14" s="49" t="s">
        <v>129</v>
      </c>
      <c r="C14" s="50" t="s">
        <v>130</v>
      </c>
      <c r="D14" s="51">
        <v>26897</v>
      </c>
      <c r="E14" s="51">
        <v>26897</v>
      </c>
      <c r="F14" s="51">
        <f>'ごみ搬入量内訳'!H14</f>
        <v>8323</v>
      </c>
      <c r="G14" s="51">
        <f>'ごみ搬入量内訳'!AG14</f>
        <v>711</v>
      </c>
      <c r="H14" s="51">
        <f>'ごみ搬入量内訳'!AH14</f>
        <v>292</v>
      </c>
      <c r="I14" s="51">
        <f t="shared" si="0"/>
        <v>9326</v>
      </c>
      <c r="J14" s="51">
        <f t="shared" si="1"/>
        <v>949.9455304125684</v>
      </c>
      <c r="K14" s="51">
        <f>('ごみ搬入量内訳'!E14+'ごみ搬入量内訳'!AH14)/'ごみ処理概要'!D14/365*1000000</f>
        <v>771.2832464383408</v>
      </c>
      <c r="L14" s="51">
        <f>'ごみ搬入量内訳'!F14/'ごみ処理概要'!D14/365*1000000</f>
        <v>178.66228397422742</v>
      </c>
      <c r="M14" s="51">
        <f>'資源化量内訳'!BP14</f>
        <v>0</v>
      </c>
      <c r="N14" s="51">
        <f>'ごみ処理量内訳'!E14</f>
        <v>7198</v>
      </c>
      <c r="O14" s="51">
        <f>'ごみ処理量内訳'!L14</f>
        <v>0</v>
      </c>
      <c r="P14" s="51">
        <f t="shared" si="2"/>
        <v>1452</v>
      </c>
      <c r="Q14" s="51">
        <f>'ごみ処理量内訳'!G14</f>
        <v>0</v>
      </c>
      <c r="R14" s="51">
        <f>'ごみ処理量内訳'!H14</f>
        <v>372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1080</v>
      </c>
      <c r="V14" s="51">
        <f t="shared" si="3"/>
        <v>384</v>
      </c>
      <c r="W14" s="51">
        <f>'資源化量内訳'!M14</f>
        <v>0</v>
      </c>
      <c r="X14" s="51">
        <f>'資源化量内訳'!N14</f>
        <v>384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9034</v>
      </c>
      <c r="AE14" s="52">
        <f t="shared" si="5"/>
        <v>100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372</v>
      </c>
      <c r="AI14" s="51">
        <f>'資源化量内訳'!AZ14</f>
        <v>0</v>
      </c>
      <c r="AJ14" s="51">
        <f>'資源化量内訳'!BH14</f>
        <v>0</v>
      </c>
      <c r="AK14" s="51" t="s">
        <v>97</v>
      </c>
      <c r="AL14" s="51">
        <f t="shared" si="6"/>
        <v>372</v>
      </c>
      <c r="AM14" s="52">
        <f t="shared" si="7"/>
        <v>8.368386096967013</v>
      </c>
      <c r="AN14" s="51">
        <f>'ごみ処理量内訳'!AC14</f>
        <v>0</v>
      </c>
      <c r="AO14" s="51">
        <f>'ごみ処理量内訳'!AD14</f>
        <v>2311</v>
      </c>
      <c r="AP14" s="51">
        <f>'ごみ処理量内訳'!AE14</f>
        <v>1080</v>
      </c>
      <c r="AQ14" s="51">
        <f t="shared" si="8"/>
        <v>3391</v>
      </c>
    </row>
    <row r="15" spans="1:43" ht="13.5">
      <c r="A15" s="26" t="s">
        <v>114</v>
      </c>
      <c r="B15" s="49" t="s">
        <v>131</v>
      </c>
      <c r="C15" s="50" t="s">
        <v>132</v>
      </c>
      <c r="D15" s="51">
        <v>8291</v>
      </c>
      <c r="E15" s="51">
        <v>8291</v>
      </c>
      <c r="F15" s="51">
        <f>'ごみ搬入量内訳'!H15</f>
        <v>824</v>
      </c>
      <c r="G15" s="51">
        <f>'ごみ搬入量内訳'!AG15</f>
        <v>0</v>
      </c>
      <c r="H15" s="51">
        <f>'ごみ搬入量内訳'!AH15</f>
        <v>1210</v>
      </c>
      <c r="I15" s="51">
        <f t="shared" si="0"/>
        <v>2034</v>
      </c>
      <c r="J15" s="51">
        <f t="shared" si="1"/>
        <v>672.1267325685717</v>
      </c>
      <c r="K15" s="51">
        <f>('ごみ搬入量内訳'!E15+'ごみ搬入量内訳'!AH15)/'ごみ処理概要'!D15/365*1000000</f>
        <v>669.1527204775604</v>
      </c>
      <c r="L15" s="51">
        <f>'ごみ搬入量内訳'!F15/'ごみ処理概要'!D15/365*1000000</f>
        <v>2.974012091011379</v>
      </c>
      <c r="M15" s="51">
        <f>'資源化量内訳'!BP15</f>
        <v>2</v>
      </c>
      <c r="N15" s="51">
        <f>'ごみ処理量内訳'!E15</f>
        <v>302</v>
      </c>
      <c r="O15" s="51">
        <f>'ごみ処理量内訳'!L15</f>
        <v>0</v>
      </c>
      <c r="P15" s="51">
        <f t="shared" si="2"/>
        <v>273</v>
      </c>
      <c r="Q15" s="51">
        <f>'ごみ処理量内訳'!G15</f>
        <v>0</v>
      </c>
      <c r="R15" s="51">
        <f>'ごみ処理量内訳'!H15</f>
        <v>273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249</v>
      </c>
      <c r="W15" s="51">
        <f>'資源化量内訳'!M15</f>
        <v>239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10</v>
      </c>
      <c r="AC15" s="51">
        <f>'資源化量内訳'!S15</f>
        <v>0</v>
      </c>
      <c r="AD15" s="51">
        <f t="shared" si="4"/>
        <v>824</v>
      </c>
      <c r="AE15" s="52">
        <f t="shared" si="5"/>
        <v>100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194</v>
      </c>
      <c r="AI15" s="51">
        <f>'資源化量内訳'!AZ15</f>
        <v>0</v>
      </c>
      <c r="AJ15" s="51">
        <f>'資源化量内訳'!BH15</f>
        <v>0</v>
      </c>
      <c r="AK15" s="51" t="s">
        <v>97</v>
      </c>
      <c r="AL15" s="51">
        <f t="shared" si="6"/>
        <v>194</v>
      </c>
      <c r="AM15" s="52">
        <f t="shared" si="7"/>
        <v>53.87409200968523</v>
      </c>
      <c r="AN15" s="51">
        <f>'ごみ処理量内訳'!AC15</f>
        <v>0</v>
      </c>
      <c r="AO15" s="51">
        <f>'ごみ処理量内訳'!AD15</f>
        <v>60</v>
      </c>
      <c r="AP15" s="51">
        <f>'ごみ処理量内訳'!AE15</f>
        <v>79</v>
      </c>
      <c r="AQ15" s="51">
        <f t="shared" si="8"/>
        <v>139</v>
      </c>
    </row>
    <row r="16" spans="1:43" ht="13.5">
      <c r="A16" s="26" t="s">
        <v>114</v>
      </c>
      <c r="B16" s="49" t="s">
        <v>133</v>
      </c>
      <c r="C16" s="50" t="s">
        <v>134</v>
      </c>
      <c r="D16" s="51">
        <v>10998</v>
      </c>
      <c r="E16" s="51">
        <v>10998</v>
      </c>
      <c r="F16" s="51">
        <f>'ごみ搬入量内訳'!H16</f>
        <v>3473</v>
      </c>
      <c r="G16" s="51">
        <f>'ごみ搬入量内訳'!AG16</f>
        <v>59</v>
      </c>
      <c r="H16" s="51">
        <f>'ごみ搬入量内訳'!AH16</f>
        <v>0</v>
      </c>
      <c r="I16" s="51">
        <f t="shared" si="0"/>
        <v>3532</v>
      </c>
      <c r="J16" s="51">
        <f t="shared" si="1"/>
        <v>879.8610955416551</v>
      </c>
      <c r="K16" s="51">
        <f>('ごみ搬入量内訳'!E16+'ごみ搬入量内訳'!AH16)/'ごみ処理概要'!D16/365*1000000</f>
        <v>718.4369760878068</v>
      </c>
      <c r="L16" s="51">
        <f>'ごみ搬入量内訳'!F16/'ごみ処理概要'!D16/365*1000000</f>
        <v>161.4241194538484</v>
      </c>
      <c r="M16" s="51">
        <f>'資源化量内訳'!BP16</f>
        <v>246</v>
      </c>
      <c r="N16" s="51">
        <f>'ごみ処理量内訳'!E16</f>
        <v>2957</v>
      </c>
      <c r="O16" s="51">
        <f>'ごみ処理量内訳'!L16</f>
        <v>0</v>
      </c>
      <c r="P16" s="51">
        <f t="shared" si="2"/>
        <v>575</v>
      </c>
      <c r="Q16" s="51">
        <f>'ごみ処理量内訳'!G16</f>
        <v>106</v>
      </c>
      <c r="R16" s="51">
        <f>'ごみ処理量内訳'!H16</f>
        <v>469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3532</v>
      </c>
      <c r="AE16" s="52">
        <f t="shared" si="5"/>
        <v>100</v>
      </c>
      <c r="AF16" s="51">
        <f>'資源化量内訳'!AB16</f>
        <v>0</v>
      </c>
      <c r="AG16" s="51">
        <f>'資源化量内訳'!AJ16</f>
        <v>34</v>
      </c>
      <c r="AH16" s="51">
        <f>'資源化量内訳'!AR16</f>
        <v>267</v>
      </c>
      <c r="AI16" s="51">
        <f>'資源化量内訳'!AZ16</f>
        <v>0</v>
      </c>
      <c r="AJ16" s="51">
        <f>'資源化量内訳'!BH16</f>
        <v>0</v>
      </c>
      <c r="AK16" s="51" t="s">
        <v>97</v>
      </c>
      <c r="AL16" s="51">
        <f t="shared" si="6"/>
        <v>301</v>
      </c>
      <c r="AM16" s="52">
        <f t="shared" si="7"/>
        <v>14.4785600847009</v>
      </c>
      <c r="AN16" s="51">
        <f>'ごみ処理量内訳'!AC16</f>
        <v>0</v>
      </c>
      <c r="AO16" s="51">
        <f>'ごみ処理量内訳'!AD16</f>
        <v>322</v>
      </c>
      <c r="AP16" s="51">
        <f>'ごみ処理量内訳'!AE16</f>
        <v>188</v>
      </c>
      <c r="AQ16" s="51">
        <f t="shared" si="8"/>
        <v>510</v>
      </c>
    </row>
    <row r="17" spans="1:43" ht="13.5">
      <c r="A17" s="26" t="s">
        <v>114</v>
      </c>
      <c r="B17" s="49" t="s">
        <v>135</v>
      </c>
      <c r="C17" s="50" t="s">
        <v>136</v>
      </c>
      <c r="D17" s="51">
        <v>12143</v>
      </c>
      <c r="E17" s="51">
        <v>12143</v>
      </c>
      <c r="F17" s="51">
        <f>'ごみ搬入量内訳'!H17</f>
        <v>4146</v>
      </c>
      <c r="G17" s="51">
        <f>'ごみ搬入量内訳'!AG17</f>
        <v>70</v>
      </c>
      <c r="H17" s="51">
        <f>'ごみ搬入量内訳'!AH17</f>
        <v>0</v>
      </c>
      <c r="I17" s="51">
        <f t="shared" si="0"/>
        <v>4216</v>
      </c>
      <c r="J17" s="51">
        <f t="shared" si="1"/>
        <v>951.2216858689656</v>
      </c>
      <c r="K17" s="51">
        <f>('ごみ搬入量内訳'!E17+'ごみ搬入量内訳'!AH17)/'ごみ処理概要'!D17/365*1000000</f>
        <v>774.1085398995306</v>
      </c>
      <c r="L17" s="51">
        <f>'ごみ搬入量内訳'!F17/'ごみ処理概要'!D17/365*1000000</f>
        <v>177.11314596943498</v>
      </c>
      <c r="M17" s="51">
        <f>'資源化量内訳'!BP17</f>
        <v>351</v>
      </c>
      <c r="N17" s="51">
        <f>'ごみ処理量内訳'!E17</f>
        <v>3592</v>
      </c>
      <c r="O17" s="51">
        <f>'ごみ処理量内訳'!L17</f>
        <v>0</v>
      </c>
      <c r="P17" s="51">
        <f t="shared" si="2"/>
        <v>624</v>
      </c>
      <c r="Q17" s="51">
        <f>'ごみ処理量内訳'!G17</f>
        <v>114</v>
      </c>
      <c r="R17" s="51">
        <f>'ごみ処理量内訳'!H17</f>
        <v>510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4216</v>
      </c>
      <c r="AE17" s="52">
        <f t="shared" si="5"/>
        <v>100</v>
      </c>
      <c r="AF17" s="51">
        <f>'資源化量内訳'!AB17</f>
        <v>0</v>
      </c>
      <c r="AG17" s="51">
        <f>'資源化量内訳'!AJ17</f>
        <v>37</v>
      </c>
      <c r="AH17" s="51">
        <f>'資源化量内訳'!AR17</f>
        <v>289</v>
      </c>
      <c r="AI17" s="51">
        <f>'資源化量内訳'!AZ17</f>
        <v>0</v>
      </c>
      <c r="AJ17" s="51">
        <f>'資源化量内訳'!BH17</f>
        <v>0</v>
      </c>
      <c r="AK17" s="51" t="s">
        <v>97</v>
      </c>
      <c r="AL17" s="51">
        <f t="shared" si="6"/>
        <v>326</v>
      </c>
      <c r="AM17" s="52">
        <f t="shared" si="7"/>
        <v>14.82373549375958</v>
      </c>
      <c r="AN17" s="51">
        <f>'ごみ処理量内訳'!AC17</f>
        <v>0</v>
      </c>
      <c r="AO17" s="51">
        <f>'ごみ処理量内訳'!AD17</f>
        <v>390</v>
      </c>
      <c r="AP17" s="51">
        <f>'ごみ処理量内訳'!AE17</f>
        <v>202</v>
      </c>
      <c r="AQ17" s="51">
        <f t="shared" si="8"/>
        <v>592</v>
      </c>
    </row>
    <row r="18" spans="1:43" ht="13.5">
      <c r="A18" s="26" t="s">
        <v>114</v>
      </c>
      <c r="B18" s="49" t="s">
        <v>137</v>
      </c>
      <c r="C18" s="50" t="s">
        <v>138</v>
      </c>
      <c r="D18" s="51">
        <v>3473</v>
      </c>
      <c r="E18" s="51">
        <v>3473</v>
      </c>
      <c r="F18" s="51">
        <f>'ごみ搬入量内訳'!H18</f>
        <v>877</v>
      </c>
      <c r="G18" s="51">
        <f>'ごみ搬入量内訳'!AG18</f>
        <v>48</v>
      </c>
      <c r="H18" s="51">
        <f>'ごみ搬入量内訳'!AH18</f>
        <v>11</v>
      </c>
      <c r="I18" s="51">
        <f t="shared" si="0"/>
        <v>936</v>
      </c>
      <c r="J18" s="51">
        <f t="shared" si="1"/>
        <v>738.3770692899038</v>
      </c>
      <c r="K18" s="51">
        <f>('ごみ搬入量内訳'!E18+'ごみ搬入量内訳'!AH18)/'ごみ処理概要'!D18/365*1000000</f>
        <v>594.0148858710443</v>
      </c>
      <c r="L18" s="51">
        <f>'ごみ搬入量内訳'!F18/'ごみ処理概要'!D18/365*1000000</f>
        <v>144.3621834188594</v>
      </c>
      <c r="M18" s="51">
        <f>'資源化量内訳'!BP18</f>
        <v>0</v>
      </c>
      <c r="N18" s="51">
        <f>'ごみ処理量内訳'!E18</f>
        <v>643</v>
      </c>
      <c r="O18" s="51">
        <f>'ごみ処理量内訳'!L18</f>
        <v>0</v>
      </c>
      <c r="P18" s="51">
        <f t="shared" si="2"/>
        <v>92</v>
      </c>
      <c r="Q18" s="51">
        <f>'ごみ処理量内訳'!G18</f>
        <v>84</v>
      </c>
      <c r="R18" s="51">
        <f>'ごみ処理量内訳'!H18</f>
        <v>8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190</v>
      </c>
      <c r="W18" s="51">
        <f>'資源化量内訳'!M18</f>
        <v>139</v>
      </c>
      <c r="X18" s="51">
        <f>'資源化量内訳'!N18</f>
        <v>0</v>
      </c>
      <c r="Y18" s="51">
        <f>'資源化量内訳'!O18</f>
        <v>50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1</v>
      </c>
      <c r="AD18" s="51">
        <f t="shared" si="4"/>
        <v>925</v>
      </c>
      <c r="AE18" s="52">
        <f t="shared" si="5"/>
        <v>100</v>
      </c>
      <c r="AF18" s="51">
        <f>'資源化量内訳'!AB18</f>
        <v>0</v>
      </c>
      <c r="AG18" s="51">
        <f>'資源化量内訳'!AJ18</f>
        <v>67</v>
      </c>
      <c r="AH18" s="51">
        <f>'資源化量内訳'!AR18</f>
        <v>8</v>
      </c>
      <c r="AI18" s="51">
        <f>'資源化量内訳'!AZ18</f>
        <v>0</v>
      </c>
      <c r="AJ18" s="51">
        <f>'資源化量内訳'!BH18</f>
        <v>0</v>
      </c>
      <c r="AK18" s="51" t="s">
        <v>97</v>
      </c>
      <c r="AL18" s="51">
        <f t="shared" si="6"/>
        <v>75</v>
      </c>
      <c r="AM18" s="52">
        <f t="shared" si="7"/>
        <v>28.64864864864865</v>
      </c>
      <c r="AN18" s="51">
        <f>'ごみ処理量内訳'!AC18</f>
        <v>0</v>
      </c>
      <c r="AO18" s="51">
        <f>'ごみ処理量内訳'!AD18</f>
        <v>97</v>
      </c>
      <c r="AP18" s="51">
        <f>'ごみ処理量内訳'!AE18</f>
        <v>7</v>
      </c>
      <c r="AQ18" s="51">
        <f t="shared" si="8"/>
        <v>104</v>
      </c>
    </row>
    <row r="19" spans="1:43" ht="13.5">
      <c r="A19" s="26" t="s">
        <v>114</v>
      </c>
      <c r="B19" s="49" t="s">
        <v>139</v>
      </c>
      <c r="C19" s="50" t="s">
        <v>140</v>
      </c>
      <c r="D19" s="51">
        <v>3506</v>
      </c>
      <c r="E19" s="51">
        <v>3506</v>
      </c>
      <c r="F19" s="51">
        <f>'ごみ搬入量内訳'!H19</f>
        <v>773</v>
      </c>
      <c r="G19" s="51">
        <f>'ごみ搬入量内訳'!AG19</f>
        <v>35</v>
      </c>
      <c r="H19" s="51">
        <f>'ごみ搬入量内訳'!AH19</f>
        <v>11</v>
      </c>
      <c r="I19" s="51">
        <f t="shared" si="0"/>
        <v>819</v>
      </c>
      <c r="J19" s="51">
        <f t="shared" si="1"/>
        <v>639.9987496971922</v>
      </c>
      <c r="K19" s="51">
        <f>('ごみ搬入量内訳'!E19+'ごみ搬入量内訳'!AH19)/'ごみ処理概要'!D19/365*1000000</f>
        <v>524.3457399839024</v>
      </c>
      <c r="L19" s="51">
        <f>'ごみ搬入量内訳'!F19/'ごみ処理概要'!D19/365*1000000</f>
        <v>115.65300971328993</v>
      </c>
      <c r="M19" s="51">
        <f>'資源化量内訳'!BP19</f>
        <v>0</v>
      </c>
      <c r="N19" s="51">
        <f>'ごみ処理量内訳'!E19</f>
        <v>530</v>
      </c>
      <c r="O19" s="51">
        <f>'ごみ処理量内訳'!L19</f>
        <v>0</v>
      </c>
      <c r="P19" s="51">
        <f t="shared" si="2"/>
        <v>81</v>
      </c>
      <c r="Q19" s="51">
        <f>'ごみ処理量内訳'!G19</f>
        <v>76</v>
      </c>
      <c r="R19" s="51">
        <f>'ごみ処理量内訳'!H19</f>
        <v>5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197</v>
      </c>
      <c r="W19" s="51">
        <f>'資源化量内訳'!M19</f>
        <v>147</v>
      </c>
      <c r="X19" s="51">
        <f>'資源化量内訳'!N19</f>
        <v>0</v>
      </c>
      <c r="Y19" s="51">
        <f>'資源化量内訳'!O19</f>
        <v>48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2</v>
      </c>
      <c r="AD19" s="51">
        <f t="shared" si="4"/>
        <v>808</v>
      </c>
      <c r="AE19" s="52">
        <f t="shared" si="5"/>
        <v>100</v>
      </c>
      <c r="AF19" s="51">
        <f>'資源化量内訳'!AB19</f>
        <v>0</v>
      </c>
      <c r="AG19" s="51">
        <f>'資源化量内訳'!AJ19</f>
        <v>61</v>
      </c>
      <c r="AH19" s="51">
        <f>'資源化量内訳'!AR19</f>
        <v>5</v>
      </c>
      <c r="AI19" s="51">
        <f>'資源化量内訳'!AZ19</f>
        <v>0</v>
      </c>
      <c r="AJ19" s="51">
        <f>'資源化量内訳'!BH19</f>
        <v>0</v>
      </c>
      <c r="AK19" s="51" t="s">
        <v>97</v>
      </c>
      <c r="AL19" s="51">
        <f t="shared" si="6"/>
        <v>66</v>
      </c>
      <c r="AM19" s="52">
        <f t="shared" si="7"/>
        <v>32.54950495049505</v>
      </c>
      <c r="AN19" s="51">
        <f>'ごみ処理量内訳'!AC19</f>
        <v>0</v>
      </c>
      <c r="AO19" s="51">
        <f>'ごみ処理量内訳'!AD19</f>
        <v>80</v>
      </c>
      <c r="AP19" s="51">
        <f>'ごみ処理量内訳'!AE19</f>
        <v>6</v>
      </c>
      <c r="AQ19" s="51">
        <f t="shared" si="8"/>
        <v>86</v>
      </c>
    </row>
    <row r="20" spans="1:43" ht="13.5">
      <c r="A20" s="26" t="s">
        <v>114</v>
      </c>
      <c r="B20" s="49" t="s">
        <v>141</v>
      </c>
      <c r="C20" s="50" t="s">
        <v>142</v>
      </c>
      <c r="D20" s="51">
        <v>2374</v>
      </c>
      <c r="E20" s="51">
        <v>2360</v>
      </c>
      <c r="F20" s="51">
        <f>'ごみ搬入量内訳'!H20</f>
        <v>532</v>
      </c>
      <c r="G20" s="51">
        <f>'ごみ搬入量内訳'!AG20</f>
        <v>55</v>
      </c>
      <c r="H20" s="51">
        <f>'ごみ搬入量内訳'!AH20</f>
        <v>14</v>
      </c>
      <c r="I20" s="51">
        <f t="shared" si="0"/>
        <v>601</v>
      </c>
      <c r="J20" s="51">
        <f t="shared" si="1"/>
        <v>693.5869176351108</v>
      </c>
      <c r="K20" s="51">
        <f>('ごみ搬入量内訳'!E20+'ごみ搬入量内訳'!AH20)/'ごみ処理概要'!D20/365*1000000</f>
        <v>538.9435782622244</v>
      </c>
      <c r="L20" s="51">
        <f>'ごみ搬入量内訳'!F20/'ごみ処理概要'!D20/365*1000000</f>
        <v>154.64333937288663</v>
      </c>
      <c r="M20" s="51">
        <f>'資源化量内訳'!BP20</f>
        <v>0</v>
      </c>
      <c r="N20" s="51">
        <f>'ごみ処理量内訳'!E20</f>
        <v>403</v>
      </c>
      <c r="O20" s="51">
        <f>'ごみ処理量内訳'!L20</f>
        <v>0</v>
      </c>
      <c r="P20" s="51">
        <f t="shared" si="2"/>
        <v>60</v>
      </c>
      <c r="Q20" s="51">
        <f>'ごみ処理量内訳'!G20</f>
        <v>56</v>
      </c>
      <c r="R20" s="51">
        <f>'ごみ処理量内訳'!H20</f>
        <v>4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124</v>
      </c>
      <c r="W20" s="51">
        <f>'資源化量内訳'!M20</f>
        <v>91</v>
      </c>
      <c r="X20" s="51">
        <f>'資源化量内訳'!N20</f>
        <v>0</v>
      </c>
      <c r="Y20" s="51">
        <f>'資源化量内訳'!O20</f>
        <v>31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2</v>
      </c>
      <c r="AD20" s="51">
        <f t="shared" si="4"/>
        <v>587</v>
      </c>
      <c r="AE20" s="52">
        <f t="shared" si="5"/>
        <v>100</v>
      </c>
      <c r="AF20" s="51">
        <f>'資源化量内訳'!AB20</f>
        <v>0</v>
      </c>
      <c r="AG20" s="51">
        <f>'資源化量内訳'!AJ20</f>
        <v>45</v>
      </c>
      <c r="AH20" s="51">
        <f>'資源化量内訳'!AR20</f>
        <v>4</v>
      </c>
      <c r="AI20" s="51">
        <f>'資源化量内訳'!AZ20</f>
        <v>0</v>
      </c>
      <c r="AJ20" s="51">
        <f>'資源化量内訳'!BH20</f>
        <v>0</v>
      </c>
      <c r="AK20" s="51" t="s">
        <v>97</v>
      </c>
      <c r="AL20" s="51">
        <f t="shared" si="6"/>
        <v>49</v>
      </c>
      <c r="AM20" s="52">
        <f t="shared" si="7"/>
        <v>29.471890971039183</v>
      </c>
      <c r="AN20" s="51">
        <f>'ごみ処理量内訳'!AC20</f>
        <v>0</v>
      </c>
      <c r="AO20" s="51">
        <f>'ごみ処理量内訳'!AD20</f>
        <v>61</v>
      </c>
      <c r="AP20" s="51">
        <f>'ごみ処理量内訳'!AE20</f>
        <v>4</v>
      </c>
      <c r="AQ20" s="51">
        <f t="shared" si="8"/>
        <v>65</v>
      </c>
    </row>
    <row r="21" spans="1:43" ht="13.5">
      <c r="A21" s="26" t="s">
        <v>114</v>
      </c>
      <c r="B21" s="49" t="s">
        <v>143</v>
      </c>
      <c r="C21" s="50" t="s">
        <v>144</v>
      </c>
      <c r="D21" s="51">
        <v>996</v>
      </c>
      <c r="E21" s="51">
        <v>996</v>
      </c>
      <c r="F21" s="51">
        <f>'ごみ搬入量内訳'!H21</f>
        <v>177</v>
      </c>
      <c r="G21" s="51">
        <f>'ごみ搬入量内訳'!AG21</f>
        <v>8</v>
      </c>
      <c r="H21" s="51">
        <f>'ごみ搬入量内訳'!AH21</f>
        <v>5</v>
      </c>
      <c r="I21" s="51">
        <f t="shared" si="0"/>
        <v>190</v>
      </c>
      <c r="J21" s="51">
        <f t="shared" si="1"/>
        <v>522.6384992022886</v>
      </c>
      <c r="K21" s="51">
        <f>('ごみ搬入量内訳'!E21+'ごみ搬入量内訳'!AH21)/'ごみ処理概要'!D21/365*1000000</f>
        <v>429.11371513451064</v>
      </c>
      <c r="L21" s="51">
        <f>'ごみ搬入量内訳'!F21/'ごみ処理概要'!D21/365*1000000</f>
        <v>93.52478406777797</v>
      </c>
      <c r="M21" s="51">
        <f>'資源化量内訳'!BP21</f>
        <v>0</v>
      </c>
      <c r="N21" s="51">
        <f>'ごみ処理量内訳'!E21</f>
        <v>120</v>
      </c>
      <c r="O21" s="51">
        <f>'ごみ処理量内訳'!L21</f>
        <v>0</v>
      </c>
      <c r="P21" s="51">
        <f t="shared" si="2"/>
        <v>22</v>
      </c>
      <c r="Q21" s="51">
        <f>'ごみ処理量内訳'!G21</f>
        <v>20</v>
      </c>
      <c r="R21" s="51">
        <f>'ごみ処理量内訳'!H21</f>
        <v>2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43</v>
      </c>
      <c r="W21" s="51">
        <f>'資源化量内訳'!M21</f>
        <v>32</v>
      </c>
      <c r="X21" s="51">
        <f>'資源化量内訳'!N21</f>
        <v>0</v>
      </c>
      <c r="Y21" s="51">
        <f>'資源化量内訳'!O21</f>
        <v>11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185</v>
      </c>
      <c r="AE21" s="52">
        <f t="shared" si="5"/>
        <v>100</v>
      </c>
      <c r="AF21" s="51">
        <f>'資源化量内訳'!AB21</f>
        <v>0</v>
      </c>
      <c r="AG21" s="51">
        <f>'資源化量内訳'!AJ21</f>
        <v>16</v>
      </c>
      <c r="AH21" s="51">
        <f>'資源化量内訳'!AR21</f>
        <v>2</v>
      </c>
      <c r="AI21" s="51">
        <f>'資源化量内訳'!AZ21</f>
        <v>0</v>
      </c>
      <c r="AJ21" s="51">
        <f>'資源化量内訳'!BH21</f>
        <v>0</v>
      </c>
      <c r="AK21" s="51" t="s">
        <v>97</v>
      </c>
      <c r="AL21" s="51">
        <f t="shared" si="6"/>
        <v>18</v>
      </c>
      <c r="AM21" s="52">
        <f t="shared" si="7"/>
        <v>32.972972972972975</v>
      </c>
      <c r="AN21" s="51">
        <f>'ごみ処理量内訳'!AC21</f>
        <v>0</v>
      </c>
      <c r="AO21" s="51">
        <f>'ごみ処理量内訳'!AD21</f>
        <v>18</v>
      </c>
      <c r="AP21" s="51">
        <f>'ごみ処理量内訳'!AE21</f>
        <v>2</v>
      </c>
      <c r="AQ21" s="51">
        <f t="shared" si="8"/>
        <v>20</v>
      </c>
    </row>
    <row r="22" spans="1:43" ht="13.5">
      <c r="A22" s="26" t="s">
        <v>114</v>
      </c>
      <c r="B22" s="49" t="s">
        <v>145</v>
      </c>
      <c r="C22" s="50" t="s">
        <v>146</v>
      </c>
      <c r="D22" s="51">
        <v>1928</v>
      </c>
      <c r="E22" s="51">
        <v>1907</v>
      </c>
      <c r="F22" s="51">
        <f>'ごみ搬入量内訳'!H22</f>
        <v>396</v>
      </c>
      <c r="G22" s="51">
        <f>'ごみ搬入量内訳'!AG22</f>
        <v>39</v>
      </c>
      <c r="H22" s="51">
        <f>'ごみ搬入量内訳'!AH22</f>
        <v>26</v>
      </c>
      <c r="I22" s="51">
        <f t="shared" si="0"/>
        <v>461</v>
      </c>
      <c r="J22" s="51">
        <f t="shared" si="1"/>
        <v>655.090092650486</v>
      </c>
      <c r="K22" s="51">
        <f>('ごみ搬入量内訳'!E22+'ごみ搬入量内訳'!AH22)/'ごみ処理概要'!D22/365*1000000</f>
        <v>515.8301597226169</v>
      </c>
      <c r="L22" s="51">
        <f>'ごみ搬入量内訳'!F22/'ごみ処理概要'!D22/365*1000000</f>
        <v>139.25993292786904</v>
      </c>
      <c r="M22" s="51">
        <f>'資源化量内訳'!BP22</f>
        <v>0</v>
      </c>
      <c r="N22" s="51">
        <f>'ごみ処理量内訳'!E22</f>
        <v>296</v>
      </c>
      <c r="O22" s="51">
        <f>'ごみ処理量内訳'!L22</f>
        <v>0</v>
      </c>
      <c r="P22" s="51">
        <f t="shared" si="2"/>
        <v>40</v>
      </c>
      <c r="Q22" s="51">
        <f>'ごみ処理量内訳'!G22</f>
        <v>37</v>
      </c>
      <c r="R22" s="51">
        <f>'ごみ処理量内訳'!H22</f>
        <v>3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99</v>
      </c>
      <c r="W22" s="51">
        <f>'資源化量内訳'!M22</f>
        <v>77</v>
      </c>
      <c r="X22" s="51">
        <f>'資源化量内訳'!N22</f>
        <v>0</v>
      </c>
      <c r="Y22" s="51">
        <f>'資源化量内訳'!O22</f>
        <v>21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1</v>
      </c>
      <c r="AD22" s="51">
        <f t="shared" si="4"/>
        <v>435</v>
      </c>
      <c r="AE22" s="52">
        <f t="shared" si="5"/>
        <v>100</v>
      </c>
      <c r="AF22" s="51">
        <f>'資源化量内訳'!AB22</f>
        <v>0</v>
      </c>
      <c r="AG22" s="51">
        <f>'資源化量内訳'!AJ22</f>
        <v>30</v>
      </c>
      <c r="AH22" s="51">
        <f>'資源化量内訳'!AR22</f>
        <v>3</v>
      </c>
      <c r="AI22" s="51">
        <f>'資源化量内訳'!AZ22</f>
        <v>0</v>
      </c>
      <c r="AJ22" s="51">
        <f>'資源化量内訳'!BH22</f>
        <v>0</v>
      </c>
      <c r="AK22" s="51" t="s">
        <v>97</v>
      </c>
      <c r="AL22" s="51">
        <f t="shared" si="6"/>
        <v>33</v>
      </c>
      <c r="AM22" s="52">
        <f t="shared" si="7"/>
        <v>30.344827586206897</v>
      </c>
      <c r="AN22" s="51">
        <f>'ごみ処理量内訳'!AC22</f>
        <v>0</v>
      </c>
      <c r="AO22" s="51">
        <f>'ごみ処理量内訳'!AD22</f>
        <v>44</v>
      </c>
      <c r="AP22" s="51">
        <f>'ごみ処理量内訳'!AE22</f>
        <v>3</v>
      </c>
      <c r="AQ22" s="51">
        <f t="shared" si="8"/>
        <v>47</v>
      </c>
    </row>
    <row r="23" spans="1:43" ht="13.5">
      <c r="A23" s="26" t="s">
        <v>114</v>
      </c>
      <c r="B23" s="49" t="s">
        <v>147</v>
      </c>
      <c r="C23" s="50" t="s">
        <v>148</v>
      </c>
      <c r="D23" s="51">
        <v>3670</v>
      </c>
      <c r="E23" s="51">
        <v>3659</v>
      </c>
      <c r="F23" s="51">
        <f>'ごみ搬入量内訳'!H23</f>
        <v>1050</v>
      </c>
      <c r="G23" s="51">
        <f>'ごみ搬入量内訳'!AG23</f>
        <v>1</v>
      </c>
      <c r="H23" s="51">
        <f>'ごみ搬入量内訳'!AH23</f>
        <v>2</v>
      </c>
      <c r="I23" s="51">
        <f t="shared" si="0"/>
        <v>1053</v>
      </c>
      <c r="J23" s="51">
        <f t="shared" si="1"/>
        <v>786.0848792504946</v>
      </c>
      <c r="K23" s="51">
        <f>('ごみ搬入量内訳'!E23+'ごみ搬入量内訳'!AH23)/'ごみ処理概要'!D23/365*1000000</f>
        <v>590.4968086297637</v>
      </c>
      <c r="L23" s="51">
        <f>'ごみ搬入量内訳'!F23/'ごみ処理概要'!D23/365*1000000</f>
        <v>195.58807062073083</v>
      </c>
      <c r="M23" s="51">
        <f>'資源化量内訳'!BP23</f>
        <v>54</v>
      </c>
      <c r="N23" s="51">
        <f>'ごみ処理量内訳'!E23</f>
        <v>846</v>
      </c>
      <c r="O23" s="51">
        <f>'ごみ処理量内訳'!L23</f>
        <v>4</v>
      </c>
      <c r="P23" s="51">
        <f t="shared" si="2"/>
        <v>115</v>
      </c>
      <c r="Q23" s="51">
        <f>'ごみ処理量内訳'!G23</f>
        <v>0</v>
      </c>
      <c r="R23" s="51">
        <f>'ごみ処理量内訳'!H23</f>
        <v>115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86</v>
      </c>
      <c r="W23" s="51">
        <f>'資源化量内訳'!M23</f>
        <v>36</v>
      </c>
      <c r="X23" s="51">
        <f>'資源化量内訳'!N23</f>
        <v>22</v>
      </c>
      <c r="Y23" s="51">
        <f>'資源化量内訳'!O23</f>
        <v>27</v>
      </c>
      <c r="Z23" s="51">
        <f>'資源化量内訳'!P23</f>
        <v>0</v>
      </c>
      <c r="AA23" s="51">
        <f>'資源化量内訳'!Q23</f>
        <v>1</v>
      </c>
      <c r="AB23" s="51">
        <f>'資源化量内訳'!R23</f>
        <v>0</v>
      </c>
      <c r="AC23" s="51">
        <f>'資源化量内訳'!S23</f>
        <v>0</v>
      </c>
      <c r="AD23" s="51">
        <f t="shared" si="4"/>
        <v>1051</v>
      </c>
      <c r="AE23" s="52">
        <f t="shared" si="5"/>
        <v>99.61941008563274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27</v>
      </c>
      <c r="AI23" s="51">
        <f>'資源化量内訳'!AZ23</f>
        <v>0</v>
      </c>
      <c r="AJ23" s="51">
        <f>'資源化量内訳'!BH23</f>
        <v>0</v>
      </c>
      <c r="AK23" s="51" t="s">
        <v>97</v>
      </c>
      <c r="AL23" s="51">
        <f t="shared" si="6"/>
        <v>27</v>
      </c>
      <c r="AM23" s="52">
        <f t="shared" si="7"/>
        <v>15.113122171945701</v>
      </c>
      <c r="AN23" s="51">
        <f>'ごみ処理量内訳'!AC23</f>
        <v>4</v>
      </c>
      <c r="AO23" s="51">
        <f>'ごみ処理量内訳'!AD23</f>
        <v>149</v>
      </c>
      <c r="AP23" s="51">
        <f>'ごみ処理量内訳'!AE23</f>
        <v>4</v>
      </c>
      <c r="AQ23" s="51">
        <f t="shared" si="8"/>
        <v>157</v>
      </c>
    </row>
    <row r="24" spans="1:43" ht="13.5">
      <c r="A24" s="26" t="s">
        <v>114</v>
      </c>
      <c r="B24" s="49" t="s">
        <v>149</v>
      </c>
      <c r="C24" s="50" t="s">
        <v>150</v>
      </c>
      <c r="D24" s="51">
        <v>5804</v>
      </c>
      <c r="E24" s="51">
        <v>5804</v>
      </c>
      <c r="F24" s="51">
        <f>'ごみ搬入量内訳'!H24</f>
        <v>1519</v>
      </c>
      <c r="G24" s="51">
        <f>'ごみ搬入量内訳'!AG24</f>
        <v>144</v>
      </c>
      <c r="H24" s="51">
        <f>'ごみ搬入量内訳'!AH24</f>
        <v>32</v>
      </c>
      <c r="I24" s="51">
        <f t="shared" si="0"/>
        <v>1695</v>
      </c>
      <c r="J24" s="51">
        <f t="shared" si="1"/>
        <v>800.1095135145341</v>
      </c>
      <c r="K24" s="51">
        <f>('ごみ搬入量内訳'!E24+'ごみ搬入量内訳'!AH24)/'ごみ処理概要'!D24/365*1000000</f>
        <v>558.8965569328662</v>
      </c>
      <c r="L24" s="51">
        <f>'ごみ搬入量内訳'!F24/'ごみ処理概要'!D24/365*1000000</f>
        <v>241.2129565816678</v>
      </c>
      <c r="M24" s="51">
        <f>'資源化量内訳'!BP24</f>
        <v>154</v>
      </c>
      <c r="N24" s="51">
        <f>'ごみ処理量内訳'!E24</f>
        <v>1245</v>
      </c>
      <c r="O24" s="51">
        <f>'ごみ処理量内訳'!L24</f>
        <v>9</v>
      </c>
      <c r="P24" s="51">
        <f t="shared" si="2"/>
        <v>265</v>
      </c>
      <c r="Q24" s="51">
        <f>'ごみ処理量内訳'!G24</f>
        <v>0</v>
      </c>
      <c r="R24" s="51">
        <f>'ごみ処理量内訳'!H24</f>
        <v>265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144</v>
      </c>
      <c r="W24" s="51">
        <f>'資源化量内訳'!M24</f>
        <v>30</v>
      </c>
      <c r="X24" s="51">
        <f>'資源化量内訳'!N24</f>
        <v>48</v>
      </c>
      <c r="Y24" s="51">
        <f>'資源化量内訳'!O24</f>
        <v>64</v>
      </c>
      <c r="Z24" s="51">
        <f>'資源化量内訳'!P24</f>
        <v>0</v>
      </c>
      <c r="AA24" s="51">
        <f>'資源化量内訳'!Q24</f>
        <v>2</v>
      </c>
      <c r="AB24" s="51">
        <f>'資源化量内訳'!R24</f>
        <v>0</v>
      </c>
      <c r="AC24" s="51">
        <f>'資源化量内訳'!S24</f>
        <v>0</v>
      </c>
      <c r="AD24" s="51">
        <f t="shared" si="4"/>
        <v>1663</v>
      </c>
      <c r="AE24" s="52">
        <f t="shared" si="5"/>
        <v>99.4588093806374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64</v>
      </c>
      <c r="AI24" s="51">
        <f>'資源化量内訳'!AZ24</f>
        <v>0</v>
      </c>
      <c r="AJ24" s="51">
        <f>'資源化量内訳'!BH24</f>
        <v>0</v>
      </c>
      <c r="AK24" s="51" t="s">
        <v>97</v>
      </c>
      <c r="AL24" s="51">
        <f t="shared" si="6"/>
        <v>64</v>
      </c>
      <c r="AM24" s="52">
        <f t="shared" si="7"/>
        <v>19.92294991744634</v>
      </c>
      <c r="AN24" s="51">
        <f>'ごみ処理量内訳'!AC24</f>
        <v>9</v>
      </c>
      <c r="AO24" s="51">
        <f>'ごみ処理量内訳'!AD24</f>
        <v>230</v>
      </c>
      <c r="AP24" s="51">
        <f>'ごみ処理量内訳'!AE24</f>
        <v>10</v>
      </c>
      <c r="AQ24" s="51">
        <f t="shared" si="8"/>
        <v>249</v>
      </c>
    </row>
    <row r="25" spans="1:43" ht="13.5">
      <c r="A25" s="26" t="s">
        <v>114</v>
      </c>
      <c r="B25" s="49" t="s">
        <v>151</v>
      </c>
      <c r="C25" s="50" t="s">
        <v>152</v>
      </c>
      <c r="D25" s="51">
        <v>6064</v>
      </c>
      <c r="E25" s="51">
        <v>6064</v>
      </c>
      <c r="F25" s="51">
        <f>'ごみ搬入量内訳'!H25</f>
        <v>1885</v>
      </c>
      <c r="G25" s="51">
        <f>'ごみ搬入量内訳'!AG25</f>
        <v>336</v>
      </c>
      <c r="H25" s="51">
        <f>'ごみ搬入量内訳'!AH25</f>
        <v>41</v>
      </c>
      <c r="I25" s="51">
        <f t="shared" si="0"/>
        <v>2262</v>
      </c>
      <c r="J25" s="51">
        <f t="shared" si="1"/>
        <v>1021.9756388477248</v>
      </c>
      <c r="K25" s="51">
        <f>('ごみ搬入量内訳'!E25+'ごみ搬入量内訳'!AH25)/'ごみ処理概要'!D25/365*1000000</f>
        <v>668.6666425705714</v>
      </c>
      <c r="L25" s="51">
        <f>'ごみ搬入量内訳'!F25/'ごみ処理概要'!D25/365*1000000</f>
        <v>353.30899627715326</v>
      </c>
      <c r="M25" s="51">
        <f>'資源化量内訳'!BP25</f>
        <v>1</v>
      </c>
      <c r="N25" s="51">
        <f>'ごみ処理量内訳'!E25</f>
        <v>1688</v>
      </c>
      <c r="O25" s="51">
        <f>'ごみ処理量内訳'!L25</f>
        <v>10</v>
      </c>
      <c r="P25" s="51">
        <f t="shared" si="2"/>
        <v>302</v>
      </c>
      <c r="Q25" s="51">
        <f>'ごみ処理量内訳'!G25</f>
        <v>0</v>
      </c>
      <c r="R25" s="51">
        <f>'ごみ処理量内訳'!H25</f>
        <v>302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221</v>
      </c>
      <c r="W25" s="51">
        <f>'資源化量内訳'!M25</f>
        <v>101</v>
      </c>
      <c r="X25" s="51">
        <f>'資源化量内訳'!N25</f>
        <v>53</v>
      </c>
      <c r="Y25" s="51">
        <f>'資源化量内訳'!O25</f>
        <v>64</v>
      </c>
      <c r="Z25" s="51">
        <f>'資源化量内訳'!P25</f>
        <v>0</v>
      </c>
      <c r="AA25" s="51">
        <f>'資源化量内訳'!Q25</f>
        <v>3</v>
      </c>
      <c r="AB25" s="51">
        <f>'資源化量内訳'!R25</f>
        <v>0</v>
      </c>
      <c r="AC25" s="51">
        <f>'資源化量内訳'!S25</f>
        <v>0</v>
      </c>
      <c r="AD25" s="51">
        <f t="shared" si="4"/>
        <v>2221</v>
      </c>
      <c r="AE25" s="52">
        <f t="shared" si="5"/>
        <v>99.5497523638001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78</v>
      </c>
      <c r="AI25" s="51">
        <f>'資源化量内訳'!AZ25</f>
        <v>0</v>
      </c>
      <c r="AJ25" s="51">
        <f>'資源化量内訳'!BH25</f>
        <v>0</v>
      </c>
      <c r="AK25" s="51" t="s">
        <v>97</v>
      </c>
      <c r="AL25" s="51">
        <f t="shared" si="6"/>
        <v>78</v>
      </c>
      <c r="AM25" s="52">
        <f t="shared" si="7"/>
        <v>13.501350135013501</v>
      </c>
      <c r="AN25" s="51">
        <f>'ごみ処理量内訳'!AC25</f>
        <v>10</v>
      </c>
      <c r="AO25" s="51">
        <f>'ごみ処理量内訳'!AD25</f>
        <v>304</v>
      </c>
      <c r="AP25" s="51">
        <f>'ごみ処理量内訳'!AE25</f>
        <v>10</v>
      </c>
      <c r="AQ25" s="51">
        <f t="shared" si="8"/>
        <v>324</v>
      </c>
    </row>
    <row r="26" spans="1:43" ht="13.5">
      <c r="A26" s="26" t="s">
        <v>114</v>
      </c>
      <c r="B26" s="49" t="s">
        <v>153</v>
      </c>
      <c r="C26" s="50" t="s">
        <v>154</v>
      </c>
      <c r="D26" s="51">
        <v>6181</v>
      </c>
      <c r="E26" s="51">
        <v>6181</v>
      </c>
      <c r="F26" s="51">
        <f>'ごみ搬入量内訳'!H26</f>
        <v>1613</v>
      </c>
      <c r="G26" s="51">
        <f>'ごみ搬入量内訳'!AG26</f>
        <v>168</v>
      </c>
      <c r="H26" s="51">
        <f>'ごみ搬入量内訳'!AH26</f>
        <v>18</v>
      </c>
      <c r="I26" s="51">
        <f t="shared" si="0"/>
        <v>1799</v>
      </c>
      <c r="J26" s="51">
        <f t="shared" si="1"/>
        <v>797.4061031042988</v>
      </c>
      <c r="K26" s="51">
        <f>('ごみ搬入量内訳'!E26+'ごみ搬入量内訳'!AH26)/'ごみ処理概要'!D26/365*1000000</f>
        <v>551.4025526746791</v>
      </c>
      <c r="L26" s="51">
        <f>'ごみ搬入量内訳'!F26/'ごみ処理概要'!D26/365*1000000</f>
        <v>246.0035504296197</v>
      </c>
      <c r="M26" s="51">
        <f>'資源化量内訳'!BP26</f>
        <v>46</v>
      </c>
      <c r="N26" s="51">
        <f>'ごみ処理量内訳'!E26</f>
        <v>1320</v>
      </c>
      <c r="O26" s="51">
        <f>'ごみ処理量内訳'!L26</f>
        <v>10</v>
      </c>
      <c r="P26" s="51">
        <f t="shared" si="2"/>
        <v>292</v>
      </c>
      <c r="Q26" s="51">
        <f>'ごみ処理量内訳'!G26</f>
        <v>0</v>
      </c>
      <c r="R26" s="51">
        <f>'ごみ処理量内訳'!H26</f>
        <v>292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159</v>
      </c>
      <c r="W26" s="51">
        <f>'資源化量内訳'!M26</f>
        <v>55</v>
      </c>
      <c r="X26" s="51">
        <f>'資源化量内訳'!N26</f>
        <v>54</v>
      </c>
      <c r="Y26" s="51">
        <f>'資源化量内訳'!O26</f>
        <v>48</v>
      </c>
      <c r="Z26" s="51">
        <f>'資源化量内訳'!P26</f>
        <v>0</v>
      </c>
      <c r="AA26" s="51">
        <f>'資源化量内訳'!Q26</f>
        <v>2</v>
      </c>
      <c r="AB26" s="51">
        <f>'資源化量内訳'!R26</f>
        <v>0</v>
      </c>
      <c r="AC26" s="51">
        <f>'資源化量内訳'!S26</f>
        <v>0</v>
      </c>
      <c r="AD26" s="51">
        <f t="shared" si="4"/>
        <v>1781</v>
      </c>
      <c r="AE26" s="52">
        <f t="shared" si="5"/>
        <v>99.43851768669288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68</v>
      </c>
      <c r="AI26" s="51">
        <f>'資源化量内訳'!AZ26</f>
        <v>0</v>
      </c>
      <c r="AJ26" s="51">
        <f>'資源化量内訳'!BH26</f>
        <v>0</v>
      </c>
      <c r="AK26" s="51" t="s">
        <v>97</v>
      </c>
      <c r="AL26" s="51">
        <f t="shared" si="6"/>
        <v>68</v>
      </c>
      <c r="AM26" s="52">
        <f t="shared" si="7"/>
        <v>14.942528735632186</v>
      </c>
      <c r="AN26" s="51">
        <f>'ごみ処理量内訳'!AC26</f>
        <v>10</v>
      </c>
      <c r="AO26" s="51">
        <f>'ごみ処理量内訳'!AD26</f>
        <v>245</v>
      </c>
      <c r="AP26" s="51">
        <f>'ごみ処理量内訳'!AE26</f>
        <v>11</v>
      </c>
      <c r="AQ26" s="51">
        <f t="shared" si="8"/>
        <v>266</v>
      </c>
    </row>
    <row r="27" spans="1:43" ht="13.5">
      <c r="A27" s="26" t="s">
        <v>114</v>
      </c>
      <c r="B27" s="49" t="s">
        <v>155</v>
      </c>
      <c r="C27" s="50" t="s">
        <v>156</v>
      </c>
      <c r="D27" s="51">
        <v>2761</v>
      </c>
      <c r="E27" s="51">
        <v>2761</v>
      </c>
      <c r="F27" s="51">
        <f>'ごみ搬入量内訳'!H27</f>
        <v>759</v>
      </c>
      <c r="G27" s="51">
        <f>'ごみ搬入量内訳'!AG27</f>
        <v>124</v>
      </c>
      <c r="H27" s="51">
        <f>'ごみ搬入量内訳'!AH27</f>
        <v>6</v>
      </c>
      <c r="I27" s="51">
        <f t="shared" si="0"/>
        <v>889</v>
      </c>
      <c r="J27" s="51">
        <f t="shared" si="1"/>
        <v>882.1501044390309</v>
      </c>
      <c r="K27" s="51">
        <f>('ごみ搬入量内訳'!E27+'ごみ搬入量内訳'!AH27)/'ごみ処理概要'!D27/365*1000000</f>
        <v>571.561822448686</v>
      </c>
      <c r="L27" s="51">
        <f>'ごみ搬入量内訳'!F27/'ごみ処理概要'!D27/365*1000000</f>
        <v>310.58828199034497</v>
      </c>
      <c r="M27" s="51">
        <f>'資源化量内訳'!BP27</f>
        <v>33</v>
      </c>
      <c r="N27" s="51">
        <f>'ごみ処理量内訳'!E27</f>
        <v>667</v>
      </c>
      <c r="O27" s="51">
        <f>'ごみ処理量内訳'!L27</f>
        <v>4</v>
      </c>
      <c r="P27" s="51">
        <f t="shared" si="2"/>
        <v>118</v>
      </c>
      <c r="Q27" s="51">
        <f>'ごみ処理量内訳'!G27</f>
        <v>0</v>
      </c>
      <c r="R27" s="51">
        <f>'ごみ処理量内訳'!H27</f>
        <v>118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94</v>
      </c>
      <c r="W27" s="51">
        <f>'資源化量内訳'!M27</f>
        <v>45</v>
      </c>
      <c r="X27" s="51">
        <f>'資源化量内訳'!N27</f>
        <v>21</v>
      </c>
      <c r="Y27" s="51">
        <f>'資源化量内訳'!O27</f>
        <v>27</v>
      </c>
      <c r="Z27" s="51">
        <f>'資源化量内訳'!P27</f>
        <v>0</v>
      </c>
      <c r="AA27" s="51">
        <f>'資源化量内訳'!Q27</f>
        <v>1</v>
      </c>
      <c r="AB27" s="51">
        <f>'資源化量内訳'!R27</f>
        <v>0</v>
      </c>
      <c r="AC27" s="51">
        <f>'資源化量内訳'!S27</f>
        <v>0</v>
      </c>
      <c r="AD27" s="51">
        <f t="shared" si="4"/>
        <v>883</v>
      </c>
      <c r="AE27" s="52">
        <f t="shared" si="5"/>
        <v>99.54699886749717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30</v>
      </c>
      <c r="AI27" s="51">
        <f>'資源化量内訳'!AZ27</f>
        <v>0</v>
      </c>
      <c r="AJ27" s="51">
        <f>'資源化量内訳'!BH27</f>
        <v>0</v>
      </c>
      <c r="AK27" s="51" t="s">
        <v>97</v>
      </c>
      <c r="AL27" s="51">
        <f t="shared" si="6"/>
        <v>30</v>
      </c>
      <c r="AM27" s="52">
        <f t="shared" si="7"/>
        <v>17.139737991266376</v>
      </c>
      <c r="AN27" s="51">
        <f>'ごみ処理量内訳'!AC27</f>
        <v>4</v>
      </c>
      <c r="AO27" s="51">
        <f>'ごみ処理量内訳'!AD27</f>
        <v>120</v>
      </c>
      <c r="AP27" s="51">
        <f>'ごみ処理量内訳'!AE27</f>
        <v>4</v>
      </c>
      <c r="AQ27" s="51">
        <f t="shared" si="8"/>
        <v>128</v>
      </c>
    </row>
    <row r="28" spans="1:43" ht="13.5">
      <c r="A28" s="26" t="s">
        <v>114</v>
      </c>
      <c r="B28" s="49" t="s">
        <v>157</v>
      </c>
      <c r="C28" s="50" t="s">
        <v>158</v>
      </c>
      <c r="D28" s="51">
        <v>3712</v>
      </c>
      <c r="E28" s="51">
        <v>3712</v>
      </c>
      <c r="F28" s="51">
        <f>'ごみ搬入量内訳'!H28</f>
        <v>1271</v>
      </c>
      <c r="G28" s="51">
        <f>'ごみ搬入量内訳'!AG28</f>
        <v>57</v>
      </c>
      <c r="H28" s="51">
        <f>'ごみ搬入量内訳'!AH28</f>
        <v>29</v>
      </c>
      <c r="I28" s="51">
        <f t="shared" si="0"/>
        <v>1357</v>
      </c>
      <c r="J28" s="51">
        <f t="shared" si="1"/>
        <v>1001.5647142182333</v>
      </c>
      <c r="K28" s="51">
        <f>('ごみ搬入量内訳'!E28+'ごみ搬入量内訳'!AH28)/'ごみ処理概要'!D28/365*1000000</f>
        <v>725.525507794048</v>
      </c>
      <c r="L28" s="51">
        <f>'ごみ搬入量内訳'!F28/'ごみ処理概要'!D28/365*1000000</f>
        <v>276.0392064241851</v>
      </c>
      <c r="M28" s="51">
        <f>'資源化量内訳'!BP28</f>
        <v>0</v>
      </c>
      <c r="N28" s="51">
        <f>'ごみ処理量内訳'!E28</f>
        <v>1036</v>
      </c>
      <c r="O28" s="51">
        <f>'ごみ処理量内訳'!L28</f>
        <v>6</v>
      </c>
      <c r="P28" s="51">
        <f t="shared" si="2"/>
        <v>172</v>
      </c>
      <c r="Q28" s="51">
        <f>'ごみ処理量内訳'!G28</f>
        <v>0</v>
      </c>
      <c r="R28" s="51">
        <f>'ごみ処理量内訳'!H28</f>
        <v>172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114</v>
      </c>
      <c r="W28" s="51">
        <f>'資源化量内訳'!M28</f>
        <v>43</v>
      </c>
      <c r="X28" s="51">
        <f>'資源化量内訳'!N28</f>
        <v>29</v>
      </c>
      <c r="Y28" s="51">
        <f>'資源化量内訳'!O28</f>
        <v>41</v>
      </c>
      <c r="Z28" s="51">
        <f>'資源化量内訳'!P28</f>
        <v>0</v>
      </c>
      <c r="AA28" s="51">
        <f>'資源化量内訳'!Q28</f>
        <v>1</v>
      </c>
      <c r="AB28" s="51">
        <f>'資源化量内訳'!R28</f>
        <v>0</v>
      </c>
      <c r="AC28" s="51">
        <f>'資源化量内訳'!S28</f>
        <v>0</v>
      </c>
      <c r="AD28" s="51">
        <f t="shared" si="4"/>
        <v>1328</v>
      </c>
      <c r="AE28" s="52">
        <f t="shared" si="5"/>
        <v>99.54819277108435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47</v>
      </c>
      <c r="AI28" s="51">
        <f>'資源化量内訳'!AZ28</f>
        <v>0</v>
      </c>
      <c r="AJ28" s="51">
        <f>'資源化量内訳'!BH28</f>
        <v>0</v>
      </c>
      <c r="AK28" s="51" t="s">
        <v>97</v>
      </c>
      <c r="AL28" s="51">
        <f t="shared" si="6"/>
        <v>47</v>
      </c>
      <c r="AM28" s="52">
        <f t="shared" si="7"/>
        <v>12.123493975903614</v>
      </c>
      <c r="AN28" s="51">
        <f>'ごみ処理量内訳'!AC28</f>
        <v>6</v>
      </c>
      <c r="AO28" s="51">
        <f>'ごみ処理量内訳'!AD28</f>
        <v>185</v>
      </c>
      <c r="AP28" s="51">
        <f>'ごみ処理量内訳'!AE28</f>
        <v>6</v>
      </c>
      <c r="AQ28" s="51">
        <f t="shared" si="8"/>
        <v>197</v>
      </c>
    </row>
    <row r="29" spans="1:43" ht="13.5">
      <c r="A29" s="26" t="s">
        <v>114</v>
      </c>
      <c r="B29" s="49" t="s">
        <v>159</v>
      </c>
      <c r="C29" s="50" t="s">
        <v>160</v>
      </c>
      <c r="D29" s="51">
        <v>14556</v>
      </c>
      <c r="E29" s="51">
        <v>14556</v>
      </c>
      <c r="F29" s="51">
        <f>'ごみ搬入量内訳'!H29</f>
        <v>6269</v>
      </c>
      <c r="G29" s="51">
        <f>'ごみ搬入量内訳'!AG29</f>
        <v>352</v>
      </c>
      <c r="H29" s="51">
        <f>'ごみ搬入量内訳'!AH29</f>
        <v>0</v>
      </c>
      <c r="I29" s="51">
        <f t="shared" si="0"/>
        <v>6621</v>
      </c>
      <c r="J29" s="51">
        <f t="shared" si="1"/>
        <v>1246.2026674496606</v>
      </c>
      <c r="K29" s="51">
        <f>('ごみ搬入量内訳'!E29+'ごみ搬入量内訳'!AH29)/'ごみ処理概要'!D29/365*1000000</f>
        <v>1011.1162557830504</v>
      </c>
      <c r="L29" s="51">
        <f>'ごみ搬入量内訳'!F29/'ごみ処理概要'!D29/365*1000000</f>
        <v>235.0864116666102</v>
      </c>
      <c r="M29" s="51">
        <f>'資源化量内訳'!BP29</f>
        <v>0</v>
      </c>
      <c r="N29" s="51">
        <f>'ごみ処理量内訳'!E29</f>
        <v>5428</v>
      </c>
      <c r="O29" s="51">
        <f>'ごみ処理量内訳'!L29</f>
        <v>0</v>
      </c>
      <c r="P29" s="51">
        <f t="shared" si="2"/>
        <v>677</v>
      </c>
      <c r="Q29" s="51">
        <f>'ごみ処理量内訳'!G29</f>
        <v>677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516</v>
      </c>
      <c r="W29" s="51">
        <f>'資源化量内訳'!M29</f>
        <v>296</v>
      </c>
      <c r="X29" s="51">
        <f>'資源化量内訳'!N29</f>
        <v>0</v>
      </c>
      <c r="Y29" s="51">
        <f>'資源化量内訳'!O29</f>
        <v>198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22</v>
      </c>
      <c r="AC29" s="51">
        <f>'資源化量内訳'!S29</f>
        <v>0</v>
      </c>
      <c r="AD29" s="51">
        <f t="shared" si="4"/>
        <v>6621</v>
      </c>
      <c r="AE29" s="52">
        <f t="shared" si="5"/>
        <v>100</v>
      </c>
      <c r="AF29" s="51">
        <f>'資源化量内訳'!AB29</f>
        <v>0</v>
      </c>
      <c r="AG29" s="51">
        <f>'資源化量内訳'!AJ29</f>
        <v>445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97</v>
      </c>
      <c r="AL29" s="51">
        <f t="shared" si="6"/>
        <v>445</v>
      </c>
      <c r="AM29" s="52">
        <f t="shared" si="7"/>
        <v>14.5144238030509</v>
      </c>
      <c r="AN29" s="51">
        <f>'ごみ処理量内訳'!AC29</f>
        <v>0</v>
      </c>
      <c r="AO29" s="51">
        <f>'ごみ処理量内訳'!AD29</f>
        <v>606</v>
      </c>
      <c r="AP29" s="51">
        <f>'ごみ処理量内訳'!AE29</f>
        <v>0</v>
      </c>
      <c r="AQ29" s="51">
        <f t="shared" si="8"/>
        <v>606</v>
      </c>
    </row>
    <row r="30" spans="1:43" ht="13.5">
      <c r="A30" s="26" t="s">
        <v>114</v>
      </c>
      <c r="B30" s="49" t="s">
        <v>161</v>
      </c>
      <c r="C30" s="50" t="s">
        <v>162</v>
      </c>
      <c r="D30" s="51">
        <v>20405</v>
      </c>
      <c r="E30" s="51">
        <v>20405</v>
      </c>
      <c r="F30" s="51">
        <f>'ごみ搬入量内訳'!H30</f>
        <v>7097</v>
      </c>
      <c r="G30" s="51">
        <f>'ごみ搬入量内訳'!AG30</f>
        <v>263</v>
      </c>
      <c r="H30" s="51">
        <f>'ごみ搬入量内訳'!AH30</f>
        <v>0</v>
      </c>
      <c r="I30" s="51">
        <f t="shared" si="0"/>
        <v>7360</v>
      </c>
      <c r="J30" s="51">
        <f t="shared" si="1"/>
        <v>988.207966755395</v>
      </c>
      <c r="K30" s="51">
        <f>('ごみ搬入量内訳'!E30+'ごみ搬入量内訳'!AH30)/'ごみ処理概要'!D30/365*1000000</f>
        <v>853.0007082604653</v>
      </c>
      <c r="L30" s="51">
        <f>'ごみ搬入量内訳'!F30/'ごみ処理概要'!D30/365*1000000</f>
        <v>135.20725849492973</v>
      </c>
      <c r="M30" s="51">
        <f>'資源化量内訳'!BP30</f>
        <v>349</v>
      </c>
      <c r="N30" s="51">
        <f>'ごみ処理量内訳'!E30</f>
        <v>6210</v>
      </c>
      <c r="O30" s="51">
        <f>'ごみ処理量内訳'!L30</f>
        <v>241</v>
      </c>
      <c r="P30" s="51">
        <f t="shared" si="2"/>
        <v>125</v>
      </c>
      <c r="Q30" s="51">
        <f>'ごみ処理量内訳'!G30</f>
        <v>0</v>
      </c>
      <c r="R30" s="51">
        <f>'ごみ処理量内訳'!H30</f>
        <v>125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784</v>
      </c>
      <c r="W30" s="51">
        <f>'資源化量内訳'!M30</f>
        <v>279</v>
      </c>
      <c r="X30" s="51">
        <f>'資源化量内訳'!N30</f>
        <v>361</v>
      </c>
      <c r="Y30" s="51">
        <f>'資源化量内訳'!O30</f>
        <v>144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7360</v>
      </c>
      <c r="AE30" s="52">
        <f t="shared" si="5"/>
        <v>96.72554347826086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124</v>
      </c>
      <c r="AI30" s="51">
        <f>'資源化量内訳'!AZ30</f>
        <v>0</v>
      </c>
      <c r="AJ30" s="51">
        <f>'資源化量内訳'!BH30</f>
        <v>0</v>
      </c>
      <c r="AK30" s="51" t="s">
        <v>97</v>
      </c>
      <c r="AL30" s="51">
        <f t="shared" si="6"/>
        <v>124</v>
      </c>
      <c r="AM30" s="52">
        <f t="shared" si="7"/>
        <v>16.305616811519002</v>
      </c>
      <c r="AN30" s="51">
        <f>'ごみ処理量内訳'!AC30</f>
        <v>241</v>
      </c>
      <c r="AO30" s="51">
        <f>'ごみ処理量内訳'!AD30</f>
        <v>974</v>
      </c>
      <c r="AP30" s="51">
        <f>'ごみ処理量内訳'!AE30</f>
        <v>0</v>
      </c>
      <c r="AQ30" s="51">
        <f t="shared" si="8"/>
        <v>1215</v>
      </c>
    </row>
    <row r="31" spans="1:43" ht="13.5">
      <c r="A31" s="26" t="s">
        <v>114</v>
      </c>
      <c r="B31" s="49" t="s">
        <v>163</v>
      </c>
      <c r="C31" s="50" t="s">
        <v>164</v>
      </c>
      <c r="D31" s="51">
        <v>31135</v>
      </c>
      <c r="E31" s="51">
        <v>31135</v>
      </c>
      <c r="F31" s="51">
        <f>'ごみ搬入量内訳'!H31</f>
        <v>10487</v>
      </c>
      <c r="G31" s="51">
        <f>'ごみ搬入量内訳'!AG31</f>
        <v>354</v>
      </c>
      <c r="H31" s="51">
        <f>'ごみ搬入量内訳'!AH31</f>
        <v>252</v>
      </c>
      <c r="I31" s="51">
        <f t="shared" si="0"/>
        <v>11093</v>
      </c>
      <c r="J31" s="51">
        <f t="shared" si="1"/>
        <v>976.1291415422453</v>
      </c>
      <c r="K31" s="51">
        <f>('ごみ搬入量内訳'!E31+'ごみ搬入量内訳'!AH31)/'ごみ処理概要'!D31/365*1000000</f>
        <v>893.7657703637054</v>
      </c>
      <c r="L31" s="51">
        <f>'ごみ搬入量内訳'!F31/'ごみ処理概要'!D31/365*1000000</f>
        <v>82.36337117853977</v>
      </c>
      <c r="M31" s="51">
        <f>'資源化量内訳'!BP31</f>
        <v>0</v>
      </c>
      <c r="N31" s="51">
        <f>'ごみ処理量内訳'!E31</f>
        <v>8802</v>
      </c>
      <c r="O31" s="51">
        <f>'ごみ処理量内訳'!L31</f>
        <v>139</v>
      </c>
      <c r="P31" s="51">
        <f t="shared" si="2"/>
        <v>211</v>
      </c>
      <c r="Q31" s="51">
        <f>'ごみ処理量内訳'!G31</f>
        <v>211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1689</v>
      </c>
      <c r="W31" s="51">
        <f>'資源化量内訳'!M31</f>
        <v>1036</v>
      </c>
      <c r="X31" s="51">
        <f>'資源化量内訳'!N31</f>
        <v>333</v>
      </c>
      <c r="Y31" s="51">
        <f>'資源化量内訳'!O31</f>
        <v>291</v>
      </c>
      <c r="Z31" s="51">
        <f>'資源化量内訳'!P31</f>
        <v>24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5</v>
      </c>
      <c r="AD31" s="51">
        <f t="shared" si="4"/>
        <v>10841</v>
      </c>
      <c r="AE31" s="52">
        <f t="shared" si="5"/>
        <v>98.7178304584448</v>
      </c>
      <c r="AF31" s="51">
        <f>'資源化量内訳'!AB31</f>
        <v>0</v>
      </c>
      <c r="AG31" s="51">
        <f>'資源化量内訳'!AJ31</f>
        <v>206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97</v>
      </c>
      <c r="AL31" s="51">
        <f t="shared" si="6"/>
        <v>206</v>
      </c>
      <c r="AM31" s="52">
        <f t="shared" si="7"/>
        <v>17.47993727515912</v>
      </c>
      <c r="AN31" s="51">
        <f>'ごみ処理量内訳'!AC31</f>
        <v>139</v>
      </c>
      <c r="AO31" s="51">
        <f>'ごみ処理量内訳'!AD31</f>
        <v>1928</v>
      </c>
      <c r="AP31" s="51">
        <f>'ごみ処理量内訳'!AE31</f>
        <v>5</v>
      </c>
      <c r="AQ31" s="51">
        <f t="shared" si="8"/>
        <v>2072</v>
      </c>
    </row>
    <row r="32" spans="1:43" ht="13.5">
      <c r="A32" s="26" t="s">
        <v>114</v>
      </c>
      <c r="B32" s="49" t="s">
        <v>165</v>
      </c>
      <c r="C32" s="50" t="s">
        <v>166</v>
      </c>
      <c r="D32" s="51">
        <v>14777</v>
      </c>
      <c r="E32" s="51">
        <v>14777</v>
      </c>
      <c r="F32" s="51">
        <f>'ごみ搬入量内訳'!H32</f>
        <v>4814</v>
      </c>
      <c r="G32" s="51">
        <f>'ごみ搬入量内訳'!AG32</f>
        <v>46</v>
      </c>
      <c r="H32" s="51">
        <f>'ごみ搬入量内訳'!AH32</f>
        <v>0</v>
      </c>
      <c r="I32" s="51">
        <f t="shared" si="0"/>
        <v>4860</v>
      </c>
      <c r="J32" s="51">
        <f t="shared" si="1"/>
        <v>901.0670970528988</v>
      </c>
      <c r="K32" s="51">
        <f>('ごみ搬入量内訳'!E32+'ごみ搬入量内訳'!AH32)/'ごみ処理概要'!D32/365*1000000</f>
        <v>771.4691750693646</v>
      </c>
      <c r="L32" s="51">
        <f>'ごみ搬入量内訳'!F32/'ごみ処理概要'!D32/365*1000000</f>
        <v>129.5979219835342</v>
      </c>
      <c r="M32" s="51">
        <f>'資源化量内訳'!BP32</f>
        <v>206</v>
      </c>
      <c r="N32" s="51">
        <f>'ごみ処理量内訳'!E32</f>
        <v>3884</v>
      </c>
      <c r="O32" s="51">
        <f>'ごみ処理量内訳'!L32</f>
        <v>682</v>
      </c>
      <c r="P32" s="51">
        <f t="shared" si="2"/>
        <v>0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294</v>
      </c>
      <c r="W32" s="51">
        <f>'資源化量内訳'!M32</f>
        <v>0</v>
      </c>
      <c r="X32" s="51">
        <f>'資源化量内訳'!N32</f>
        <v>120</v>
      </c>
      <c r="Y32" s="51">
        <f>'資源化量内訳'!O32</f>
        <v>174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4860</v>
      </c>
      <c r="AE32" s="52">
        <f t="shared" si="5"/>
        <v>85.96707818930042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97</v>
      </c>
      <c r="AL32" s="51">
        <f t="shared" si="6"/>
        <v>0</v>
      </c>
      <c r="AM32" s="52">
        <f t="shared" si="7"/>
        <v>9.86971969996052</v>
      </c>
      <c r="AN32" s="51">
        <f>'ごみ処理量内訳'!AC32</f>
        <v>682</v>
      </c>
      <c r="AO32" s="51">
        <f>'ごみ処理量内訳'!AD32</f>
        <v>701</v>
      </c>
      <c r="AP32" s="51">
        <f>'ごみ処理量内訳'!AE32</f>
        <v>0</v>
      </c>
      <c r="AQ32" s="51">
        <f t="shared" si="8"/>
        <v>1383</v>
      </c>
    </row>
    <row r="33" spans="1:43" ht="13.5">
      <c r="A33" s="26" t="s">
        <v>114</v>
      </c>
      <c r="B33" s="49" t="s">
        <v>167</v>
      </c>
      <c r="C33" s="50" t="s">
        <v>168</v>
      </c>
      <c r="D33" s="51">
        <v>13279</v>
      </c>
      <c r="E33" s="51">
        <v>13279</v>
      </c>
      <c r="F33" s="51">
        <f>'ごみ搬入量内訳'!H33</f>
        <v>3375</v>
      </c>
      <c r="G33" s="51">
        <f>'ごみ搬入量内訳'!AG33</f>
        <v>0</v>
      </c>
      <c r="H33" s="51">
        <f>'ごみ搬入量内訳'!AH33</f>
        <v>160</v>
      </c>
      <c r="I33" s="51">
        <f t="shared" si="0"/>
        <v>3535</v>
      </c>
      <c r="J33" s="51">
        <f t="shared" si="1"/>
        <v>729.3419313840888</v>
      </c>
      <c r="K33" s="51">
        <f>('ごみ搬入量内訳'!E33+'ごみ搬入量内訳'!AH33)/'ごみ処理概要'!D33/365*1000000</f>
        <v>500.53282193431386</v>
      </c>
      <c r="L33" s="51">
        <f>'ごみ搬入量内訳'!F33/'ごみ処理概要'!D33/365*1000000</f>
        <v>228.80910944977495</v>
      </c>
      <c r="M33" s="51">
        <f>'資源化量内訳'!BP33</f>
        <v>0</v>
      </c>
      <c r="N33" s="51">
        <f>'ごみ処理量内訳'!E33</f>
        <v>2705</v>
      </c>
      <c r="O33" s="51">
        <f>'ごみ処理量内訳'!L33</f>
        <v>52</v>
      </c>
      <c r="P33" s="51">
        <f t="shared" si="2"/>
        <v>177</v>
      </c>
      <c r="Q33" s="51">
        <f>'ごみ処理量内訳'!G33</f>
        <v>0</v>
      </c>
      <c r="R33" s="51">
        <f>'ごみ処理量内訳'!H33</f>
        <v>100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77</v>
      </c>
      <c r="V33" s="51">
        <f t="shared" si="3"/>
        <v>441</v>
      </c>
      <c r="W33" s="51">
        <f>'資源化量内訳'!M33</f>
        <v>249</v>
      </c>
      <c r="X33" s="51">
        <f>'資源化量内訳'!N33</f>
        <v>50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5</v>
      </c>
      <c r="AC33" s="51">
        <f>'資源化量内訳'!S33</f>
        <v>137</v>
      </c>
      <c r="AD33" s="51">
        <f t="shared" si="4"/>
        <v>3375</v>
      </c>
      <c r="AE33" s="52">
        <f t="shared" si="5"/>
        <v>98.45925925925926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100</v>
      </c>
      <c r="AI33" s="51">
        <f>'資源化量内訳'!AZ33</f>
        <v>0</v>
      </c>
      <c r="AJ33" s="51">
        <f>'資源化量内訳'!BH33</f>
        <v>0</v>
      </c>
      <c r="AK33" s="51" t="s">
        <v>97</v>
      </c>
      <c r="AL33" s="51">
        <f t="shared" si="6"/>
        <v>100</v>
      </c>
      <c r="AM33" s="52">
        <f t="shared" si="7"/>
        <v>16.02962962962963</v>
      </c>
      <c r="AN33" s="51">
        <f>'ごみ処理量内訳'!AC33</f>
        <v>52</v>
      </c>
      <c r="AO33" s="51">
        <f>'ごみ処理量内訳'!AD33</f>
        <v>416</v>
      </c>
      <c r="AP33" s="51">
        <f>'ごみ処理量内訳'!AE33</f>
        <v>77</v>
      </c>
      <c r="AQ33" s="51">
        <f t="shared" si="8"/>
        <v>545</v>
      </c>
    </row>
    <row r="34" spans="1:43" ht="13.5">
      <c r="A34" s="26" t="s">
        <v>114</v>
      </c>
      <c r="B34" s="49" t="s">
        <v>169</v>
      </c>
      <c r="C34" s="50" t="s">
        <v>96</v>
      </c>
      <c r="D34" s="51">
        <v>9002</v>
      </c>
      <c r="E34" s="51">
        <v>9002</v>
      </c>
      <c r="F34" s="51">
        <f>'ごみ搬入量内訳'!H34</f>
        <v>2448</v>
      </c>
      <c r="G34" s="51">
        <f>'ごみ搬入量内訳'!AG34</f>
        <v>0</v>
      </c>
      <c r="H34" s="51">
        <f>'ごみ搬入量内訳'!AH34</f>
        <v>94</v>
      </c>
      <c r="I34" s="51">
        <f t="shared" si="0"/>
        <v>2542</v>
      </c>
      <c r="J34" s="51">
        <f t="shared" si="1"/>
        <v>773.648473855125</v>
      </c>
      <c r="K34" s="51">
        <f>('ごみ搬入量内訳'!E34+'ごみ搬入量内訳'!AH34)/'ごみ処理概要'!D34/365*1000000</f>
        <v>535.9539584810682</v>
      </c>
      <c r="L34" s="51">
        <f>'ごみ搬入量内訳'!F34/'ごみ処理概要'!D34/365*1000000</f>
        <v>237.69451537405692</v>
      </c>
      <c r="M34" s="51">
        <f>'資源化量内訳'!BP34</f>
        <v>0</v>
      </c>
      <c r="N34" s="51">
        <f>'ごみ処理量内訳'!E34</f>
        <v>1889</v>
      </c>
      <c r="O34" s="51">
        <f>'ごみ処理量内訳'!L34</f>
        <v>0</v>
      </c>
      <c r="P34" s="51">
        <f t="shared" si="2"/>
        <v>154</v>
      </c>
      <c r="Q34" s="51">
        <f>'ごみ処理量内訳'!G34</f>
        <v>0</v>
      </c>
      <c r="R34" s="51">
        <f>'ごみ処理量内訳'!H34</f>
        <v>95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59</v>
      </c>
      <c r="V34" s="51">
        <f t="shared" si="3"/>
        <v>405</v>
      </c>
      <c r="W34" s="51">
        <f>'資源化量内訳'!M34</f>
        <v>150</v>
      </c>
      <c r="X34" s="51">
        <f>'資源化量内訳'!N34</f>
        <v>0</v>
      </c>
      <c r="Y34" s="51">
        <f>'資源化量内訳'!O34</f>
        <v>106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15</v>
      </c>
      <c r="AC34" s="51">
        <f>'資源化量内訳'!S34</f>
        <v>134</v>
      </c>
      <c r="AD34" s="51">
        <f t="shared" si="4"/>
        <v>2448</v>
      </c>
      <c r="AE34" s="52">
        <f t="shared" si="5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95</v>
      </c>
      <c r="AI34" s="51">
        <f>'資源化量内訳'!AZ34</f>
        <v>0</v>
      </c>
      <c r="AJ34" s="51">
        <f>'資源化量内訳'!BH34</f>
        <v>0</v>
      </c>
      <c r="AK34" s="51" t="s">
        <v>97</v>
      </c>
      <c r="AL34" s="51">
        <f t="shared" si="6"/>
        <v>95</v>
      </c>
      <c r="AM34" s="52">
        <f t="shared" si="7"/>
        <v>20.424836601307188</v>
      </c>
      <c r="AN34" s="51">
        <f>'ごみ処理量内訳'!AC34</f>
        <v>0</v>
      </c>
      <c r="AO34" s="51">
        <f>'ごみ処理量内訳'!AD34</f>
        <v>291</v>
      </c>
      <c r="AP34" s="51">
        <f>'ごみ処理量内訳'!AE34</f>
        <v>59</v>
      </c>
      <c r="AQ34" s="51">
        <f t="shared" si="8"/>
        <v>350</v>
      </c>
    </row>
    <row r="35" spans="1:43" ht="13.5">
      <c r="A35" s="26" t="s">
        <v>114</v>
      </c>
      <c r="B35" s="49" t="s">
        <v>170</v>
      </c>
      <c r="C35" s="50" t="s">
        <v>171</v>
      </c>
      <c r="D35" s="51">
        <v>8726</v>
      </c>
      <c r="E35" s="51">
        <v>8726</v>
      </c>
      <c r="F35" s="51">
        <f>'ごみ搬入量内訳'!H35</f>
        <v>1455</v>
      </c>
      <c r="G35" s="51">
        <f>'ごみ搬入量内訳'!AG35</f>
        <v>400</v>
      </c>
      <c r="H35" s="51">
        <f>'ごみ搬入量内訳'!AH35</f>
        <v>202</v>
      </c>
      <c r="I35" s="51">
        <f t="shared" si="0"/>
        <v>2057</v>
      </c>
      <c r="J35" s="51">
        <f t="shared" si="1"/>
        <v>645.8419021723773</v>
      </c>
      <c r="K35" s="51">
        <f>('ごみ搬入量内訳'!E35+'ごみ搬入量内訳'!AH35)/'ごみ処理概要'!D35/365*1000000</f>
        <v>364.20836486142815</v>
      </c>
      <c r="L35" s="51">
        <f>'ごみ搬入量内訳'!F35/'ごみ処理概要'!D35/365*1000000</f>
        <v>281.6335373109491</v>
      </c>
      <c r="M35" s="51">
        <f>'資源化量内訳'!BP35</f>
        <v>0</v>
      </c>
      <c r="N35" s="51">
        <f>'ごみ処理量内訳'!E35</f>
        <v>1221</v>
      </c>
      <c r="O35" s="51">
        <f>'ごみ処理量内訳'!L35</f>
        <v>0</v>
      </c>
      <c r="P35" s="51">
        <f t="shared" si="2"/>
        <v>67</v>
      </c>
      <c r="Q35" s="51">
        <f>'ごみ処理量内訳'!G35</f>
        <v>0</v>
      </c>
      <c r="R35" s="51">
        <f>'ごみ処理量内訳'!H35</f>
        <v>44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23</v>
      </c>
      <c r="V35" s="51">
        <f t="shared" si="3"/>
        <v>567</v>
      </c>
      <c r="W35" s="51">
        <f>'資源化量内訳'!M35</f>
        <v>0</v>
      </c>
      <c r="X35" s="51">
        <f>'資源化量内訳'!N35</f>
        <v>51</v>
      </c>
      <c r="Y35" s="51">
        <f>'資源化量内訳'!O35</f>
        <v>116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400</v>
      </c>
      <c r="AD35" s="51">
        <f t="shared" si="4"/>
        <v>1855</v>
      </c>
      <c r="AE35" s="52">
        <f t="shared" si="5"/>
        <v>100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44</v>
      </c>
      <c r="AI35" s="51">
        <f>'資源化量内訳'!AZ35</f>
        <v>0</v>
      </c>
      <c r="AJ35" s="51">
        <f>'資源化量内訳'!BH35</f>
        <v>0</v>
      </c>
      <c r="AK35" s="51" t="s">
        <v>97</v>
      </c>
      <c r="AL35" s="51">
        <f t="shared" si="6"/>
        <v>44</v>
      </c>
      <c r="AM35" s="52">
        <f t="shared" si="7"/>
        <v>32.93800539083558</v>
      </c>
      <c r="AN35" s="51">
        <f>'ごみ処理量内訳'!AC35</f>
        <v>0</v>
      </c>
      <c r="AO35" s="51">
        <f>'ごみ処理量内訳'!AD35</f>
        <v>188</v>
      </c>
      <c r="AP35" s="51">
        <f>'ごみ処理量内訳'!AE35</f>
        <v>23</v>
      </c>
      <c r="AQ35" s="51">
        <f t="shared" si="8"/>
        <v>211</v>
      </c>
    </row>
    <row r="36" spans="1:43" ht="13.5">
      <c r="A36" s="26" t="s">
        <v>114</v>
      </c>
      <c r="B36" s="49" t="s">
        <v>172</v>
      </c>
      <c r="C36" s="50" t="s">
        <v>173</v>
      </c>
      <c r="D36" s="51">
        <v>12141</v>
      </c>
      <c r="E36" s="51">
        <v>12141</v>
      </c>
      <c r="F36" s="51">
        <f>'ごみ搬入量内訳'!H36</f>
        <v>2037</v>
      </c>
      <c r="G36" s="51">
        <f>'ごみ搬入量内訳'!AG36</f>
        <v>0</v>
      </c>
      <c r="H36" s="51">
        <f>'ごみ搬入量内訳'!AH36</f>
        <v>281</v>
      </c>
      <c r="I36" s="51">
        <f t="shared" si="0"/>
        <v>2318</v>
      </c>
      <c r="J36" s="51">
        <f t="shared" si="1"/>
        <v>523.0775826955646</v>
      </c>
      <c r="K36" s="51">
        <f>('ごみ搬入量内訳'!E36+'ごみ搬入量内訳'!AH36)/'ごみ処理概要'!D36/365*1000000</f>
        <v>367.5985255440357</v>
      </c>
      <c r="L36" s="51">
        <f>'ごみ搬入量内訳'!F36/'ごみ処理概要'!D36/365*1000000</f>
        <v>155.4790571515289</v>
      </c>
      <c r="M36" s="51">
        <f>'資源化量内訳'!BP36</f>
        <v>322</v>
      </c>
      <c r="N36" s="51">
        <f>'ごみ処理量内訳'!E36</f>
        <v>1679</v>
      </c>
      <c r="O36" s="51">
        <f>'ごみ処理量内訳'!L36</f>
        <v>0</v>
      </c>
      <c r="P36" s="51">
        <f t="shared" si="2"/>
        <v>124</v>
      </c>
      <c r="Q36" s="51">
        <f>'ごみ処理量内訳'!G36</f>
        <v>0</v>
      </c>
      <c r="R36" s="51">
        <f>'ごみ処理量内訳'!H36</f>
        <v>107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17</v>
      </c>
      <c r="V36" s="51">
        <f t="shared" si="3"/>
        <v>234</v>
      </c>
      <c r="W36" s="51">
        <f>'資源化量内訳'!M36</f>
        <v>0</v>
      </c>
      <c r="X36" s="51">
        <f>'資源化量内訳'!N36</f>
        <v>0</v>
      </c>
      <c r="Y36" s="51">
        <f>'資源化量内訳'!O36</f>
        <v>131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103</v>
      </c>
      <c r="AD36" s="51">
        <f t="shared" si="4"/>
        <v>2037</v>
      </c>
      <c r="AE36" s="52">
        <f t="shared" si="5"/>
        <v>100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107</v>
      </c>
      <c r="AI36" s="51">
        <f>'資源化量内訳'!AZ36</f>
        <v>0</v>
      </c>
      <c r="AJ36" s="51">
        <f>'資源化量内訳'!BH36</f>
        <v>0</v>
      </c>
      <c r="AK36" s="51" t="s">
        <v>97</v>
      </c>
      <c r="AL36" s="51">
        <f t="shared" si="6"/>
        <v>107</v>
      </c>
      <c r="AM36" s="52">
        <f t="shared" si="7"/>
        <v>28.10512929207291</v>
      </c>
      <c r="AN36" s="51">
        <f>'ごみ処理量内訳'!AC36</f>
        <v>0</v>
      </c>
      <c r="AO36" s="51">
        <f>'ごみ処理量内訳'!AD36</f>
        <v>258</v>
      </c>
      <c r="AP36" s="51">
        <f>'ごみ処理量内訳'!AE36</f>
        <v>17</v>
      </c>
      <c r="AQ36" s="51">
        <f t="shared" si="8"/>
        <v>275</v>
      </c>
    </row>
    <row r="37" spans="1:43" ht="13.5">
      <c r="A37" s="26" t="s">
        <v>114</v>
      </c>
      <c r="B37" s="49" t="s">
        <v>174</v>
      </c>
      <c r="C37" s="50" t="s">
        <v>175</v>
      </c>
      <c r="D37" s="51">
        <v>14249</v>
      </c>
      <c r="E37" s="51">
        <v>14249</v>
      </c>
      <c r="F37" s="51">
        <f>'ごみ搬入量内訳'!H37</f>
        <v>2170</v>
      </c>
      <c r="G37" s="51">
        <f>'ごみ搬入量内訳'!AG37</f>
        <v>0</v>
      </c>
      <c r="H37" s="51">
        <f>'ごみ搬入量内訳'!AH37</f>
        <v>358</v>
      </c>
      <c r="I37" s="51">
        <f t="shared" si="0"/>
        <v>2528</v>
      </c>
      <c r="J37" s="51">
        <f t="shared" si="1"/>
        <v>486.07112058813067</v>
      </c>
      <c r="K37" s="51">
        <f>('ごみ搬入量内訳'!E37+'ごみ搬入量内訳'!AH37)/'ごみ処理概要'!D37/365*1000000</f>
        <v>344.9412936452162</v>
      </c>
      <c r="L37" s="51">
        <f>'ごみ搬入量内訳'!F37/'ごみ処理概要'!D37/365*1000000</f>
        <v>141.12982694291452</v>
      </c>
      <c r="M37" s="51">
        <f>'資源化量内訳'!BP37</f>
        <v>290</v>
      </c>
      <c r="N37" s="51">
        <f>'ごみ処理量内訳'!E37</f>
        <v>1772</v>
      </c>
      <c r="O37" s="51">
        <f>'ごみ処理量内訳'!L37</f>
        <v>66</v>
      </c>
      <c r="P37" s="51">
        <f t="shared" si="2"/>
        <v>154</v>
      </c>
      <c r="Q37" s="51">
        <f>'ごみ処理量内訳'!G37</f>
        <v>0</v>
      </c>
      <c r="R37" s="51">
        <f>'ごみ処理量内訳'!H37</f>
        <v>99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55</v>
      </c>
      <c r="V37" s="51">
        <f t="shared" si="3"/>
        <v>178</v>
      </c>
      <c r="W37" s="51">
        <f>'資源化量内訳'!M37</f>
        <v>0</v>
      </c>
      <c r="X37" s="51">
        <f>'資源化量内訳'!N37</f>
        <v>56</v>
      </c>
      <c r="Y37" s="51">
        <f>'資源化量内訳'!O37</f>
        <v>122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2170</v>
      </c>
      <c r="AE37" s="52">
        <f t="shared" si="5"/>
        <v>96.95852534562212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99</v>
      </c>
      <c r="AI37" s="51">
        <f>'資源化量内訳'!AZ37</f>
        <v>0</v>
      </c>
      <c r="AJ37" s="51">
        <f>'資源化量内訳'!BH37</f>
        <v>0</v>
      </c>
      <c r="AK37" s="51" t="s">
        <v>97</v>
      </c>
      <c r="AL37" s="51">
        <f t="shared" si="6"/>
        <v>99</v>
      </c>
      <c r="AM37" s="52">
        <f t="shared" si="7"/>
        <v>23.04878048780488</v>
      </c>
      <c r="AN37" s="51">
        <f>'ごみ処理量内訳'!AC37</f>
        <v>66</v>
      </c>
      <c r="AO37" s="51">
        <f>'ごみ処理量内訳'!AD37</f>
        <v>273</v>
      </c>
      <c r="AP37" s="51">
        <f>'ごみ処理量内訳'!AE37</f>
        <v>55</v>
      </c>
      <c r="AQ37" s="51">
        <f t="shared" si="8"/>
        <v>394</v>
      </c>
    </row>
    <row r="38" spans="1:43" ht="13.5">
      <c r="A38" s="26" t="s">
        <v>114</v>
      </c>
      <c r="B38" s="49" t="s">
        <v>176</v>
      </c>
      <c r="C38" s="50" t="s">
        <v>177</v>
      </c>
      <c r="D38" s="51">
        <v>25635</v>
      </c>
      <c r="E38" s="51">
        <v>25635</v>
      </c>
      <c r="F38" s="51">
        <f>'ごみ搬入量内訳'!H38</f>
        <v>7343</v>
      </c>
      <c r="G38" s="51">
        <f>'ごみ搬入量内訳'!AG38</f>
        <v>86</v>
      </c>
      <c r="H38" s="51">
        <f>'ごみ搬入量内訳'!AH38</f>
        <v>0</v>
      </c>
      <c r="I38" s="51">
        <f t="shared" si="0"/>
        <v>7429</v>
      </c>
      <c r="J38" s="51">
        <f t="shared" si="1"/>
        <v>793.9701446278232</v>
      </c>
      <c r="K38" s="51">
        <f>('ごみ搬入量内訳'!E38+'ごみ搬入量内訳'!AH38)/'ごみ処理概要'!D38/365*1000000</f>
        <v>785.4201901830492</v>
      </c>
      <c r="L38" s="51">
        <f>'ごみ搬入量内訳'!F38/'ごみ処理概要'!D38/365*1000000</f>
        <v>8.549954444773975</v>
      </c>
      <c r="M38" s="51">
        <f>'資源化量内訳'!BP38</f>
        <v>0</v>
      </c>
      <c r="N38" s="51">
        <f>'ごみ処理量内訳'!E38</f>
        <v>6114</v>
      </c>
      <c r="O38" s="51">
        <f>'ごみ処理量内訳'!L38</f>
        <v>656</v>
      </c>
      <c r="P38" s="51">
        <f t="shared" si="2"/>
        <v>562</v>
      </c>
      <c r="Q38" s="51">
        <f>'ごみ処理量内訳'!G38</f>
        <v>0</v>
      </c>
      <c r="R38" s="51">
        <f>'ごみ処理量内訳'!H38</f>
        <v>562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97</v>
      </c>
      <c r="W38" s="51">
        <f>'資源化量内訳'!M38</f>
        <v>0</v>
      </c>
      <c r="X38" s="51">
        <f>'資源化量内訳'!N38</f>
        <v>51</v>
      </c>
      <c r="Y38" s="51">
        <f>'資源化量内訳'!O38</f>
        <v>0</v>
      </c>
      <c r="Z38" s="51">
        <f>'資源化量内訳'!P38</f>
        <v>46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7429</v>
      </c>
      <c r="AE38" s="52">
        <f t="shared" si="5"/>
        <v>91.16974020729573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562</v>
      </c>
      <c r="AI38" s="51">
        <f>'資源化量内訳'!AZ38</f>
        <v>0</v>
      </c>
      <c r="AJ38" s="51">
        <f>'資源化量内訳'!BH38</f>
        <v>0</v>
      </c>
      <c r="AK38" s="51" t="s">
        <v>97</v>
      </c>
      <c r="AL38" s="51">
        <f t="shared" si="6"/>
        <v>562</v>
      </c>
      <c r="AM38" s="52">
        <f t="shared" si="7"/>
        <v>8.870642078341634</v>
      </c>
      <c r="AN38" s="51">
        <f>'ごみ処理量内訳'!AC38</f>
        <v>656</v>
      </c>
      <c r="AO38" s="51">
        <f>'ごみ処理量内訳'!AD38</f>
        <v>736</v>
      </c>
      <c r="AP38" s="51">
        <f>'ごみ処理量内訳'!AE38</f>
        <v>0</v>
      </c>
      <c r="AQ38" s="51">
        <f t="shared" si="8"/>
        <v>1392</v>
      </c>
    </row>
    <row r="39" spans="1:43" ht="13.5">
      <c r="A39" s="26" t="s">
        <v>114</v>
      </c>
      <c r="B39" s="49" t="s">
        <v>178</v>
      </c>
      <c r="C39" s="50" t="s">
        <v>74</v>
      </c>
      <c r="D39" s="51">
        <v>8689</v>
      </c>
      <c r="E39" s="51">
        <v>8689</v>
      </c>
      <c r="F39" s="51">
        <f>'ごみ搬入量内訳'!H39</f>
        <v>2550</v>
      </c>
      <c r="G39" s="51">
        <f>'ごみ搬入量内訳'!AG39</f>
        <v>0</v>
      </c>
      <c r="H39" s="51">
        <f>'ごみ搬入量内訳'!AH39</f>
        <v>54</v>
      </c>
      <c r="I39" s="51">
        <f t="shared" si="0"/>
        <v>2604</v>
      </c>
      <c r="J39" s="51">
        <f t="shared" si="1"/>
        <v>821.0664720154754</v>
      </c>
      <c r="K39" s="51">
        <f>('ごみ搬入量内訳'!E39+'ごみ搬入量内訳'!AH39)/'ごみ処理概要'!D39/365*1000000</f>
        <v>553.9991518168933</v>
      </c>
      <c r="L39" s="51">
        <f>'ごみ搬入量内訳'!F39/'ごみ処理概要'!D39/365*1000000</f>
        <v>267.0673201985821</v>
      </c>
      <c r="M39" s="51">
        <f>'資源化量内訳'!BP39</f>
        <v>161</v>
      </c>
      <c r="N39" s="51">
        <f>'ごみ処理量内訳'!E39</f>
        <v>2064</v>
      </c>
      <c r="O39" s="51">
        <f>'ごみ処理量内訳'!L39</f>
        <v>0</v>
      </c>
      <c r="P39" s="51">
        <f t="shared" si="2"/>
        <v>143</v>
      </c>
      <c r="Q39" s="51">
        <f>'ごみ処理量内訳'!G39</f>
        <v>0</v>
      </c>
      <c r="R39" s="51">
        <f>'ごみ処理量内訳'!H39</f>
        <v>93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50</v>
      </c>
      <c r="V39" s="51">
        <f t="shared" si="3"/>
        <v>343</v>
      </c>
      <c r="W39" s="51">
        <f>'資源化量内訳'!M39</f>
        <v>111</v>
      </c>
      <c r="X39" s="51">
        <f>'資源化量内訳'!N39</f>
        <v>115</v>
      </c>
      <c r="Y39" s="51">
        <f>'資源化量内訳'!O39</f>
        <v>87</v>
      </c>
      <c r="Z39" s="51">
        <f>'資源化量内訳'!P39</f>
        <v>0</v>
      </c>
      <c r="AA39" s="51">
        <f>'資源化量内訳'!Q39</f>
        <v>1</v>
      </c>
      <c r="AB39" s="51">
        <f>'資源化量内訳'!R39</f>
        <v>24</v>
      </c>
      <c r="AC39" s="51">
        <f>'資源化量内訳'!S39</f>
        <v>5</v>
      </c>
      <c r="AD39" s="51">
        <f t="shared" si="4"/>
        <v>2550</v>
      </c>
      <c r="AE39" s="52">
        <f t="shared" si="5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93</v>
      </c>
      <c r="AI39" s="51">
        <f>'資源化量内訳'!AZ39</f>
        <v>0</v>
      </c>
      <c r="AJ39" s="51">
        <f>'資源化量内訳'!BH39</f>
        <v>0</v>
      </c>
      <c r="AK39" s="51" t="s">
        <v>97</v>
      </c>
      <c r="AL39" s="51">
        <f t="shared" si="6"/>
        <v>93</v>
      </c>
      <c r="AM39" s="52">
        <f t="shared" si="7"/>
        <v>22.02139431943932</v>
      </c>
      <c r="AN39" s="51">
        <f>'ごみ処理量内訳'!AC39</f>
        <v>0</v>
      </c>
      <c r="AO39" s="51">
        <f>'ごみ処理量内訳'!AD39</f>
        <v>317</v>
      </c>
      <c r="AP39" s="51">
        <f>'ごみ処理量内訳'!AE39</f>
        <v>50</v>
      </c>
      <c r="AQ39" s="51">
        <f t="shared" si="8"/>
        <v>367</v>
      </c>
    </row>
    <row r="40" spans="1:43" ht="13.5">
      <c r="A40" s="26" t="s">
        <v>114</v>
      </c>
      <c r="B40" s="49" t="s">
        <v>179</v>
      </c>
      <c r="C40" s="50" t="s">
        <v>180</v>
      </c>
      <c r="D40" s="51">
        <v>12170</v>
      </c>
      <c r="E40" s="51">
        <v>12170</v>
      </c>
      <c r="F40" s="51">
        <f>'ごみ搬入量内訳'!H40</f>
        <v>2658</v>
      </c>
      <c r="G40" s="51">
        <f>'ごみ搬入量内訳'!AG40</f>
        <v>196</v>
      </c>
      <c r="H40" s="51">
        <f>'ごみ搬入量内訳'!AH40</f>
        <v>180</v>
      </c>
      <c r="I40" s="51">
        <f t="shared" si="0"/>
        <v>3034</v>
      </c>
      <c r="J40" s="51">
        <f t="shared" si="1"/>
        <v>683.0179759345348</v>
      </c>
      <c r="K40" s="51">
        <f>('ごみ搬入量内訳'!E40+'ごみ搬入量内訳'!AH40)/'ごみ処理概要'!D40/365*1000000</f>
        <v>670.1860627413018</v>
      </c>
      <c r="L40" s="51">
        <f>'ごみ搬入量内訳'!F40/'ごみ処理概要'!D40/365*1000000</f>
        <v>12.831913193232856</v>
      </c>
      <c r="M40" s="51">
        <f>'資源化量内訳'!BP40</f>
        <v>0</v>
      </c>
      <c r="N40" s="51">
        <f>'ごみ処理量内訳'!E40</f>
        <v>2005</v>
      </c>
      <c r="O40" s="51">
        <f>'ごみ処理量内訳'!L40</f>
        <v>141</v>
      </c>
      <c r="P40" s="51">
        <f t="shared" si="2"/>
        <v>77</v>
      </c>
      <c r="Q40" s="51">
        <f>'ごみ処理量内訳'!G40</f>
        <v>0</v>
      </c>
      <c r="R40" s="51">
        <f>'ごみ処理量内訳'!H40</f>
        <v>77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631</v>
      </c>
      <c r="W40" s="51">
        <f>'資源化量内訳'!M40</f>
        <v>411</v>
      </c>
      <c r="X40" s="51">
        <f>'資源化量内訳'!N40</f>
        <v>84</v>
      </c>
      <c r="Y40" s="51">
        <f>'資源化量内訳'!O40</f>
        <v>116</v>
      </c>
      <c r="Z40" s="51">
        <f>'資源化量内訳'!P40</f>
        <v>15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5</v>
      </c>
      <c r="AD40" s="51">
        <f t="shared" si="4"/>
        <v>2854</v>
      </c>
      <c r="AE40" s="52">
        <f t="shared" si="5"/>
        <v>95.05956552207428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74</v>
      </c>
      <c r="AI40" s="51">
        <f>'資源化量内訳'!AZ40</f>
        <v>0</v>
      </c>
      <c r="AJ40" s="51">
        <f>'資源化量内訳'!BH40</f>
        <v>0</v>
      </c>
      <c r="AK40" s="51" t="s">
        <v>97</v>
      </c>
      <c r="AL40" s="51">
        <f t="shared" si="6"/>
        <v>74</v>
      </c>
      <c r="AM40" s="52">
        <f t="shared" si="7"/>
        <v>24.70217238962859</v>
      </c>
      <c r="AN40" s="51">
        <f>'ごみ処理量内訳'!AC40</f>
        <v>141</v>
      </c>
      <c r="AO40" s="51">
        <f>'ごみ処理量内訳'!AD40</f>
        <v>147</v>
      </c>
      <c r="AP40" s="51">
        <f>'ごみ処理量内訳'!AE40</f>
        <v>3</v>
      </c>
      <c r="AQ40" s="51">
        <f t="shared" si="8"/>
        <v>291</v>
      </c>
    </row>
    <row r="41" spans="1:43" ht="13.5">
      <c r="A41" s="26" t="s">
        <v>114</v>
      </c>
      <c r="B41" s="49" t="s">
        <v>181</v>
      </c>
      <c r="C41" s="50" t="s">
        <v>182</v>
      </c>
      <c r="D41" s="51">
        <v>1499</v>
      </c>
      <c r="E41" s="51">
        <v>1499</v>
      </c>
      <c r="F41" s="51">
        <f>'ごみ搬入量内訳'!H41</f>
        <v>193</v>
      </c>
      <c r="G41" s="51">
        <f>'ごみ搬入量内訳'!AG41</f>
        <v>0</v>
      </c>
      <c r="H41" s="51">
        <f>'ごみ搬入量内訳'!AH41</f>
        <v>41</v>
      </c>
      <c r="I41" s="51">
        <f t="shared" si="0"/>
        <v>234</v>
      </c>
      <c r="J41" s="51">
        <f t="shared" si="1"/>
        <v>427.6823818618806</v>
      </c>
      <c r="K41" s="51">
        <f>('ごみ搬入量内訳'!E41+'ごみ搬入量内訳'!AH41)/'ごみ処理概要'!D41/365*1000000</f>
        <v>307.0540177469912</v>
      </c>
      <c r="L41" s="51">
        <f>'ごみ搬入量内訳'!F41/'ごみ処理概要'!D41/365*1000000</f>
        <v>120.6283641148894</v>
      </c>
      <c r="M41" s="51">
        <f>'資源化量内訳'!BP41</f>
        <v>0</v>
      </c>
      <c r="N41" s="51">
        <f>'ごみ処理量内訳'!E41</f>
        <v>152</v>
      </c>
      <c r="O41" s="51">
        <f>'ごみ処理量内訳'!L41</f>
        <v>0</v>
      </c>
      <c r="P41" s="51">
        <f t="shared" si="2"/>
        <v>27</v>
      </c>
      <c r="Q41" s="51">
        <f>'ごみ処理量内訳'!G41</f>
        <v>0</v>
      </c>
      <c r="R41" s="51">
        <f>'ごみ処理量内訳'!H41</f>
        <v>15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12</v>
      </c>
      <c r="V41" s="51">
        <f t="shared" si="3"/>
        <v>14</v>
      </c>
      <c r="W41" s="51">
        <f>'資源化量内訳'!M41</f>
        <v>0</v>
      </c>
      <c r="X41" s="51">
        <f>'資源化量内訳'!N41</f>
        <v>0</v>
      </c>
      <c r="Y41" s="51">
        <f>'資源化量内訳'!O41</f>
        <v>14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193</v>
      </c>
      <c r="AE41" s="52">
        <f t="shared" si="5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15</v>
      </c>
      <c r="AI41" s="51">
        <f>'資源化量内訳'!AZ41</f>
        <v>0</v>
      </c>
      <c r="AJ41" s="51">
        <f>'資源化量内訳'!BH41</f>
        <v>0</v>
      </c>
      <c r="AK41" s="51" t="s">
        <v>97</v>
      </c>
      <c r="AL41" s="51">
        <f t="shared" si="6"/>
        <v>15</v>
      </c>
      <c r="AM41" s="52">
        <f t="shared" si="7"/>
        <v>15.025906735751295</v>
      </c>
      <c r="AN41" s="51">
        <f>'ごみ処理量内訳'!AC41</f>
        <v>0</v>
      </c>
      <c r="AO41" s="51">
        <f>'ごみ処理量内訳'!AD41</f>
        <v>23</v>
      </c>
      <c r="AP41" s="51">
        <f>'ごみ処理量内訳'!AE41</f>
        <v>12</v>
      </c>
      <c r="AQ41" s="51">
        <f t="shared" si="8"/>
        <v>35</v>
      </c>
    </row>
    <row r="42" spans="1:43" ht="13.5">
      <c r="A42" s="26" t="s">
        <v>114</v>
      </c>
      <c r="B42" s="49" t="s">
        <v>183</v>
      </c>
      <c r="C42" s="50" t="s">
        <v>184</v>
      </c>
      <c r="D42" s="51">
        <v>18042</v>
      </c>
      <c r="E42" s="51">
        <v>18042</v>
      </c>
      <c r="F42" s="51">
        <f>'ごみ搬入量内訳'!H42</f>
        <v>4201</v>
      </c>
      <c r="G42" s="51">
        <f>'ごみ搬入量内訳'!AG42</f>
        <v>1313</v>
      </c>
      <c r="H42" s="51">
        <f>'ごみ搬入量内訳'!AH42</f>
        <v>0</v>
      </c>
      <c r="I42" s="51">
        <f t="shared" si="0"/>
        <v>5514</v>
      </c>
      <c r="J42" s="51">
        <f t="shared" si="1"/>
        <v>837.315669829758</v>
      </c>
      <c r="K42" s="51">
        <f>('ごみ搬入量内訳'!E42+'ごみ搬入量内訳'!AH42)/'ごみ処理概要'!D42/365*1000000</f>
        <v>630.6441742479117</v>
      </c>
      <c r="L42" s="51">
        <f>'ごみ搬入量内訳'!F42/'ごみ処理概要'!D42/365*1000000</f>
        <v>206.6714955818463</v>
      </c>
      <c r="M42" s="51">
        <f>'資源化量内訳'!BP42</f>
        <v>0</v>
      </c>
      <c r="N42" s="51">
        <f>'ごみ処理量内訳'!E42</f>
        <v>4129</v>
      </c>
      <c r="O42" s="51">
        <f>'ごみ処理量内訳'!L42</f>
        <v>0</v>
      </c>
      <c r="P42" s="51">
        <f t="shared" si="2"/>
        <v>390</v>
      </c>
      <c r="Q42" s="51">
        <f>'ごみ処理量内訳'!G42</f>
        <v>390</v>
      </c>
      <c r="R42" s="51">
        <f>'ごみ処理量内訳'!H42</f>
        <v>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995</v>
      </c>
      <c r="W42" s="51">
        <f>'資源化量内訳'!M42</f>
        <v>804</v>
      </c>
      <c r="X42" s="51">
        <f>'資源化量内訳'!N42</f>
        <v>0</v>
      </c>
      <c r="Y42" s="51">
        <f>'資源化量内訳'!O42</f>
        <v>172</v>
      </c>
      <c r="Z42" s="51">
        <f>'資源化量内訳'!P42</f>
        <v>19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5514</v>
      </c>
      <c r="AE42" s="52">
        <f t="shared" si="5"/>
        <v>100</v>
      </c>
      <c r="AF42" s="51">
        <f>'資源化量内訳'!AB42</f>
        <v>152</v>
      </c>
      <c r="AG42" s="51">
        <f>'資源化量内訳'!AJ42</f>
        <v>264</v>
      </c>
      <c r="AH42" s="51">
        <f>'資源化量内訳'!AR42</f>
        <v>0</v>
      </c>
      <c r="AI42" s="51">
        <f>'資源化量内訳'!AZ42</f>
        <v>0</v>
      </c>
      <c r="AJ42" s="51">
        <f>'資源化量内訳'!BH42</f>
        <v>0</v>
      </c>
      <c r="AK42" s="51" t="s">
        <v>97</v>
      </c>
      <c r="AL42" s="51">
        <f t="shared" si="6"/>
        <v>416</v>
      </c>
      <c r="AM42" s="52">
        <f t="shared" si="7"/>
        <v>25.589408777656875</v>
      </c>
      <c r="AN42" s="51">
        <f>'ごみ処理量内訳'!AC42</f>
        <v>0</v>
      </c>
      <c r="AO42" s="51">
        <f>'ごみ処理量内訳'!AD42</f>
        <v>328</v>
      </c>
      <c r="AP42" s="51">
        <f>'ごみ処理量内訳'!AE42</f>
        <v>0</v>
      </c>
      <c r="AQ42" s="51">
        <f t="shared" si="8"/>
        <v>328</v>
      </c>
    </row>
    <row r="43" spans="1:43" ht="13.5">
      <c r="A43" s="26" t="s">
        <v>114</v>
      </c>
      <c r="B43" s="49" t="s">
        <v>185</v>
      </c>
      <c r="C43" s="50" t="s">
        <v>186</v>
      </c>
      <c r="D43" s="51">
        <v>9469</v>
      </c>
      <c r="E43" s="51">
        <v>9270</v>
      </c>
      <c r="F43" s="51">
        <f>'ごみ搬入量内訳'!H43</f>
        <v>1756</v>
      </c>
      <c r="G43" s="51">
        <f>'ごみ搬入量内訳'!AG43</f>
        <v>403</v>
      </c>
      <c r="H43" s="51">
        <f>'ごみ搬入量内訳'!AH43</f>
        <v>51</v>
      </c>
      <c r="I43" s="51">
        <f t="shared" si="0"/>
        <v>2210</v>
      </c>
      <c r="J43" s="51">
        <f t="shared" si="1"/>
        <v>639.4333636654288</v>
      </c>
      <c r="K43" s="51">
        <f>('ごみ搬入量内訳'!E43+'ごみ搬入量内訳'!AH43)/'ごみ処理概要'!D43/365*1000000</f>
        <v>517.6227545689828</v>
      </c>
      <c r="L43" s="51">
        <f>'ごみ搬入量内訳'!F43/'ごみ処理概要'!D43/365*1000000</f>
        <v>121.81060909644593</v>
      </c>
      <c r="M43" s="51">
        <f>'資源化量内訳'!BP43</f>
        <v>0</v>
      </c>
      <c r="N43" s="51">
        <f>'ごみ処理量内訳'!E43</f>
        <v>1588</v>
      </c>
      <c r="O43" s="51">
        <f>'ごみ処理量内訳'!L43</f>
        <v>0</v>
      </c>
      <c r="P43" s="51">
        <f t="shared" si="2"/>
        <v>165</v>
      </c>
      <c r="Q43" s="51">
        <f>'ごみ処理量内訳'!G43</f>
        <v>165</v>
      </c>
      <c r="R43" s="51">
        <f>'ごみ処理量内訳'!H43</f>
        <v>0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406</v>
      </c>
      <c r="W43" s="51">
        <f>'資源化量内訳'!M43</f>
        <v>311</v>
      </c>
      <c r="X43" s="51">
        <f>'資源化量内訳'!N43</f>
        <v>0</v>
      </c>
      <c r="Y43" s="51">
        <f>'資源化量内訳'!O43</f>
        <v>88</v>
      </c>
      <c r="Z43" s="51">
        <f>'資源化量内訳'!P43</f>
        <v>7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2159</v>
      </c>
      <c r="AE43" s="52">
        <f t="shared" si="5"/>
        <v>100</v>
      </c>
      <c r="AF43" s="51">
        <f>'資源化量内訳'!AB43</f>
        <v>58</v>
      </c>
      <c r="AG43" s="51">
        <f>'資源化量内訳'!AJ43</f>
        <v>109</v>
      </c>
      <c r="AH43" s="51">
        <f>'資源化量内訳'!AR43</f>
        <v>0</v>
      </c>
      <c r="AI43" s="51">
        <f>'資源化量内訳'!AZ43</f>
        <v>0</v>
      </c>
      <c r="AJ43" s="51">
        <f>'資源化量内訳'!BH43</f>
        <v>0</v>
      </c>
      <c r="AK43" s="51" t="s">
        <v>97</v>
      </c>
      <c r="AL43" s="51">
        <f t="shared" si="6"/>
        <v>167</v>
      </c>
      <c r="AM43" s="52">
        <f t="shared" si="7"/>
        <v>26.54006484483557</v>
      </c>
      <c r="AN43" s="51">
        <f>'ごみ処理量内訳'!AC43</f>
        <v>0</v>
      </c>
      <c r="AO43" s="51">
        <f>'ごみ処理量内訳'!AD43</f>
        <v>126</v>
      </c>
      <c r="AP43" s="51">
        <f>'ごみ処理量内訳'!AE43</f>
        <v>0</v>
      </c>
      <c r="AQ43" s="51">
        <f t="shared" si="8"/>
        <v>126</v>
      </c>
    </row>
    <row r="44" spans="1:43" ht="13.5">
      <c r="A44" s="26" t="s">
        <v>114</v>
      </c>
      <c r="B44" s="49" t="s">
        <v>187</v>
      </c>
      <c r="C44" s="50" t="s">
        <v>188</v>
      </c>
      <c r="D44" s="51">
        <v>5705</v>
      </c>
      <c r="E44" s="51">
        <v>5705</v>
      </c>
      <c r="F44" s="51">
        <f>'ごみ搬入量内訳'!H44</f>
        <v>1175</v>
      </c>
      <c r="G44" s="51">
        <f>'ごみ搬入量内訳'!AG44</f>
        <v>396</v>
      </c>
      <c r="H44" s="51">
        <f>'ごみ搬入量内訳'!AH44</f>
        <v>0</v>
      </c>
      <c r="I44" s="51">
        <f t="shared" si="0"/>
        <v>1571</v>
      </c>
      <c r="J44" s="51">
        <f t="shared" si="1"/>
        <v>754.4451514533034</v>
      </c>
      <c r="K44" s="51">
        <f>('ごみ搬入量内訳'!E44+'ごみ搬入量内訳'!AH44)/'ごみ処理概要'!D44/365*1000000</f>
        <v>487.91615141728596</v>
      </c>
      <c r="L44" s="51">
        <f>'ごみ搬入量内訳'!F44/'ごみ処理概要'!D44/365*1000000</f>
        <v>266.52900003601746</v>
      </c>
      <c r="M44" s="51">
        <f>'資源化量内訳'!BP44</f>
        <v>0</v>
      </c>
      <c r="N44" s="51">
        <f>'ごみ処理量内訳'!E44</f>
        <v>1208</v>
      </c>
      <c r="O44" s="51">
        <f>'ごみ処理量内訳'!L44</f>
        <v>0</v>
      </c>
      <c r="P44" s="51">
        <f t="shared" si="2"/>
        <v>112</v>
      </c>
      <c r="Q44" s="51">
        <f>'ごみ処理量内訳'!G44</f>
        <v>112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251</v>
      </c>
      <c r="W44" s="51">
        <f>'資源化量内訳'!M44</f>
        <v>196</v>
      </c>
      <c r="X44" s="51">
        <f>'資源化量内訳'!N44</f>
        <v>0</v>
      </c>
      <c r="Y44" s="51">
        <f>'資源化量内訳'!O44</f>
        <v>49</v>
      </c>
      <c r="Z44" s="51">
        <f>'資源化量内訳'!P44</f>
        <v>6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1571</v>
      </c>
      <c r="AE44" s="52">
        <f t="shared" si="5"/>
        <v>100</v>
      </c>
      <c r="AF44" s="51">
        <f>'資源化量内訳'!AB44</f>
        <v>45</v>
      </c>
      <c r="AG44" s="51">
        <f>'資源化量内訳'!AJ44</f>
        <v>73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97</v>
      </c>
      <c r="AL44" s="51">
        <f t="shared" si="6"/>
        <v>118</v>
      </c>
      <c r="AM44" s="52">
        <f t="shared" si="7"/>
        <v>23.488224061107573</v>
      </c>
      <c r="AN44" s="51">
        <f>'ごみ処理量内訳'!AC44</f>
        <v>0</v>
      </c>
      <c r="AO44" s="51">
        <f>'ごみ処理量内訳'!AD44</f>
        <v>96</v>
      </c>
      <c r="AP44" s="51">
        <f>'ごみ処理量内訳'!AE44</f>
        <v>0</v>
      </c>
      <c r="AQ44" s="51">
        <f t="shared" si="8"/>
        <v>96</v>
      </c>
    </row>
    <row r="45" spans="1:43" ht="13.5">
      <c r="A45" s="26" t="s">
        <v>114</v>
      </c>
      <c r="B45" s="49" t="s">
        <v>189</v>
      </c>
      <c r="C45" s="50" t="s">
        <v>75</v>
      </c>
      <c r="D45" s="51">
        <v>6037</v>
      </c>
      <c r="E45" s="51">
        <v>5942</v>
      </c>
      <c r="F45" s="51">
        <f>'ごみ搬入量内訳'!H45</f>
        <v>1483</v>
      </c>
      <c r="G45" s="51">
        <f>'ごみ搬入量内訳'!AG45</f>
        <v>270</v>
      </c>
      <c r="H45" s="51">
        <f>'ごみ搬入量内訳'!AH45</f>
        <v>28</v>
      </c>
      <c r="I45" s="51">
        <f t="shared" si="0"/>
        <v>1781</v>
      </c>
      <c r="J45" s="51">
        <f t="shared" si="1"/>
        <v>808.2577529889879</v>
      </c>
      <c r="K45" s="51">
        <f>('ごみ搬入量内訳'!E45+'ごみ搬入量内訳'!AH45)/'ごみ処理概要'!D45/365*1000000</f>
        <v>681.1874717779175</v>
      </c>
      <c r="L45" s="51">
        <f>'ごみ搬入量内訳'!F45/'ごみ処理概要'!D45/365*1000000</f>
        <v>127.07028121107054</v>
      </c>
      <c r="M45" s="51">
        <f>'資源化量内訳'!BP45</f>
        <v>0</v>
      </c>
      <c r="N45" s="51">
        <f>'ごみ処理量内訳'!E45</f>
        <v>1330</v>
      </c>
      <c r="O45" s="51">
        <f>'ごみ処理量内訳'!L45</f>
        <v>0</v>
      </c>
      <c r="P45" s="51">
        <f t="shared" si="2"/>
        <v>142</v>
      </c>
      <c r="Q45" s="51">
        <f>'ごみ処理量内訳'!G45</f>
        <v>142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281</v>
      </c>
      <c r="W45" s="51">
        <f>'資源化量内訳'!M45</f>
        <v>214</v>
      </c>
      <c r="X45" s="51">
        <f>'資源化量内訳'!N45</f>
        <v>0</v>
      </c>
      <c r="Y45" s="51">
        <f>'資源化量内訳'!O45</f>
        <v>60</v>
      </c>
      <c r="Z45" s="51">
        <f>'資源化量内訳'!P45</f>
        <v>7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1753</v>
      </c>
      <c r="AE45" s="52">
        <f t="shared" si="5"/>
        <v>100</v>
      </c>
      <c r="AF45" s="51">
        <f>'資源化量内訳'!AB45</f>
        <v>49</v>
      </c>
      <c r="AG45" s="51">
        <f>'資源化量内訳'!AJ45</f>
        <v>88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97</v>
      </c>
      <c r="AL45" s="51">
        <f t="shared" si="6"/>
        <v>137</v>
      </c>
      <c r="AM45" s="52">
        <f t="shared" si="7"/>
        <v>23.844837421563035</v>
      </c>
      <c r="AN45" s="51">
        <f>'ごみ処理量内訳'!AC45</f>
        <v>0</v>
      </c>
      <c r="AO45" s="51">
        <f>'ごみ処理量内訳'!AD45</f>
        <v>106</v>
      </c>
      <c r="AP45" s="51">
        <f>'ごみ処理量内訳'!AE45</f>
        <v>0</v>
      </c>
      <c r="AQ45" s="51">
        <f t="shared" si="8"/>
        <v>106</v>
      </c>
    </row>
    <row r="46" spans="1:43" ht="13.5">
      <c r="A46" s="26" t="s">
        <v>114</v>
      </c>
      <c r="B46" s="49" t="s">
        <v>76</v>
      </c>
      <c r="C46" s="50" t="s">
        <v>77</v>
      </c>
      <c r="D46" s="51">
        <v>1594</v>
      </c>
      <c r="E46" s="51">
        <v>1275</v>
      </c>
      <c r="F46" s="51">
        <f>'ごみ搬入量内訳'!H46</f>
        <v>95</v>
      </c>
      <c r="G46" s="51">
        <f>'ごみ搬入量内訳'!AG46</f>
        <v>0</v>
      </c>
      <c r="H46" s="51">
        <f>'ごみ搬入量内訳'!AH46</f>
        <v>24</v>
      </c>
      <c r="I46" s="51">
        <f t="shared" si="0"/>
        <v>119</v>
      </c>
      <c r="J46" s="51">
        <f t="shared" si="1"/>
        <v>204.53412626115053</v>
      </c>
      <c r="K46" s="51">
        <f>('ごみ搬入量内訳'!E46+'ごみ搬入量内訳'!AH46)/'ごみ処理概要'!D46/365*1000000</f>
        <v>194.22148123957993</v>
      </c>
      <c r="L46" s="51">
        <f>'ごみ搬入量内訳'!F46/'ごみ処理概要'!D46/365*1000000</f>
        <v>10.312645021570615</v>
      </c>
      <c r="M46" s="51">
        <f>'資源化量内訳'!BP46</f>
        <v>0</v>
      </c>
      <c r="N46" s="51">
        <f>'ごみ処理量内訳'!E46</f>
        <v>40</v>
      </c>
      <c r="O46" s="51">
        <f>'ごみ処理量内訳'!L46</f>
        <v>6</v>
      </c>
      <c r="P46" s="51">
        <f t="shared" si="2"/>
        <v>12</v>
      </c>
      <c r="Q46" s="51">
        <f>'ごみ処理量内訳'!G46</f>
        <v>12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37</v>
      </c>
      <c r="W46" s="51">
        <f>'資源化量内訳'!M46</f>
        <v>18</v>
      </c>
      <c r="X46" s="51">
        <f>'資源化量内訳'!N46</f>
        <v>7</v>
      </c>
      <c r="Y46" s="51">
        <f>'資源化量内訳'!O46</f>
        <v>12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4"/>
        <v>95</v>
      </c>
      <c r="AE46" s="52">
        <f t="shared" si="5"/>
        <v>93.6842105263158</v>
      </c>
      <c r="AF46" s="51">
        <f>'資源化量内訳'!AB46</f>
        <v>0</v>
      </c>
      <c r="AG46" s="51">
        <f>'資源化量内訳'!AJ46</f>
        <v>12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97</v>
      </c>
      <c r="AL46" s="51">
        <f t="shared" si="6"/>
        <v>12</v>
      </c>
      <c r="AM46" s="52">
        <f t="shared" si="7"/>
        <v>51.578947368421055</v>
      </c>
      <c r="AN46" s="51">
        <f>'ごみ処理量内訳'!AC46</f>
        <v>6</v>
      </c>
      <c r="AO46" s="51">
        <f>'ごみ処理量内訳'!AD46</f>
        <v>4</v>
      </c>
      <c r="AP46" s="51">
        <f>'ごみ処理量内訳'!AE46</f>
        <v>0</v>
      </c>
      <c r="AQ46" s="51">
        <f t="shared" si="8"/>
        <v>10</v>
      </c>
    </row>
    <row r="47" spans="1:43" ht="13.5">
      <c r="A47" s="26" t="s">
        <v>114</v>
      </c>
      <c r="B47" s="49" t="s">
        <v>78</v>
      </c>
      <c r="C47" s="50" t="s">
        <v>79</v>
      </c>
      <c r="D47" s="51">
        <v>7728</v>
      </c>
      <c r="E47" s="51">
        <v>7622</v>
      </c>
      <c r="F47" s="51">
        <f>'ごみ搬入量内訳'!H47</f>
        <v>1515</v>
      </c>
      <c r="G47" s="51">
        <f>'ごみ搬入量内訳'!AG47</f>
        <v>292</v>
      </c>
      <c r="H47" s="51">
        <f>'ごみ搬入量内訳'!AH47</f>
        <v>25</v>
      </c>
      <c r="I47" s="51">
        <f t="shared" si="0"/>
        <v>1832</v>
      </c>
      <c r="J47" s="51">
        <f t="shared" si="1"/>
        <v>649.4795655010068</v>
      </c>
      <c r="K47" s="51">
        <f>('ごみ搬入量内訳'!E47+'ごみ搬入量内訳'!AH47)/'ごみ処理概要'!D47/365*1000000</f>
        <v>531.4246008111404</v>
      </c>
      <c r="L47" s="51">
        <f>'ごみ搬入量内訳'!F47/'ごみ処理概要'!D47/365*1000000</f>
        <v>118.05496468986641</v>
      </c>
      <c r="M47" s="51">
        <f>'資源化量内訳'!BP47</f>
        <v>0</v>
      </c>
      <c r="N47" s="51">
        <f>'ごみ処理量内訳'!E47</f>
        <v>1361</v>
      </c>
      <c r="O47" s="51">
        <f>'ごみ処理量内訳'!L47</f>
        <v>0</v>
      </c>
      <c r="P47" s="51">
        <f t="shared" si="2"/>
        <v>142</v>
      </c>
      <c r="Q47" s="51">
        <f>'ごみ処理量内訳'!G47</f>
        <v>142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304</v>
      </c>
      <c r="W47" s="51">
        <f>'資源化量内訳'!M47</f>
        <v>231</v>
      </c>
      <c r="X47" s="51">
        <f>'資源化量内訳'!N47</f>
        <v>0</v>
      </c>
      <c r="Y47" s="51">
        <f>'資源化量内訳'!O47</f>
        <v>66</v>
      </c>
      <c r="Z47" s="51">
        <f>'資源化量内訳'!P47</f>
        <v>7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1807</v>
      </c>
      <c r="AE47" s="52">
        <f t="shared" si="5"/>
        <v>100</v>
      </c>
      <c r="AF47" s="51">
        <f>'資源化量内訳'!AB47</f>
        <v>50</v>
      </c>
      <c r="AG47" s="51">
        <f>'資源化量内訳'!AJ47</f>
        <v>92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97</v>
      </c>
      <c r="AL47" s="51">
        <f t="shared" si="6"/>
        <v>142</v>
      </c>
      <c r="AM47" s="52">
        <f t="shared" si="7"/>
        <v>24.68179302711677</v>
      </c>
      <c r="AN47" s="51">
        <f>'ごみ処理量内訳'!AC47</f>
        <v>0</v>
      </c>
      <c r="AO47" s="51">
        <f>'ごみ処理量内訳'!AD47</f>
        <v>108</v>
      </c>
      <c r="AP47" s="51">
        <f>'ごみ処理量内訳'!AE47</f>
        <v>0</v>
      </c>
      <c r="AQ47" s="51">
        <f t="shared" si="8"/>
        <v>108</v>
      </c>
    </row>
    <row r="48" spans="1:43" ht="13.5">
      <c r="A48" s="26" t="s">
        <v>114</v>
      </c>
      <c r="B48" s="49" t="s">
        <v>80</v>
      </c>
      <c r="C48" s="50" t="s">
        <v>81</v>
      </c>
      <c r="D48" s="51">
        <v>1314</v>
      </c>
      <c r="E48" s="51">
        <v>931</v>
      </c>
      <c r="F48" s="51">
        <f>'ごみ搬入量内訳'!H48</f>
        <v>46</v>
      </c>
      <c r="G48" s="51">
        <f>'ごみ搬入量内訳'!AG48</f>
        <v>0</v>
      </c>
      <c r="H48" s="51">
        <f>'ごみ搬入量内訳'!AH48</f>
        <v>26</v>
      </c>
      <c r="I48" s="51">
        <f t="shared" si="0"/>
        <v>72</v>
      </c>
      <c r="J48" s="51">
        <f t="shared" si="1"/>
        <v>150.12197410395947</v>
      </c>
      <c r="K48" s="51">
        <f>('ごみ搬入量内訳'!E48+'ごみ搬入量内訳'!AH48)/'ごみ処理概要'!D48/365*1000000</f>
        <v>141.78186443151725</v>
      </c>
      <c r="L48" s="51">
        <f>'ごみ搬入量内訳'!F48/'ごみ処理概要'!D48/365*1000000</f>
        <v>8.340109672442193</v>
      </c>
      <c r="M48" s="51">
        <f>'資源化量内訳'!BP48</f>
        <v>0</v>
      </c>
      <c r="N48" s="51">
        <f>'ごみ処理量内訳'!E48</f>
        <v>22</v>
      </c>
      <c r="O48" s="51">
        <f>'ごみ処理量内訳'!L48</f>
        <v>2</v>
      </c>
      <c r="P48" s="51">
        <f t="shared" si="2"/>
        <v>0</v>
      </c>
      <c r="Q48" s="51">
        <f>'ごみ処理量内訳'!G48</f>
        <v>0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22</v>
      </c>
      <c r="W48" s="51">
        <f>'資源化量内訳'!M48</f>
        <v>0</v>
      </c>
      <c r="X48" s="51">
        <f>'資源化量内訳'!N48</f>
        <v>10</v>
      </c>
      <c r="Y48" s="51">
        <f>'資源化量内訳'!O48</f>
        <v>12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46</v>
      </c>
      <c r="AE48" s="52">
        <f t="shared" si="5"/>
        <v>95.65217391304348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97</v>
      </c>
      <c r="AL48" s="51">
        <f t="shared" si="6"/>
        <v>0</v>
      </c>
      <c r="AM48" s="52">
        <f t="shared" si="7"/>
        <v>47.82608695652174</v>
      </c>
      <c r="AN48" s="51">
        <f>'ごみ処理量内訳'!AC48</f>
        <v>2</v>
      </c>
      <c r="AO48" s="51">
        <f>'ごみ処理量内訳'!AD48</f>
        <v>2</v>
      </c>
      <c r="AP48" s="51">
        <f>'ごみ処理量内訳'!AE48</f>
        <v>0</v>
      </c>
      <c r="AQ48" s="51">
        <f t="shared" si="8"/>
        <v>4</v>
      </c>
    </row>
    <row r="49" spans="1:43" ht="13.5">
      <c r="A49" s="26" t="s">
        <v>114</v>
      </c>
      <c r="B49" s="49" t="s">
        <v>82</v>
      </c>
      <c r="C49" s="50" t="s">
        <v>83</v>
      </c>
      <c r="D49" s="51">
        <v>5335</v>
      </c>
      <c r="E49" s="51">
        <v>5335</v>
      </c>
      <c r="F49" s="51">
        <f>'ごみ搬入量内訳'!H49</f>
        <v>1578</v>
      </c>
      <c r="G49" s="51">
        <f>'ごみ搬入量内訳'!AG49</f>
        <v>28</v>
      </c>
      <c r="H49" s="51">
        <f>'ごみ搬入量内訳'!AH49</f>
        <v>75</v>
      </c>
      <c r="I49" s="51">
        <f t="shared" si="0"/>
        <v>1681</v>
      </c>
      <c r="J49" s="51">
        <f t="shared" si="1"/>
        <v>863.257629251133</v>
      </c>
      <c r="K49" s="51">
        <f>('ごみ搬入量内訳'!E49+'ごみ搬入量内訳'!AH49)/'ごみ処理概要'!D49/365*1000000</f>
        <v>817.5527339487232</v>
      </c>
      <c r="L49" s="51">
        <f>'ごみ搬入量内訳'!F49/'ごみ処理概要'!D49/365*1000000</f>
        <v>45.704895302409774</v>
      </c>
      <c r="M49" s="51">
        <f>'資源化量内訳'!BP49</f>
        <v>1</v>
      </c>
      <c r="N49" s="51">
        <f>'ごみ処理量内訳'!E49</f>
        <v>1203</v>
      </c>
      <c r="O49" s="51">
        <f>'ごみ処理量内訳'!L49</f>
        <v>0</v>
      </c>
      <c r="P49" s="51">
        <f t="shared" si="2"/>
        <v>402</v>
      </c>
      <c r="Q49" s="51">
        <f>'ごみ処理量内訳'!G49</f>
        <v>168</v>
      </c>
      <c r="R49" s="51">
        <f>'ごみ処理量内訳'!H49</f>
        <v>234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1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1</v>
      </c>
      <c r="AD49" s="51">
        <f t="shared" si="4"/>
        <v>1606</v>
      </c>
      <c r="AE49" s="52">
        <f t="shared" si="5"/>
        <v>100</v>
      </c>
      <c r="AF49" s="51">
        <f>'資源化量内訳'!AB49</f>
        <v>0</v>
      </c>
      <c r="AG49" s="51">
        <f>'資源化量内訳'!AJ49</f>
        <v>68</v>
      </c>
      <c r="AH49" s="51">
        <f>'資源化量内訳'!AR49</f>
        <v>229</v>
      </c>
      <c r="AI49" s="51">
        <f>'資源化量内訳'!AZ49</f>
        <v>0</v>
      </c>
      <c r="AJ49" s="51">
        <f>'資源化量内訳'!BH49</f>
        <v>0</v>
      </c>
      <c r="AK49" s="51" t="s">
        <v>97</v>
      </c>
      <c r="AL49" s="51">
        <f t="shared" si="6"/>
        <v>297</v>
      </c>
      <c r="AM49" s="52">
        <f t="shared" si="7"/>
        <v>18.606098319850652</v>
      </c>
      <c r="AN49" s="51">
        <f>'ごみ処理量内訳'!AC49</f>
        <v>0</v>
      </c>
      <c r="AO49" s="51">
        <f>'ごみ処理量内訳'!AD49</f>
        <v>124</v>
      </c>
      <c r="AP49" s="51">
        <f>'ごみ処理量内訳'!AE49</f>
        <v>76</v>
      </c>
      <c r="AQ49" s="51">
        <f t="shared" si="8"/>
        <v>200</v>
      </c>
    </row>
    <row r="50" spans="1:43" ht="13.5">
      <c r="A50" s="26" t="s">
        <v>114</v>
      </c>
      <c r="B50" s="49" t="s">
        <v>84</v>
      </c>
      <c r="C50" s="50" t="s">
        <v>30</v>
      </c>
      <c r="D50" s="51">
        <v>6532</v>
      </c>
      <c r="E50" s="51">
        <v>6532</v>
      </c>
      <c r="F50" s="51">
        <f>'ごみ搬入量内訳'!H50</f>
        <v>1855</v>
      </c>
      <c r="G50" s="51">
        <f>'ごみ搬入量内訳'!AG50</f>
        <v>57</v>
      </c>
      <c r="H50" s="51">
        <f>'ごみ搬入量内訳'!AH50</f>
        <v>88</v>
      </c>
      <c r="I50" s="51">
        <f t="shared" si="0"/>
        <v>2000</v>
      </c>
      <c r="J50" s="51">
        <f t="shared" si="1"/>
        <v>838.8628375374343</v>
      </c>
      <c r="K50" s="51">
        <f>('ごみ搬入量内訳'!E50+'ごみ搬入量内訳'!AH50)/'ごみ処理概要'!D50/365*1000000</f>
        <v>782.6590274224261</v>
      </c>
      <c r="L50" s="51">
        <f>'ごみ搬入量内訳'!F50/'ごみ処理概要'!D50/365*1000000</f>
        <v>56.203810115008096</v>
      </c>
      <c r="M50" s="51">
        <f>'資源化量内訳'!BP50</f>
        <v>17</v>
      </c>
      <c r="N50" s="51">
        <f>'ごみ処理量内訳'!E50</f>
        <v>1472</v>
      </c>
      <c r="O50" s="51">
        <f>'ごみ処理量内訳'!L50</f>
        <v>0</v>
      </c>
      <c r="P50" s="51">
        <f t="shared" si="2"/>
        <v>438</v>
      </c>
      <c r="Q50" s="51">
        <f>'ごみ処理量内訳'!G50</f>
        <v>182</v>
      </c>
      <c r="R50" s="51">
        <f>'ごみ処理量内訳'!H50</f>
        <v>256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2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2</v>
      </c>
      <c r="AD50" s="51">
        <f t="shared" si="4"/>
        <v>1912</v>
      </c>
      <c r="AE50" s="52">
        <f t="shared" si="5"/>
        <v>100</v>
      </c>
      <c r="AF50" s="51">
        <f>'資源化量内訳'!AB50</f>
        <v>0</v>
      </c>
      <c r="AG50" s="51">
        <f>'資源化量内訳'!AJ50</f>
        <v>74</v>
      </c>
      <c r="AH50" s="51">
        <f>'資源化量内訳'!AR50</f>
        <v>250</v>
      </c>
      <c r="AI50" s="51">
        <f>'資源化量内訳'!AZ50</f>
        <v>0</v>
      </c>
      <c r="AJ50" s="51">
        <f>'資源化量内訳'!BH50</f>
        <v>0</v>
      </c>
      <c r="AK50" s="51" t="s">
        <v>97</v>
      </c>
      <c r="AL50" s="51">
        <f t="shared" si="6"/>
        <v>324</v>
      </c>
      <c r="AM50" s="52">
        <f t="shared" si="7"/>
        <v>17.78123379989632</v>
      </c>
      <c r="AN50" s="51">
        <f>'ごみ処理量内訳'!AC50</f>
        <v>0</v>
      </c>
      <c r="AO50" s="51">
        <f>'ごみ処理量内訳'!AD50</f>
        <v>151</v>
      </c>
      <c r="AP50" s="51">
        <f>'ごみ処理量内訳'!AE50</f>
        <v>82</v>
      </c>
      <c r="AQ50" s="51">
        <f t="shared" si="8"/>
        <v>233</v>
      </c>
    </row>
    <row r="51" spans="1:43" ht="13.5">
      <c r="A51" s="26" t="s">
        <v>114</v>
      </c>
      <c r="B51" s="49" t="s">
        <v>85</v>
      </c>
      <c r="C51" s="50" t="s">
        <v>29</v>
      </c>
      <c r="D51" s="51">
        <v>17043</v>
      </c>
      <c r="E51" s="51">
        <v>17020</v>
      </c>
      <c r="F51" s="51">
        <f>'ごみ搬入量内訳'!H51</f>
        <v>5913</v>
      </c>
      <c r="G51" s="51">
        <f>'ごみ搬入量内訳'!AG51</f>
        <v>385</v>
      </c>
      <c r="H51" s="51">
        <f>'ごみ搬入量内訳'!AH51</f>
        <v>8</v>
      </c>
      <c r="I51" s="51">
        <f t="shared" si="0"/>
        <v>6306</v>
      </c>
      <c r="J51" s="51">
        <f t="shared" si="1"/>
        <v>1013.7130979737793</v>
      </c>
      <c r="K51" s="51">
        <f>('ごみ搬入量内訳'!E51+'ごみ搬入量内訳'!AH51)/'ごみ処理概要'!D51/365*1000000</f>
        <v>807.1445393159445</v>
      </c>
      <c r="L51" s="51">
        <f>'ごみ搬入量内訳'!F51/'ごみ処理概要'!D51/365*1000000</f>
        <v>206.56855865783484</v>
      </c>
      <c r="M51" s="51">
        <f>'資源化量内訳'!BP51</f>
        <v>242</v>
      </c>
      <c r="N51" s="51">
        <f>'ごみ処理量内訳'!E51</f>
        <v>5233</v>
      </c>
      <c r="O51" s="51">
        <f>'ごみ処理量内訳'!L51</f>
        <v>0</v>
      </c>
      <c r="P51" s="51">
        <f t="shared" si="2"/>
        <v>1061</v>
      </c>
      <c r="Q51" s="51">
        <f>'ごみ処理量内訳'!G51</f>
        <v>637</v>
      </c>
      <c r="R51" s="51">
        <f>'ごみ処理量内訳'!H51</f>
        <v>424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4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4</v>
      </c>
      <c r="AD51" s="51">
        <f t="shared" si="4"/>
        <v>6298</v>
      </c>
      <c r="AE51" s="52">
        <f t="shared" si="5"/>
        <v>100</v>
      </c>
      <c r="AF51" s="51">
        <f>'資源化量内訳'!AB51</f>
        <v>0</v>
      </c>
      <c r="AG51" s="51">
        <f>'資源化量内訳'!AJ51</f>
        <v>259</v>
      </c>
      <c r="AH51" s="51">
        <f>'資源化量内訳'!AR51</f>
        <v>412</v>
      </c>
      <c r="AI51" s="51">
        <f>'資源化量内訳'!AZ51</f>
        <v>0</v>
      </c>
      <c r="AJ51" s="51">
        <f>'資源化量内訳'!BH51</f>
        <v>0</v>
      </c>
      <c r="AK51" s="51" t="s">
        <v>97</v>
      </c>
      <c r="AL51" s="51">
        <f t="shared" si="6"/>
        <v>671</v>
      </c>
      <c r="AM51" s="52">
        <f t="shared" si="7"/>
        <v>14.021406727828747</v>
      </c>
      <c r="AN51" s="51">
        <f>'ごみ処理量内訳'!AC51</f>
        <v>0</v>
      </c>
      <c r="AO51" s="51">
        <f>'ごみ処理量内訳'!AD51</f>
        <v>538</v>
      </c>
      <c r="AP51" s="51">
        <f>'ごみ処理量内訳'!AE51</f>
        <v>287</v>
      </c>
      <c r="AQ51" s="51">
        <f t="shared" si="8"/>
        <v>825</v>
      </c>
    </row>
    <row r="52" spans="1:43" ht="13.5">
      <c r="A52" s="26" t="s">
        <v>114</v>
      </c>
      <c r="B52" s="49" t="s">
        <v>86</v>
      </c>
      <c r="C52" s="50" t="s">
        <v>32</v>
      </c>
      <c r="D52" s="51">
        <v>5681</v>
      </c>
      <c r="E52" s="51">
        <v>5681</v>
      </c>
      <c r="F52" s="51">
        <f>'ごみ搬入量内訳'!H52</f>
        <v>1090</v>
      </c>
      <c r="G52" s="51">
        <f>'ごみ搬入量内訳'!AG52</f>
        <v>22</v>
      </c>
      <c r="H52" s="51">
        <f>'ごみ搬入量内訳'!AH52</f>
        <v>26</v>
      </c>
      <c r="I52" s="51">
        <f t="shared" si="0"/>
        <v>1138</v>
      </c>
      <c r="J52" s="51">
        <f t="shared" si="1"/>
        <v>548.8132756870415</v>
      </c>
      <c r="K52" s="51">
        <f>('ごみ搬入量内訳'!E52+'ごみ搬入量内訳'!AH52)/'ごみ処理概要'!D52/365*1000000</f>
        <v>485.1547937971561</v>
      </c>
      <c r="L52" s="51">
        <f>'ごみ搬入量内訳'!F52/'ごみ処理概要'!D52/365*1000000</f>
        <v>63.65848188988529</v>
      </c>
      <c r="M52" s="51">
        <f>'資源化量内訳'!BP52</f>
        <v>0</v>
      </c>
      <c r="N52" s="51">
        <f>'ごみ処理量内訳'!E52</f>
        <v>751</v>
      </c>
      <c r="O52" s="51">
        <f>'ごみ処理量内訳'!L52</f>
        <v>0</v>
      </c>
      <c r="P52" s="51">
        <f t="shared" si="2"/>
        <v>360</v>
      </c>
      <c r="Q52" s="51">
        <f>'ごみ処理量内訳'!G52</f>
        <v>133</v>
      </c>
      <c r="R52" s="51">
        <f>'ごみ処理量内訳'!H52</f>
        <v>227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3"/>
        <v>1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1</v>
      </c>
      <c r="AD52" s="51">
        <f t="shared" si="4"/>
        <v>1112</v>
      </c>
      <c r="AE52" s="52">
        <f t="shared" si="5"/>
        <v>100</v>
      </c>
      <c r="AF52" s="51">
        <f>'資源化量内訳'!AB52</f>
        <v>0</v>
      </c>
      <c r="AG52" s="51">
        <f>'資源化量内訳'!AJ52</f>
        <v>54</v>
      </c>
      <c r="AH52" s="51">
        <f>'資源化量内訳'!AR52</f>
        <v>221</v>
      </c>
      <c r="AI52" s="51">
        <f>'資源化量内訳'!AZ52</f>
        <v>0</v>
      </c>
      <c r="AJ52" s="51">
        <f>'資源化量内訳'!BH52</f>
        <v>0</v>
      </c>
      <c r="AK52" s="51" t="s">
        <v>97</v>
      </c>
      <c r="AL52" s="51">
        <f t="shared" si="6"/>
        <v>275</v>
      </c>
      <c r="AM52" s="52">
        <f t="shared" si="7"/>
        <v>24.820143884892087</v>
      </c>
      <c r="AN52" s="51">
        <f>'ごみ処理量内訳'!AC52</f>
        <v>0</v>
      </c>
      <c r="AO52" s="51">
        <f>'ごみ処理量内訳'!AD52</f>
        <v>77</v>
      </c>
      <c r="AP52" s="51">
        <f>'ごみ処理量内訳'!AE52</f>
        <v>62</v>
      </c>
      <c r="AQ52" s="51">
        <f t="shared" si="8"/>
        <v>139</v>
      </c>
    </row>
    <row r="53" spans="1:43" ht="13.5">
      <c r="A53" s="26" t="s">
        <v>114</v>
      </c>
      <c r="B53" s="49" t="s">
        <v>87</v>
      </c>
      <c r="C53" s="50" t="s">
        <v>31</v>
      </c>
      <c r="D53" s="51">
        <v>5174</v>
      </c>
      <c r="E53" s="51">
        <v>5174</v>
      </c>
      <c r="F53" s="51">
        <f>'ごみ搬入量内訳'!H53</f>
        <v>1377</v>
      </c>
      <c r="G53" s="51">
        <f>'ごみ搬入量内訳'!AG53</f>
        <v>39</v>
      </c>
      <c r="H53" s="51">
        <f>'ごみ搬入量内訳'!AH53</f>
        <v>256</v>
      </c>
      <c r="I53" s="51">
        <f t="shared" si="0"/>
        <v>1672</v>
      </c>
      <c r="J53" s="51">
        <f t="shared" si="1"/>
        <v>885.354062197182</v>
      </c>
      <c r="K53" s="51">
        <f>('ごみ搬入量内訳'!E53+'ごみ搬入量内訳'!AH53)/'ごみ処理概要'!D53/365*1000000</f>
        <v>815.4576888658254</v>
      </c>
      <c r="L53" s="51">
        <f>'ごみ搬入量内訳'!F53/'ごみ処理概要'!D53/365*1000000</f>
        <v>69.89637333135647</v>
      </c>
      <c r="M53" s="51">
        <f>'資源化量内訳'!BP53</f>
        <v>1</v>
      </c>
      <c r="N53" s="51">
        <f>'ごみ処理量内訳'!E53</f>
        <v>1077</v>
      </c>
      <c r="O53" s="51">
        <f>'ごみ処理量内訳'!L53</f>
        <v>0</v>
      </c>
      <c r="P53" s="51">
        <f t="shared" si="2"/>
        <v>338</v>
      </c>
      <c r="Q53" s="51">
        <f>'ごみ処理量内訳'!G53</f>
        <v>176</v>
      </c>
      <c r="R53" s="51">
        <f>'ごみ処理量内訳'!H53</f>
        <v>162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1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1</v>
      </c>
      <c r="AD53" s="51">
        <f t="shared" si="4"/>
        <v>1416</v>
      </c>
      <c r="AE53" s="52">
        <f t="shared" si="5"/>
        <v>100</v>
      </c>
      <c r="AF53" s="51">
        <f>'資源化量内訳'!AB53</f>
        <v>0</v>
      </c>
      <c r="AG53" s="51">
        <f>'資源化量内訳'!AJ53</f>
        <v>72</v>
      </c>
      <c r="AH53" s="51">
        <f>'資源化量内訳'!AR53</f>
        <v>158</v>
      </c>
      <c r="AI53" s="51">
        <f>'資源化量内訳'!AZ53</f>
        <v>0</v>
      </c>
      <c r="AJ53" s="51">
        <f>'資源化量内訳'!BH53</f>
        <v>0</v>
      </c>
      <c r="AK53" s="51" t="s">
        <v>97</v>
      </c>
      <c r="AL53" s="51">
        <f t="shared" si="6"/>
        <v>230</v>
      </c>
      <c r="AM53" s="52">
        <f t="shared" si="7"/>
        <v>16.372618207480592</v>
      </c>
      <c r="AN53" s="51">
        <f>'ごみ処理量内訳'!AC53</f>
        <v>0</v>
      </c>
      <c r="AO53" s="51">
        <f>'ごみ処理量内訳'!AD53</f>
        <v>111</v>
      </c>
      <c r="AP53" s="51">
        <f>'ごみ処理量内訳'!AE53</f>
        <v>79</v>
      </c>
      <c r="AQ53" s="51">
        <f t="shared" si="8"/>
        <v>190</v>
      </c>
    </row>
    <row r="54" spans="1:43" ht="13.5">
      <c r="A54" s="26" t="s">
        <v>114</v>
      </c>
      <c r="B54" s="49" t="s">
        <v>88</v>
      </c>
      <c r="C54" s="50" t="s">
        <v>89</v>
      </c>
      <c r="D54" s="51">
        <v>10208</v>
      </c>
      <c r="E54" s="51">
        <v>10208</v>
      </c>
      <c r="F54" s="51">
        <f>'ごみ搬入量内訳'!H54</f>
        <v>3079</v>
      </c>
      <c r="G54" s="51">
        <f>'ごみ搬入量内訳'!AG54</f>
        <v>38</v>
      </c>
      <c r="H54" s="51">
        <f>'ごみ搬入量内訳'!AH54</f>
        <v>163</v>
      </c>
      <c r="I54" s="51">
        <f t="shared" si="0"/>
        <v>3280</v>
      </c>
      <c r="J54" s="51">
        <f t="shared" si="1"/>
        <v>880.3194915618157</v>
      </c>
      <c r="K54" s="51">
        <f>('ごみ搬入量内訳'!E54+'ごみ搬入量内訳'!AH54)/'ごみ処理概要'!D54/365*1000000</f>
        <v>657.2873276935629</v>
      </c>
      <c r="L54" s="51">
        <f>'ごみ搬入量内訳'!F54/'ごみ処理概要'!D54/365*1000000</f>
        <v>223.03216386825267</v>
      </c>
      <c r="M54" s="51">
        <f>'資源化量内訳'!BP54</f>
        <v>146</v>
      </c>
      <c r="N54" s="51">
        <f>'ごみ処理量内訳'!E54</f>
        <v>2534</v>
      </c>
      <c r="O54" s="51">
        <f>'ごみ処理量内訳'!L54</f>
        <v>0</v>
      </c>
      <c r="P54" s="51">
        <f t="shared" si="2"/>
        <v>581</v>
      </c>
      <c r="Q54" s="51">
        <f>'ごみ処理量内訳'!G54</f>
        <v>317</v>
      </c>
      <c r="R54" s="51">
        <f>'ごみ処理量内訳'!H54</f>
        <v>264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3"/>
        <v>2</v>
      </c>
      <c r="W54" s="51">
        <f>'資源化量内訳'!M54</f>
        <v>0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2</v>
      </c>
      <c r="AD54" s="51">
        <f t="shared" si="4"/>
        <v>3117</v>
      </c>
      <c r="AE54" s="52">
        <f t="shared" si="5"/>
        <v>100</v>
      </c>
      <c r="AF54" s="51">
        <f>'資源化量内訳'!AB54</f>
        <v>0</v>
      </c>
      <c r="AG54" s="51">
        <f>'資源化量内訳'!AJ54</f>
        <v>127</v>
      </c>
      <c r="AH54" s="51">
        <f>'資源化量内訳'!AR54</f>
        <v>257</v>
      </c>
      <c r="AI54" s="51">
        <f>'資源化量内訳'!AZ54</f>
        <v>0</v>
      </c>
      <c r="AJ54" s="51">
        <f>'資源化量内訳'!BH54</f>
        <v>0</v>
      </c>
      <c r="AK54" s="51" t="s">
        <v>97</v>
      </c>
      <c r="AL54" s="51">
        <f t="shared" si="6"/>
        <v>384</v>
      </c>
      <c r="AM54" s="52">
        <f t="shared" si="7"/>
        <v>16.30401471038921</v>
      </c>
      <c r="AN54" s="51">
        <f>'ごみ処理量内訳'!AC54</f>
        <v>0</v>
      </c>
      <c r="AO54" s="51">
        <f>'ごみ処理量内訳'!AD54</f>
        <v>261</v>
      </c>
      <c r="AP54" s="51">
        <f>'ごみ処理量内訳'!AE54</f>
        <v>143</v>
      </c>
      <c r="AQ54" s="51">
        <f t="shared" si="8"/>
        <v>404</v>
      </c>
    </row>
    <row r="55" spans="1:43" ht="13.5">
      <c r="A55" s="26" t="s">
        <v>114</v>
      </c>
      <c r="B55" s="49" t="s">
        <v>90</v>
      </c>
      <c r="C55" s="50" t="s">
        <v>91</v>
      </c>
      <c r="D55" s="51">
        <v>2501</v>
      </c>
      <c r="E55" s="51">
        <v>2440</v>
      </c>
      <c r="F55" s="51">
        <f>'ごみ搬入量内訳'!H55</f>
        <v>446</v>
      </c>
      <c r="G55" s="51">
        <f>'ごみ搬入量内訳'!AG55</f>
        <v>6</v>
      </c>
      <c r="H55" s="51">
        <f>'ごみ搬入量内訳'!AH55</f>
        <v>24</v>
      </c>
      <c r="I55" s="51">
        <f t="shared" si="0"/>
        <v>476</v>
      </c>
      <c r="J55" s="51">
        <f t="shared" si="1"/>
        <v>521.4352615118337</v>
      </c>
      <c r="K55" s="51">
        <f>('ごみ搬入量内訳'!E55+'ごみ搬入量内訳'!AH55)/'ごみ処理概要'!D55/365*1000000</f>
        <v>521.4352615118337</v>
      </c>
      <c r="L55" s="51">
        <f>'ごみ搬入量内訳'!F55/'ごみ処理概要'!D55/365*1000000</f>
        <v>0</v>
      </c>
      <c r="M55" s="51">
        <f>'資源化量内訳'!BP55</f>
        <v>0</v>
      </c>
      <c r="N55" s="51">
        <f>'ごみ処理量内訳'!E55</f>
        <v>322</v>
      </c>
      <c r="O55" s="51">
        <f>'ごみ処理量内訳'!L55</f>
        <v>0</v>
      </c>
      <c r="P55" s="51">
        <f t="shared" si="2"/>
        <v>129</v>
      </c>
      <c r="Q55" s="51">
        <f>'ごみ処理量内訳'!G55</f>
        <v>53</v>
      </c>
      <c r="R55" s="51">
        <f>'ごみ処理量内訳'!H55</f>
        <v>76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3"/>
        <v>1</v>
      </c>
      <c r="W55" s="51">
        <f>'資源化量内訳'!M55</f>
        <v>0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1</v>
      </c>
      <c r="AD55" s="51">
        <f t="shared" si="4"/>
        <v>452</v>
      </c>
      <c r="AE55" s="52">
        <f t="shared" si="5"/>
        <v>100</v>
      </c>
      <c r="AF55" s="51">
        <f>'資源化量内訳'!AB55</f>
        <v>0</v>
      </c>
      <c r="AG55" s="51">
        <f>'資源化量内訳'!AJ55</f>
        <v>22</v>
      </c>
      <c r="AH55" s="51">
        <f>'資源化量内訳'!AR55</f>
        <v>74</v>
      </c>
      <c r="AI55" s="51">
        <f>'資源化量内訳'!AZ55</f>
        <v>0</v>
      </c>
      <c r="AJ55" s="51">
        <f>'資源化量内訳'!BH55</f>
        <v>0</v>
      </c>
      <c r="AK55" s="51" t="s">
        <v>97</v>
      </c>
      <c r="AL55" s="51">
        <f t="shared" si="6"/>
        <v>96</v>
      </c>
      <c r="AM55" s="52">
        <f t="shared" si="7"/>
        <v>21.460176991150444</v>
      </c>
      <c r="AN55" s="51">
        <f>'ごみ処理量内訳'!AC55</f>
        <v>0</v>
      </c>
      <c r="AO55" s="51">
        <f>'ごみ処理量内訳'!AD55</f>
        <v>33</v>
      </c>
      <c r="AP55" s="51">
        <f>'ごみ処理量内訳'!AE55</f>
        <v>24</v>
      </c>
      <c r="AQ55" s="51">
        <f t="shared" si="8"/>
        <v>57</v>
      </c>
    </row>
    <row r="56" spans="1:43" ht="13.5">
      <c r="A56" s="26" t="s">
        <v>114</v>
      </c>
      <c r="B56" s="49" t="s">
        <v>92</v>
      </c>
      <c r="C56" s="50" t="s">
        <v>93</v>
      </c>
      <c r="D56" s="51">
        <v>1822</v>
      </c>
      <c r="E56" s="51">
        <v>1822</v>
      </c>
      <c r="F56" s="51">
        <f>'ごみ搬入量内訳'!H56</f>
        <v>416</v>
      </c>
      <c r="G56" s="51">
        <f>'ごみ搬入量内訳'!AG56</f>
        <v>1</v>
      </c>
      <c r="H56" s="51">
        <f>'ごみ搬入量内訳'!AH56</f>
        <v>296</v>
      </c>
      <c r="I56" s="51">
        <f t="shared" si="0"/>
        <v>713</v>
      </c>
      <c r="J56" s="51">
        <f t="shared" si="1"/>
        <v>1072.1320842668752</v>
      </c>
      <c r="K56" s="51">
        <f>('ごみ搬入量内訳'!E56+'ごみ搬入量内訳'!AH56)/'ごみ処理概要'!D56/365*1000000</f>
        <v>1070.6283927040886</v>
      </c>
      <c r="L56" s="51">
        <f>'ごみ搬入量内訳'!F56/'ごみ処理概要'!D56/365*1000000</f>
        <v>1.5036915627866412</v>
      </c>
      <c r="M56" s="51">
        <f>'資源化量内訳'!BP56</f>
        <v>0</v>
      </c>
      <c r="N56" s="51">
        <f>'ごみ処理量内訳'!E56</f>
        <v>315</v>
      </c>
      <c r="O56" s="51">
        <f>'ごみ処理量内訳'!L56</f>
        <v>0</v>
      </c>
      <c r="P56" s="51">
        <f t="shared" si="2"/>
        <v>101</v>
      </c>
      <c r="Q56" s="51">
        <f>'ごみ処理量内訳'!G56</f>
        <v>60</v>
      </c>
      <c r="R56" s="51">
        <f>'ごみ処理量内訳'!H56</f>
        <v>41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3"/>
        <v>1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1</v>
      </c>
      <c r="AD56" s="51">
        <f t="shared" si="4"/>
        <v>417</v>
      </c>
      <c r="AE56" s="52">
        <f t="shared" si="5"/>
        <v>100</v>
      </c>
      <c r="AF56" s="51">
        <f>'資源化量内訳'!AB56</f>
        <v>0</v>
      </c>
      <c r="AG56" s="51">
        <f>'資源化量内訳'!AJ56</f>
        <v>24</v>
      </c>
      <c r="AH56" s="51">
        <f>'資源化量内訳'!AR56</f>
        <v>40</v>
      </c>
      <c r="AI56" s="51">
        <f>'資源化量内訳'!AZ56</f>
        <v>0</v>
      </c>
      <c r="AJ56" s="51">
        <f>'資源化量内訳'!BH56</f>
        <v>0</v>
      </c>
      <c r="AK56" s="51" t="s">
        <v>97</v>
      </c>
      <c r="AL56" s="51">
        <f t="shared" si="6"/>
        <v>64</v>
      </c>
      <c r="AM56" s="52">
        <f t="shared" si="7"/>
        <v>15.587529976019185</v>
      </c>
      <c r="AN56" s="51">
        <f>'ごみ処理量内訳'!AC56</f>
        <v>0</v>
      </c>
      <c r="AO56" s="51">
        <f>'ごみ処理量内訳'!AD56</f>
        <v>32</v>
      </c>
      <c r="AP56" s="51">
        <f>'ごみ処理量内訳'!AE56</f>
        <v>26</v>
      </c>
      <c r="AQ56" s="51">
        <f t="shared" si="8"/>
        <v>58</v>
      </c>
    </row>
    <row r="57" spans="1:43" ht="13.5">
      <c r="A57" s="79" t="s">
        <v>195</v>
      </c>
      <c r="B57" s="80"/>
      <c r="C57" s="81"/>
      <c r="D57" s="51">
        <f>SUM(D7:D56)</f>
        <v>832823</v>
      </c>
      <c r="E57" s="51">
        <f>SUM(E7:E56)</f>
        <v>828408</v>
      </c>
      <c r="F57" s="51">
        <f>'ごみ搬入量内訳'!H57</f>
        <v>290339</v>
      </c>
      <c r="G57" s="51">
        <f>'ごみ搬入量内訳'!AG57</f>
        <v>15278</v>
      </c>
      <c r="H57" s="51">
        <f>'ごみ搬入量内訳'!AH57</f>
        <v>8328</v>
      </c>
      <c r="I57" s="51">
        <f>SUM(F57:H57)</f>
        <v>313945</v>
      </c>
      <c r="J57" s="51">
        <f>I57/D57/365*1000000</f>
        <v>1032.7804199346474</v>
      </c>
      <c r="K57" s="51">
        <f>('ごみ搬入量内訳'!E57+'ごみ搬入量内訳'!AH57)/'ごみ処理概要'!D57/365*1000000</f>
        <v>728.8627939311679</v>
      </c>
      <c r="L57" s="51">
        <f>'ごみ搬入量内訳'!F57/'ごみ処理概要'!D57/365*1000000</f>
        <v>303.9176260034796</v>
      </c>
      <c r="M57" s="51">
        <f>'資源化量内訳'!BP57</f>
        <v>12577</v>
      </c>
      <c r="N57" s="51">
        <f>'ごみ処理量内訳'!E57</f>
        <v>247542</v>
      </c>
      <c r="O57" s="51">
        <f>'ごみ処理量内訳'!L57</f>
        <v>2040</v>
      </c>
      <c r="P57" s="51">
        <f>SUM(Q57:U57)</f>
        <v>35797</v>
      </c>
      <c r="Q57" s="51">
        <f>'ごみ処理量内訳'!G57</f>
        <v>23530</v>
      </c>
      <c r="R57" s="51">
        <f>'ごみ処理量内訳'!H57</f>
        <v>10894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1373</v>
      </c>
      <c r="V57" s="51">
        <f>SUM(W57:AC57)</f>
        <v>20238</v>
      </c>
      <c r="W57" s="51">
        <f>'資源化量内訳'!M57</f>
        <v>13318</v>
      </c>
      <c r="X57" s="51">
        <f>'資源化量内訳'!N57</f>
        <v>2326</v>
      </c>
      <c r="Y57" s="51">
        <f>'資源化量内訳'!O57</f>
        <v>3362</v>
      </c>
      <c r="Z57" s="51">
        <f>'資源化量内訳'!P57</f>
        <v>272</v>
      </c>
      <c r="AA57" s="51">
        <f>'資源化量内訳'!Q57</f>
        <v>11</v>
      </c>
      <c r="AB57" s="51">
        <f>'資源化量内訳'!R57</f>
        <v>85</v>
      </c>
      <c r="AC57" s="51">
        <f>'資源化量内訳'!S57</f>
        <v>864</v>
      </c>
      <c r="AD57" s="51">
        <f>N57+O57+P57+V57</f>
        <v>305617</v>
      </c>
      <c r="AE57" s="52">
        <f t="shared" si="5"/>
        <v>99.33249786497478</v>
      </c>
      <c r="AF57" s="51">
        <f>'資源化量内訳'!AB57</f>
        <v>354</v>
      </c>
      <c r="AG57" s="51">
        <f>'資源化量内訳'!AJ57</f>
        <v>6873</v>
      </c>
      <c r="AH57" s="51">
        <f>'資源化量内訳'!AR57</f>
        <v>6953</v>
      </c>
      <c r="AI57" s="51">
        <f>'資源化量内訳'!AZ57</f>
        <v>0</v>
      </c>
      <c r="AJ57" s="51">
        <f>'資源化量内訳'!BH57</f>
        <v>0</v>
      </c>
      <c r="AK57" s="51" t="s">
        <v>97</v>
      </c>
      <c r="AL57" s="51">
        <f>SUM(AF57:AJ57)</f>
        <v>14180</v>
      </c>
      <c r="AM57" s="52">
        <f>(V57+AL57+M57)/(M57+AD57)*100</f>
        <v>14.769291689975297</v>
      </c>
      <c r="AN57" s="51">
        <f>'ごみ処理量内訳'!AC57</f>
        <v>2040</v>
      </c>
      <c r="AO57" s="51">
        <f>'ごみ処理量内訳'!AD57</f>
        <v>35622</v>
      </c>
      <c r="AP57" s="51">
        <f>'ごみ処理量内訳'!AE57</f>
        <v>18678</v>
      </c>
      <c r="AQ57" s="51">
        <f>SUM(AN57:AP57)</f>
        <v>56340</v>
      </c>
    </row>
  </sheetData>
  <mergeCells count="31">
    <mergeCell ref="A57:C57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41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42</v>
      </c>
      <c r="C2" s="67" t="s">
        <v>45</v>
      </c>
      <c r="D2" s="59" t="s">
        <v>36</v>
      </c>
      <c r="E2" s="77"/>
      <c r="F2" s="56"/>
      <c r="G2" s="29" t="s">
        <v>37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52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53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54</v>
      </c>
      <c r="F4" s="67" t="s">
        <v>55</v>
      </c>
      <c r="G4" s="15"/>
      <c r="H4" s="12" t="s">
        <v>15</v>
      </c>
      <c r="I4" s="82" t="s">
        <v>56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57</v>
      </c>
      <c r="K5" s="8" t="s">
        <v>58</v>
      </c>
      <c r="L5" s="8" t="s">
        <v>59</v>
      </c>
      <c r="M5" s="12" t="s">
        <v>15</v>
      </c>
      <c r="N5" s="8" t="s">
        <v>57</v>
      </c>
      <c r="O5" s="8" t="s">
        <v>58</v>
      </c>
      <c r="P5" s="8" t="s">
        <v>59</v>
      </c>
      <c r="Q5" s="12" t="s">
        <v>15</v>
      </c>
      <c r="R5" s="8" t="s">
        <v>57</v>
      </c>
      <c r="S5" s="8" t="s">
        <v>58</v>
      </c>
      <c r="T5" s="8" t="s">
        <v>59</v>
      </c>
      <c r="U5" s="12" t="s">
        <v>15</v>
      </c>
      <c r="V5" s="8" t="s">
        <v>57</v>
      </c>
      <c r="W5" s="8" t="s">
        <v>58</v>
      </c>
      <c r="X5" s="8" t="s">
        <v>59</v>
      </c>
      <c r="Y5" s="12" t="s">
        <v>15</v>
      </c>
      <c r="Z5" s="8" t="s">
        <v>57</v>
      </c>
      <c r="AA5" s="8" t="s">
        <v>58</v>
      </c>
      <c r="AB5" s="8" t="s">
        <v>59</v>
      </c>
      <c r="AC5" s="12" t="s">
        <v>15</v>
      </c>
      <c r="AD5" s="8" t="s">
        <v>57</v>
      </c>
      <c r="AE5" s="8" t="s">
        <v>58</v>
      </c>
      <c r="AF5" s="8" t="s">
        <v>59</v>
      </c>
      <c r="AG5" s="15"/>
      <c r="AH5" s="70"/>
    </row>
    <row r="6" spans="1:34" s="30" customFormat="1" ht="22.5" customHeight="1">
      <c r="A6" s="64"/>
      <c r="B6" s="53"/>
      <c r="C6" s="55"/>
      <c r="D6" s="23" t="s">
        <v>51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114</v>
      </c>
      <c r="B7" s="49" t="s">
        <v>115</v>
      </c>
      <c r="C7" s="50" t="s">
        <v>116</v>
      </c>
      <c r="D7" s="51">
        <f aca="true" t="shared" si="0" ref="D7:D38">E7+F7</f>
        <v>129213</v>
      </c>
      <c r="E7" s="51">
        <v>73207</v>
      </c>
      <c r="F7" s="51">
        <v>56006</v>
      </c>
      <c r="G7" s="51">
        <f>H7+AG7</f>
        <v>129213</v>
      </c>
      <c r="H7" s="51">
        <f>I7+M7+Q7+U7+Y7+AC7</f>
        <v>123816</v>
      </c>
      <c r="I7" s="51">
        <f>SUM(J7:L7)</f>
        <v>0</v>
      </c>
      <c r="J7" s="51">
        <v>0</v>
      </c>
      <c r="K7" s="51">
        <v>0</v>
      </c>
      <c r="L7" s="51">
        <v>0</v>
      </c>
      <c r="M7" s="51">
        <f>SUM(N7:P7)</f>
        <v>98199</v>
      </c>
      <c r="N7" s="51">
        <v>51269</v>
      </c>
      <c r="O7" s="51">
        <v>0</v>
      </c>
      <c r="P7" s="51">
        <v>46930</v>
      </c>
      <c r="Q7" s="51">
        <f>SUM(R7:T7)</f>
        <v>11194</v>
      </c>
      <c r="R7" s="51">
        <v>7515</v>
      </c>
      <c r="S7" s="51">
        <v>0</v>
      </c>
      <c r="T7" s="51">
        <v>3679</v>
      </c>
      <c r="U7" s="51">
        <f>SUM(V7:X7)</f>
        <v>12593</v>
      </c>
      <c r="V7" s="51">
        <v>12593</v>
      </c>
      <c r="W7" s="51">
        <v>0</v>
      </c>
      <c r="X7" s="51">
        <v>0</v>
      </c>
      <c r="Y7" s="51">
        <f>SUM(Z7:AB7)</f>
        <v>38</v>
      </c>
      <c r="Z7" s="51">
        <v>38</v>
      </c>
      <c r="AA7" s="51">
        <v>0</v>
      </c>
      <c r="AB7" s="51">
        <v>0</v>
      </c>
      <c r="AC7" s="51">
        <f>SUM(AD7:AF7)</f>
        <v>1792</v>
      </c>
      <c r="AD7" s="51">
        <v>1792</v>
      </c>
      <c r="AE7" s="51">
        <v>0</v>
      </c>
      <c r="AF7" s="51">
        <v>0</v>
      </c>
      <c r="AG7" s="51">
        <v>5397</v>
      </c>
      <c r="AH7" s="51">
        <v>737</v>
      </c>
    </row>
    <row r="8" spans="1:34" ht="13.5">
      <c r="A8" s="26" t="s">
        <v>114</v>
      </c>
      <c r="B8" s="49" t="s">
        <v>117</v>
      </c>
      <c r="C8" s="50" t="s">
        <v>118</v>
      </c>
      <c r="D8" s="51">
        <f t="shared" si="0"/>
        <v>23553</v>
      </c>
      <c r="E8" s="51">
        <v>16928</v>
      </c>
      <c r="F8" s="51">
        <v>6625</v>
      </c>
      <c r="G8" s="51">
        <f aca="true" t="shared" si="1" ref="G8:G56">H8+AG8</f>
        <v>23553</v>
      </c>
      <c r="H8" s="51">
        <f aca="true" t="shared" si="2" ref="H8:H56">I8+M8+Q8+U8+Y8+AC8</f>
        <v>22287</v>
      </c>
      <c r="I8" s="51">
        <f aca="true" t="shared" si="3" ref="I8:I56">SUM(J8:L8)</f>
        <v>0</v>
      </c>
      <c r="J8" s="51">
        <v>0</v>
      </c>
      <c r="K8" s="51">
        <v>0</v>
      </c>
      <c r="L8" s="51">
        <v>0</v>
      </c>
      <c r="M8" s="51">
        <f aca="true" t="shared" si="4" ref="M8:M56">SUM(N8:P8)</f>
        <v>16818</v>
      </c>
      <c r="N8" s="51">
        <v>12511</v>
      </c>
      <c r="O8" s="51">
        <v>0</v>
      </c>
      <c r="P8" s="51">
        <v>4307</v>
      </c>
      <c r="Q8" s="51">
        <f aca="true" t="shared" si="5" ref="Q8:Q56">SUM(R8:T8)</f>
        <v>4375</v>
      </c>
      <c r="R8" s="51">
        <v>3323</v>
      </c>
      <c r="S8" s="51">
        <v>0</v>
      </c>
      <c r="T8" s="51">
        <v>1052</v>
      </c>
      <c r="U8" s="51">
        <f aca="true" t="shared" si="6" ref="U8:U56">SUM(V8:X8)</f>
        <v>1094</v>
      </c>
      <c r="V8" s="51">
        <v>1094</v>
      </c>
      <c r="W8" s="51">
        <v>0</v>
      </c>
      <c r="X8" s="51">
        <v>0</v>
      </c>
      <c r="Y8" s="51">
        <f aca="true" t="shared" si="7" ref="Y8:Y56">SUM(Z8:AB8)</f>
        <v>0</v>
      </c>
      <c r="Z8" s="51">
        <v>0</v>
      </c>
      <c r="AA8" s="51">
        <v>0</v>
      </c>
      <c r="AB8" s="51">
        <v>0</v>
      </c>
      <c r="AC8" s="51">
        <f aca="true" t="shared" si="8" ref="AC8:AC56">SUM(AD8:AF8)</f>
        <v>0</v>
      </c>
      <c r="AD8" s="51">
        <v>0</v>
      </c>
      <c r="AE8" s="51">
        <v>0</v>
      </c>
      <c r="AF8" s="51">
        <v>0</v>
      </c>
      <c r="AG8" s="51">
        <v>1266</v>
      </c>
      <c r="AH8" s="51">
        <v>1023</v>
      </c>
    </row>
    <row r="9" spans="1:34" ht="13.5">
      <c r="A9" s="26" t="s">
        <v>114</v>
      </c>
      <c r="B9" s="49" t="s">
        <v>119</v>
      </c>
      <c r="C9" s="50" t="s">
        <v>120</v>
      </c>
      <c r="D9" s="51">
        <f t="shared" si="0"/>
        <v>17273</v>
      </c>
      <c r="E9" s="51">
        <v>12706</v>
      </c>
      <c r="F9" s="51">
        <v>4567</v>
      </c>
      <c r="G9" s="51">
        <f t="shared" si="1"/>
        <v>17273</v>
      </c>
      <c r="H9" s="51">
        <f t="shared" si="2"/>
        <v>16240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13966</v>
      </c>
      <c r="N9" s="51">
        <v>10574</v>
      </c>
      <c r="O9" s="51">
        <v>0</v>
      </c>
      <c r="P9" s="51">
        <v>3392</v>
      </c>
      <c r="Q9" s="51">
        <f t="shared" si="5"/>
        <v>1929</v>
      </c>
      <c r="R9" s="51">
        <v>1787</v>
      </c>
      <c r="S9" s="51">
        <v>0</v>
      </c>
      <c r="T9" s="51">
        <v>142</v>
      </c>
      <c r="U9" s="51">
        <f t="shared" si="6"/>
        <v>132</v>
      </c>
      <c r="V9" s="51">
        <v>132</v>
      </c>
      <c r="W9" s="51">
        <v>0</v>
      </c>
      <c r="X9" s="51">
        <v>0</v>
      </c>
      <c r="Y9" s="51">
        <f t="shared" si="7"/>
        <v>4</v>
      </c>
      <c r="Z9" s="51">
        <v>4</v>
      </c>
      <c r="AA9" s="51">
        <v>0</v>
      </c>
      <c r="AB9" s="51">
        <v>0</v>
      </c>
      <c r="AC9" s="51">
        <f t="shared" si="8"/>
        <v>209</v>
      </c>
      <c r="AD9" s="51">
        <v>209</v>
      </c>
      <c r="AE9" s="51">
        <v>0</v>
      </c>
      <c r="AF9" s="51">
        <v>0</v>
      </c>
      <c r="AG9" s="51">
        <v>1033</v>
      </c>
      <c r="AH9" s="51">
        <v>220</v>
      </c>
    </row>
    <row r="10" spans="1:34" ht="13.5">
      <c r="A10" s="26" t="s">
        <v>114</v>
      </c>
      <c r="B10" s="49" t="s">
        <v>121</v>
      </c>
      <c r="C10" s="50" t="s">
        <v>122</v>
      </c>
      <c r="D10" s="51">
        <f t="shared" si="0"/>
        <v>20147</v>
      </c>
      <c r="E10" s="51">
        <v>16422</v>
      </c>
      <c r="F10" s="51">
        <v>3725</v>
      </c>
      <c r="G10" s="51">
        <f t="shared" si="1"/>
        <v>20147</v>
      </c>
      <c r="H10" s="51">
        <f t="shared" si="2"/>
        <v>19810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16809</v>
      </c>
      <c r="N10" s="51">
        <v>13421</v>
      </c>
      <c r="O10" s="51">
        <v>0</v>
      </c>
      <c r="P10" s="51">
        <v>3388</v>
      </c>
      <c r="Q10" s="51">
        <f t="shared" si="5"/>
        <v>1043</v>
      </c>
      <c r="R10" s="51">
        <v>1043</v>
      </c>
      <c r="S10" s="51">
        <v>0</v>
      </c>
      <c r="T10" s="51">
        <v>0</v>
      </c>
      <c r="U10" s="51">
        <f t="shared" si="6"/>
        <v>1445</v>
      </c>
      <c r="V10" s="51">
        <v>1445</v>
      </c>
      <c r="W10" s="51">
        <v>0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513</v>
      </c>
      <c r="AD10" s="51">
        <v>513</v>
      </c>
      <c r="AE10" s="51">
        <v>0</v>
      </c>
      <c r="AF10" s="51">
        <v>0</v>
      </c>
      <c r="AG10" s="51">
        <v>337</v>
      </c>
      <c r="AH10" s="51">
        <v>588</v>
      </c>
    </row>
    <row r="11" spans="1:34" ht="13.5">
      <c r="A11" s="26" t="s">
        <v>114</v>
      </c>
      <c r="B11" s="49" t="s">
        <v>123</v>
      </c>
      <c r="C11" s="50" t="s">
        <v>124</v>
      </c>
      <c r="D11" s="51">
        <f t="shared" si="0"/>
        <v>1590</v>
      </c>
      <c r="E11" s="51">
        <v>1477</v>
      </c>
      <c r="F11" s="51">
        <v>113</v>
      </c>
      <c r="G11" s="51">
        <f t="shared" si="1"/>
        <v>1590</v>
      </c>
      <c r="H11" s="51">
        <f t="shared" si="2"/>
        <v>1437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1146</v>
      </c>
      <c r="N11" s="51">
        <v>0</v>
      </c>
      <c r="O11" s="51">
        <v>1146</v>
      </c>
      <c r="P11" s="51">
        <v>0</v>
      </c>
      <c r="Q11" s="51">
        <f t="shared" si="5"/>
        <v>215</v>
      </c>
      <c r="R11" s="51">
        <v>0</v>
      </c>
      <c r="S11" s="51">
        <v>215</v>
      </c>
      <c r="T11" s="51">
        <v>0</v>
      </c>
      <c r="U11" s="51">
        <f t="shared" si="6"/>
        <v>76</v>
      </c>
      <c r="V11" s="51">
        <v>0</v>
      </c>
      <c r="W11" s="51">
        <v>76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153</v>
      </c>
      <c r="AH11" s="51">
        <v>70</v>
      </c>
    </row>
    <row r="12" spans="1:34" ht="13.5">
      <c r="A12" s="26" t="s">
        <v>114</v>
      </c>
      <c r="B12" s="49" t="s">
        <v>125</v>
      </c>
      <c r="C12" s="50" t="s">
        <v>126</v>
      </c>
      <c r="D12" s="51">
        <f t="shared" si="0"/>
        <v>290</v>
      </c>
      <c r="E12" s="51">
        <v>246</v>
      </c>
      <c r="F12" s="51">
        <v>44</v>
      </c>
      <c r="G12" s="51">
        <f t="shared" si="1"/>
        <v>290</v>
      </c>
      <c r="H12" s="51">
        <f t="shared" si="2"/>
        <v>0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0</v>
      </c>
      <c r="N12" s="51">
        <v>0</v>
      </c>
      <c r="O12" s="51">
        <v>0</v>
      </c>
      <c r="P12" s="51">
        <v>0</v>
      </c>
      <c r="Q12" s="51">
        <f t="shared" si="5"/>
        <v>0</v>
      </c>
      <c r="R12" s="51">
        <v>0</v>
      </c>
      <c r="S12" s="51">
        <v>0</v>
      </c>
      <c r="T12" s="51">
        <v>0</v>
      </c>
      <c r="U12" s="51">
        <f t="shared" si="6"/>
        <v>0</v>
      </c>
      <c r="V12" s="51">
        <v>0</v>
      </c>
      <c r="W12" s="51">
        <v>0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290</v>
      </c>
      <c r="AH12" s="51">
        <v>319</v>
      </c>
    </row>
    <row r="13" spans="1:34" ht="13.5">
      <c r="A13" s="26" t="s">
        <v>114</v>
      </c>
      <c r="B13" s="49" t="s">
        <v>127</v>
      </c>
      <c r="C13" s="50" t="s">
        <v>128</v>
      </c>
      <c r="D13" s="51">
        <f t="shared" si="0"/>
        <v>210</v>
      </c>
      <c r="E13" s="51">
        <v>210</v>
      </c>
      <c r="F13" s="51">
        <v>0</v>
      </c>
      <c r="G13" s="51">
        <f t="shared" si="1"/>
        <v>210</v>
      </c>
      <c r="H13" s="51">
        <f t="shared" si="2"/>
        <v>210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60</v>
      </c>
      <c r="N13" s="51">
        <v>60</v>
      </c>
      <c r="O13" s="51">
        <v>0</v>
      </c>
      <c r="P13" s="51">
        <v>0</v>
      </c>
      <c r="Q13" s="51">
        <f t="shared" si="5"/>
        <v>0</v>
      </c>
      <c r="R13" s="51">
        <v>0</v>
      </c>
      <c r="S13" s="51">
        <v>0</v>
      </c>
      <c r="T13" s="51">
        <v>0</v>
      </c>
      <c r="U13" s="51">
        <f t="shared" si="6"/>
        <v>150</v>
      </c>
      <c r="V13" s="51">
        <v>150</v>
      </c>
      <c r="W13" s="51">
        <v>0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962</v>
      </c>
    </row>
    <row r="14" spans="1:34" ht="13.5">
      <c r="A14" s="26" t="s">
        <v>114</v>
      </c>
      <c r="B14" s="49" t="s">
        <v>129</v>
      </c>
      <c r="C14" s="50" t="s">
        <v>130</v>
      </c>
      <c r="D14" s="51">
        <f t="shared" si="0"/>
        <v>9034</v>
      </c>
      <c r="E14" s="51">
        <v>7280</v>
      </c>
      <c r="F14" s="51">
        <v>1754</v>
      </c>
      <c r="G14" s="51">
        <f t="shared" si="1"/>
        <v>9034</v>
      </c>
      <c r="H14" s="51">
        <f t="shared" si="2"/>
        <v>8323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6971</v>
      </c>
      <c r="N14" s="51">
        <v>5487</v>
      </c>
      <c r="O14" s="51">
        <v>0</v>
      </c>
      <c r="P14" s="51">
        <v>1484</v>
      </c>
      <c r="Q14" s="51">
        <f t="shared" si="5"/>
        <v>980</v>
      </c>
      <c r="R14" s="51">
        <v>881</v>
      </c>
      <c r="S14" s="51">
        <v>0</v>
      </c>
      <c r="T14" s="51">
        <v>99</v>
      </c>
      <c r="U14" s="51">
        <f t="shared" si="6"/>
        <v>372</v>
      </c>
      <c r="V14" s="51">
        <v>372</v>
      </c>
      <c r="W14" s="51">
        <v>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0</v>
      </c>
      <c r="AD14" s="51">
        <v>0</v>
      </c>
      <c r="AE14" s="51">
        <v>0</v>
      </c>
      <c r="AF14" s="51">
        <v>0</v>
      </c>
      <c r="AG14" s="51">
        <v>711</v>
      </c>
      <c r="AH14" s="51">
        <v>292</v>
      </c>
    </row>
    <row r="15" spans="1:34" ht="13.5">
      <c r="A15" s="26" t="s">
        <v>114</v>
      </c>
      <c r="B15" s="49" t="s">
        <v>131</v>
      </c>
      <c r="C15" s="50" t="s">
        <v>132</v>
      </c>
      <c r="D15" s="51">
        <f t="shared" si="0"/>
        <v>824</v>
      </c>
      <c r="E15" s="51">
        <v>815</v>
      </c>
      <c r="F15" s="51">
        <v>9</v>
      </c>
      <c r="G15" s="51">
        <f t="shared" si="1"/>
        <v>824</v>
      </c>
      <c r="H15" s="51">
        <f t="shared" si="2"/>
        <v>824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302</v>
      </c>
      <c r="N15" s="51">
        <v>302</v>
      </c>
      <c r="O15" s="51">
        <v>0</v>
      </c>
      <c r="P15" s="51">
        <v>0</v>
      </c>
      <c r="Q15" s="51">
        <f t="shared" si="5"/>
        <v>22</v>
      </c>
      <c r="R15" s="51">
        <v>22</v>
      </c>
      <c r="S15" s="51">
        <v>0</v>
      </c>
      <c r="T15" s="51">
        <v>0</v>
      </c>
      <c r="U15" s="51">
        <f t="shared" si="6"/>
        <v>381</v>
      </c>
      <c r="V15" s="51">
        <v>381</v>
      </c>
      <c r="W15" s="51">
        <v>0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119</v>
      </c>
      <c r="AD15" s="51">
        <v>119</v>
      </c>
      <c r="AE15" s="51">
        <v>0</v>
      </c>
      <c r="AF15" s="51">
        <v>0</v>
      </c>
      <c r="AG15" s="51">
        <v>0</v>
      </c>
      <c r="AH15" s="51">
        <v>1210</v>
      </c>
    </row>
    <row r="16" spans="1:34" ht="13.5">
      <c r="A16" s="26" t="s">
        <v>114</v>
      </c>
      <c r="B16" s="49" t="s">
        <v>133</v>
      </c>
      <c r="C16" s="50" t="s">
        <v>134</v>
      </c>
      <c r="D16" s="51">
        <f t="shared" si="0"/>
        <v>3532</v>
      </c>
      <c r="E16" s="51">
        <v>2884</v>
      </c>
      <c r="F16" s="51">
        <v>648</v>
      </c>
      <c r="G16" s="51">
        <f t="shared" si="1"/>
        <v>3532</v>
      </c>
      <c r="H16" s="51">
        <f t="shared" si="2"/>
        <v>3473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2921</v>
      </c>
      <c r="N16" s="51">
        <v>2332</v>
      </c>
      <c r="O16" s="51">
        <v>0</v>
      </c>
      <c r="P16" s="51">
        <v>589</v>
      </c>
      <c r="Q16" s="51">
        <f t="shared" si="5"/>
        <v>192</v>
      </c>
      <c r="R16" s="51">
        <v>192</v>
      </c>
      <c r="S16" s="51">
        <v>0</v>
      </c>
      <c r="T16" s="51">
        <v>0</v>
      </c>
      <c r="U16" s="51">
        <f t="shared" si="6"/>
        <v>267</v>
      </c>
      <c r="V16" s="51">
        <v>267</v>
      </c>
      <c r="W16" s="51">
        <v>0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93</v>
      </c>
      <c r="AD16" s="51">
        <v>93</v>
      </c>
      <c r="AE16" s="51">
        <v>0</v>
      </c>
      <c r="AF16" s="51">
        <v>0</v>
      </c>
      <c r="AG16" s="51">
        <v>59</v>
      </c>
      <c r="AH16" s="51">
        <v>0</v>
      </c>
    </row>
    <row r="17" spans="1:34" ht="13.5">
      <c r="A17" s="26" t="s">
        <v>114</v>
      </c>
      <c r="B17" s="49" t="s">
        <v>135</v>
      </c>
      <c r="C17" s="50" t="s">
        <v>136</v>
      </c>
      <c r="D17" s="51">
        <f t="shared" si="0"/>
        <v>4216</v>
      </c>
      <c r="E17" s="51">
        <v>3431</v>
      </c>
      <c r="F17" s="51">
        <v>785</v>
      </c>
      <c r="G17" s="51">
        <f t="shared" si="1"/>
        <v>4216</v>
      </c>
      <c r="H17" s="51">
        <f t="shared" si="2"/>
        <v>4146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3548</v>
      </c>
      <c r="N17" s="51">
        <v>2833</v>
      </c>
      <c r="O17" s="51">
        <v>0</v>
      </c>
      <c r="P17" s="51">
        <v>715</v>
      </c>
      <c r="Q17" s="51">
        <f t="shared" si="5"/>
        <v>208</v>
      </c>
      <c r="R17" s="51">
        <v>208</v>
      </c>
      <c r="S17" s="51">
        <v>0</v>
      </c>
      <c r="T17" s="51">
        <v>0</v>
      </c>
      <c r="U17" s="51">
        <f t="shared" si="6"/>
        <v>289</v>
      </c>
      <c r="V17" s="51">
        <v>289</v>
      </c>
      <c r="W17" s="51">
        <v>0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101</v>
      </c>
      <c r="AD17" s="51">
        <v>101</v>
      </c>
      <c r="AE17" s="51">
        <v>0</v>
      </c>
      <c r="AF17" s="51">
        <v>0</v>
      </c>
      <c r="AG17" s="51">
        <v>70</v>
      </c>
      <c r="AH17" s="51">
        <v>0</v>
      </c>
    </row>
    <row r="18" spans="1:34" ht="13.5">
      <c r="A18" s="26" t="s">
        <v>114</v>
      </c>
      <c r="B18" s="49" t="s">
        <v>137</v>
      </c>
      <c r="C18" s="50" t="s">
        <v>138</v>
      </c>
      <c r="D18" s="51">
        <f t="shared" si="0"/>
        <v>925</v>
      </c>
      <c r="E18" s="51">
        <v>742</v>
      </c>
      <c r="F18" s="51">
        <v>183</v>
      </c>
      <c r="G18" s="51">
        <f t="shared" si="1"/>
        <v>925</v>
      </c>
      <c r="H18" s="51">
        <f t="shared" si="2"/>
        <v>877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604</v>
      </c>
      <c r="N18" s="51">
        <v>604</v>
      </c>
      <c r="O18" s="51">
        <v>0</v>
      </c>
      <c r="P18" s="51">
        <v>0</v>
      </c>
      <c r="Q18" s="51">
        <f t="shared" si="5"/>
        <v>45</v>
      </c>
      <c r="R18" s="51">
        <v>45</v>
      </c>
      <c r="S18" s="51">
        <v>0</v>
      </c>
      <c r="T18" s="51">
        <v>0</v>
      </c>
      <c r="U18" s="51">
        <f t="shared" si="6"/>
        <v>214</v>
      </c>
      <c r="V18" s="51">
        <v>214</v>
      </c>
      <c r="W18" s="51">
        <v>0</v>
      </c>
      <c r="X18" s="51">
        <v>0</v>
      </c>
      <c r="Y18" s="51">
        <f t="shared" si="7"/>
        <v>1</v>
      </c>
      <c r="Z18" s="51">
        <v>1</v>
      </c>
      <c r="AA18" s="51">
        <v>0</v>
      </c>
      <c r="AB18" s="51">
        <v>0</v>
      </c>
      <c r="AC18" s="51">
        <f t="shared" si="8"/>
        <v>13</v>
      </c>
      <c r="AD18" s="51">
        <v>13</v>
      </c>
      <c r="AE18" s="51">
        <v>0</v>
      </c>
      <c r="AF18" s="51">
        <v>0</v>
      </c>
      <c r="AG18" s="51">
        <v>48</v>
      </c>
      <c r="AH18" s="51">
        <v>11</v>
      </c>
    </row>
    <row r="19" spans="1:34" ht="13.5">
      <c r="A19" s="26" t="s">
        <v>114</v>
      </c>
      <c r="B19" s="49" t="s">
        <v>139</v>
      </c>
      <c r="C19" s="50" t="s">
        <v>140</v>
      </c>
      <c r="D19" s="51">
        <f t="shared" si="0"/>
        <v>808</v>
      </c>
      <c r="E19" s="51">
        <v>660</v>
      </c>
      <c r="F19" s="51">
        <v>148</v>
      </c>
      <c r="G19" s="51">
        <f t="shared" si="1"/>
        <v>808</v>
      </c>
      <c r="H19" s="51">
        <f t="shared" si="2"/>
        <v>773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512</v>
      </c>
      <c r="N19" s="51">
        <v>512</v>
      </c>
      <c r="O19" s="51">
        <v>0</v>
      </c>
      <c r="P19" s="51">
        <v>0</v>
      </c>
      <c r="Q19" s="51">
        <f t="shared" si="5"/>
        <v>42</v>
      </c>
      <c r="R19" s="51">
        <v>42</v>
      </c>
      <c r="S19" s="51">
        <v>0</v>
      </c>
      <c r="T19" s="51">
        <v>0</v>
      </c>
      <c r="U19" s="51">
        <f t="shared" si="6"/>
        <v>213</v>
      </c>
      <c r="V19" s="51">
        <v>213</v>
      </c>
      <c r="W19" s="51">
        <v>0</v>
      </c>
      <c r="X19" s="51">
        <v>0</v>
      </c>
      <c r="Y19" s="51">
        <f t="shared" si="7"/>
        <v>1</v>
      </c>
      <c r="Z19" s="51">
        <v>1</v>
      </c>
      <c r="AA19" s="51">
        <v>0</v>
      </c>
      <c r="AB19" s="51">
        <v>0</v>
      </c>
      <c r="AC19" s="51">
        <f t="shared" si="8"/>
        <v>5</v>
      </c>
      <c r="AD19" s="51">
        <v>5</v>
      </c>
      <c r="AE19" s="51">
        <v>0</v>
      </c>
      <c r="AF19" s="51">
        <v>0</v>
      </c>
      <c r="AG19" s="51">
        <v>35</v>
      </c>
      <c r="AH19" s="51">
        <v>11</v>
      </c>
    </row>
    <row r="20" spans="1:34" ht="13.5">
      <c r="A20" s="26" t="s">
        <v>114</v>
      </c>
      <c r="B20" s="49" t="s">
        <v>141</v>
      </c>
      <c r="C20" s="50" t="s">
        <v>142</v>
      </c>
      <c r="D20" s="51">
        <f t="shared" si="0"/>
        <v>587</v>
      </c>
      <c r="E20" s="51">
        <v>453</v>
      </c>
      <c r="F20" s="51">
        <v>134</v>
      </c>
      <c r="G20" s="51">
        <f t="shared" si="1"/>
        <v>587</v>
      </c>
      <c r="H20" s="51">
        <f t="shared" si="2"/>
        <v>532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364</v>
      </c>
      <c r="N20" s="51">
        <v>364</v>
      </c>
      <c r="O20" s="51">
        <v>0</v>
      </c>
      <c r="P20" s="51">
        <v>0</v>
      </c>
      <c r="Q20" s="51">
        <f t="shared" si="5"/>
        <v>26</v>
      </c>
      <c r="R20" s="51">
        <v>26</v>
      </c>
      <c r="S20" s="51">
        <v>0</v>
      </c>
      <c r="T20" s="51">
        <v>0</v>
      </c>
      <c r="U20" s="51">
        <f t="shared" si="6"/>
        <v>137</v>
      </c>
      <c r="V20" s="51">
        <v>137</v>
      </c>
      <c r="W20" s="51">
        <v>0</v>
      </c>
      <c r="X20" s="51">
        <v>0</v>
      </c>
      <c r="Y20" s="51">
        <f t="shared" si="7"/>
        <v>1</v>
      </c>
      <c r="Z20" s="51">
        <v>1</v>
      </c>
      <c r="AA20" s="51">
        <v>0</v>
      </c>
      <c r="AB20" s="51">
        <v>0</v>
      </c>
      <c r="AC20" s="51">
        <f t="shared" si="8"/>
        <v>4</v>
      </c>
      <c r="AD20" s="51">
        <v>4</v>
      </c>
      <c r="AE20" s="51">
        <v>0</v>
      </c>
      <c r="AF20" s="51">
        <v>0</v>
      </c>
      <c r="AG20" s="51">
        <v>55</v>
      </c>
      <c r="AH20" s="51">
        <v>14</v>
      </c>
    </row>
    <row r="21" spans="1:34" ht="13.5">
      <c r="A21" s="26" t="s">
        <v>114</v>
      </c>
      <c r="B21" s="49" t="s">
        <v>143</v>
      </c>
      <c r="C21" s="50" t="s">
        <v>144</v>
      </c>
      <c r="D21" s="51">
        <f t="shared" si="0"/>
        <v>185</v>
      </c>
      <c r="E21" s="51">
        <v>151</v>
      </c>
      <c r="F21" s="51">
        <v>34</v>
      </c>
      <c r="G21" s="51">
        <f t="shared" si="1"/>
        <v>185</v>
      </c>
      <c r="H21" s="51">
        <f t="shared" si="2"/>
        <v>177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117</v>
      </c>
      <c r="N21" s="51">
        <v>117</v>
      </c>
      <c r="O21" s="51">
        <v>0</v>
      </c>
      <c r="P21" s="51">
        <v>0</v>
      </c>
      <c r="Q21" s="51">
        <f t="shared" si="5"/>
        <v>11</v>
      </c>
      <c r="R21" s="51">
        <v>11</v>
      </c>
      <c r="S21" s="51">
        <v>0</v>
      </c>
      <c r="T21" s="51">
        <v>0</v>
      </c>
      <c r="U21" s="51">
        <f t="shared" si="6"/>
        <v>48</v>
      </c>
      <c r="V21" s="51">
        <v>48</v>
      </c>
      <c r="W21" s="51">
        <v>0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1</v>
      </c>
      <c r="AD21" s="51">
        <v>1</v>
      </c>
      <c r="AE21" s="51">
        <v>0</v>
      </c>
      <c r="AF21" s="51">
        <v>0</v>
      </c>
      <c r="AG21" s="51">
        <v>8</v>
      </c>
      <c r="AH21" s="51">
        <v>5</v>
      </c>
    </row>
    <row r="22" spans="1:34" ht="13.5">
      <c r="A22" s="26" t="s">
        <v>114</v>
      </c>
      <c r="B22" s="49" t="s">
        <v>145</v>
      </c>
      <c r="C22" s="50" t="s">
        <v>146</v>
      </c>
      <c r="D22" s="51">
        <f t="shared" si="0"/>
        <v>435</v>
      </c>
      <c r="E22" s="51">
        <v>337</v>
      </c>
      <c r="F22" s="51">
        <v>98</v>
      </c>
      <c r="G22" s="51">
        <f t="shared" si="1"/>
        <v>435</v>
      </c>
      <c r="H22" s="51">
        <f t="shared" si="2"/>
        <v>396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268</v>
      </c>
      <c r="N22" s="51">
        <v>268</v>
      </c>
      <c r="O22" s="51">
        <v>0</v>
      </c>
      <c r="P22" s="51">
        <v>0</v>
      </c>
      <c r="Q22" s="51">
        <f t="shared" si="5"/>
        <v>18</v>
      </c>
      <c r="R22" s="51">
        <v>18</v>
      </c>
      <c r="S22" s="51">
        <v>0</v>
      </c>
      <c r="T22" s="51">
        <v>0</v>
      </c>
      <c r="U22" s="51">
        <f t="shared" si="6"/>
        <v>106</v>
      </c>
      <c r="V22" s="51">
        <v>106</v>
      </c>
      <c r="W22" s="51">
        <v>0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4</v>
      </c>
      <c r="AD22" s="51">
        <v>4</v>
      </c>
      <c r="AE22" s="51">
        <v>0</v>
      </c>
      <c r="AF22" s="51">
        <v>0</v>
      </c>
      <c r="AG22" s="51">
        <v>39</v>
      </c>
      <c r="AH22" s="51">
        <v>26</v>
      </c>
    </row>
    <row r="23" spans="1:34" ht="13.5">
      <c r="A23" s="26" t="s">
        <v>114</v>
      </c>
      <c r="B23" s="49" t="s">
        <v>147</v>
      </c>
      <c r="C23" s="50" t="s">
        <v>148</v>
      </c>
      <c r="D23" s="51">
        <f t="shared" si="0"/>
        <v>1051</v>
      </c>
      <c r="E23" s="51">
        <v>789</v>
      </c>
      <c r="F23" s="51">
        <v>262</v>
      </c>
      <c r="G23" s="51">
        <f t="shared" si="1"/>
        <v>1051</v>
      </c>
      <c r="H23" s="51">
        <f t="shared" si="2"/>
        <v>1050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845</v>
      </c>
      <c r="N23" s="51">
        <v>0</v>
      </c>
      <c r="O23" s="51">
        <v>845</v>
      </c>
      <c r="P23" s="51">
        <v>0</v>
      </c>
      <c r="Q23" s="51">
        <f t="shared" si="5"/>
        <v>101</v>
      </c>
      <c r="R23" s="51">
        <v>0</v>
      </c>
      <c r="S23" s="51">
        <v>101</v>
      </c>
      <c r="T23" s="51">
        <v>0</v>
      </c>
      <c r="U23" s="51">
        <f t="shared" si="6"/>
        <v>77</v>
      </c>
      <c r="V23" s="51">
        <v>0</v>
      </c>
      <c r="W23" s="51">
        <v>77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27</v>
      </c>
      <c r="AD23" s="51">
        <v>0</v>
      </c>
      <c r="AE23" s="51">
        <v>27</v>
      </c>
      <c r="AF23" s="51">
        <v>0</v>
      </c>
      <c r="AG23" s="51">
        <v>1</v>
      </c>
      <c r="AH23" s="51">
        <v>2</v>
      </c>
    </row>
    <row r="24" spans="1:34" ht="13.5">
      <c r="A24" s="26" t="s">
        <v>114</v>
      </c>
      <c r="B24" s="49" t="s">
        <v>149</v>
      </c>
      <c r="C24" s="50" t="s">
        <v>150</v>
      </c>
      <c r="D24" s="51">
        <f t="shared" si="0"/>
        <v>1663</v>
      </c>
      <c r="E24" s="51">
        <v>1152</v>
      </c>
      <c r="F24" s="51">
        <v>511</v>
      </c>
      <c r="G24" s="51">
        <f t="shared" si="1"/>
        <v>1663</v>
      </c>
      <c r="H24" s="51">
        <f t="shared" si="2"/>
        <v>1519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1172</v>
      </c>
      <c r="N24" s="51">
        <v>1091</v>
      </c>
      <c r="O24" s="51">
        <v>0</v>
      </c>
      <c r="P24" s="51">
        <v>81</v>
      </c>
      <c r="Q24" s="51">
        <f t="shared" si="5"/>
        <v>190</v>
      </c>
      <c r="R24" s="51">
        <v>190</v>
      </c>
      <c r="S24" s="51">
        <v>0</v>
      </c>
      <c r="T24" s="51">
        <v>0</v>
      </c>
      <c r="U24" s="51">
        <f t="shared" si="6"/>
        <v>107</v>
      </c>
      <c r="V24" s="51">
        <v>107</v>
      </c>
      <c r="W24" s="51">
        <v>0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50</v>
      </c>
      <c r="AD24" s="51">
        <v>50</v>
      </c>
      <c r="AE24" s="51">
        <v>0</v>
      </c>
      <c r="AF24" s="51">
        <v>0</v>
      </c>
      <c r="AG24" s="51">
        <v>144</v>
      </c>
      <c r="AH24" s="51">
        <v>32</v>
      </c>
    </row>
    <row r="25" spans="1:34" ht="13.5">
      <c r="A25" s="26" t="s">
        <v>114</v>
      </c>
      <c r="B25" s="49" t="s">
        <v>151</v>
      </c>
      <c r="C25" s="50" t="s">
        <v>152</v>
      </c>
      <c r="D25" s="51">
        <f t="shared" si="0"/>
        <v>2221</v>
      </c>
      <c r="E25" s="51">
        <v>1439</v>
      </c>
      <c r="F25" s="51">
        <v>782</v>
      </c>
      <c r="G25" s="51">
        <f t="shared" si="1"/>
        <v>2221</v>
      </c>
      <c r="H25" s="51">
        <f t="shared" si="2"/>
        <v>1885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1446</v>
      </c>
      <c r="N25" s="51">
        <v>1382</v>
      </c>
      <c r="O25" s="51">
        <v>0</v>
      </c>
      <c r="P25" s="51">
        <v>64</v>
      </c>
      <c r="Q25" s="51">
        <f t="shared" si="5"/>
        <v>238</v>
      </c>
      <c r="R25" s="51">
        <v>238</v>
      </c>
      <c r="S25" s="51">
        <v>0</v>
      </c>
      <c r="T25" s="51">
        <v>0</v>
      </c>
      <c r="U25" s="51">
        <f t="shared" si="6"/>
        <v>138</v>
      </c>
      <c r="V25" s="51">
        <v>138</v>
      </c>
      <c r="W25" s="51">
        <v>0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63</v>
      </c>
      <c r="AD25" s="51">
        <v>63</v>
      </c>
      <c r="AE25" s="51">
        <v>0</v>
      </c>
      <c r="AF25" s="51">
        <v>0</v>
      </c>
      <c r="AG25" s="51">
        <v>336</v>
      </c>
      <c r="AH25" s="51">
        <v>41</v>
      </c>
    </row>
    <row r="26" spans="1:34" ht="13.5">
      <c r="A26" s="26" t="s">
        <v>114</v>
      </c>
      <c r="B26" s="49" t="s">
        <v>153</v>
      </c>
      <c r="C26" s="50" t="s">
        <v>154</v>
      </c>
      <c r="D26" s="51">
        <f t="shared" si="0"/>
        <v>1781</v>
      </c>
      <c r="E26" s="51">
        <v>1226</v>
      </c>
      <c r="F26" s="51">
        <v>555</v>
      </c>
      <c r="G26" s="51">
        <f t="shared" si="1"/>
        <v>1781</v>
      </c>
      <c r="H26" s="51">
        <f t="shared" si="2"/>
        <v>1613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1200</v>
      </c>
      <c r="N26" s="51">
        <v>0</v>
      </c>
      <c r="O26" s="51">
        <v>1166</v>
      </c>
      <c r="P26" s="51">
        <v>34</v>
      </c>
      <c r="Q26" s="51">
        <f t="shared" si="5"/>
        <v>246</v>
      </c>
      <c r="R26" s="51">
        <v>0</v>
      </c>
      <c r="S26" s="51">
        <v>246</v>
      </c>
      <c r="T26" s="51">
        <v>0</v>
      </c>
      <c r="U26" s="51">
        <f t="shared" si="6"/>
        <v>101</v>
      </c>
      <c r="V26" s="51">
        <v>0</v>
      </c>
      <c r="W26" s="51">
        <v>101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66</v>
      </c>
      <c r="AD26" s="51">
        <v>0</v>
      </c>
      <c r="AE26" s="51">
        <v>66</v>
      </c>
      <c r="AF26" s="51">
        <v>0</v>
      </c>
      <c r="AG26" s="51">
        <v>168</v>
      </c>
      <c r="AH26" s="51">
        <v>18</v>
      </c>
    </row>
    <row r="27" spans="1:34" ht="13.5">
      <c r="A27" s="26" t="s">
        <v>114</v>
      </c>
      <c r="B27" s="49" t="s">
        <v>155</v>
      </c>
      <c r="C27" s="50" t="s">
        <v>156</v>
      </c>
      <c r="D27" s="51">
        <f t="shared" si="0"/>
        <v>883</v>
      </c>
      <c r="E27" s="51">
        <v>570</v>
      </c>
      <c r="F27" s="51">
        <v>313</v>
      </c>
      <c r="G27" s="51">
        <f t="shared" si="1"/>
        <v>883</v>
      </c>
      <c r="H27" s="51">
        <f t="shared" si="2"/>
        <v>759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574</v>
      </c>
      <c r="N27" s="51">
        <v>0</v>
      </c>
      <c r="O27" s="51">
        <v>554</v>
      </c>
      <c r="P27" s="51">
        <v>20</v>
      </c>
      <c r="Q27" s="51">
        <f t="shared" si="5"/>
        <v>88</v>
      </c>
      <c r="R27" s="51">
        <v>0</v>
      </c>
      <c r="S27" s="51">
        <v>88</v>
      </c>
      <c r="T27" s="51">
        <v>0</v>
      </c>
      <c r="U27" s="51">
        <f t="shared" si="6"/>
        <v>61</v>
      </c>
      <c r="V27" s="51">
        <v>0</v>
      </c>
      <c r="W27" s="51">
        <v>61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36</v>
      </c>
      <c r="AD27" s="51">
        <v>0</v>
      </c>
      <c r="AE27" s="51">
        <v>36</v>
      </c>
      <c r="AF27" s="51">
        <v>0</v>
      </c>
      <c r="AG27" s="51">
        <v>124</v>
      </c>
      <c r="AH27" s="51">
        <v>6</v>
      </c>
    </row>
    <row r="28" spans="1:34" ht="13.5">
      <c r="A28" s="26" t="s">
        <v>114</v>
      </c>
      <c r="B28" s="49" t="s">
        <v>157</v>
      </c>
      <c r="C28" s="50" t="s">
        <v>158</v>
      </c>
      <c r="D28" s="51">
        <f t="shared" si="0"/>
        <v>1328</v>
      </c>
      <c r="E28" s="51">
        <v>954</v>
      </c>
      <c r="F28" s="51">
        <v>374</v>
      </c>
      <c r="G28" s="51">
        <f t="shared" si="1"/>
        <v>1328</v>
      </c>
      <c r="H28" s="51">
        <f t="shared" si="2"/>
        <v>1271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993</v>
      </c>
      <c r="N28" s="51">
        <v>0</v>
      </c>
      <c r="O28" s="51">
        <v>933</v>
      </c>
      <c r="P28" s="51">
        <v>60</v>
      </c>
      <c r="Q28" s="51">
        <f t="shared" si="5"/>
        <v>141</v>
      </c>
      <c r="R28" s="51">
        <v>141</v>
      </c>
      <c r="S28" s="51">
        <v>0</v>
      </c>
      <c r="T28" s="51">
        <v>0</v>
      </c>
      <c r="U28" s="51">
        <f t="shared" si="6"/>
        <v>99</v>
      </c>
      <c r="V28" s="51">
        <v>99</v>
      </c>
      <c r="W28" s="51">
        <v>0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38</v>
      </c>
      <c r="AD28" s="51">
        <v>38</v>
      </c>
      <c r="AE28" s="51">
        <v>0</v>
      </c>
      <c r="AF28" s="51">
        <v>0</v>
      </c>
      <c r="AG28" s="51">
        <v>57</v>
      </c>
      <c r="AH28" s="51">
        <v>29</v>
      </c>
    </row>
    <row r="29" spans="1:34" ht="13.5">
      <c r="A29" s="26" t="s">
        <v>114</v>
      </c>
      <c r="B29" s="49" t="s">
        <v>159</v>
      </c>
      <c r="C29" s="50" t="s">
        <v>160</v>
      </c>
      <c r="D29" s="51">
        <f t="shared" si="0"/>
        <v>6621</v>
      </c>
      <c r="E29" s="51">
        <v>5372</v>
      </c>
      <c r="F29" s="51">
        <v>1249</v>
      </c>
      <c r="G29" s="51">
        <f t="shared" si="1"/>
        <v>6621</v>
      </c>
      <c r="H29" s="51">
        <f t="shared" si="2"/>
        <v>6269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5153</v>
      </c>
      <c r="N29" s="51">
        <v>0</v>
      </c>
      <c r="O29" s="51">
        <v>4257</v>
      </c>
      <c r="P29" s="51">
        <v>896</v>
      </c>
      <c r="Q29" s="51">
        <f t="shared" si="5"/>
        <v>93</v>
      </c>
      <c r="R29" s="51">
        <v>0</v>
      </c>
      <c r="S29" s="51">
        <v>92</v>
      </c>
      <c r="T29" s="51">
        <v>1</v>
      </c>
      <c r="U29" s="51">
        <f t="shared" si="6"/>
        <v>652</v>
      </c>
      <c r="V29" s="51">
        <v>0</v>
      </c>
      <c r="W29" s="51">
        <v>652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371</v>
      </c>
      <c r="AD29" s="51">
        <v>0</v>
      </c>
      <c r="AE29" s="51">
        <v>371</v>
      </c>
      <c r="AF29" s="51">
        <v>0</v>
      </c>
      <c r="AG29" s="51">
        <v>352</v>
      </c>
      <c r="AH29" s="51">
        <v>0</v>
      </c>
    </row>
    <row r="30" spans="1:34" ht="13.5">
      <c r="A30" s="26" t="s">
        <v>114</v>
      </c>
      <c r="B30" s="49" t="s">
        <v>161</v>
      </c>
      <c r="C30" s="50" t="s">
        <v>162</v>
      </c>
      <c r="D30" s="51">
        <f t="shared" si="0"/>
        <v>7360</v>
      </c>
      <c r="E30" s="51">
        <v>6353</v>
      </c>
      <c r="F30" s="51">
        <v>1007</v>
      </c>
      <c r="G30" s="51">
        <f t="shared" si="1"/>
        <v>7360</v>
      </c>
      <c r="H30" s="51">
        <f t="shared" si="2"/>
        <v>7097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5210</v>
      </c>
      <c r="N30" s="51">
        <v>4540</v>
      </c>
      <c r="O30" s="51">
        <v>0</v>
      </c>
      <c r="P30" s="51">
        <v>670</v>
      </c>
      <c r="Q30" s="51">
        <f t="shared" si="5"/>
        <v>478</v>
      </c>
      <c r="R30" s="51">
        <v>478</v>
      </c>
      <c r="S30" s="51">
        <v>0</v>
      </c>
      <c r="T30" s="51">
        <v>0</v>
      </c>
      <c r="U30" s="51">
        <f t="shared" si="6"/>
        <v>549</v>
      </c>
      <c r="V30" s="51">
        <v>549</v>
      </c>
      <c r="W30" s="51">
        <v>0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860</v>
      </c>
      <c r="AD30" s="51">
        <v>786</v>
      </c>
      <c r="AE30" s="51">
        <v>0</v>
      </c>
      <c r="AF30" s="51">
        <v>74</v>
      </c>
      <c r="AG30" s="51">
        <v>263</v>
      </c>
      <c r="AH30" s="51">
        <v>0</v>
      </c>
    </row>
    <row r="31" spans="1:34" ht="13.5">
      <c r="A31" s="26" t="s">
        <v>114</v>
      </c>
      <c r="B31" s="49" t="s">
        <v>163</v>
      </c>
      <c r="C31" s="50" t="s">
        <v>164</v>
      </c>
      <c r="D31" s="51">
        <f t="shared" si="0"/>
        <v>10841</v>
      </c>
      <c r="E31" s="51">
        <v>9905</v>
      </c>
      <c r="F31" s="51">
        <v>936</v>
      </c>
      <c r="G31" s="51">
        <f t="shared" si="1"/>
        <v>10841</v>
      </c>
      <c r="H31" s="51">
        <f t="shared" si="2"/>
        <v>10487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7844</v>
      </c>
      <c r="N31" s="51">
        <v>6908</v>
      </c>
      <c r="O31" s="51">
        <v>0</v>
      </c>
      <c r="P31" s="51">
        <v>936</v>
      </c>
      <c r="Q31" s="51">
        <f t="shared" si="5"/>
        <v>954</v>
      </c>
      <c r="R31" s="51">
        <v>954</v>
      </c>
      <c r="S31" s="51">
        <v>0</v>
      </c>
      <c r="T31" s="51">
        <v>0</v>
      </c>
      <c r="U31" s="51">
        <f t="shared" si="6"/>
        <v>1689</v>
      </c>
      <c r="V31" s="51">
        <v>1689</v>
      </c>
      <c r="W31" s="51">
        <v>0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0</v>
      </c>
      <c r="AD31" s="51">
        <v>0</v>
      </c>
      <c r="AE31" s="51">
        <v>0</v>
      </c>
      <c r="AF31" s="51">
        <v>0</v>
      </c>
      <c r="AG31" s="51">
        <v>354</v>
      </c>
      <c r="AH31" s="51">
        <v>252</v>
      </c>
    </row>
    <row r="32" spans="1:34" ht="13.5">
      <c r="A32" s="26" t="s">
        <v>114</v>
      </c>
      <c r="B32" s="49" t="s">
        <v>165</v>
      </c>
      <c r="C32" s="50" t="s">
        <v>166</v>
      </c>
      <c r="D32" s="51">
        <f t="shared" si="0"/>
        <v>4860</v>
      </c>
      <c r="E32" s="51">
        <v>4161</v>
      </c>
      <c r="F32" s="51">
        <v>699</v>
      </c>
      <c r="G32" s="51">
        <f t="shared" si="1"/>
        <v>4860</v>
      </c>
      <c r="H32" s="51">
        <f t="shared" si="2"/>
        <v>4814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3838</v>
      </c>
      <c r="N32" s="51">
        <v>0</v>
      </c>
      <c r="O32" s="51">
        <v>3185</v>
      </c>
      <c r="P32" s="51">
        <v>653</v>
      </c>
      <c r="Q32" s="51">
        <f t="shared" si="5"/>
        <v>429</v>
      </c>
      <c r="R32" s="51">
        <v>0</v>
      </c>
      <c r="S32" s="51">
        <v>429</v>
      </c>
      <c r="T32" s="51">
        <v>0</v>
      </c>
      <c r="U32" s="51">
        <f t="shared" si="6"/>
        <v>294</v>
      </c>
      <c r="V32" s="51">
        <v>0</v>
      </c>
      <c r="W32" s="51">
        <v>294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253</v>
      </c>
      <c r="AD32" s="51">
        <v>0</v>
      </c>
      <c r="AE32" s="51">
        <v>253</v>
      </c>
      <c r="AF32" s="51">
        <v>0</v>
      </c>
      <c r="AG32" s="51">
        <v>46</v>
      </c>
      <c r="AH32" s="51">
        <v>0</v>
      </c>
    </row>
    <row r="33" spans="1:34" ht="13.5">
      <c r="A33" s="26" t="s">
        <v>114</v>
      </c>
      <c r="B33" s="49" t="s">
        <v>167</v>
      </c>
      <c r="C33" s="50" t="s">
        <v>168</v>
      </c>
      <c r="D33" s="51">
        <f t="shared" si="0"/>
        <v>3375</v>
      </c>
      <c r="E33" s="51">
        <v>2266</v>
      </c>
      <c r="F33" s="51">
        <v>1109</v>
      </c>
      <c r="G33" s="51">
        <f t="shared" si="1"/>
        <v>3375</v>
      </c>
      <c r="H33" s="51">
        <f t="shared" si="2"/>
        <v>3375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2705</v>
      </c>
      <c r="N33" s="51">
        <v>1633</v>
      </c>
      <c r="O33" s="51">
        <v>0</v>
      </c>
      <c r="P33" s="51">
        <v>1072</v>
      </c>
      <c r="Q33" s="51">
        <f t="shared" si="5"/>
        <v>77</v>
      </c>
      <c r="R33" s="51">
        <v>60</v>
      </c>
      <c r="S33" s="51">
        <v>0</v>
      </c>
      <c r="T33" s="51">
        <v>17</v>
      </c>
      <c r="U33" s="51">
        <f t="shared" si="6"/>
        <v>491</v>
      </c>
      <c r="V33" s="51">
        <v>471</v>
      </c>
      <c r="W33" s="51">
        <v>0</v>
      </c>
      <c r="X33" s="51">
        <v>20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102</v>
      </c>
      <c r="AD33" s="51">
        <v>102</v>
      </c>
      <c r="AE33" s="51">
        <v>0</v>
      </c>
      <c r="AF33" s="51">
        <v>0</v>
      </c>
      <c r="AG33" s="51">
        <v>0</v>
      </c>
      <c r="AH33" s="51">
        <v>160</v>
      </c>
    </row>
    <row r="34" spans="1:34" ht="13.5">
      <c r="A34" s="26" t="s">
        <v>114</v>
      </c>
      <c r="B34" s="49" t="s">
        <v>169</v>
      </c>
      <c r="C34" s="50" t="s">
        <v>96</v>
      </c>
      <c r="D34" s="51">
        <f t="shared" si="0"/>
        <v>2448</v>
      </c>
      <c r="E34" s="51">
        <v>1667</v>
      </c>
      <c r="F34" s="51">
        <v>781</v>
      </c>
      <c r="G34" s="51">
        <f t="shared" si="1"/>
        <v>2448</v>
      </c>
      <c r="H34" s="51">
        <f t="shared" si="2"/>
        <v>2448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1889</v>
      </c>
      <c r="N34" s="51">
        <v>0</v>
      </c>
      <c r="O34" s="51">
        <v>1140</v>
      </c>
      <c r="P34" s="51">
        <v>749</v>
      </c>
      <c r="Q34" s="51">
        <f t="shared" si="5"/>
        <v>59</v>
      </c>
      <c r="R34" s="51">
        <v>0</v>
      </c>
      <c r="S34" s="51">
        <v>46</v>
      </c>
      <c r="T34" s="51">
        <v>13</v>
      </c>
      <c r="U34" s="51">
        <f t="shared" si="6"/>
        <v>366</v>
      </c>
      <c r="V34" s="51">
        <v>3</v>
      </c>
      <c r="W34" s="51">
        <v>344</v>
      </c>
      <c r="X34" s="51">
        <v>19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134</v>
      </c>
      <c r="AD34" s="51">
        <v>0</v>
      </c>
      <c r="AE34" s="51">
        <v>134</v>
      </c>
      <c r="AF34" s="51">
        <v>0</v>
      </c>
      <c r="AG34" s="51">
        <v>0</v>
      </c>
      <c r="AH34" s="51">
        <v>94</v>
      </c>
    </row>
    <row r="35" spans="1:34" ht="13.5">
      <c r="A35" s="26" t="s">
        <v>114</v>
      </c>
      <c r="B35" s="49" t="s">
        <v>170</v>
      </c>
      <c r="C35" s="50" t="s">
        <v>171</v>
      </c>
      <c r="D35" s="51">
        <f t="shared" si="0"/>
        <v>1855</v>
      </c>
      <c r="E35" s="51">
        <v>958</v>
      </c>
      <c r="F35" s="51">
        <v>897</v>
      </c>
      <c r="G35" s="51">
        <f t="shared" si="1"/>
        <v>1855</v>
      </c>
      <c r="H35" s="51">
        <f t="shared" si="2"/>
        <v>1455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1221</v>
      </c>
      <c r="N35" s="51">
        <v>0</v>
      </c>
      <c r="O35" s="51">
        <v>737</v>
      </c>
      <c r="P35" s="51">
        <v>484</v>
      </c>
      <c r="Q35" s="51">
        <f t="shared" si="5"/>
        <v>23</v>
      </c>
      <c r="R35" s="51">
        <v>0</v>
      </c>
      <c r="S35" s="51">
        <v>18</v>
      </c>
      <c r="T35" s="51">
        <v>5</v>
      </c>
      <c r="U35" s="51">
        <f t="shared" si="6"/>
        <v>211</v>
      </c>
      <c r="V35" s="51">
        <v>121</v>
      </c>
      <c r="W35" s="51">
        <v>82</v>
      </c>
      <c r="X35" s="51">
        <v>8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0</v>
      </c>
      <c r="AD35" s="51">
        <v>0</v>
      </c>
      <c r="AE35" s="51">
        <v>0</v>
      </c>
      <c r="AF35" s="51">
        <v>0</v>
      </c>
      <c r="AG35" s="51">
        <v>400</v>
      </c>
      <c r="AH35" s="51">
        <v>202</v>
      </c>
    </row>
    <row r="36" spans="1:34" ht="13.5">
      <c r="A36" s="26" t="s">
        <v>114</v>
      </c>
      <c r="B36" s="49" t="s">
        <v>172</v>
      </c>
      <c r="C36" s="50" t="s">
        <v>173</v>
      </c>
      <c r="D36" s="51">
        <f t="shared" si="0"/>
        <v>2037</v>
      </c>
      <c r="E36" s="51">
        <v>1348</v>
      </c>
      <c r="F36" s="51">
        <v>689</v>
      </c>
      <c r="G36" s="51">
        <f t="shared" si="1"/>
        <v>2037</v>
      </c>
      <c r="H36" s="51">
        <f t="shared" si="2"/>
        <v>2037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1679</v>
      </c>
      <c r="N36" s="51">
        <v>1014</v>
      </c>
      <c r="O36" s="51">
        <v>0</v>
      </c>
      <c r="P36" s="51">
        <v>665</v>
      </c>
      <c r="Q36" s="51">
        <f t="shared" si="5"/>
        <v>17</v>
      </c>
      <c r="R36" s="51">
        <v>13</v>
      </c>
      <c r="S36" s="51">
        <v>0</v>
      </c>
      <c r="T36" s="51">
        <v>4</v>
      </c>
      <c r="U36" s="51">
        <f t="shared" si="6"/>
        <v>238</v>
      </c>
      <c r="V36" s="51">
        <v>87</v>
      </c>
      <c r="W36" s="51">
        <v>131</v>
      </c>
      <c r="X36" s="51">
        <v>20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103</v>
      </c>
      <c r="AD36" s="51">
        <v>103</v>
      </c>
      <c r="AE36" s="51">
        <v>0</v>
      </c>
      <c r="AF36" s="51">
        <v>0</v>
      </c>
      <c r="AG36" s="51">
        <v>0</v>
      </c>
      <c r="AH36" s="51">
        <v>281</v>
      </c>
    </row>
    <row r="37" spans="1:34" ht="13.5">
      <c r="A37" s="26" t="s">
        <v>114</v>
      </c>
      <c r="B37" s="49" t="s">
        <v>174</v>
      </c>
      <c r="C37" s="50" t="s">
        <v>175</v>
      </c>
      <c r="D37" s="51">
        <f t="shared" si="0"/>
        <v>2170</v>
      </c>
      <c r="E37" s="51">
        <v>1436</v>
      </c>
      <c r="F37" s="51">
        <v>734</v>
      </c>
      <c r="G37" s="51">
        <f t="shared" si="1"/>
        <v>2170</v>
      </c>
      <c r="H37" s="51">
        <f t="shared" si="2"/>
        <v>2170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1772</v>
      </c>
      <c r="N37" s="51">
        <v>1070</v>
      </c>
      <c r="O37" s="51">
        <v>0</v>
      </c>
      <c r="P37" s="51">
        <v>702</v>
      </c>
      <c r="Q37" s="51">
        <f t="shared" si="5"/>
        <v>55</v>
      </c>
      <c r="R37" s="51">
        <v>43</v>
      </c>
      <c r="S37" s="51">
        <v>0</v>
      </c>
      <c r="T37" s="51">
        <v>12</v>
      </c>
      <c r="U37" s="51">
        <f t="shared" si="6"/>
        <v>277</v>
      </c>
      <c r="V37" s="51">
        <v>257</v>
      </c>
      <c r="W37" s="51">
        <v>0</v>
      </c>
      <c r="X37" s="51">
        <v>20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66</v>
      </c>
      <c r="AD37" s="51">
        <v>0</v>
      </c>
      <c r="AE37" s="51">
        <v>66</v>
      </c>
      <c r="AF37" s="51">
        <v>0</v>
      </c>
      <c r="AG37" s="51">
        <v>0</v>
      </c>
      <c r="AH37" s="51">
        <v>358</v>
      </c>
    </row>
    <row r="38" spans="1:34" ht="13.5">
      <c r="A38" s="26" t="s">
        <v>114</v>
      </c>
      <c r="B38" s="49" t="s">
        <v>176</v>
      </c>
      <c r="C38" s="50" t="s">
        <v>177</v>
      </c>
      <c r="D38" s="51">
        <f t="shared" si="0"/>
        <v>7429</v>
      </c>
      <c r="E38" s="51">
        <v>7349</v>
      </c>
      <c r="F38" s="51">
        <v>80</v>
      </c>
      <c r="G38" s="51">
        <f t="shared" si="1"/>
        <v>7429</v>
      </c>
      <c r="H38" s="51">
        <f t="shared" si="2"/>
        <v>7343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6028</v>
      </c>
      <c r="N38" s="51">
        <v>6028</v>
      </c>
      <c r="O38" s="51">
        <v>0</v>
      </c>
      <c r="P38" s="51">
        <v>0</v>
      </c>
      <c r="Q38" s="51">
        <f t="shared" si="5"/>
        <v>361</v>
      </c>
      <c r="R38" s="51">
        <v>361</v>
      </c>
      <c r="S38" s="51">
        <v>0</v>
      </c>
      <c r="T38" s="51">
        <v>0</v>
      </c>
      <c r="U38" s="51">
        <f t="shared" si="6"/>
        <v>562</v>
      </c>
      <c r="V38" s="51">
        <v>562</v>
      </c>
      <c r="W38" s="51">
        <v>0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392</v>
      </c>
      <c r="AD38" s="51">
        <v>392</v>
      </c>
      <c r="AE38" s="51">
        <v>0</v>
      </c>
      <c r="AF38" s="51">
        <v>0</v>
      </c>
      <c r="AG38" s="51">
        <v>86</v>
      </c>
      <c r="AH38" s="51">
        <v>0</v>
      </c>
    </row>
    <row r="39" spans="1:34" ht="13.5">
      <c r="A39" s="26" t="s">
        <v>114</v>
      </c>
      <c r="B39" s="49" t="s">
        <v>178</v>
      </c>
      <c r="C39" s="50" t="s">
        <v>74</v>
      </c>
      <c r="D39" s="51">
        <f aca="true" t="shared" si="9" ref="D39:D56">E39+F39</f>
        <v>2550</v>
      </c>
      <c r="E39" s="51">
        <v>1703</v>
      </c>
      <c r="F39" s="51">
        <v>847</v>
      </c>
      <c r="G39" s="51">
        <f t="shared" si="1"/>
        <v>2550</v>
      </c>
      <c r="H39" s="51">
        <f t="shared" si="2"/>
        <v>2550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2064</v>
      </c>
      <c r="N39" s="51">
        <v>1246</v>
      </c>
      <c r="O39" s="51">
        <v>0</v>
      </c>
      <c r="P39" s="51">
        <v>818</v>
      </c>
      <c r="Q39" s="51">
        <f t="shared" si="5"/>
        <v>50</v>
      </c>
      <c r="R39" s="51">
        <v>39</v>
      </c>
      <c r="S39" s="51">
        <v>0</v>
      </c>
      <c r="T39" s="51">
        <v>11</v>
      </c>
      <c r="U39" s="51">
        <f t="shared" si="6"/>
        <v>291</v>
      </c>
      <c r="V39" s="51">
        <v>273</v>
      </c>
      <c r="W39" s="51">
        <v>0</v>
      </c>
      <c r="X39" s="51">
        <v>18</v>
      </c>
      <c r="Y39" s="51">
        <f t="shared" si="7"/>
        <v>29</v>
      </c>
      <c r="Z39" s="51">
        <v>29</v>
      </c>
      <c r="AA39" s="51">
        <v>0</v>
      </c>
      <c r="AB39" s="51">
        <v>0</v>
      </c>
      <c r="AC39" s="51">
        <f t="shared" si="8"/>
        <v>116</v>
      </c>
      <c r="AD39" s="51">
        <v>116</v>
      </c>
      <c r="AE39" s="51">
        <v>0</v>
      </c>
      <c r="AF39" s="51">
        <v>0</v>
      </c>
      <c r="AG39" s="51">
        <v>0</v>
      </c>
      <c r="AH39" s="51">
        <v>54</v>
      </c>
    </row>
    <row r="40" spans="1:34" ht="13.5">
      <c r="A40" s="26" t="s">
        <v>114</v>
      </c>
      <c r="B40" s="49" t="s">
        <v>179</v>
      </c>
      <c r="C40" s="50" t="s">
        <v>180</v>
      </c>
      <c r="D40" s="51">
        <f t="shared" si="9"/>
        <v>2854</v>
      </c>
      <c r="E40" s="51">
        <v>2797</v>
      </c>
      <c r="F40" s="51">
        <v>57</v>
      </c>
      <c r="G40" s="51">
        <f t="shared" si="1"/>
        <v>2854</v>
      </c>
      <c r="H40" s="51">
        <f t="shared" si="2"/>
        <v>2658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1909</v>
      </c>
      <c r="N40" s="51">
        <v>1909</v>
      </c>
      <c r="O40" s="51">
        <v>0</v>
      </c>
      <c r="P40" s="51">
        <v>0</v>
      </c>
      <c r="Q40" s="51">
        <f t="shared" si="5"/>
        <v>114</v>
      </c>
      <c r="R40" s="51">
        <v>114</v>
      </c>
      <c r="S40" s="51">
        <v>0</v>
      </c>
      <c r="T40" s="51">
        <v>0</v>
      </c>
      <c r="U40" s="51">
        <f t="shared" si="6"/>
        <v>635</v>
      </c>
      <c r="V40" s="51">
        <v>635</v>
      </c>
      <c r="W40" s="51">
        <v>0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0</v>
      </c>
      <c r="AD40" s="51">
        <v>0</v>
      </c>
      <c r="AE40" s="51">
        <v>0</v>
      </c>
      <c r="AF40" s="51">
        <v>0</v>
      </c>
      <c r="AG40" s="51">
        <v>196</v>
      </c>
      <c r="AH40" s="51">
        <v>180</v>
      </c>
    </row>
    <row r="41" spans="1:34" ht="13.5">
      <c r="A41" s="26" t="s">
        <v>114</v>
      </c>
      <c r="B41" s="49" t="s">
        <v>181</v>
      </c>
      <c r="C41" s="50" t="s">
        <v>182</v>
      </c>
      <c r="D41" s="51">
        <f t="shared" si="9"/>
        <v>193</v>
      </c>
      <c r="E41" s="51">
        <v>127</v>
      </c>
      <c r="F41" s="51">
        <v>66</v>
      </c>
      <c r="G41" s="51">
        <f t="shared" si="1"/>
        <v>193</v>
      </c>
      <c r="H41" s="51">
        <f t="shared" si="2"/>
        <v>193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152</v>
      </c>
      <c r="N41" s="51">
        <v>92</v>
      </c>
      <c r="O41" s="51">
        <v>0</v>
      </c>
      <c r="P41" s="51">
        <v>60</v>
      </c>
      <c r="Q41" s="51">
        <f t="shared" si="5"/>
        <v>12</v>
      </c>
      <c r="R41" s="51">
        <v>9</v>
      </c>
      <c r="S41" s="51">
        <v>0</v>
      </c>
      <c r="T41" s="51">
        <v>3</v>
      </c>
      <c r="U41" s="51">
        <f t="shared" si="6"/>
        <v>29</v>
      </c>
      <c r="V41" s="51">
        <v>26</v>
      </c>
      <c r="W41" s="51">
        <v>0</v>
      </c>
      <c r="X41" s="51">
        <v>3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41</v>
      </c>
    </row>
    <row r="42" spans="1:34" ht="13.5">
      <c r="A42" s="26" t="s">
        <v>114</v>
      </c>
      <c r="B42" s="49" t="s">
        <v>183</v>
      </c>
      <c r="C42" s="50" t="s">
        <v>184</v>
      </c>
      <c r="D42" s="51">
        <f t="shared" si="9"/>
        <v>5514</v>
      </c>
      <c r="E42" s="51">
        <v>4153</v>
      </c>
      <c r="F42" s="51">
        <v>1361</v>
      </c>
      <c r="G42" s="51">
        <f t="shared" si="1"/>
        <v>5514</v>
      </c>
      <c r="H42" s="51">
        <f t="shared" si="2"/>
        <v>4201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3064</v>
      </c>
      <c r="N42" s="51">
        <v>3018</v>
      </c>
      <c r="O42" s="51">
        <v>0</v>
      </c>
      <c r="P42" s="51">
        <v>46</v>
      </c>
      <c r="Q42" s="51">
        <f t="shared" si="5"/>
        <v>200</v>
      </c>
      <c r="R42" s="51">
        <v>199</v>
      </c>
      <c r="S42" s="51">
        <v>0</v>
      </c>
      <c r="T42" s="51">
        <v>1</v>
      </c>
      <c r="U42" s="51">
        <f t="shared" si="6"/>
        <v>934</v>
      </c>
      <c r="V42" s="51">
        <v>933</v>
      </c>
      <c r="W42" s="51">
        <v>0</v>
      </c>
      <c r="X42" s="51">
        <v>1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3</v>
      </c>
      <c r="AD42" s="51">
        <v>3</v>
      </c>
      <c r="AE42" s="51">
        <v>0</v>
      </c>
      <c r="AF42" s="51">
        <v>0</v>
      </c>
      <c r="AG42" s="51">
        <v>1313</v>
      </c>
      <c r="AH42" s="51">
        <v>0</v>
      </c>
    </row>
    <row r="43" spans="1:34" ht="13.5">
      <c r="A43" s="26" t="s">
        <v>114</v>
      </c>
      <c r="B43" s="49" t="s">
        <v>185</v>
      </c>
      <c r="C43" s="50" t="s">
        <v>186</v>
      </c>
      <c r="D43" s="51">
        <f t="shared" si="9"/>
        <v>2159</v>
      </c>
      <c r="E43" s="51">
        <v>1738</v>
      </c>
      <c r="F43" s="51">
        <v>421</v>
      </c>
      <c r="G43" s="51">
        <f t="shared" si="1"/>
        <v>2159</v>
      </c>
      <c r="H43" s="51">
        <f t="shared" si="2"/>
        <v>1756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1284</v>
      </c>
      <c r="N43" s="51">
        <v>1266</v>
      </c>
      <c r="O43" s="51">
        <v>0</v>
      </c>
      <c r="P43" s="51">
        <v>18</v>
      </c>
      <c r="Q43" s="51">
        <f t="shared" si="5"/>
        <v>79</v>
      </c>
      <c r="R43" s="51">
        <v>79</v>
      </c>
      <c r="S43" s="51">
        <v>0</v>
      </c>
      <c r="T43" s="51">
        <v>0</v>
      </c>
      <c r="U43" s="51">
        <f t="shared" si="6"/>
        <v>392</v>
      </c>
      <c r="V43" s="51">
        <v>392</v>
      </c>
      <c r="W43" s="51">
        <v>0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1</v>
      </c>
      <c r="AD43" s="51">
        <v>1</v>
      </c>
      <c r="AE43" s="51">
        <v>0</v>
      </c>
      <c r="AF43" s="51">
        <v>0</v>
      </c>
      <c r="AG43" s="51">
        <v>403</v>
      </c>
      <c r="AH43" s="51">
        <v>51</v>
      </c>
    </row>
    <row r="44" spans="1:34" ht="13.5">
      <c r="A44" s="26" t="s">
        <v>114</v>
      </c>
      <c r="B44" s="49" t="s">
        <v>187</v>
      </c>
      <c r="C44" s="50" t="s">
        <v>188</v>
      </c>
      <c r="D44" s="51">
        <f t="shared" si="9"/>
        <v>1571</v>
      </c>
      <c r="E44" s="51">
        <v>1016</v>
      </c>
      <c r="F44" s="51">
        <v>555</v>
      </c>
      <c r="G44" s="51">
        <f t="shared" si="1"/>
        <v>1571</v>
      </c>
      <c r="H44" s="51">
        <f t="shared" si="2"/>
        <v>1175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869</v>
      </c>
      <c r="N44" s="51">
        <v>712</v>
      </c>
      <c r="O44" s="51">
        <v>0</v>
      </c>
      <c r="P44" s="51">
        <v>157</v>
      </c>
      <c r="Q44" s="51">
        <f t="shared" si="5"/>
        <v>58</v>
      </c>
      <c r="R44" s="51">
        <v>57</v>
      </c>
      <c r="S44" s="51">
        <v>0</v>
      </c>
      <c r="T44" s="51">
        <v>1</v>
      </c>
      <c r="U44" s="51">
        <f t="shared" si="6"/>
        <v>247</v>
      </c>
      <c r="V44" s="51">
        <v>246</v>
      </c>
      <c r="W44" s="51">
        <v>0</v>
      </c>
      <c r="X44" s="51">
        <v>1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1</v>
      </c>
      <c r="AD44" s="51">
        <v>1</v>
      </c>
      <c r="AE44" s="51">
        <v>0</v>
      </c>
      <c r="AF44" s="51">
        <v>0</v>
      </c>
      <c r="AG44" s="51">
        <v>396</v>
      </c>
      <c r="AH44" s="51">
        <v>0</v>
      </c>
    </row>
    <row r="45" spans="1:34" ht="13.5">
      <c r="A45" s="26" t="s">
        <v>114</v>
      </c>
      <c r="B45" s="49" t="s">
        <v>189</v>
      </c>
      <c r="C45" s="50" t="s">
        <v>75</v>
      </c>
      <c r="D45" s="51">
        <f t="shared" si="9"/>
        <v>1753</v>
      </c>
      <c r="E45" s="51">
        <v>1473</v>
      </c>
      <c r="F45" s="51">
        <v>280</v>
      </c>
      <c r="G45" s="51">
        <f t="shared" si="1"/>
        <v>1753</v>
      </c>
      <c r="H45" s="51">
        <f t="shared" si="2"/>
        <v>1483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1129</v>
      </c>
      <c r="N45" s="51">
        <v>1120</v>
      </c>
      <c r="O45" s="51">
        <v>0</v>
      </c>
      <c r="P45" s="51">
        <v>9</v>
      </c>
      <c r="Q45" s="51">
        <f t="shared" si="5"/>
        <v>78</v>
      </c>
      <c r="R45" s="51">
        <v>77</v>
      </c>
      <c r="S45" s="51">
        <v>0</v>
      </c>
      <c r="T45" s="51">
        <v>1</v>
      </c>
      <c r="U45" s="51">
        <f t="shared" si="6"/>
        <v>275</v>
      </c>
      <c r="V45" s="51">
        <v>275</v>
      </c>
      <c r="W45" s="51">
        <v>0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1</v>
      </c>
      <c r="AD45" s="51">
        <v>1</v>
      </c>
      <c r="AE45" s="51">
        <v>0</v>
      </c>
      <c r="AF45" s="51">
        <v>0</v>
      </c>
      <c r="AG45" s="51">
        <v>270</v>
      </c>
      <c r="AH45" s="51">
        <v>28</v>
      </c>
    </row>
    <row r="46" spans="1:34" ht="13.5">
      <c r="A46" s="26" t="s">
        <v>114</v>
      </c>
      <c r="B46" s="49" t="s">
        <v>76</v>
      </c>
      <c r="C46" s="50" t="s">
        <v>77</v>
      </c>
      <c r="D46" s="51">
        <f t="shared" si="9"/>
        <v>95</v>
      </c>
      <c r="E46" s="51">
        <v>89</v>
      </c>
      <c r="F46" s="51">
        <v>6</v>
      </c>
      <c r="G46" s="51">
        <f t="shared" si="1"/>
        <v>95</v>
      </c>
      <c r="H46" s="51">
        <f t="shared" si="2"/>
        <v>95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40</v>
      </c>
      <c r="N46" s="51">
        <v>40</v>
      </c>
      <c r="O46" s="51">
        <v>0</v>
      </c>
      <c r="P46" s="51">
        <v>0</v>
      </c>
      <c r="Q46" s="51">
        <f t="shared" si="5"/>
        <v>6</v>
      </c>
      <c r="R46" s="51">
        <v>6</v>
      </c>
      <c r="S46" s="51">
        <v>0</v>
      </c>
      <c r="T46" s="51">
        <v>0</v>
      </c>
      <c r="U46" s="51">
        <f t="shared" si="6"/>
        <v>37</v>
      </c>
      <c r="V46" s="51">
        <v>37</v>
      </c>
      <c r="W46" s="51">
        <v>0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12</v>
      </c>
      <c r="AD46" s="51">
        <v>12</v>
      </c>
      <c r="AE46" s="51">
        <v>0</v>
      </c>
      <c r="AF46" s="51">
        <v>0</v>
      </c>
      <c r="AG46" s="51">
        <v>0</v>
      </c>
      <c r="AH46" s="51">
        <v>24</v>
      </c>
    </row>
    <row r="47" spans="1:34" ht="13.5">
      <c r="A47" s="26" t="s">
        <v>114</v>
      </c>
      <c r="B47" s="49" t="s">
        <v>78</v>
      </c>
      <c r="C47" s="50" t="s">
        <v>79</v>
      </c>
      <c r="D47" s="51">
        <f t="shared" si="9"/>
        <v>1807</v>
      </c>
      <c r="E47" s="51">
        <v>1474</v>
      </c>
      <c r="F47" s="51">
        <v>333</v>
      </c>
      <c r="G47" s="51">
        <f t="shared" si="1"/>
        <v>1807</v>
      </c>
      <c r="H47" s="51">
        <f t="shared" si="2"/>
        <v>1515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1120</v>
      </c>
      <c r="N47" s="51">
        <v>1088</v>
      </c>
      <c r="O47" s="51">
        <v>0</v>
      </c>
      <c r="P47" s="51">
        <v>32</v>
      </c>
      <c r="Q47" s="51">
        <f t="shared" si="5"/>
        <v>79</v>
      </c>
      <c r="R47" s="51">
        <v>79</v>
      </c>
      <c r="S47" s="51">
        <v>0</v>
      </c>
      <c r="T47" s="51">
        <v>0</v>
      </c>
      <c r="U47" s="51">
        <f t="shared" si="6"/>
        <v>316</v>
      </c>
      <c r="V47" s="51">
        <v>307</v>
      </c>
      <c r="W47" s="51">
        <v>0</v>
      </c>
      <c r="X47" s="51">
        <v>9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0</v>
      </c>
      <c r="AD47" s="51">
        <v>0</v>
      </c>
      <c r="AE47" s="51">
        <v>0</v>
      </c>
      <c r="AF47" s="51">
        <v>0</v>
      </c>
      <c r="AG47" s="51">
        <v>292</v>
      </c>
      <c r="AH47" s="51">
        <v>25</v>
      </c>
    </row>
    <row r="48" spans="1:34" ht="13.5">
      <c r="A48" s="26" t="s">
        <v>114</v>
      </c>
      <c r="B48" s="49" t="s">
        <v>80</v>
      </c>
      <c r="C48" s="50" t="s">
        <v>81</v>
      </c>
      <c r="D48" s="51">
        <f t="shared" si="9"/>
        <v>46</v>
      </c>
      <c r="E48" s="51">
        <v>42</v>
      </c>
      <c r="F48" s="51">
        <v>4</v>
      </c>
      <c r="G48" s="51">
        <f t="shared" si="1"/>
        <v>46</v>
      </c>
      <c r="H48" s="51">
        <f t="shared" si="2"/>
        <v>46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22</v>
      </c>
      <c r="N48" s="51">
        <v>22</v>
      </c>
      <c r="O48" s="51">
        <v>0</v>
      </c>
      <c r="P48" s="51">
        <v>0</v>
      </c>
      <c r="Q48" s="51">
        <f t="shared" si="5"/>
        <v>0</v>
      </c>
      <c r="R48" s="51">
        <v>0</v>
      </c>
      <c r="S48" s="51">
        <v>0</v>
      </c>
      <c r="T48" s="51">
        <v>0</v>
      </c>
      <c r="U48" s="51">
        <f t="shared" si="6"/>
        <v>22</v>
      </c>
      <c r="V48" s="51">
        <v>22</v>
      </c>
      <c r="W48" s="51">
        <v>0</v>
      </c>
      <c r="X48" s="51">
        <v>0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2</v>
      </c>
      <c r="AD48" s="51">
        <v>2</v>
      </c>
      <c r="AE48" s="51">
        <v>0</v>
      </c>
      <c r="AF48" s="51">
        <v>0</v>
      </c>
      <c r="AG48" s="51">
        <v>0</v>
      </c>
      <c r="AH48" s="51">
        <v>26</v>
      </c>
    </row>
    <row r="49" spans="1:34" ht="13.5">
      <c r="A49" s="26" t="s">
        <v>114</v>
      </c>
      <c r="B49" s="49" t="s">
        <v>82</v>
      </c>
      <c r="C49" s="50" t="s">
        <v>83</v>
      </c>
      <c r="D49" s="51">
        <f t="shared" si="9"/>
        <v>1606</v>
      </c>
      <c r="E49" s="51">
        <v>1517</v>
      </c>
      <c r="F49" s="51">
        <v>89</v>
      </c>
      <c r="G49" s="51">
        <f t="shared" si="1"/>
        <v>1606</v>
      </c>
      <c r="H49" s="51">
        <f t="shared" si="2"/>
        <v>1578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1183</v>
      </c>
      <c r="N49" s="51">
        <v>660</v>
      </c>
      <c r="O49" s="51">
        <v>469</v>
      </c>
      <c r="P49" s="51">
        <v>54</v>
      </c>
      <c r="Q49" s="51">
        <f t="shared" si="5"/>
        <v>113</v>
      </c>
      <c r="R49" s="51">
        <v>106</v>
      </c>
      <c r="S49" s="51">
        <v>0</v>
      </c>
      <c r="T49" s="51">
        <v>7</v>
      </c>
      <c r="U49" s="51">
        <f t="shared" si="6"/>
        <v>235</v>
      </c>
      <c r="V49" s="51">
        <v>0</v>
      </c>
      <c r="W49" s="51">
        <v>235</v>
      </c>
      <c r="X49" s="51">
        <v>0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47</v>
      </c>
      <c r="AD49" s="51">
        <v>47</v>
      </c>
      <c r="AE49" s="51">
        <v>0</v>
      </c>
      <c r="AF49" s="51">
        <v>0</v>
      </c>
      <c r="AG49" s="51">
        <v>28</v>
      </c>
      <c r="AH49" s="51">
        <v>75</v>
      </c>
    </row>
    <row r="50" spans="1:34" ht="13.5">
      <c r="A50" s="26" t="s">
        <v>114</v>
      </c>
      <c r="B50" s="49" t="s">
        <v>84</v>
      </c>
      <c r="C50" s="50" t="s">
        <v>30</v>
      </c>
      <c r="D50" s="51">
        <f t="shared" si="9"/>
        <v>1912</v>
      </c>
      <c r="E50" s="51">
        <v>1778</v>
      </c>
      <c r="F50" s="51">
        <v>134</v>
      </c>
      <c r="G50" s="51">
        <f t="shared" si="1"/>
        <v>1912</v>
      </c>
      <c r="H50" s="51">
        <f t="shared" si="2"/>
        <v>1855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1426</v>
      </c>
      <c r="N50" s="51">
        <v>1355</v>
      </c>
      <c r="O50" s="51">
        <v>0</v>
      </c>
      <c r="P50" s="51">
        <v>71</v>
      </c>
      <c r="Q50" s="51">
        <f t="shared" si="5"/>
        <v>145</v>
      </c>
      <c r="R50" s="51">
        <v>0</v>
      </c>
      <c r="S50" s="51">
        <v>139</v>
      </c>
      <c r="T50" s="51">
        <v>6</v>
      </c>
      <c r="U50" s="51">
        <f t="shared" si="6"/>
        <v>258</v>
      </c>
      <c r="V50" s="51">
        <v>0</v>
      </c>
      <c r="W50" s="51">
        <v>258</v>
      </c>
      <c r="X50" s="51">
        <v>0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26</v>
      </c>
      <c r="AD50" s="51">
        <v>26</v>
      </c>
      <c r="AE50" s="51">
        <v>0</v>
      </c>
      <c r="AF50" s="51">
        <v>0</v>
      </c>
      <c r="AG50" s="51">
        <v>57</v>
      </c>
      <c r="AH50" s="51">
        <v>88</v>
      </c>
    </row>
    <row r="51" spans="1:34" ht="13.5">
      <c r="A51" s="26" t="s">
        <v>114</v>
      </c>
      <c r="B51" s="49" t="s">
        <v>85</v>
      </c>
      <c r="C51" s="50" t="s">
        <v>29</v>
      </c>
      <c r="D51" s="51">
        <f t="shared" si="9"/>
        <v>6298</v>
      </c>
      <c r="E51" s="51">
        <v>5013</v>
      </c>
      <c r="F51" s="51">
        <v>1285</v>
      </c>
      <c r="G51" s="51">
        <f t="shared" si="1"/>
        <v>6298</v>
      </c>
      <c r="H51" s="51">
        <f t="shared" si="2"/>
        <v>5913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4923</v>
      </c>
      <c r="N51" s="51">
        <v>4070</v>
      </c>
      <c r="O51" s="51">
        <v>0</v>
      </c>
      <c r="P51" s="51">
        <v>853</v>
      </c>
      <c r="Q51" s="51">
        <f t="shared" si="5"/>
        <v>480</v>
      </c>
      <c r="R51" s="51">
        <v>0</v>
      </c>
      <c r="S51" s="51">
        <v>433</v>
      </c>
      <c r="T51" s="51">
        <v>47</v>
      </c>
      <c r="U51" s="51">
        <f t="shared" si="6"/>
        <v>428</v>
      </c>
      <c r="V51" s="51">
        <v>0</v>
      </c>
      <c r="W51" s="51">
        <v>428</v>
      </c>
      <c r="X51" s="51">
        <v>0</v>
      </c>
      <c r="Y51" s="51">
        <f t="shared" si="7"/>
        <v>0</v>
      </c>
      <c r="Z51" s="51">
        <v>0</v>
      </c>
      <c r="AA51" s="51">
        <v>0</v>
      </c>
      <c r="AB51" s="51">
        <v>0</v>
      </c>
      <c r="AC51" s="51">
        <f t="shared" si="8"/>
        <v>82</v>
      </c>
      <c r="AD51" s="51">
        <v>82</v>
      </c>
      <c r="AE51" s="51">
        <v>0</v>
      </c>
      <c r="AF51" s="51">
        <v>0</v>
      </c>
      <c r="AG51" s="51">
        <v>385</v>
      </c>
      <c r="AH51" s="51">
        <v>8</v>
      </c>
    </row>
    <row r="52" spans="1:34" ht="13.5">
      <c r="A52" s="26" t="s">
        <v>114</v>
      </c>
      <c r="B52" s="49" t="s">
        <v>86</v>
      </c>
      <c r="C52" s="50" t="s">
        <v>32</v>
      </c>
      <c r="D52" s="51">
        <f t="shared" si="9"/>
        <v>1112</v>
      </c>
      <c r="E52" s="51">
        <v>980</v>
      </c>
      <c r="F52" s="51">
        <v>132</v>
      </c>
      <c r="G52" s="51">
        <f t="shared" si="1"/>
        <v>1112</v>
      </c>
      <c r="H52" s="51">
        <f t="shared" si="2"/>
        <v>1090</v>
      </c>
      <c r="I52" s="51">
        <f t="shared" si="3"/>
        <v>0</v>
      </c>
      <c r="J52" s="51">
        <v>0</v>
      </c>
      <c r="K52" s="51">
        <v>0</v>
      </c>
      <c r="L52" s="51">
        <v>0</v>
      </c>
      <c r="M52" s="51">
        <f t="shared" si="4"/>
        <v>735</v>
      </c>
      <c r="N52" s="51">
        <v>625</v>
      </c>
      <c r="O52" s="51">
        <v>0</v>
      </c>
      <c r="P52" s="51">
        <v>110</v>
      </c>
      <c r="Q52" s="51">
        <f t="shared" si="5"/>
        <v>106</v>
      </c>
      <c r="R52" s="51">
        <v>0</v>
      </c>
      <c r="S52" s="51">
        <v>106</v>
      </c>
      <c r="T52" s="51">
        <v>0</v>
      </c>
      <c r="U52" s="51">
        <f t="shared" si="6"/>
        <v>228</v>
      </c>
      <c r="V52" s="51">
        <v>0</v>
      </c>
      <c r="W52" s="51">
        <v>228</v>
      </c>
      <c r="X52" s="51">
        <v>0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21</v>
      </c>
      <c r="AD52" s="51">
        <v>21</v>
      </c>
      <c r="AE52" s="51">
        <v>0</v>
      </c>
      <c r="AF52" s="51">
        <v>0</v>
      </c>
      <c r="AG52" s="51">
        <v>22</v>
      </c>
      <c r="AH52" s="51">
        <v>26</v>
      </c>
    </row>
    <row r="53" spans="1:34" ht="13.5">
      <c r="A53" s="26" t="s">
        <v>114</v>
      </c>
      <c r="B53" s="49" t="s">
        <v>87</v>
      </c>
      <c r="C53" s="50" t="s">
        <v>31</v>
      </c>
      <c r="D53" s="51">
        <f t="shared" si="9"/>
        <v>1416</v>
      </c>
      <c r="E53" s="51">
        <v>1284</v>
      </c>
      <c r="F53" s="51">
        <v>132</v>
      </c>
      <c r="G53" s="51">
        <f t="shared" si="1"/>
        <v>1416</v>
      </c>
      <c r="H53" s="51">
        <f t="shared" si="2"/>
        <v>1377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1051</v>
      </c>
      <c r="N53" s="51">
        <v>971</v>
      </c>
      <c r="O53" s="51">
        <v>0</v>
      </c>
      <c r="P53" s="51">
        <v>80</v>
      </c>
      <c r="Q53" s="51">
        <f t="shared" si="5"/>
        <v>135</v>
      </c>
      <c r="R53" s="51">
        <v>0</v>
      </c>
      <c r="S53" s="51">
        <v>122</v>
      </c>
      <c r="T53" s="51">
        <v>13</v>
      </c>
      <c r="U53" s="51">
        <f t="shared" si="6"/>
        <v>163</v>
      </c>
      <c r="V53" s="51">
        <v>0</v>
      </c>
      <c r="W53" s="51">
        <v>163</v>
      </c>
      <c r="X53" s="51">
        <v>0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28</v>
      </c>
      <c r="AD53" s="51">
        <v>28</v>
      </c>
      <c r="AE53" s="51">
        <v>0</v>
      </c>
      <c r="AF53" s="51">
        <v>0</v>
      </c>
      <c r="AG53" s="51">
        <v>39</v>
      </c>
      <c r="AH53" s="51">
        <v>256</v>
      </c>
    </row>
    <row r="54" spans="1:34" ht="13.5">
      <c r="A54" s="26" t="s">
        <v>114</v>
      </c>
      <c r="B54" s="49" t="s">
        <v>88</v>
      </c>
      <c r="C54" s="50" t="s">
        <v>89</v>
      </c>
      <c r="D54" s="51">
        <f t="shared" si="9"/>
        <v>3117</v>
      </c>
      <c r="E54" s="51">
        <v>2286</v>
      </c>
      <c r="F54" s="51">
        <v>831</v>
      </c>
      <c r="G54" s="51">
        <f t="shared" si="1"/>
        <v>3117</v>
      </c>
      <c r="H54" s="51">
        <f t="shared" si="2"/>
        <v>3079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2512</v>
      </c>
      <c r="N54" s="51">
        <v>1160</v>
      </c>
      <c r="O54" s="51">
        <v>611</v>
      </c>
      <c r="P54" s="51">
        <v>741</v>
      </c>
      <c r="Q54" s="51">
        <f t="shared" si="5"/>
        <v>233</v>
      </c>
      <c r="R54" s="51">
        <v>0</v>
      </c>
      <c r="S54" s="51">
        <v>181</v>
      </c>
      <c r="T54" s="51">
        <v>52</v>
      </c>
      <c r="U54" s="51">
        <f t="shared" si="6"/>
        <v>266</v>
      </c>
      <c r="V54" s="51">
        <v>0</v>
      </c>
      <c r="W54" s="51">
        <v>266</v>
      </c>
      <c r="X54" s="51">
        <v>0</v>
      </c>
      <c r="Y54" s="51">
        <f t="shared" si="7"/>
        <v>0</v>
      </c>
      <c r="Z54" s="51">
        <v>0</v>
      </c>
      <c r="AA54" s="51">
        <v>0</v>
      </c>
      <c r="AB54" s="51">
        <v>0</v>
      </c>
      <c r="AC54" s="51">
        <f t="shared" si="8"/>
        <v>68</v>
      </c>
      <c r="AD54" s="51">
        <v>68</v>
      </c>
      <c r="AE54" s="51">
        <v>0</v>
      </c>
      <c r="AF54" s="51">
        <v>0</v>
      </c>
      <c r="AG54" s="51">
        <v>38</v>
      </c>
      <c r="AH54" s="51">
        <v>163</v>
      </c>
    </row>
    <row r="55" spans="1:34" ht="13.5">
      <c r="A55" s="26" t="s">
        <v>114</v>
      </c>
      <c r="B55" s="49" t="s">
        <v>90</v>
      </c>
      <c r="C55" s="50" t="s">
        <v>91</v>
      </c>
      <c r="D55" s="51">
        <f t="shared" si="9"/>
        <v>452</v>
      </c>
      <c r="E55" s="51">
        <v>452</v>
      </c>
      <c r="F55" s="51">
        <v>0</v>
      </c>
      <c r="G55" s="51">
        <f t="shared" si="1"/>
        <v>452</v>
      </c>
      <c r="H55" s="51">
        <f t="shared" si="2"/>
        <v>446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316</v>
      </c>
      <c r="N55" s="51">
        <v>0</v>
      </c>
      <c r="O55" s="51">
        <v>316</v>
      </c>
      <c r="P55" s="51">
        <v>0</v>
      </c>
      <c r="Q55" s="51">
        <f t="shared" si="5"/>
        <v>41</v>
      </c>
      <c r="R55" s="51">
        <v>0</v>
      </c>
      <c r="S55" s="51">
        <v>41</v>
      </c>
      <c r="T55" s="51">
        <v>0</v>
      </c>
      <c r="U55" s="51">
        <f t="shared" si="6"/>
        <v>77</v>
      </c>
      <c r="V55" s="51">
        <v>0</v>
      </c>
      <c r="W55" s="51">
        <v>77</v>
      </c>
      <c r="X55" s="51">
        <v>0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12</v>
      </c>
      <c r="AD55" s="51">
        <v>0</v>
      </c>
      <c r="AE55" s="51">
        <v>12</v>
      </c>
      <c r="AF55" s="51">
        <v>0</v>
      </c>
      <c r="AG55" s="51">
        <v>6</v>
      </c>
      <c r="AH55" s="51">
        <v>24</v>
      </c>
    </row>
    <row r="56" spans="1:34" ht="13.5">
      <c r="A56" s="26" t="s">
        <v>114</v>
      </c>
      <c r="B56" s="49" t="s">
        <v>92</v>
      </c>
      <c r="C56" s="50" t="s">
        <v>93</v>
      </c>
      <c r="D56" s="51">
        <f t="shared" si="9"/>
        <v>417</v>
      </c>
      <c r="E56" s="51">
        <v>416</v>
      </c>
      <c r="F56" s="51">
        <v>1</v>
      </c>
      <c r="G56" s="51">
        <f t="shared" si="1"/>
        <v>417</v>
      </c>
      <c r="H56" s="51">
        <f t="shared" si="2"/>
        <v>416</v>
      </c>
      <c r="I56" s="51">
        <f t="shared" si="3"/>
        <v>0</v>
      </c>
      <c r="J56" s="51">
        <v>0</v>
      </c>
      <c r="K56" s="51">
        <v>0</v>
      </c>
      <c r="L56" s="51">
        <v>0</v>
      </c>
      <c r="M56" s="51">
        <f t="shared" si="4"/>
        <v>314</v>
      </c>
      <c r="N56" s="51">
        <v>0</v>
      </c>
      <c r="O56" s="51">
        <v>313</v>
      </c>
      <c r="P56" s="51">
        <v>1</v>
      </c>
      <c r="Q56" s="51">
        <f t="shared" si="5"/>
        <v>52</v>
      </c>
      <c r="R56" s="51">
        <v>0</v>
      </c>
      <c r="S56" s="51">
        <v>52</v>
      </c>
      <c r="T56" s="51">
        <v>0</v>
      </c>
      <c r="U56" s="51">
        <f t="shared" si="6"/>
        <v>42</v>
      </c>
      <c r="V56" s="51">
        <v>0</v>
      </c>
      <c r="W56" s="51">
        <v>42</v>
      </c>
      <c r="X56" s="51">
        <v>0</v>
      </c>
      <c r="Y56" s="51">
        <f t="shared" si="7"/>
        <v>0</v>
      </c>
      <c r="Z56" s="51">
        <v>0</v>
      </c>
      <c r="AA56" s="51">
        <v>0</v>
      </c>
      <c r="AB56" s="51">
        <v>0</v>
      </c>
      <c r="AC56" s="51">
        <f t="shared" si="8"/>
        <v>8</v>
      </c>
      <c r="AD56" s="51">
        <v>0</v>
      </c>
      <c r="AE56" s="51">
        <v>8</v>
      </c>
      <c r="AF56" s="51">
        <v>0</v>
      </c>
      <c r="AG56" s="51">
        <v>1</v>
      </c>
      <c r="AH56" s="51">
        <v>296</v>
      </c>
    </row>
    <row r="57" spans="1:34" ht="13.5">
      <c r="A57" s="79" t="s">
        <v>195</v>
      </c>
      <c r="B57" s="80"/>
      <c r="C57" s="81"/>
      <c r="D57" s="51">
        <f aca="true" t="shared" si="10" ref="D57:AH57">SUM(D7:D56)</f>
        <v>305617</v>
      </c>
      <c r="E57" s="51">
        <f t="shared" si="10"/>
        <v>213232</v>
      </c>
      <c r="F57" s="51">
        <f t="shared" si="10"/>
        <v>92385</v>
      </c>
      <c r="G57" s="51">
        <f t="shared" si="10"/>
        <v>305617</v>
      </c>
      <c r="H57" s="51">
        <f t="shared" si="10"/>
        <v>290339</v>
      </c>
      <c r="I57" s="51">
        <f t="shared" si="10"/>
        <v>0</v>
      </c>
      <c r="J57" s="51">
        <f t="shared" si="10"/>
        <v>0</v>
      </c>
      <c r="K57" s="51">
        <f t="shared" si="10"/>
        <v>0</v>
      </c>
      <c r="L57" s="51">
        <f t="shared" si="10"/>
        <v>0</v>
      </c>
      <c r="M57" s="51">
        <f t="shared" si="10"/>
        <v>230287</v>
      </c>
      <c r="N57" s="51">
        <f t="shared" si="10"/>
        <v>143674</v>
      </c>
      <c r="O57" s="51">
        <f t="shared" si="10"/>
        <v>15672</v>
      </c>
      <c r="P57" s="51">
        <f t="shared" si="10"/>
        <v>70941</v>
      </c>
      <c r="Q57" s="51">
        <f t="shared" si="10"/>
        <v>25831</v>
      </c>
      <c r="R57" s="51">
        <f t="shared" si="10"/>
        <v>18356</v>
      </c>
      <c r="S57" s="51">
        <f t="shared" si="10"/>
        <v>2309</v>
      </c>
      <c r="T57" s="51">
        <f t="shared" si="10"/>
        <v>5166</v>
      </c>
      <c r="U57" s="51">
        <f t="shared" si="10"/>
        <v>28304</v>
      </c>
      <c r="V57" s="51">
        <f t="shared" si="10"/>
        <v>24670</v>
      </c>
      <c r="W57" s="51">
        <f t="shared" si="10"/>
        <v>3515</v>
      </c>
      <c r="X57" s="51">
        <f t="shared" si="10"/>
        <v>119</v>
      </c>
      <c r="Y57" s="51">
        <f t="shared" si="10"/>
        <v>74</v>
      </c>
      <c r="Z57" s="51">
        <f t="shared" si="10"/>
        <v>74</v>
      </c>
      <c r="AA57" s="51">
        <f t="shared" si="10"/>
        <v>0</v>
      </c>
      <c r="AB57" s="51">
        <f t="shared" si="10"/>
        <v>0</v>
      </c>
      <c r="AC57" s="51">
        <f t="shared" si="10"/>
        <v>5843</v>
      </c>
      <c r="AD57" s="51">
        <f t="shared" si="10"/>
        <v>4796</v>
      </c>
      <c r="AE57" s="51">
        <f t="shared" si="10"/>
        <v>973</v>
      </c>
      <c r="AF57" s="51">
        <f t="shared" si="10"/>
        <v>74</v>
      </c>
      <c r="AG57" s="51">
        <f t="shared" si="10"/>
        <v>15278</v>
      </c>
      <c r="AH57" s="51">
        <f t="shared" si="10"/>
        <v>8328</v>
      </c>
    </row>
  </sheetData>
  <mergeCells count="14">
    <mergeCell ref="A57:C5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40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42</v>
      </c>
      <c r="C2" s="67" t="s">
        <v>45</v>
      </c>
      <c r="D2" s="29" t="s">
        <v>33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34</v>
      </c>
      <c r="V2" s="32"/>
      <c r="W2" s="32"/>
      <c r="X2" s="32"/>
      <c r="Y2" s="32"/>
      <c r="Z2" s="32"/>
      <c r="AA2" s="33"/>
      <c r="AB2" s="29" t="s">
        <v>35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46</v>
      </c>
      <c r="G3" s="83"/>
      <c r="H3" s="83"/>
      <c r="I3" s="83"/>
      <c r="J3" s="83"/>
      <c r="K3" s="84"/>
      <c r="L3" s="67" t="s">
        <v>47</v>
      </c>
      <c r="M3" s="16" t="s">
        <v>197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48</v>
      </c>
      <c r="AD3" s="67" t="s">
        <v>49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43</v>
      </c>
      <c r="P5" s="8" t="s">
        <v>19</v>
      </c>
      <c r="Q5" s="20" t="s">
        <v>50</v>
      </c>
      <c r="R5" s="8" t="s">
        <v>20</v>
      </c>
      <c r="S5" s="20" t="s">
        <v>73</v>
      </c>
      <c r="T5" s="8" t="s">
        <v>44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51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114</v>
      </c>
      <c r="B7" s="49" t="s">
        <v>115</v>
      </c>
      <c r="C7" s="50" t="s">
        <v>116</v>
      </c>
      <c r="D7" s="51">
        <f aca="true" t="shared" si="0" ref="D7:D56">E7+F7+L7+M7</f>
        <v>129213</v>
      </c>
      <c r="E7" s="51">
        <v>102727</v>
      </c>
      <c r="F7" s="51">
        <f>SUM(G7:K7)</f>
        <v>18697</v>
      </c>
      <c r="G7" s="51">
        <v>18697</v>
      </c>
      <c r="H7" s="51">
        <v>0</v>
      </c>
      <c r="I7" s="51">
        <v>0</v>
      </c>
      <c r="J7" s="51">
        <v>0</v>
      </c>
      <c r="K7" s="51">
        <v>0</v>
      </c>
      <c r="L7" s="51">
        <v>12</v>
      </c>
      <c r="M7" s="51">
        <f>SUM(N7:T7)</f>
        <v>7777</v>
      </c>
      <c r="N7" s="51">
        <v>7739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38</v>
      </c>
      <c r="U7" s="51">
        <f>SUM(V7:AA7)</f>
        <v>103574</v>
      </c>
      <c r="V7" s="51">
        <v>102727</v>
      </c>
      <c r="W7" s="51">
        <v>847</v>
      </c>
      <c r="X7" s="51">
        <v>0</v>
      </c>
      <c r="Y7" s="51">
        <v>0</v>
      </c>
      <c r="Z7" s="51">
        <v>0</v>
      </c>
      <c r="AA7" s="51">
        <v>0</v>
      </c>
      <c r="AB7" s="51">
        <f>SUM(AC7:AE7)</f>
        <v>28333</v>
      </c>
      <c r="AC7" s="51">
        <v>12</v>
      </c>
      <c r="AD7" s="51">
        <v>14696</v>
      </c>
      <c r="AE7" s="51">
        <f>SUM(AF7:AJ7)</f>
        <v>13625</v>
      </c>
      <c r="AF7" s="51">
        <v>13625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114</v>
      </c>
      <c r="B8" s="49" t="s">
        <v>117</v>
      </c>
      <c r="C8" s="50" t="s">
        <v>118</v>
      </c>
      <c r="D8" s="51">
        <f t="shared" si="0"/>
        <v>23553</v>
      </c>
      <c r="E8" s="51">
        <v>21980</v>
      </c>
      <c r="F8" s="51">
        <f aca="true" t="shared" si="1" ref="F8:F56">SUM(G8:K8)</f>
        <v>179</v>
      </c>
      <c r="G8" s="51">
        <v>179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f aca="true" t="shared" si="2" ref="M8:M56">SUM(N8:T8)</f>
        <v>1394</v>
      </c>
      <c r="N8" s="51">
        <v>0</v>
      </c>
      <c r="O8" s="51">
        <v>356</v>
      </c>
      <c r="P8" s="51">
        <v>899</v>
      </c>
      <c r="Q8" s="51">
        <v>139</v>
      </c>
      <c r="R8" s="51">
        <v>0</v>
      </c>
      <c r="S8" s="51">
        <v>0</v>
      </c>
      <c r="T8" s="51">
        <v>0</v>
      </c>
      <c r="U8" s="51">
        <f aca="true" t="shared" si="3" ref="U8:U56">SUM(V8:AA8)</f>
        <v>21980</v>
      </c>
      <c r="V8" s="51">
        <v>21980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aca="true" t="shared" si="4" ref="AB8:AB56">SUM(AC8:AE8)</f>
        <v>3317</v>
      </c>
      <c r="AC8" s="51">
        <v>0</v>
      </c>
      <c r="AD8" s="51">
        <v>3317</v>
      </c>
      <c r="AE8" s="51">
        <f aca="true" t="shared" si="5" ref="AE8:AE56">SUM(AF8:AJ8)</f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114</v>
      </c>
      <c r="B9" s="49" t="s">
        <v>119</v>
      </c>
      <c r="C9" s="50" t="s">
        <v>120</v>
      </c>
      <c r="D9" s="51">
        <f t="shared" si="0"/>
        <v>17273</v>
      </c>
      <c r="E9" s="51">
        <v>15096</v>
      </c>
      <c r="F9" s="51">
        <f t="shared" si="1"/>
        <v>2041</v>
      </c>
      <c r="G9" s="51">
        <v>0</v>
      </c>
      <c r="H9" s="51">
        <v>2041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136</v>
      </c>
      <c r="N9" s="51">
        <v>132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4</v>
      </c>
      <c r="U9" s="51">
        <f t="shared" si="3"/>
        <v>15096</v>
      </c>
      <c r="V9" s="51">
        <v>15096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3266</v>
      </c>
      <c r="AC9" s="51">
        <v>0</v>
      </c>
      <c r="AD9" s="51">
        <v>2001</v>
      </c>
      <c r="AE9" s="51">
        <f t="shared" si="5"/>
        <v>1265</v>
      </c>
      <c r="AF9" s="51">
        <v>0</v>
      </c>
      <c r="AG9" s="51">
        <v>1265</v>
      </c>
      <c r="AH9" s="51">
        <v>0</v>
      </c>
      <c r="AI9" s="51">
        <v>0</v>
      </c>
      <c r="AJ9" s="51">
        <v>0</v>
      </c>
    </row>
    <row r="10" spans="1:36" ht="13.5">
      <c r="A10" s="26" t="s">
        <v>114</v>
      </c>
      <c r="B10" s="49" t="s">
        <v>121</v>
      </c>
      <c r="C10" s="50" t="s">
        <v>122</v>
      </c>
      <c r="D10" s="51">
        <f t="shared" si="0"/>
        <v>20147</v>
      </c>
      <c r="E10" s="51">
        <v>17017</v>
      </c>
      <c r="F10" s="51">
        <f t="shared" si="1"/>
        <v>3130</v>
      </c>
      <c r="G10" s="51">
        <v>584</v>
      </c>
      <c r="H10" s="51">
        <v>2546</v>
      </c>
      <c r="I10" s="51">
        <v>0</v>
      </c>
      <c r="J10" s="51">
        <v>0</v>
      </c>
      <c r="K10" s="51">
        <v>0</v>
      </c>
      <c r="L10" s="51">
        <v>0</v>
      </c>
      <c r="M10" s="51">
        <f t="shared" si="2"/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17496</v>
      </c>
      <c r="V10" s="51">
        <v>17017</v>
      </c>
      <c r="W10" s="51">
        <v>306</v>
      </c>
      <c r="X10" s="51">
        <v>173</v>
      </c>
      <c r="Y10" s="51">
        <v>0</v>
      </c>
      <c r="Z10" s="51">
        <v>0</v>
      </c>
      <c r="AA10" s="51">
        <v>0</v>
      </c>
      <c r="AB10" s="51">
        <f t="shared" si="4"/>
        <v>2865</v>
      </c>
      <c r="AC10" s="51">
        <v>0</v>
      </c>
      <c r="AD10" s="51">
        <v>1849</v>
      </c>
      <c r="AE10" s="51">
        <f t="shared" si="5"/>
        <v>1016</v>
      </c>
      <c r="AF10" s="51">
        <v>88</v>
      </c>
      <c r="AG10" s="51">
        <v>928</v>
      </c>
      <c r="AH10" s="51">
        <v>0</v>
      </c>
      <c r="AI10" s="51">
        <v>0</v>
      </c>
      <c r="AJ10" s="51">
        <v>0</v>
      </c>
    </row>
    <row r="11" spans="1:36" ht="13.5">
      <c r="A11" s="26" t="s">
        <v>114</v>
      </c>
      <c r="B11" s="49" t="s">
        <v>123</v>
      </c>
      <c r="C11" s="50" t="s">
        <v>124</v>
      </c>
      <c r="D11" s="51">
        <f t="shared" si="0"/>
        <v>1590</v>
      </c>
      <c r="E11" s="51">
        <v>1261</v>
      </c>
      <c r="F11" s="51">
        <f t="shared" si="1"/>
        <v>246</v>
      </c>
      <c r="G11" s="51">
        <v>0</v>
      </c>
      <c r="H11" s="51">
        <v>246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83</v>
      </c>
      <c r="N11" s="51">
        <v>0</v>
      </c>
      <c r="O11" s="51">
        <v>24</v>
      </c>
      <c r="P11" s="51">
        <v>45</v>
      </c>
      <c r="Q11" s="51">
        <v>0</v>
      </c>
      <c r="R11" s="51">
        <v>0</v>
      </c>
      <c r="S11" s="51">
        <v>0</v>
      </c>
      <c r="T11" s="51">
        <v>14</v>
      </c>
      <c r="U11" s="51">
        <f t="shared" si="3"/>
        <v>1261</v>
      </c>
      <c r="V11" s="51">
        <v>1261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247</v>
      </c>
      <c r="AC11" s="51">
        <v>0</v>
      </c>
      <c r="AD11" s="51">
        <v>171</v>
      </c>
      <c r="AE11" s="51">
        <f t="shared" si="5"/>
        <v>76</v>
      </c>
      <c r="AF11" s="51">
        <v>0</v>
      </c>
      <c r="AG11" s="51">
        <v>76</v>
      </c>
      <c r="AH11" s="51">
        <v>0</v>
      </c>
      <c r="AI11" s="51">
        <v>0</v>
      </c>
      <c r="AJ11" s="51">
        <v>0</v>
      </c>
    </row>
    <row r="12" spans="1:36" ht="13.5">
      <c r="A12" s="26" t="s">
        <v>114</v>
      </c>
      <c r="B12" s="49" t="s">
        <v>125</v>
      </c>
      <c r="C12" s="50" t="s">
        <v>126</v>
      </c>
      <c r="D12" s="51">
        <f t="shared" si="0"/>
        <v>290</v>
      </c>
      <c r="E12" s="51">
        <v>48</v>
      </c>
      <c r="F12" s="51">
        <f t="shared" si="1"/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242</v>
      </c>
      <c r="N12" s="51">
        <v>106</v>
      </c>
      <c r="O12" s="51">
        <v>97</v>
      </c>
      <c r="P12" s="51">
        <v>28</v>
      </c>
      <c r="Q12" s="51">
        <v>2</v>
      </c>
      <c r="R12" s="51">
        <v>0</v>
      </c>
      <c r="S12" s="51">
        <v>9</v>
      </c>
      <c r="T12" s="51">
        <v>0</v>
      </c>
      <c r="U12" s="51">
        <f t="shared" si="3"/>
        <v>48</v>
      </c>
      <c r="V12" s="51">
        <v>48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5</v>
      </c>
      <c r="AC12" s="51">
        <v>0</v>
      </c>
      <c r="AD12" s="51">
        <v>5</v>
      </c>
      <c r="AE12" s="51">
        <f t="shared" si="5"/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114</v>
      </c>
      <c r="B13" s="49" t="s">
        <v>127</v>
      </c>
      <c r="C13" s="50" t="s">
        <v>128</v>
      </c>
      <c r="D13" s="51">
        <f t="shared" si="0"/>
        <v>210</v>
      </c>
      <c r="E13" s="51">
        <v>60</v>
      </c>
      <c r="F13" s="51">
        <f t="shared" si="1"/>
        <v>150</v>
      </c>
      <c r="G13" s="51">
        <v>0</v>
      </c>
      <c r="H13" s="51">
        <v>150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60</v>
      </c>
      <c r="V13" s="51">
        <v>60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12</v>
      </c>
      <c r="AC13" s="51">
        <v>0</v>
      </c>
      <c r="AD13" s="51">
        <v>12</v>
      </c>
      <c r="AE13" s="51">
        <f t="shared" si="5"/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114</v>
      </c>
      <c r="B14" s="49" t="s">
        <v>129</v>
      </c>
      <c r="C14" s="50" t="s">
        <v>130</v>
      </c>
      <c r="D14" s="51">
        <f t="shared" si="0"/>
        <v>9034</v>
      </c>
      <c r="E14" s="51">
        <v>7198</v>
      </c>
      <c r="F14" s="51">
        <f t="shared" si="1"/>
        <v>1452</v>
      </c>
      <c r="G14" s="51">
        <v>0</v>
      </c>
      <c r="H14" s="51">
        <v>372</v>
      </c>
      <c r="I14" s="51">
        <v>0</v>
      </c>
      <c r="J14" s="51">
        <v>0</v>
      </c>
      <c r="K14" s="51">
        <v>1080</v>
      </c>
      <c r="L14" s="51">
        <v>0</v>
      </c>
      <c r="M14" s="51">
        <f t="shared" si="2"/>
        <v>384</v>
      </c>
      <c r="N14" s="51">
        <v>0</v>
      </c>
      <c r="O14" s="51">
        <v>384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7198</v>
      </c>
      <c r="V14" s="51">
        <v>7198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3391</v>
      </c>
      <c r="AC14" s="51">
        <v>0</v>
      </c>
      <c r="AD14" s="51">
        <v>2311</v>
      </c>
      <c r="AE14" s="51">
        <f t="shared" si="5"/>
        <v>1080</v>
      </c>
      <c r="AF14" s="51">
        <v>0</v>
      </c>
      <c r="AG14" s="51">
        <v>0</v>
      </c>
      <c r="AH14" s="51">
        <v>0</v>
      </c>
      <c r="AI14" s="51">
        <v>0</v>
      </c>
      <c r="AJ14" s="51">
        <v>1080</v>
      </c>
    </row>
    <row r="15" spans="1:36" ht="13.5">
      <c r="A15" s="26" t="s">
        <v>114</v>
      </c>
      <c r="B15" s="49" t="s">
        <v>131</v>
      </c>
      <c r="C15" s="50" t="s">
        <v>132</v>
      </c>
      <c r="D15" s="51">
        <f t="shared" si="0"/>
        <v>824</v>
      </c>
      <c r="E15" s="51">
        <v>302</v>
      </c>
      <c r="F15" s="51">
        <f t="shared" si="1"/>
        <v>273</v>
      </c>
      <c r="G15" s="51">
        <v>0</v>
      </c>
      <c r="H15" s="51">
        <v>273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249</v>
      </c>
      <c r="N15" s="51">
        <v>239</v>
      </c>
      <c r="O15" s="51">
        <v>0</v>
      </c>
      <c r="P15" s="51">
        <v>0</v>
      </c>
      <c r="Q15" s="51">
        <v>0</v>
      </c>
      <c r="R15" s="51">
        <v>0</v>
      </c>
      <c r="S15" s="51">
        <v>10</v>
      </c>
      <c r="T15" s="51">
        <v>0</v>
      </c>
      <c r="U15" s="51">
        <f t="shared" si="3"/>
        <v>302</v>
      </c>
      <c r="V15" s="51">
        <v>302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139</v>
      </c>
      <c r="AC15" s="51">
        <v>0</v>
      </c>
      <c r="AD15" s="51">
        <v>60</v>
      </c>
      <c r="AE15" s="51">
        <f t="shared" si="5"/>
        <v>79</v>
      </c>
      <c r="AF15" s="51">
        <v>0</v>
      </c>
      <c r="AG15" s="51">
        <v>79</v>
      </c>
      <c r="AH15" s="51">
        <v>0</v>
      </c>
      <c r="AI15" s="51">
        <v>0</v>
      </c>
      <c r="AJ15" s="51">
        <v>0</v>
      </c>
    </row>
    <row r="16" spans="1:36" ht="13.5">
      <c r="A16" s="26" t="s">
        <v>114</v>
      </c>
      <c r="B16" s="49" t="s">
        <v>133</v>
      </c>
      <c r="C16" s="50" t="s">
        <v>134</v>
      </c>
      <c r="D16" s="51">
        <f t="shared" si="0"/>
        <v>3532</v>
      </c>
      <c r="E16" s="51">
        <v>2957</v>
      </c>
      <c r="F16" s="51">
        <f t="shared" si="1"/>
        <v>575</v>
      </c>
      <c r="G16" s="51">
        <v>106</v>
      </c>
      <c r="H16" s="51">
        <v>469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3043</v>
      </c>
      <c r="V16" s="51">
        <v>2957</v>
      </c>
      <c r="W16" s="51">
        <v>56</v>
      </c>
      <c r="X16" s="51">
        <v>30</v>
      </c>
      <c r="Y16" s="51">
        <v>0</v>
      </c>
      <c r="Z16" s="51">
        <v>0</v>
      </c>
      <c r="AA16" s="51">
        <v>0</v>
      </c>
      <c r="AB16" s="51">
        <f t="shared" si="4"/>
        <v>510</v>
      </c>
      <c r="AC16" s="51">
        <v>0</v>
      </c>
      <c r="AD16" s="51">
        <v>322</v>
      </c>
      <c r="AE16" s="51">
        <f t="shared" si="5"/>
        <v>188</v>
      </c>
      <c r="AF16" s="51">
        <v>16</v>
      </c>
      <c r="AG16" s="51">
        <v>172</v>
      </c>
      <c r="AH16" s="51">
        <v>0</v>
      </c>
      <c r="AI16" s="51">
        <v>0</v>
      </c>
      <c r="AJ16" s="51">
        <v>0</v>
      </c>
    </row>
    <row r="17" spans="1:36" ht="13.5">
      <c r="A17" s="26" t="s">
        <v>114</v>
      </c>
      <c r="B17" s="49" t="s">
        <v>135</v>
      </c>
      <c r="C17" s="50" t="s">
        <v>136</v>
      </c>
      <c r="D17" s="51">
        <f t="shared" si="0"/>
        <v>4216</v>
      </c>
      <c r="E17" s="51">
        <v>3592</v>
      </c>
      <c r="F17" s="51">
        <f t="shared" si="1"/>
        <v>624</v>
      </c>
      <c r="G17" s="51">
        <v>114</v>
      </c>
      <c r="H17" s="51">
        <v>510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3688</v>
      </c>
      <c r="V17" s="51">
        <v>3592</v>
      </c>
      <c r="W17" s="51">
        <v>60</v>
      </c>
      <c r="X17" s="51">
        <v>36</v>
      </c>
      <c r="Y17" s="51">
        <v>0</v>
      </c>
      <c r="Z17" s="51">
        <v>0</v>
      </c>
      <c r="AA17" s="51">
        <v>0</v>
      </c>
      <c r="AB17" s="51">
        <f t="shared" si="4"/>
        <v>592</v>
      </c>
      <c r="AC17" s="51">
        <v>0</v>
      </c>
      <c r="AD17" s="51">
        <v>390</v>
      </c>
      <c r="AE17" s="51">
        <f t="shared" si="5"/>
        <v>202</v>
      </c>
      <c r="AF17" s="51">
        <v>17</v>
      </c>
      <c r="AG17" s="51">
        <v>185</v>
      </c>
      <c r="AH17" s="51">
        <v>0</v>
      </c>
      <c r="AI17" s="51">
        <v>0</v>
      </c>
      <c r="AJ17" s="51">
        <v>0</v>
      </c>
    </row>
    <row r="18" spans="1:36" ht="13.5">
      <c r="A18" s="26" t="s">
        <v>114</v>
      </c>
      <c r="B18" s="49" t="s">
        <v>137</v>
      </c>
      <c r="C18" s="50" t="s">
        <v>138</v>
      </c>
      <c r="D18" s="51">
        <f t="shared" si="0"/>
        <v>925</v>
      </c>
      <c r="E18" s="51">
        <v>643</v>
      </c>
      <c r="F18" s="51">
        <f t="shared" si="1"/>
        <v>92</v>
      </c>
      <c r="G18" s="51">
        <v>84</v>
      </c>
      <c r="H18" s="51">
        <v>8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190</v>
      </c>
      <c r="N18" s="51">
        <v>139</v>
      </c>
      <c r="O18" s="51">
        <v>0</v>
      </c>
      <c r="P18" s="51">
        <v>50</v>
      </c>
      <c r="Q18" s="51">
        <v>0</v>
      </c>
      <c r="R18" s="51">
        <v>0</v>
      </c>
      <c r="S18" s="51">
        <v>0</v>
      </c>
      <c r="T18" s="51">
        <v>1</v>
      </c>
      <c r="U18" s="51">
        <f t="shared" si="3"/>
        <v>653</v>
      </c>
      <c r="V18" s="51">
        <v>643</v>
      </c>
      <c r="W18" s="51">
        <v>10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104</v>
      </c>
      <c r="AC18" s="51">
        <v>0</v>
      </c>
      <c r="AD18" s="51">
        <v>97</v>
      </c>
      <c r="AE18" s="51">
        <f t="shared" si="5"/>
        <v>7</v>
      </c>
      <c r="AF18" s="51">
        <v>7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114</v>
      </c>
      <c r="B19" s="49" t="s">
        <v>139</v>
      </c>
      <c r="C19" s="50" t="s">
        <v>140</v>
      </c>
      <c r="D19" s="51">
        <f t="shared" si="0"/>
        <v>808</v>
      </c>
      <c r="E19" s="51">
        <v>530</v>
      </c>
      <c r="F19" s="51">
        <f t="shared" si="1"/>
        <v>81</v>
      </c>
      <c r="G19" s="51">
        <v>76</v>
      </c>
      <c r="H19" s="51">
        <v>5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197</v>
      </c>
      <c r="N19" s="51">
        <v>147</v>
      </c>
      <c r="O19" s="51">
        <v>0</v>
      </c>
      <c r="P19" s="51">
        <v>48</v>
      </c>
      <c r="Q19" s="51">
        <v>0</v>
      </c>
      <c r="R19" s="51">
        <v>0</v>
      </c>
      <c r="S19" s="51">
        <v>0</v>
      </c>
      <c r="T19" s="51">
        <v>2</v>
      </c>
      <c r="U19" s="51">
        <f t="shared" si="3"/>
        <v>539</v>
      </c>
      <c r="V19" s="51">
        <v>530</v>
      </c>
      <c r="W19" s="51">
        <v>9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86</v>
      </c>
      <c r="AC19" s="51">
        <v>0</v>
      </c>
      <c r="AD19" s="51">
        <v>80</v>
      </c>
      <c r="AE19" s="51">
        <f t="shared" si="5"/>
        <v>6</v>
      </c>
      <c r="AF19" s="51">
        <v>6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114</v>
      </c>
      <c r="B20" s="49" t="s">
        <v>141</v>
      </c>
      <c r="C20" s="50" t="s">
        <v>142</v>
      </c>
      <c r="D20" s="51">
        <f t="shared" si="0"/>
        <v>587</v>
      </c>
      <c r="E20" s="51">
        <v>403</v>
      </c>
      <c r="F20" s="51">
        <f t="shared" si="1"/>
        <v>60</v>
      </c>
      <c r="G20" s="51">
        <v>56</v>
      </c>
      <c r="H20" s="51">
        <v>4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124</v>
      </c>
      <c r="N20" s="51">
        <v>91</v>
      </c>
      <c r="O20" s="51">
        <v>0</v>
      </c>
      <c r="P20" s="51">
        <v>31</v>
      </c>
      <c r="Q20" s="51">
        <v>0</v>
      </c>
      <c r="R20" s="51">
        <v>0</v>
      </c>
      <c r="S20" s="51">
        <v>0</v>
      </c>
      <c r="T20" s="51">
        <v>2</v>
      </c>
      <c r="U20" s="51">
        <f t="shared" si="3"/>
        <v>410</v>
      </c>
      <c r="V20" s="51">
        <v>403</v>
      </c>
      <c r="W20" s="51">
        <v>7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65</v>
      </c>
      <c r="AC20" s="51">
        <v>0</v>
      </c>
      <c r="AD20" s="51">
        <v>61</v>
      </c>
      <c r="AE20" s="51">
        <f t="shared" si="5"/>
        <v>4</v>
      </c>
      <c r="AF20" s="51">
        <v>4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114</v>
      </c>
      <c r="B21" s="49" t="s">
        <v>143</v>
      </c>
      <c r="C21" s="50" t="s">
        <v>144</v>
      </c>
      <c r="D21" s="51">
        <f t="shared" si="0"/>
        <v>185</v>
      </c>
      <c r="E21" s="51">
        <v>120</v>
      </c>
      <c r="F21" s="51">
        <f t="shared" si="1"/>
        <v>22</v>
      </c>
      <c r="G21" s="51">
        <v>20</v>
      </c>
      <c r="H21" s="51">
        <v>2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43</v>
      </c>
      <c r="N21" s="51">
        <v>32</v>
      </c>
      <c r="O21" s="51">
        <v>0</v>
      </c>
      <c r="P21" s="51">
        <v>11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122</v>
      </c>
      <c r="V21" s="51">
        <v>120</v>
      </c>
      <c r="W21" s="51">
        <v>2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20</v>
      </c>
      <c r="AC21" s="51">
        <v>0</v>
      </c>
      <c r="AD21" s="51">
        <v>18</v>
      </c>
      <c r="AE21" s="51">
        <f t="shared" si="5"/>
        <v>2</v>
      </c>
      <c r="AF21" s="51">
        <v>2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114</v>
      </c>
      <c r="B22" s="49" t="s">
        <v>145</v>
      </c>
      <c r="C22" s="50" t="s">
        <v>146</v>
      </c>
      <c r="D22" s="51">
        <f t="shared" si="0"/>
        <v>435</v>
      </c>
      <c r="E22" s="51">
        <v>296</v>
      </c>
      <c r="F22" s="51">
        <f t="shared" si="1"/>
        <v>40</v>
      </c>
      <c r="G22" s="51">
        <v>37</v>
      </c>
      <c r="H22" s="51">
        <v>3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99</v>
      </c>
      <c r="N22" s="51">
        <v>77</v>
      </c>
      <c r="O22" s="51">
        <v>0</v>
      </c>
      <c r="P22" s="51">
        <v>21</v>
      </c>
      <c r="Q22" s="51">
        <v>0</v>
      </c>
      <c r="R22" s="51">
        <v>0</v>
      </c>
      <c r="S22" s="51">
        <v>0</v>
      </c>
      <c r="T22" s="51">
        <v>1</v>
      </c>
      <c r="U22" s="51">
        <f t="shared" si="3"/>
        <v>300</v>
      </c>
      <c r="V22" s="51">
        <v>296</v>
      </c>
      <c r="W22" s="51">
        <v>4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47</v>
      </c>
      <c r="AC22" s="51">
        <v>0</v>
      </c>
      <c r="AD22" s="51">
        <v>44</v>
      </c>
      <c r="AE22" s="51">
        <f t="shared" si="5"/>
        <v>3</v>
      </c>
      <c r="AF22" s="51">
        <v>3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114</v>
      </c>
      <c r="B23" s="49" t="s">
        <v>147</v>
      </c>
      <c r="C23" s="50" t="s">
        <v>148</v>
      </c>
      <c r="D23" s="51">
        <f t="shared" si="0"/>
        <v>1051</v>
      </c>
      <c r="E23" s="51">
        <v>846</v>
      </c>
      <c r="F23" s="51">
        <f t="shared" si="1"/>
        <v>115</v>
      </c>
      <c r="G23" s="51">
        <v>0</v>
      </c>
      <c r="H23" s="51">
        <v>115</v>
      </c>
      <c r="I23" s="51">
        <v>0</v>
      </c>
      <c r="J23" s="51">
        <v>0</v>
      </c>
      <c r="K23" s="51">
        <v>0</v>
      </c>
      <c r="L23" s="51">
        <v>4</v>
      </c>
      <c r="M23" s="51">
        <f t="shared" si="2"/>
        <v>86</v>
      </c>
      <c r="N23" s="51">
        <v>36</v>
      </c>
      <c r="O23" s="51">
        <v>22</v>
      </c>
      <c r="P23" s="51">
        <v>27</v>
      </c>
      <c r="Q23" s="51">
        <v>0</v>
      </c>
      <c r="R23" s="51">
        <v>1</v>
      </c>
      <c r="S23" s="51">
        <v>0</v>
      </c>
      <c r="T23" s="51">
        <v>0</v>
      </c>
      <c r="U23" s="51">
        <f t="shared" si="3"/>
        <v>930</v>
      </c>
      <c r="V23" s="51">
        <v>846</v>
      </c>
      <c r="W23" s="51">
        <v>0</v>
      </c>
      <c r="X23" s="51">
        <v>84</v>
      </c>
      <c r="Y23" s="51">
        <v>0</v>
      </c>
      <c r="Z23" s="51">
        <v>0</v>
      </c>
      <c r="AA23" s="51">
        <v>0</v>
      </c>
      <c r="AB23" s="51">
        <f t="shared" si="4"/>
        <v>157</v>
      </c>
      <c r="AC23" s="51">
        <v>4</v>
      </c>
      <c r="AD23" s="51">
        <v>149</v>
      </c>
      <c r="AE23" s="51">
        <f t="shared" si="5"/>
        <v>4</v>
      </c>
      <c r="AF23" s="51">
        <v>0</v>
      </c>
      <c r="AG23" s="51">
        <v>4</v>
      </c>
      <c r="AH23" s="51">
        <v>0</v>
      </c>
      <c r="AI23" s="51">
        <v>0</v>
      </c>
      <c r="AJ23" s="51">
        <v>0</v>
      </c>
    </row>
    <row r="24" spans="1:36" ht="13.5">
      <c r="A24" s="26" t="s">
        <v>114</v>
      </c>
      <c r="B24" s="49" t="s">
        <v>149</v>
      </c>
      <c r="C24" s="50" t="s">
        <v>150</v>
      </c>
      <c r="D24" s="51">
        <f t="shared" si="0"/>
        <v>1663</v>
      </c>
      <c r="E24" s="51">
        <v>1245</v>
      </c>
      <c r="F24" s="51">
        <f t="shared" si="1"/>
        <v>265</v>
      </c>
      <c r="G24" s="51">
        <v>0</v>
      </c>
      <c r="H24" s="51">
        <v>265</v>
      </c>
      <c r="I24" s="51">
        <v>0</v>
      </c>
      <c r="J24" s="51">
        <v>0</v>
      </c>
      <c r="K24" s="51">
        <v>0</v>
      </c>
      <c r="L24" s="51">
        <v>9</v>
      </c>
      <c r="M24" s="51">
        <f t="shared" si="2"/>
        <v>144</v>
      </c>
      <c r="N24" s="51">
        <v>30</v>
      </c>
      <c r="O24" s="51">
        <v>48</v>
      </c>
      <c r="P24" s="51">
        <v>64</v>
      </c>
      <c r="Q24" s="51">
        <v>0</v>
      </c>
      <c r="R24" s="51">
        <v>2</v>
      </c>
      <c r="S24" s="51">
        <v>0</v>
      </c>
      <c r="T24" s="51">
        <v>0</v>
      </c>
      <c r="U24" s="51">
        <f t="shared" si="3"/>
        <v>1436</v>
      </c>
      <c r="V24" s="51">
        <v>1245</v>
      </c>
      <c r="W24" s="51">
        <v>0</v>
      </c>
      <c r="X24" s="51">
        <v>191</v>
      </c>
      <c r="Y24" s="51">
        <v>0</v>
      </c>
      <c r="Z24" s="51">
        <v>0</v>
      </c>
      <c r="AA24" s="51">
        <v>0</v>
      </c>
      <c r="AB24" s="51">
        <f t="shared" si="4"/>
        <v>249</v>
      </c>
      <c r="AC24" s="51">
        <v>9</v>
      </c>
      <c r="AD24" s="51">
        <v>230</v>
      </c>
      <c r="AE24" s="51">
        <f t="shared" si="5"/>
        <v>10</v>
      </c>
      <c r="AF24" s="51">
        <v>0</v>
      </c>
      <c r="AG24" s="51">
        <v>10</v>
      </c>
      <c r="AH24" s="51">
        <v>0</v>
      </c>
      <c r="AI24" s="51">
        <v>0</v>
      </c>
      <c r="AJ24" s="51">
        <v>0</v>
      </c>
    </row>
    <row r="25" spans="1:36" ht="13.5">
      <c r="A25" s="26" t="s">
        <v>114</v>
      </c>
      <c r="B25" s="49" t="s">
        <v>151</v>
      </c>
      <c r="C25" s="50" t="s">
        <v>152</v>
      </c>
      <c r="D25" s="51">
        <f t="shared" si="0"/>
        <v>2221</v>
      </c>
      <c r="E25" s="51">
        <v>1688</v>
      </c>
      <c r="F25" s="51">
        <f t="shared" si="1"/>
        <v>302</v>
      </c>
      <c r="G25" s="51">
        <v>0</v>
      </c>
      <c r="H25" s="51">
        <v>302</v>
      </c>
      <c r="I25" s="51">
        <v>0</v>
      </c>
      <c r="J25" s="51">
        <v>0</v>
      </c>
      <c r="K25" s="51">
        <v>0</v>
      </c>
      <c r="L25" s="51">
        <v>10</v>
      </c>
      <c r="M25" s="51">
        <f t="shared" si="2"/>
        <v>221</v>
      </c>
      <c r="N25" s="51">
        <v>101</v>
      </c>
      <c r="O25" s="51">
        <v>53</v>
      </c>
      <c r="P25" s="51">
        <v>64</v>
      </c>
      <c r="Q25" s="51">
        <v>0</v>
      </c>
      <c r="R25" s="51">
        <v>3</v>
      </c>
      <c r="S25" s="51">
        <v>0</v>
      </c>
      <c r="T25" s="51">
        <v>0</v>
      </c>
      <c r="U25" s="51">
        <f t="shared" si="3"/>
        <v>1902</v>
      </c>
      <c r="V25" s="51">
        <v>1688</v>
      </c>
      <c r="W25" s="51">
        <v>0</v>
      </c>
      <c r="X25" s="51">
        <v>214</v>
      </c>
      <c r="Y25" s="51">
        <v>0</v>
      </c>
      <c r="Z25" s="51">
        <v>0</v>
      </c>
      <c r="AA25" s="51">
        <v>0</v>
      </c>
      <c r="AB25" s="51">
        <f t="shared" si="4"/>
        <v>324</v>
      </c>
      <c r="AC25" s="51">
        <v>10</v>
      </c>
      <c r="AD25" s="51">
        <v>304</v>
      </c>
      <c r="AE25" s="51">
        <f t="shared" si="5"/>
        <v>10</v>
      </c>
      <c r="AF25" s="51">
        <v>0</v>
      </c>
      <c r="AG25" s="51">
        <v>10</v>
      </c>
      <c r="AH25" s="51">
        <v>0</v>
      </c>
      <c r="AI25" s="51">
        <v>0</v>
      </c>
      <c r="AJ25" s="51">
        <v>0</v>
      </c>
    </row>
    <row r="26" spans="1:36" ht="13.5">
      <c r="A26" s="26" t="s">
        <v>114</v>
      </c>
      <c r="B26" s="49" t="s">
        <v>153</v>
      </c>
      <c r="C26" s="50" t="s">
        <v>154</v>
      </c>
      <c r="D26" s="51">
        <f t="shared" si="0"/>
        <v>1781</v>
      </c>
      <c r="E26" s="51">
        <v>1320</v>
      </c>
      <c r="F26" s="51">
        <f t="shared" si="1"/>
        <v>292</v>
      </c>
      <c r="G26" s="51">
        <v>0</v>
      </c>
      <c r="H26" s="51">
        <v>292</v>
      </c>
      <c r="I26" s="51">
        <v>0</v>
      </c>
      <c r="J26" s="51">
        <v>0</v>
      </c>
      <c r="K26" s="51">
        <v>0</v>
      </c>
      <c r="L26" s="51">
        <v>10</v>
      </c>
      <c r="M26" s="51">
        <f t="shared" si="2"/>
        <v>159</v>
      </c>
      <c r="N26" s="51">
        <v>55</v>
      </c>
      <c r="O26" s="51">
        <v>54</v>
      </c>
      <c r="P26" s="51">
        <v>48</v>
      </c>
      <c r="Q26" s="51">
        <v>0</v>
      </c>
      <c r="R26" s="51">
        <v>2</v>
      </c>
      <c r="S26" s="51">
        <v>0</v>
      </c>
      <c r="T26" s="51">
        <v>0</v>
      </c>
      <c r="U26" s="51">
        <f t="shared" si="3"/>
        <v>1533</v>
      </c>
      <c r="V26" s="51">
        <v>1320</v>
      </c>
      <c r="W26" s="51">
        <v>0</v>
      </c>
      <c r="X26" s="51">
        <v>213</v>
      </c>
      <c r="Y26" s="51">
        <v>0</v>
      </c>
      <c r="Z26" s="51">
        <v>0</v>
      </c>
      <c r="AA26" s="51">
        <v>0</v>
      </c>
      <c r="AB26" s="51">
        <f t="shared" si="4"/>
        <v>266</v>
      </c>
      <c r="AC26" s="51">
        <v>10</v>
      </c>
      <c r="AD26" s="51">
        <v>245</v>
      </c>
      <c r="AE26" s="51">
        <f t="shared" si="5"/>
        <v>11</v>
      </c>
      <c r="AF26" s="51">
        <v>0</v>
      </c>
      <c r="AG26" s="51">
        <v>11</v>
      </c>
      <c r="AH26" s="51">
        <v>0</v>
      </c>
      <c r="AI26" s="51">
        <v>0</v>
      </c>
      <c r="AJ26" s="51">
        <v>0</v>
      </c>
    </row>
    <row r="27" spans="1:36" ht="13.5">
      <c r="A27" s="26" t="s">
        <v>114</v>
      </c>
      <c r="B27" s="49" t="s">
        <v>155</v>
      </c>
      <c r="C27" s="50" t="s">
        <v>156</v>
      </c>
      <c r="D27" s="51">
        <f t="shared" si="0"/>
        <v>883</v>
      </c>
      <c r="E27" s="51">
        <v>667</v>
      </c>
      <c r="F27" s="51">
        <f t="shared" si="1"/>
        <v>118</v>
      </c>
      <c r="G27" s="51">
        <v>0</v>
      </c>
      <c r="H27" s="51">
        <v>118</v>
      </c>
      <c r="I27" s="51">
        <v>0</v>
      </c>
      <c r="J27" s="51">
        <v>0</v>
      </c>
      <c r="K27" s="51">
        <v>0</v>
      </c>
      <c r="L27" s="51">
        <v>4</v>
      </c>
      <c r="M27" s="51">
        <f t="shared" si="2"/>
        <v>94</v>
      </c>
      <c r="N27" s="51">
        <v>45</v>
      </c>
      <c r="O27" s="51">
        <v>21</v>
      </c>
      <c r="P27" s="51">
        <v>27</v>
      </c>
      <c r="Q27" s="51">
        <v>0</v>
      </c>
      <c r="R27" s="51">
        <v>1</v>
      </c>
      <c r="S27" s="51">
        <v>0</v>
      </c>
      <c r="T27" s="51">
        <v>0</v>
      </c>
      <c r="U27" s="51">
        <f t="shared" si="3"/>
        <v>751</v>
      </c>
      <c r="V27" s="51">
        <v>667</v>
      </c>
      <c r="W27" s="51">
        <v>0</v>
      </c>
      <c r="X27" s="51">
        <v>84</v>
      </c>
      <c r="Y27" s="51">
        <v>0</v>
      </c>
      <c r="Z27" s="51">
        <v>0</v>
      </c>
      <c r="AA27" s="51">
        <v>0</v>
      </c>
      <c r="AB27" s="51">
        <f t="shared" si="4"/>
        <v>128</v>
      </c>
      <c r="AC27" s="51">
        <v>4</v>
      </c>
      <c r="AD27" s="51">
        <v>120</v>
      </c>
      <c r="AE27" s="51">
        <f t="shared" si="5"/>
        <v>4</v>
      </c>
      <c r="AF27" s="51">
        <v>0</v>
      </c>
      <c r="AG27" s="51">
        <v>4</v>
      </c>
      <c r="AH27" s="51">
        <v>0</v>
      </c>
      <c r="AI27" s="51">
        <v>0</v>
      </c>
      <c r="AJ27" s="51">
        <v>0</v>
      </c>
    </row>
    <row r="28" spans="1:36" ht="13.5">
      <c r="A28" s="26" t="s">
        <v>114</v>
      </c>
      <c r="B28" s="49" t="s">
        <v>157</v>
      </c>
      <c r="C28" s="50" t="s">
        <v>158</v>
      </c>
      <c r="D28" s="51">
        <f t="shared" si="0"/>
        <v>1328</v>
      </c>
      <c r="E28" s="51">
        <v>1036</v>
      </c>
      <c r="F28" s="51">
        <f t="shared" si="1"/>
        <v>172</v>
      </c>
      <c r="G28" s="51">
        <v>0</v>
      </c>
      <c r="H28" s="51">
        <v>172</v>
      </c>
      <c r="I28" s="51">
        <v>0</v>
      </c>
      <c r="J28" s="51">
        <v>0</v>
      </c>
      <c r="K28" s="51">
        <v>0</v>
      </c>
      <c r="L28" s="51">
        <v>6</v>
      </c>
      <c r="M28" s="51">
        <f t="shared" si="2"/>
        <v>114</v>
      </c>
      <c r="N28" s="51">
        <v>43</v>
      </c>
      <c r="O28" s="51">
        <v>29</v>
      </c>
      <c r="P28" s="51">
        <v>41</v>
      </c>
      <c r="Q28" s="51">
        <v>0</v>
      </c>
      <c r="R28" s="51">
        <v>1</v>
      </c>
      <c r="S28" s="51">
        <v>0</v>
      </c>
      <c r="T28" s="51">
        <v>0</v>
      </c>
      <c r="U28" s="51">
        <f t="shared" si="3"/>
        <v>1155</v>
      </c>
      <c r="V28" s="51">
        <v>1036</v>
      </c>
      <c r="W28" s="51">
        <v>0</v>
      </c>
      <c r="X28" s="51">
        <v>119</v>
      </c>
      <c r="Y28" s="51">
        <v>0</v>
      </c>
      <c r="Z28" s="51">
        <v>0</v>
      </c>
      <c r="AA28" s="51">
        <v>0</v>
      </c>
      <c r="AB28" s="51">
        <f t="shared" si="4"/>
        <v>197</v>
      </c>
      <c r="AC28" s="51">
        <v>6</v>
      </c>
      <c r="AD28" s="51">
        <v>185</v>
      </c>
      <c r="AE28" s="51">
        <f t="shared" si="5"/>
        <v>6</v>
      </c>
      <c r="AF28" s="51">
        <v>0</v>
      </c>
      <c r="AG28" s="51">
        <v>6</v>
      </c>
      <c r="AH28" s="51">
        <v>0</v>
      </c>
      <c r="AI28" s="51">
        <v>0</v>
      </c>
      <c r="AJ28" s="51">
        <v>0</v>
      </c>
    </row>
    <row r="29" spans="1:36" ht="13.5">
      <c r="A29" s="26" t="s">
        <v>114</v>
      </c>
      <c r="B29" s="49" t="s">
        <v>159</v>
      </c>
      <c r="C29" s="50" t="s">
        <v>160</v>
      </c>
      <c r="D29" s="51">
        <f t="shared" si="0"/>
        <v>6621</v>
      </c>
      <c r="E29" s="51">
        <v>5428</v>
      </c>
      <c r="F29" s="51">
        <f t="shared" si="1"/>
        <v>677</v>
      </c>
      <c r="G29" s="51">
        <v>677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516</v>
      </c>
      <c r="N29" s="51">
        <v>296</v>
      </c>
      <c r="O29" s="51">
        <v>0</v>
      </c>
      <c r="P29" s="51">
        <v>198</v>
      </c>
      <c r="Q29" s="51">
        <v>0</v>
      </c>
      <c r="R29" s="51">
        <v>0</v>
      </c>
      <c r="S29" s="51">
        <v>22</v>
      </c>
      <c r="T29" s="51">
        <v>0</v>
      </c>
      <c r="U29" s="51">
        <f t="shared" si="3"/>
        <v>5660</v>
      </c>
      <c r="V29" s="51">
        <v>5428</v>
      </c>
      <c r="W29" s="51">
        <v>232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606</v>
      </c>
      <c r="AC29" s="51">
        <v>0</v>
      </c>
      <c r="AD29" s="51">
        <v>606</v>
      </c>
      <c r="AE29" s="51">
        <f t="shared" si="5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114</v>
      </c>
      <c r="B30" s="49" t="s">
        <v>161</v>
      </c>
      <c r="C30" s="50" t="s">
        <v>162</v>
      </c>
      <c r="D30" s="51">
        <f t="shared" si="0"/>
        <v>7360</v>
      </c>
      <c r="E30" s="51">
        <v>6210</v>
      </c>
      <c r="F30" s="51">
        <f t="shared" si="1"/>
        <v>125</v>
      </c>
      <c r="G30" s="51">
        <v>0</v>
      </c>
      <c r="H30" s="51">
        <v>125</v>
      </c>
      <c r="I30" s="51">
        <v>0</v>
      </c>
      <c r="J30" s="51">
        <v>0</v>
      </c>
      <c r="K30" s="51">
        <v>0</v>
      </c>
      <c r="L30" s="51">
        <v>241</v>
      </c>
      <c r="M30" s="51">
        <f t="shared" si="2"/>
        <v>784</v>
      </c>
      <c r="N30" s="51">
        <v>279</v>
      </c>
      <c r="O30" s="51">
        <v>361</v>
      </c>
      <c r="P30" s="51">
        <v>144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6211</v>
      </c>
      <c r="V30" s="51">
        <v>6210</v>
      </c>
      <c r="W30" s="51">
        <v>0</v>
      </c>
      <c r="X30" s="51">
        <v>1</v>
      </c>
      <c r="Y30" s="51">
        <v>0</v>
      </c>
      <c r="Z30" s="51">
        <v>0</v>
      </c>
      <c r="AA30" s="51">
        <v>0</v>
      </c>
      <c r="AB30" s="51">
        <f t="shared" si="4"/>
        <v>1215</v>
      </c>
      <c r="AC30" s="51">
        <v>241</v>
      </c>
      <c r="AD30" s="51">
        <v>974</v>
      </c>
      <c r="AE30" s="51">
        <f t="shared" si="5"/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114</v>
      </c>
      <c r="B31" s="49" t="s">
        <v>163</v>
      </c>
      <c r="C31" s="50" t="s">
        <v>164</v>
      </c>
      <c r="D31" s="51">
        <f t="shared" si="0"/>
        <v>10841</v>
      </c>
      <c r="E31" s="51">
        <v>8802</v>
      </c>
      <c r="F31" s="51">
        <f t="shared" si="1"/>
        <v>211</v>
      </c>
      <c r="G31" s="51">
        <v>211</v>
      </c>
      <c r="H31" s="51">
        <v>0</v>
      </c>
      <c r="I31" s="51">
        <v>0</v>
      </c>
      <c r="J31" s="51">
        <v>0</v>
      </c>
      <c r="K31" s="51">
        <v>0</v>
      </c>
      <c r="L31" s="51">
        <v>139</v>
      </c>
      <c r="M31" s="51">
        <f t="shared" si="2"/>
        <v>1689</v>
      </c>
      <c r="N31" s="51">
        <v>1036</v>
      </c>
      <c r="O31" s="51">
        <v>333</v>
      </c>
      <c r="P31" s="51">
        <v>291</v>
      </c>
      <c r="Q31" s="51">
        <v>24</v>
      </c>
      <c r="R31" s="51">
        <v>0</v>
      </c>
      <c r="S31" s="51">
        <v>0</v>
      </c>
      <c r="T31" s="51">
        <v>5</v>
      </c>
      <c r="U31" s="51">
        <f t="shared" si="3"/>
        <v>8802</v>
      </c>
      <c r="V31" s="51">
        <v>8802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2072</v>
      </c>
      <c r="AC31" s="51">
        <v>139</v>
      </c>
      <c r="AD31" s="51">
        <v>1928</v>
      </c>
      <c r="AE31" s="51">
        <f t="shared" si="5"/>
        <v>5</v>
      </c>
      <c r="AF31" s="51">
        <v>5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114</v>
      </c>
      <c r="B32" s="49" t="s">
        <v>165</v>
      </c>
      <c r="C32" s="50" t="s">
        <v>166</v>
      </c>
      <c r="D32" s="51">
        <f t="shared" si="0"/>
        <v>4860</v>
      </c>
      <c r="E32" s="51">
        <v>3884</v>
      </c>
      <c r="F32" s="51">
        <f t="shared" si="1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682</v>
      </c>
      <c r="M32" s="51">
        <f t="shared" si="2"/>
        <v>294</v>
      </c>
      <c r="N32" s="51">
        <v>0</v>
      </c>
      <c r="O32" s="51">
        <v>120</v>
      </c>
      <c r="P32" s="51">
        <v>174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3884</v>
      </c>
      <c r="V32" s="51">
        <v>3884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1383</v>
      </c>
      <c r="AC32" s="51">
        <v>682</v>
      </c>
      <c r="AD32" s="51">
        <v>701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114</v>
      </c>
      <c r="B33" s="49" t="s">
        <v>167</v>
      </c>
      <c r="C33" s="50" t="s">
        <v>168</v>
      </c>
      <c r="D33" s="51">
        <f t="shared" si="0"/>
        <v>3375</v>
      </c>
      <c r="E33" s="51">
        <v>2705</v>
      </c>
      <c r="F33" s="51">
        <f t="shared" si="1"/>
        <v>177</v>
      </c>
      <c r="G33" s="51">
        <v>0</v>
      </c>
      <c r="H33" s="51">
        <v>100</v>
      </c>
      <c r="I33" s="51">
        <v>0</v>
      </c>
      <c r="J33" s="51">
        <v>0</v>
      </c>
      <c r="K33" s="51">
        <v>77</v>
      </c>
      <c r="L33" s="51">
        <v>52</v>
      </c>
      <c r="M33" s="51">
        <f t="shared" si="2"/>
        <v>441</v>
      </c>
      <c r="N33" s="51">
        <v>249</v>
      </c>
      <c r="O33" s="51">
        <v>50</v>
      </c>
      <c r="P33" s="51">
        <v>0</v>
      </c>
      <c r="Q33" s="51">
        <v>0</v>
      </c>
      <c r="R33" s="51">
        <v>0</v>
      </c>
      <c r="S33" s="51">
        <v>5</v>
      </c>
      <c r="T33" s="51">
        <v>137</v>
      </c>
      <c r="U33" s="51">
        <f t="shared" si="3"/>
        <v>2705</v>
      </c>
      <c r="V33" s="51">
        <v>2705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545</v>
      </c>
      <c r="AC33" s="51">
        <v>52</v>
      </c>
      <c r="AD33" s="51">
        <v>416</v>
      </c>
      <c r="AE33" s="51">
        <f t="shared" si="5"/>
        <v>77</v>
      </c>
      <c r="AF33" s="51">
        <v>0</v>
      </c>
      <c r="AG33" s="51">
        <v>0</v>
      </c>
      <c r="AH33" s="51">
        <v>0</v>
      </c>
      <c r="AI33" s="51">
        <v>0</v>
      </c>
      <c r="AJ33" s="51">
        <v>77</v>
      </c>
    </row>
    <row r="34" spans="1:36" ht="13.5">
      <c r="A34" s="26" t="s">
        <v>114</v>
      </c>
      <c r="B34" s="49" t="s">
        <v>169</v>
      </c>
      <c r="C34" s="50" t="s">
        <v>96</v>
      </c>
      <c r="D34" s="51">
        <f t="shared" si="0"/>
        <v>2448</v>
      </c>
      <c r="E34" s="51">
        <v>1889</v>
      </c>
      <c r="F34" s="51">
        <f t="shared" si="1"/>
        <v>154</v>
      </c>
      <c r="G34" s="51">
        <v>0</v>
      </c>
      <c r="H34" s="51">
        <v>95</v>
      </c>
      <c r="I34" s="51">
        <v>0</v>
      </c>
      <c r="J34" s="51">
        <v>0</v>
      </c>
      <c r="K34" s="51">
        <v>59</v>
      </c>
      <c r="L34" s="51">
        <v>0</v>
      </c>
      <c r="M34" s="51">
        <f t="shared" si="2"/>
        <v>405</v>
      </c>
      <c r="N34" s="51">
        <v>150</v>
      </c>
      <c r="O34" s="51">
        <v>0</v>
      </c>
      <c r="P34" s="51">
        <v>106</v>
      </c>
      <c r="Q34" s="51">
        <v>0</v>
      </c>
      <c r="R34" s="51">
        <v>0</v>
      </c>
      <c r="S34" s="51">
        <v>15</v>
      </c>
      <c r="T34" s="51">
        <v>134</v>
      </c>
      <c r="U34" s="51">
        <f t="shared" si="3"/>
        <v>1889</v>
      </c>
      <c r="V34" s="51">
        <v>1889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350</v>
      </c>
      <c r="AC34" s="51">
        <v>0</v>
      </c>
      <c r="AD34" s="51">
        <v>291</v>
      </c>
      <c r="AE34" s="51">
        <f t="shared" si="5"/>
        <v>59</v>
      </c>
      <c r="AF34" s="51">
        <v>0</v>
      </c>
      <c r="AG34" s="51">
        <v>0</v>
      </c>
      <c r="AH34" s="51">
        <v>0</v>
      </c>
      <c r="AI34" s="51">
        <v>0</v>
      </c>
      <c r="AJ34" s="51">
        <v>59</v>
      </c>
    </row>
    <row r="35" spans="1:36" ht="13.5">
      <c r="A35" s="26" t="s">
        <v>114</v>
      </c>
      <c r="B35" s="49" t="s">
        <v>170</v>
      </c>
      <c r="C35" s="50" t="s">
        <v>171</v>
      </c>
      <c r="D35" s="51">
        <f t="shared" si="0"/>
        <v>1855</v>
      </c>
      <c r="E35" s="51">
        <v>1221</v>
      </c>
      <c r="F35" s="51">
        <f t="shared" si="1"/>
        <v>67</v>
      </c>
      <c r="G35" s="51">
        <v>0</v>
      </c>
      <c r="H35" s="51">
        <v>44</v>
      </c>
      <c r="I35" s="51">
        <v>0</v>
      </c>
      <c r="J35" s="51">
        <v>0</v>
      </c>
      <c r="K35" s="51">
        <v>23</v>
      </c>
      <c r="L35" s="51">
        <v>0</v>
      </c>
      <c r="M35" s="51">
        <f t="shared" si="2"/>
        <v>567</v>
      </c>
      <c r="N35" s="51">
        <v>0</v>
      </c>
      <c r="O35" s="51">
        <v>51</v>
      </c>
      <c r="P35" s="51">
        <v>116</v>
      </c>
      <c r="Q35" s="51">
        <v>0</v>
      </c>
      <c r="R35" s="51">
        <v>0</v>
      </c>
      <c r="S35" s="51">
        <v>0</v>
      </c>
      <c r="T35" s="51">
        <v>400</v>
      </c>
      <c r="U35" s="51">
        <f t="shared" si="3"/>
        <v>1221</v>
      </c>
      <c r="V35" s="51">
        <v>1221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211</v>
      </c>
      <c r="AC35" s="51">
        <v>0</v>
      </c>
      <c r="AD35" s="51">
        <v>188</v>
      </c>
      <c r="AE35" s="51">
        <f t="shared" si="5"/>
        <v>23</v>
      </c>
      <c r="AF35" s="51">
        <v>0</v>
      </c>
      <c r="AG35" s="51">
        <v>0</v>
      </c>
      <c r="AH35" s="51">
        <v>0</v>
      </c>
      <c r="AI35" s="51">
        <v>0</v>
      </c>
      <c r="AJ35" s="51">
        <v>23</v>
      </c>
    </row>
    <row r="36" spans="1:36" ht="13.5">
      <c r="A36" s="26" t="s">
        <v>114</v>
      </c>
      <c r="B36" s="49" t="s">
        <v>172</v>
      </c>
      <c r="C36" s="50" t="s">
        <v>173</v>
      </c>
      <c r="D36" s="51">
        <f t="shared" si="0"/>
        <v>2037</v>
      </c>
      <c r="E36" s="51">
        <v>1679</v>
      </c>
      <c r="F36" s="51">
        <f t="shared" si="1"/>
        <v>124</v>
      </c>
      <c r="G36" s="51">
        <v>0</v>
      </c>
      <c r="H36" s="51">
        <v>107</v>
      </c>
      <c r="I36" s="51">
        <v>0</v>
      </c>
      <c r="J36" s="51">
        <v>0</v>
      </c>
      <c r="K36" s="51">
        <v>17</v>
      </c>
      <c r="L36" s="51">
        <v>0</v>
      </c>
      <c r="M36" s="51">
        <f t="shared" si="2"/>
        <v>234</v>
      </c>
      <c r="N36" s="51">
        <v>0</v>
      </c>
      <c r="O36" s="51">
        <v>0</v>
      </c>
      <c r="P36" s="51">
        <v>131</v>
      </c>
      <c r="Q36" s="51">
        <v>0</v>
      </c>
      <c r="R36" s="51">
        <v>0</v>
      </c>
      <c r="S36" s="51">
        <v>0</v>
      </c>
      <c r="T36" s="51">
        <v>103</v>
      </c>
      <c r="U36" s="51">
        <f t="shared" si="3"/>
        <v>1679</v>
      </c>
      <c r="V36" s="51">
        <v>1679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275</v>
      </c>
      <c r="AC36" s="51">
        <v>0</v>
      </c>
      <c r="AD36" s="51">
        <v>258</v>
      </c>
      <c r="AE36" s="51">
        <f t="shared" si="5"/>
        <v>17</v>
      </c>
      <c r="AF36" s="51">
        <v>0</v>
      </c>
      <c r="AG36" s="51">
        <v>0</v>
      </c>
      <c r="AH36" s="51">
        <v>0</v>
      </c>
      <c r="AI36" s="51">
        <v>0</v>
      </c>
      <c r="AJ36" s="51">
        <v>17</v>
      </c>
    </row>
    <row r="37" spans="1:36" ht="13.5">
      <c r="A37" s="26" t="s">
        <v>114</v>
      </c>
      <c r="B37" s="49" t="s">
        <v>174</v>
      </c>
      <c r="C37" s="50" t="s">
        <v>175</v>
      </c>
      <c r="D37" s="51">
        <f t="shared" si="0"/>
        <v>2170</v>
      </c>
      <c r="E37" s="51">
        <v>1772</v>
      </c>
      <c r="F37" s="51">
        <f t="shared" si="1"/>
        <v>154</v>
      </c>
      <c r="G37" s="51">
        <v>0</v>
      </c>
      <c r="H37" s="51">
        <v>99</v>
      </c>
      <c r="I37" s="51">
        <v>0</v>
      </c>
      <c r="J37" s="51">
        <v>0</v>
      </c>
      <c r="K37" s="51">
        <v>55</v>
      </c>
      <c r="L37" s="51">
        <v>66</v>
      </c>
      <c r="M37" s="51">
        <f t="shared" si="2"/>
        <v>178</v>
      </c>
      <c r="N37" s="51">
        <v>0</v>
      </c>
      <c r="O37" s="51">
        <v>56</v>
      </c>
      <c r="P37" s="51">
        <v>122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1772</v>
      </c>
      <c r="V37" s="51">
        <v>1772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394</v>
      </c>
      <c r="AC37" s="51">
        <v>66</v>
      </c>
      <c r="AD37" s="51">
        <v>273</v>
      </c>
      <c r="AE37" s="51">
        <f t="shared" si="5"/>
        <v>55</v>
      </c>
      <c r="AF37" s="51">
        <v>0</v>
      </c>
      <c r="AG37" s="51">
        <v>0</v>
      </c>
      <c r="AH37" s="51">
        <v>0</v>
      </c>
      <c r="AI37" s="51">
        <v>0</v>
      </c>
      <c r="AJ37" s="51">
        <v>55</v>
      </c>
    </row>
    <row r="38" spans="1:36" ht="13.5">
      <c r="A38" s="26" t="s">
        <v>114</v>
      </c>
      <c r="B38" s="49" t="s">
        <v>176</v>
      </c>
      <c r="C38" s="50" t="s">
        <v>177</v>
      </c>
      <c r="D38" s="51">
        <f t="shared" si="0"/>
        <v>7429</v>
      </c>
      <c r="E38" s="51">
        <v>6114</v>
      </c>
      <c r="F38" s="51">
        <f t="shared" si="1"/>
        <v>562</v>
      </c>
      <c r="G38" s="51">
        <v>0</v>
      </c>
      <c r="H38" s="51">
        <v>562</v>
      </c>
      <c r="I38" s="51">
        <v>0</v>
      </c>
      <c r="J38" s="51">
        <v>0</v>
      </c>
      <c r="K38" s="51">
        <v>0</v>
      </c>
      <c r="L38" s="51">
        <v>656</v>
      </c>
      <c r="M38" s="51">
        <f t="shared" si="2"/>
        <v>97</v>
      </c>
      <c r="N38" s="51">
        <v>0</v>
      </c>
      <c r="O38" s="51">
        <v>51</v>
      </c>
      <c r="P38" s="51">
        <v>0</v>
      </c>
      <c r="Q38" s="51">
        <v>46</v>
      </c>
      <c r="R38" s="51">
        <v>0</v>
      </c>
      <c r="S38" s="51">
        <v>0</v>
      </c>
      <c r="T38" s="51">
        <v>0</v>
      </c>
      <c r="U38" s="51">
        <f t="shared" si="3"/>
        <v>6114</v>
      </c>
      <c r="V38" s="51">
        <v>6114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1392</v>
      </c>
      <c r="AC38" s="51">
        <v>656</v>
      </c>
      <c r="AD38" s="51">
        <v>736</v>
      </c>
      <c r="AE38" s="51">
        <f t="shared" si="5"/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114</v>
      </c>
      <c r="B39" s="49" t="s">
        <v>178</v>
      </c>
      <c r="C39" s="50" t="s">
        <v>74</v>
      </c>
      <c r="D39" s="51">
        <f t="shared" si="0"/>
        <v>2550</v>
      </c>
      <c r="E39" s="51">
        <v>2064</v>
      </c>
      <c r="F39" s="51">
        <f t="shared" si="1"/>
        <v>143</v>
      </c>
      <c r="G39" s="51">
        <v>0</v>
      </c>
      <c r="H39" s="51">
        <v>93</v>
      </c>
      <c r="I39" s="51">
        <v>0</v>
      </c>
      <c r="J39" s="51">
        <v>0</v>
      </c>
      <c r="K39" s="51">
        <v>50</v>
      </c>
      <c r="L39" s="51">
        <v>0</v>
      </c>
      <c r="M39" s="51">
        <f t="shared" si="2"/>
        <v>343</v>
      </c>
      <c r="N39" s="51">
        <v>111</v>
      </c>
      <c r="O39" s="51">
        <v>115</v>
      </c>
      <c r="P39" s="51">
        <v>87</v>
      </c>
      <c r="Q39" s="51">
        <v>0</v>
      </c>
      <c r="R39" s="51">
        <v>1</v>
      </c>
      <c r="S39" s="51">
        <v>24</v>
      </c>
      <c r="T39" s="51">
        <v>5</v>
      </c>
      <c r="U39" s="51">
        <f t="shared" si="3"/>
        <v>2064</v>
      </c>
      <c r="V39" s="51">
        <v>2064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367</v>
      </c>
      <c r="AC39" s="51">
        <v>0</v>
      </c>
      <c r="AD39" s="51">
        <v>317</v>
      </c>
      <c r="AE39" s="51">
        <f t="shared" si="5"/>
        <v>50</v>
      </c>
      <c r="AF39" s="51">
        <v>0</v>
      </c>
      <c r="AG39" s="51">
        <v>0</v>
      </c>
      <c r="AH39" s="51">
        <v>0</v>
      </c>
      <c r="AI39" s="51">
        <v>0</v>
      </c>
      <c r="AJ39" s="51">
        <v>50</v>
      </c>
    </row>
    <row r="40" spans="1:36" ht="13.5">
      <c r="A40" s="26" t="s">
        <v>114</v>
      </c>
      <c r="B40" s="49" t="s">
        <v>179</v>
      </c>
      <c r="C40" s="50" t="s">
        <v>180</v>
      </c>
      <c r="D40" s="51">
        <f t="shared" si="0"/>
        <v>2854</v>
      </c>
      <c r="E40" s="51">
        <v>2005</v>
      </c>
      <c r="F40" s="51">
        <f t="shared" si="1"/>
        <v>77</v>
      </c>
      <c r="G40" s="51">
        <v>0</v>
      </c>
      <c r="H40" s="51">
        <v>77</v>
      </c>
      <c r="I40" s="51">
        <v>0</v>
      </c>
      <c r="J40" s="51">
        <v>0</v>
      </c>
      <c r="K40" s="51">
        <v>0</v>
      </c>
      <c r="L40" s="51">
        <v>141</v>
      </c>
      <c r="M40" s="51">
        <f t="shared" si="2"/>
        <v>631</v>
      </c>
      <c r="N40" s="51">
        <v>411</v>
      </c>
      <c r="O40" s="51">
        <v>84</v>
      </c>
      <c r="P40" s="51">
        <v>116</v>
      </c>
      <c r="Q40" s="51">
        <v>15</v>
      </c>
      <c r="R40" s="51">
        <v>0</v>
      </c>
      <c r="S40" s="51">
        <v>0</v>
      </c>
      <c r="T40" s="51">
        <v>5</v>
      </c>
      <c r="U40" s="51">
        <f t="shared" si="3"/>
        <v>2005</v>
      </c>
      <c r="V40" s="51">
        <v>2005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291</v>
      </c>
      <c r="AC40" s="51">
        <v>141</v>
      </c>
      <c r="AD40" s="51">
        <v>147</v>
      </c>
      <c r="AE40" s="51">
        <f t="shared" si="5"/>
        <v>3</v>
      </c>
      <c r="AF40" s="51">
        <v>0</v>
      </c>
      <c r="AG40" s="51">
        <v>3</v>
      </c>
      <c r="AH40" s="51">
        <v>0</v>
      </c>
      <c r="AI40" s="51">
        <v>0</v>
      </c>
      <c r="AJ40" s="51">
        <v>0</v>
      </c>
    </row>
    <row r="41" spans="1:36" ht="13.5">
      <c r="A41" s="26" t="s">
        <v>114</v>
      </c>
      <c r="B41" s="49" t="s">
        <v>181</v>
      </c>
      <c r="C41" s="50" t="s">
        <v>182</v>
      </c>
      <c r="D41" s="51">
        <f t="shared" si="0"/>
        <v>193</v>
      </c>
      <c r="E41" s="51">
        <v>152</v>
      </c>
      <c r="F41" s="51">
        <f t="shared" si="1"/>
        <v>27</v>
      </c>
      <c r="G41" s="51">
        <v>0</v>
      </c>
      <c r="H41" s="51">
        <v>15</v>
      </c>
      <c r="I41" s="51">
        <v>0</v>
      </c>
      <c r="J41" s="51">
        <v>0</v>
      </c>
      <c r="K41" s="51">
        <v>12</v>
      </c>
      <c r="L41" s="51">
        <v>0</v>
      </c>
      <c r="M41" s="51">
        <f t="shared" si="2"/>
        <v>14</v>
      </c>
      <c r="N41" s="51">
        <v>0</v>
      </c>
      <c r="O41" s="51">
        <v>0</v>
      </c>
      <c r="P41" s="51">
        <v>14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152</v>
      </c>
      <c r="V41" s="51">
        <v>152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35</v>
      </c>
      <c r="AC41" s="51">
        <v>0</v>
      </c>
      <c r="AD41" s="51">
        <v>23</v>
      </c>
      <c r="AE41" s="51">
        <f t="shared" si="5"/>
        <v>12</v>
      </c>
      <c r="AF41" s="51">
        <v>0</v>
      </c>
      <c r="AG41" s="51">
        <v>0</v>
      </c>
      <c r="AH41" s="51">
        <v>0</v>
      </c>
      <c r="AI41" s="51">
        <v>0</v>
      </c>
      <c r="AJ41" s="51">
        <v>12</v>
      </c>
    </row>
    <row r="42" spans="1:36" ht="13.5">
      <c r="A42" s="26" t="s">
        <v>114</v>
      </c>
      <c r="B42" s="49" t="s">
        <v>183</v>
      </c>
      <c r="C42" s="50" t="s">
        <v>184</v>
      </c>
      <c r="D42" s="51">
        <f t="shared" si="0"/>
        <v>5514</v>
      </c>
      <c r="E42" s="51">
        <v>4129</v>
      </c>
      <c r="F42" s="51">
        <f t="shared" si="1"/>
        <v>390</v>
      </c>
      <c r="G42" s="51">
        <v>390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995</v>
      </c>
      <c r="N42" s="51">
        <v>804</v>
      </c>
      <c r="O42" s="51">
        <v>0</v>
      </c>
      <c r="P42" s="51">
        <v>172</v>
      </c>
      <c r="Q42" s="51">
        <v>19</v>
      </c>
      <c r="R42" s="51">
        <v>0</v>
      </c>
      <c r="S42" s="51">
        <v>0</v>
      </c>
      <c r="T42" s="51">
        <v>0</v>
      </c>
      <c r="U42" s="51">
        <f t="shared" si="3"/>
        <v>4255</v>
      </c>
      <c r="V42" s="51">
        <v>4129</v>
      </c>
      <c r="W42" s="51">
        <v>126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328</v>
      </c>
      <c r="AC42" s="51">
        <v>0</v>
      </c>
      <c r="AD42" s="51">
        <v>328</v>
      </c>
      <c r="AE42" s="51">
        <f t="shared" si="5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114</v>
      </c>
      <c r="B43" s="49" t="s">
        <v>185</v>
      </c>
      <c r="C43" s="50" t="s">
        <v>186</v>
      </c>
      <c r="D43" s="51">
        <f t="shared" si="0"/>
        <v>2159</v>
      </c>
      <c r="E43" s="51">
        <v>1588</v>
      </c>
      <c r="F43" s="51">
        <f t="shared" si="1"/>
        <v>165</v>
      </c>
      <c r="G43" s="51">
        <v>165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406</v>
      </c>
      <c r="N43" s="51">
        <v>311</v>
      </c>
      <c r="O43" s="51">
        <v>0</v>
      </c>
      <c r="P43" s="51">
        <v>88</v>
      </c>
      <c r="Q43" s="51">
        <v>7</v>
      </c>
      <c r="R43" s="51">
        <v>0</v>
      </c>
      <c r="S43" s="51">
        <v>0</v>
      </c>
      <c r="T43" s="51">
        <v>0</v>
      </c>
      <c r="U43" s="51">
        <f t="shared" si="3"/>
        <v>1644</v>
      </c>
      <c r="V43" s="51">
        <v>1588</v>
      </c>
      <c r="W43" s="51">
        <v>56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126</v>
      </c>
      <c r="AC43" s="51">
        <v>0</v>
      </c>
      <c r="AD43" s="51">
        <v>126</v>
      </c>
      <c r="AE43" s="51">
        <f t="shared" si="5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114</v>
      </c>
      <c r="B44" s="49" t="s">
        <v>187</v>
      </c>
      <c r="C44" s="50" t="s">
        <v>188</v>
      </c>
      <c r="D44" s="51">
        <f t="shared" si="0"/>
        <v>1571</v>
      </c>
      <c r="E44" s="51">
        <v>1208</v>
      </c>
      <c r="F44" s="51">
        <f t="shared" si="1"/>
        <v>112</v>
      </c>
      <c r="G44" s="51">
        <v>112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251</v>
      </c>
      <c r="N44" s="51">
        <v>196</v>
      </c>
      <c r="O44" s="51">
        <v>0</v>
      </c>
      <c r="P44" s="51">
        <v>49</v>
      </c>
      <c r="Q44" s="51">
        <v>6</v>
      </c>
      <c r="R44" s="51">
        <v>0</v>
      </c>
      <c r="S44" s="51">
        <v>0</v>
      </c>
      <c r="T44" s="51">
        <v>0</v>
      </c>
      <c r="U44" s="51">
        <f t="shared" si="3"/>
        <v>1247</v>
      </c>
      <c r="V44" s="51">
        <v>1208</v>
      </c>
      <c r="W44" s="51">
        <v>39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96</v>
      </c>
      <c r="AC44" s="51">
        <v>0</v>
      </c>
      <c r="AD44" s="51">
        <v>96</v>
      </c>
      <c r="AE44" s="51">
        <f t="shared" si="5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114</v>
      </c>
      <c r="B45" s="49" t="s">
        <v>189</v>
      </c>
      <c r="C45" s="50" t="s">
        <v>75</v>
      </c>
      <c r="D45" s="51">
        <f t="shared" si="0"/>
        <v>1753</v>
      </c>
      <c r="E45" s="51">
        <v>1330</v>
      </c>
      <c r="F45" s="51">
        <f t="shared" si="1"/>
        <v>142</v>
      </c>
      <c r="G45" s="51">
        <v>142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281</v>
      </c>
      <c r="N45" s="51">
        <v>214</v>
      </c>
      <c r="O45" s="51">
        <v>0</v>
      </c>
      <c r="P45" s="51">
        <v>60</v>
      </c>
      <c r="Q45" s="51">
        <v>7</v>
      </c>
      <c r="R45" s="51">
        <v>0</v>
      </c>
      <c r="S45" s="51">
        <v>0</v>
      </c>
      <c r="T45" s="51">
        <v>0</v>
      </c>
      <c r="U45" s="51">
        <f t="shared" si="3"/>
        <v>1384</v>
      </c>
      <c r="V45" s="51">
        <v>1330</v>
      </c>
      <c r="W45" s="51">
        <v>54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106</v>
      </c>
      <c r="AC45" s="51">
        <v>0</v>
      </c>
      <c r="AD45" s="51">
        <v>106</v>
      </c>
      <c r="AE45" s="51">
        <f t="shared" si="5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114</v>
      </c>
      <c r="B46" s="49" t="s">
        <v>76</v>
      </c>
      <c r="C46" s="50" t="s">
        <v>77</v>
      </c>
      <c r="D46" s="51">
        <f t="shared" si="0"/>
        <v>95</v>
      </c>
      <c r="E46" s="51">
        <v>40</v>
      </c>
      <c r="F46" s="51">
        <f t="shared" si="1"/>
        <v>12</v>
      </c>
      <c r="G46" s="51">
        <v>12</v>
      </c>
      <c r="H46" s="51">
        <v>0</v>
      </c>
      <c r="I46" s="51">
        <v>0</v>
      </c>
      <c r="J46" s="51">
        <v>0</v>
      </c>
      <c r="K46" s="51">
        <v>0</v>
      </c>
      <c r="L46" s="51">
        <v>6</v>
      </c>
      <c r="M46" s="51">
        <f t="shared" si="2"/>
        <v>37</v>
      </c>
      <c r="N46" s="51">
        <v>18</v>
      </c>
      <c r="O46" s="51">
        <v>7</v>
      </c>
      <c r="P46" s="51">
        <v>12</v>
      </c>
      <c r="Q46" s="51">
        <v>0</v>
      </c>
      <c r="R46" s="51">
        <v>0</v>
      </c>
      <c r="S46" s="51">
        <v>0</v>
      </c>
      <c r="T46" s="51">
        <v>0</v>
      </c>
      <c r="U46" s="51">
        <f t="shared" si="3"/>
        <v>40</v>
      </c>
      <c r="V46" s="51">
        <v>40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10</v>
      </c>
      <c r="AC46" s="51">
        <v>6</v>
      </c>
      <c r="AD46" s="51">
        <v>4</v>
      </c>
      <c r="AE46" s="51">
        <f t="shared" si="5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114</v>
      </c>
      <c r="B47" s="49" t="s">
        <v>78</v>
      </c>
      <c r="C47" s="50" t="s">
        <v>79</v>
      </c>
      <c r="D47" s="51">
        <f t="shared" si="0"/>
        <v>1807</v>
      </c>
      <c r="E47" s="51">
        <v>1361</v>
      </c>
      <c r="F47" s="51">
        <f t="shared" si="1"/>
        <v>142</v>
      </c>
      <c r="G47" s="51">
        <v>142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2"/>
        <v>304</v>
      </c>
      <c r="N47" s="51">
        <v>231</v>
      </c>
      <c r="O47" s="51">
        <v>0</v>
      </c>
      <c r="P47" s="51">
        <v>66</v>
      </c>
      <c r="Q47" s="51">
        <v>7</v>
      </c>
      <c r="R47" s="51">
        <v>0</v>
      </c>
      <c r="S47" s="51">
        <v>0</v>
      </c>
      <c r="T47" s="51">
        <v>0</v>
      </c>
      <c r="U47" s="51">
        <f t="shared" si="3"/>
        <v>1411</v>
      </c>
      <c r="V47" s="51">
        <v>1361</v>
      </c>
      <c r="W47" s="51">
        <v>50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108</v>
      </c>
      <c r="AC47" s="51">
        <v>0</v>
      </c>
      <c r="AD47" s="51">
        <v>108</v>
      </c>
      <c r="AE47" s="51">
        <f t="shared" si="5"/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114</v>
      </c>
      <c r="B48" s="49" t="s">
        <v>80</v>
      </c>
      <c r="C48" s="50" t="s">
        <v>81</v>
      </c>
      <c r="D48" s="51">
        <f t="shared" si="0"/>
        <v>46</v>
      </c>
      <c r="E48" s="51">
        <v>22</v>
      </c>
      <c r="F48" s="51">
        <f t="shared" si="1"/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2</v>
      </c>
      <c r="M48" s="51">
        <f t="shared" si="2"/>
        <v>22</v>
      </c>
      <c r="N48" s="51">
        <v>0</v>
      </c>
      <c r="O48" s="51">
        <v>10</v>
      </c>
      <c r="P48" s="51">
        <v>12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22</v>
      </c>
      <c r="V48" s="51">
        <v>22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4</v>
      </c>
      <c r="AC48" s="51">
        <v>2</v>
      </c>
      <c r="AD48" s="51">
        <v>2</v>
      </c>
      <c r="AE48" s="51">
        <f t="shared" si="5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114</v>
      </c>
      <c r="B49" s="49" t="s">
        <v>82</v>
      </c>
      <c r="C49" s="50" t="s">
        <v>83</v>
      </c>
      <c r="D49" s="51">
        <f t="shared" si="0"/>
        <v>1606</v>
      </c>
      <c r="E49" s="51">
        <v>1203</v>
      </c>
      <c r="F49" s="51">
        <f t="shared" si="1"/>
        <v>402</v>
      </c>
      <c r="G49" s="51">
        <v>168</v>
      </c>
      <c r="H49" s="51">
        <v>234</v>
      </c>
      <c r="I49" s="51">
        <v>0</v>
      </c>
      <c r="J49" s="51">
        <v>0</v>
      </c>
      <c r="K49" s="51">
        <v>0</v>
      </c>
      <c r="L49" s="51">
        <v>0</v>
      </c>
      <c r="M49" s="51">
        <f t="shared" si="2"/>
        <v>1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1</v>
      </c>
      <c r="U49" s="51">
        <f t="shared" si="3"/>
        <v>1232</v>
      </c>
      <c r="V49" s="51">
        <v>1203</v>
      </c>
      <c r="W49" s="51">
        <v>26</v>
      </c>
      <c r="X49" s="51">
        <v>3</v>
      </c>
      <c r="Y49" s="51">
        <v>0</v>
      </c>
      <c r="Z49" s="51">
        <v>0</v>
      </c>
      <c r="AA49" s="51">
        <v>0</v>
      </c>
      <c r="AB49" s="51">
        <f t="shared" si="4"/>
        <v>200</v>
      </c>
      <c r="AC49" s="51">
        <v>0</v>
      </c>
      <c r="AD49" s="51">
        <v>124</v>
      </c>
      <c r="AE49" s="51">
        <f t="shared" si="5"/>
        <v>76</v>
      </c>
      <c r="AF49" s="51">
        <v>74</v>
      </c>
      <c r="AG49" s="51">
        <v>2</v>
      </c>
      <c r="AH49" s="51">
        <v>0</v>
      </c>
      <c r="AI49" s="51">
        <v>0</v>
      </c>
      <c r="AJ49" s="51">
        <v>0</v>
      </c>
    </row>
    <row r="50" spans="1:36" ht="13.5">
      <c r="A50" s="26" t="s">
        <v>114</v>
      </c>
      <c r="B50" s="49" t="s">
        <v>84</v>
      </c>
      <c r="C50" s="50" t="s">
        <v>30</v>
      </c>
      <c r="D50" s="51">
        <f t="shared" si="0"/>
        <v>1912</v>
      </c>
      <c r="E50" s="51">
        <v>1472</v>
      </c>
      <c r="F50" s="51">
        <f t="shared" si="1"/>
        <v>438</v>
      </c>
      <c r="G50" s="51">
        <v>182</v>
      </c>
      <c r="H50" s="51">
        <v>256</v>
      </c>
      <c r="I50" s="51">
        <v>0</v>
      </c>
      <c r="J50" s="51">
        <v>0</v>
      </c>
      <c r="K50" s="51">
        <v>0</v>
      </c>
      <c r="L50" s="51">
        <v>0</v>
      </c>
      <c r="M50" s="51">
        <f t="shared" si="2"/>
        <v>2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2</v>
      </c>
      <c r="U50" s="51">
        <f t="shared" si="3"/>
        <v>1504</v>
      </c>
      <c r="V50" s="51">
        <v>1472</v>
      </c>
      <c r="W50" s="51">
        <v>28</v>
      </c>
      <c r="X50" s="51">
        <v>4</v>
      </c>
      <c r="Y50" s="51">
        <v>0</v>
      </c>
      <c r="Z50" s="51">
        <v>0</v>
      </c>
      <c r="AA50" s="51">
        <v>0</v>
      </c>
      <c r="AB50" s="51">
        <f t="shared" si="4"/>
        <v>233</v>
      </c>
      <c r="AC50" s="51">
        <v>0</v>
      </c>
      <c r="AD50" s="51">
        <v>151</v>
      </c>
      <c r="AE50" s="51">
        <f t="shared" si="5"/>
        <v>82</v>
      </c>
      <c r="AF50" s="51">
        <v>80</v>
      </c>
      <c r="AG50" s="51">
        <v>2</v>
      </c>
      <c r="AH50" s="51">
        <v>0</v>
      </c>
      <c r="AI50" s="51">
        <v>0</v>
      </c>
      <c r="AJ50" s="51">
        <v>0</v>
      </c>
    </row>
    <row r="51" spans="1:36" ht="13.5">
      <c r="A51" s="26" t="s">
        <v>114</v>
      </c>
      <c r="B51" s="49" t="s">
        <v>85</v>
      </c>
      <c r="C51" s="50" t="s">
        <v>29</v>
      </c>
      <c r="D51" s="51">
        <f t="shared" si="0"/>
        <v>6298</v>
      </c>
      <c r="E51" s="51">
        <v>5233</v>
      </c>
      <c r="F51" s="51">
        <f t="shared" si="1"/>
        <v>1061</v>
      </c>
      <c r="G51" s="51">
        <v>637</v>
      </c>
      <c r="H51" s="51">
        <v>424</v>
      </c>
      <c r="I51" s="51">
        <v>0</v>
      </c>
      <c r="J51" s="51">
        <v>0</v>
      </c>
      <c r="K51" s="51">
        <v>0</v>
      </c>
      <c r="L51" s="51">
        <v>0</v>
      </c>
      <c r="M51" s="51">
        <f t="shared" si="2"/>
        <v>4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4</v>
      </c>
      <c r="U51" s="51">
        <f t="shared" si="3"/>
        <v>5336</v>
      </c>
      <c r="V51" s="51">
        <v>5233</v>
      </c>
      <c r="W51" s="51">
        <v>98</v>
      </c>
      <c r="X51" s="51">
        <v>5</v>
      </c>
      <c r="Y51" s="51">
        <v>0</v>
      </c>
      <c r="Z51" s="51">
        <v>0</v>
      </c>
      <c r="AA51" s="51">
        <v>0</v>
      </c>
      <c r="AB51" s="51">
        <f t="shared" si="4"/>
        <v>825</v>
      </c>
      <c r="AC51" s="51">
        <v>0</v>
      </c>
      <c r="AD51" s="51">
        <v>538</v>
      </c>
      <c r="AE51" s="51">
        <f t="shared" si="5"/>
        <v>287</v>
      </c>
      <c r="AF51" s="51">
        <v>280</v>
      </c>
      <c r="AG51" s="51">
        <v>7</v>
      </c>
      <c r="AH51" s="51">
        <v>0</v>
      </c>
      <c r="AI51" s="51">
        <v>0</v>
      </c>
      <c r="AJ51" s="51">
        <v>0</v>
      </c>
    </row>
    <row r="52" spans="1:36" ht="13.5">
      <c r="A52" s="26" t="s">
        <v>114</v>
      </c>
      <c r="B52" s="49" t="s">
        <v>86</v>
      </c>
      <c r="C52" s="50" t="s">
        <v>32</v>
      </c>
      <c r="D52" s="51">
        <f t="shared" si="0"/>
        <v>1112</v>
      </c>
      <c r="E52" s="51">
        <v>751</v>
      </c>
      <c r="F52" s="51">
        <f t="shared" si="1"/>
        <v>360</v>
      </c>
      <c r="G52" s="51">
        <v>133</v>
      </c>
      <c r="H52" s="51">
        <v>227</v>
      </c>
      <c r="I52" s="51">
        <v>0</v>
      </c>
      <c r="J52" s="51">
        <v>0</v>
      </c>
      <c r="K52" s="51">
        <v>0</v>
      </c>
      <c r="L52" s="51">
        <v>0</v>
      </c>
      <c r="M52" s="51">
        <f t="shared" si="2"/>
        <v>1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1</v>
      </c>
      <c r="U52" s="51">
        <f t="shared" si="3"/>
        <v>774</v>
      </c>
      <c r="V52" s="51">
        <v>751</v>
      </c>
      <c r="W52" s="51">
        <v>20</v>
      </c>
      <c r="X52" s="51">
        <v>3</v>
      </c>
      <c r="Y52" s="51">
        <v>0</v>
      </c>
      <c r="Z52" s="51">
        <v>0</v>
      </c>
      <c r="AA52" s="51">
        <v>0</v>
      </c>
      <c r="AB52" s="51">
        <f t="shared" si="4"/>
        <v>139</v>
      </c>
      <c r="AC52" s="51">
        <v>0</v>
      </c>
      <c r="AD52" s="51">
        <v>77</v>
      </c>
      <c r="AE52" s="51">
        <f t="shared" si="5"/>
        <v>62</v>
      </c>
      <c r="AF52" s="51">
        <v>59</v>
      </c>
      <c r="AG52" s="51">
        <v>3</v>
      </c>
      <c r="AH52" s="51">
        <v>0</v>
      </c>
      <c r="AI52" s="51">
        <v>0</v>
      </c>
      <c r="AJ52" s="51">
        <v>0</v>
      </c>
    </row>
    <row r="53" spans="1:36" ht="13.5">
      <c r="A53" s="26" t="s">
        <v>114</v>
      </c>
      <c r="B53" s="49" t="s">
        <v>87</v>
      </c>
      <c r="C53" s="50" t="s">
        <v>31</v>
      </c>
      <c r="D53" s="51">
        <f t="shared" si="0"/>
        <v>1416</v>
      </c>
      <c r="E53" s="51">
        <v>1077</v>
      </c>
      <c r="F53" s="51">
        <f t="shared" si="1"/>
        <v>338</v>
      </c>
      <c r="G53" s="51">
        <v>176</v>
      </c>
      <c r="H53" s="51">
        <v>162</v>
      </c>
      <c r="I53" s="51">
        <v>0</v>
      </c>
      <c r="J53" s="51">
        <v>0</v>
      </c>
      <c r="K53" s="51">
        <v>0</v>
      </c>
      <c r="L53" s="51">
        <v>0</v>
      </c>
      <c r="M53" s="51">
        <f t="shared" si="2"/>
        <v>1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1</v>
      </c>
      <c r="U53" s="51">
        <f t="shared" si="3"/>
        <v>1106</v>
      </c>
      <c r="V53" s="51">
        <v>1077</v>
      </c>
      <c r="W53" s="51">
        <v>27</v>
      </c>
      <c r="X53" s="51">
        <v>2</v>
      </c>
      <c r="Y53" s="51">
        <v>0</v>
      </c>
      <c r="Z53" s="51">
        <v>0</v>
      </c>
      <c r="AA53" s="51">
        <v>0</v>
      </c>
      <c r="AB53" s="51">
        <f t="shared" si="4"/>
        <v>190</v>
      </c>
      <c r="AC53" s="51">
        <v>0</v>
      </c>
      <c r="AD53" s="51">
        <v>111</v>
      </c>
      <c r="AE53" s="51">
        <f t="shared" si="5"/>
        <v>79</v>
      </c>
      <c r="AF53" s="51">
        <v>77</v>
      </c>
      <c r="AG53" s="51">
        <v>2</v>
      </c>
      <c r="AH53" s="51">
        <v>0</v>
      </c>
      <c r="AI53" s="51">
        <v>0</v>
      </c>
      <c r="AJ53" s="51">
        <v>0</v>
      </c>
    </row>
    <row r="54" spans="1:36" ht="13.5">
      <c r="A54" s="26" t="s">
        <v>114</v>
      </c>
      <c r="B54" s="49" t="s">
        <v>88</v>
      </c>
      <c r="C54" s="50" t="s">
        <v>89</v>
      </c>
      <c r="D54" s="51">
        <f t="shared" si="0"/>
        <v>3117</v>
      </c>
      <c r="E54" s="51">
        <v>2534</v>
      </c>
      <c r="F54" s="51">
        <f t="shared" si="1"/>
        <v>581</v>
      </c>
      <c r="G54" s="51">
        <v>317</v>
      </c>
      <c r="H54" s="51">
        <v>264</v>
      </c>
      <c r="I54" s="51">
        <v>0</v>
      </c>
      <c r="J54" s="51">
        <v>0</v>
      </c>
      <c r="K54" s="51">
        <v>0</v>
      </c>
      <c r="L54" s="51">
        <v>0</v>
      </c>
      <c r="M54" s="51">
        <f t="shared" si="2"/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2</v>
      </c>
      <c r="U54" s="51">
        <f t="shared" si="3"/>
        <v>2588</v>
      </c>
      <c r="V54" s="51">
        <v>2534</v>
      </c>
      <c r="W54" s="51">
        <v>51</v>
      </c>
      <c r="X54" s="51">
        <v>3</v>
      </c>
      <c r="Y54" s="51">
        <v>0</v>
      </c>
      <c r="Z54" s="51">
        <v>0</v>
      </c>
      <c r="AA54" s="51">
        <v>0</v>
      </c>
      <c r="AB54" s="51">
        <f t="shared" si="4"/>
        <v>404</v>
      </c>
      <c r="AC54" s="51">
        <v>0</v>
      </c>
      <c r="AD54" s="51">
        <v>261</v>
      </c>
      <c r="AE54" s="51">
        <f t="shared" si="5"/>
        <v>143</v>
      </c>
      <c r="AF54" s="51">
        <v>139</v>
      </c>
      <c r="AG54" s="51">
        <v>4</v>
      </c>
      <c r="AH54" s="51">
        <v>0</v>
      </c>
      <c r="AI54" s="51">
        <v>0</v>
      </c>
      <c r="AJ54" s="51">
        <v>0</v>
      </c>
    </row>
    <row r="55" spans="1:36" ht="13.5">
      <c r="A55" s="26" t="s">
        <v>114</v>
      </c>
      <c r="B55" s="49" t="s">
        <v>90</v>
      </c>
      <c r="C55" s="50" t="s">
        <v>91</v>
      </c>
      <c r="D55" s="51">
        <f t="shared" si="0"/>
        <v>452</v>
      </c>
      <c r="E55" s="51">
        <v>322</v>
      </c>
      <c r="F55" s="51">
        <f t="shared" si="1"/>
        <v>129</v>
      </c>
      <c r="G55" s="51">
        <v>53</v>
      </c>
      <c r="H55" s="51">
        <v>76</v>
      </c>
      <c r="I55" s="51">
        <v>0</v>
      </c>
      <c r="J55" s="51">
        <v>0</v>
      </c>
      <c r="K55" s="51">
        <v>0</v>
      </c>
      <c r="L55" s="51">
        <v>0</v>
      </c>
      <c r="M55" s="51">
        <f t="shared" si="2"/>
        <v>1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1</v>
      </c>
      <c r="U55" s="51">
        <f t="shared" si="3"/>
        <v>331</v>
      </c>
      <c r="V55" s="51">
        <v>322</v>
      </c>
      <c r="W55" s="51">
        <v>8</v>
      </c>
      <c r="X55" s="51">
        <v>1</v>
      </c>
      <c r="Y55" s="51">
        <v>0</v>
      </c>
      <c r="Z55" s="51">
        <v>0</v>
      </c>
      <c r="AA55" s="51">
        <v>0</v>
      </c>
      <c r="AB55" s="51">
        <f t="shared" si="4"/>
        <v>57</v>
      </c>
      <c r="AC55" s="51">
        <v>0</v>
      </c>
      <c r="AD55" s="51">
        <v>33</v>
      </c>
      <c r="AE55" s="51">
        <f t="shared" si="5"/>
        <v>24</v>
      </c>
      <c r="AF55" s="51">
        <v>23</v>
      </c>
      <c r="AG55" s="51">
        <v>1</v>
      </c>
      <c r="AH55" s="51">
        <v>0</v>
      </c>
      <c r="AI55" s="51">
        <v>0</v>
      </c>
      <c r="AJ55" s="51">
        <v>0</v>
      </c>
    </row>
    <row r="56" spans="1:36" ht="13.5">
      <c r="A56" s="26" t="s">
        <v>114</v>
      </c>
      <c r="B56" s="49" t="s">
        <v>92</v>
      </c>
      <c r="C56" s="50" t="s">
        <v>93</v>
      </c>
      <c r="D56" s="51">
        <f t="shared" si="0"/>
        <v>417</v>
      </c>
      <c r="E56" s="51">
        <v>315</v>
      </c>
      <c r="F56" s="51">
        <f t="shared" si="1"/>
        <v>101</v>
      </c>
      <c r="G56" s="51">
        <v>60</v>
      </c>
      <c r="H56" s="51">
        <v>41</v>
      </c>
      <c r="I56" s="51">
        <v>0</v>
      </c>
      <c r="J56" s="51">
        <v>0</v>
      </c>
      <c r="K56" s="51">
        <v>0</v>
      </c>
      <c r="L56" s="51">
        <v>0</v>
      </c>
      <c r="M56" s="51">
        <f t="shared" si="2"/>
        <v>1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1</v>
      </c>
      <c r="U56" s="51">
        <f t="shared" si="3"/>
        <v>326</v>
      </c>
      <c r="V56" s="51">
        <v>315</v>
      </c>
      <c r="W56" s="51">
        <v>10</v>
      </c>
      <c r="X56" s="51">
        <v>1</v>
      </c>
      <c r="Y56" s="51">
        <v>0</v>
      </c>
      <c r="Z56" s="51">
        <v>0</v>
      </c>
      <c r="AA56" s="51">
        <v>0</v>
      </c>
      <c r="AB56" s="51">
        <f t="shared" si="4"/>
        <v>58</v>
      </c>
      <c r="AC56" s="51">
        <v>0</v>
      </c>
      <c r="AD56" s="51">
        <v>32</v>
      </c>
      <c r="AE56" s="51">
        <f t="shared" si="5"/>
        <v>26</v>
      </c>
      <c r="AF56" s="51">
        <v>26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79" t="s">
        <v>195</v>
      </c>
      <c r="B57" s="80"/>
      <c r="C57" s="81"/>
      <c r="D57" s="51">
        <f aca="true" t="shared" si="6" ref="D57:AJ57">SUM(D7:D56)</f>
        <v>305617</v>
      </c>
      <c r="E57" s="51">
        <f t="shared" si="6"/>
        <v>247542</v>
      </c>
      <c r="F57" s="51">
        <f t="shared" si="6"/>
        <v>35797</v>
      </c>
      <c r="G57" s="51">
        <f t="shared" si="6"/>
        <v>23530</v>
      </c>
      <c r="H57" s="51">
        <f t="shared" si="6"/>
        <v>10894</v>
      </c>
      <c r="I57" s="51">
        <f t="shared" si="6"/>
        <v>0</v>
      </c>
      <c r="J57" s="51">
        <f t="shared" si="6"/>
        <v>0</v>
      </c>
      <c r="K57" s="51">
        <f t="shared" si="6"/>
        <v>1373</v>
      </c>
      <c r="L57" s="51">
        <f t="shared" si="6"/>
        <v>2040</v>
      </c>
      <c r="M57" s="51">
        <f t="shared" si="6"/>
        <v>20238</v>
      </c>
      <c r="N57" s="51">
        <f t="shared" si="6"/>
        <v>13318</v>
      </c>
      <c r="O57" s="51">
        <f t="shared" si="6"/>
        <v>2326</v>
      </c>
      <c r="P57" s="51">
        <f t="shared" si="6"/>
        <v>3362</v>
      </c>
      <c r="Q57" s="51">
        <f t="shared" si="6"/>
        <v>272</v>
      </c>
      <c r="R57" s="51">
        <f t="shared" si="6"/>
        <v>11</v>
      </c>
      <c r="S57" s="51">
        <f t="shared" si="6"/>
        <v>85</v>
      </c>
      <c r="T57" s="51">
        <f t="shared" si="6"/>
        <v>864</v>
      </c>
      <c r="U57" s="51">
        <f t="shared" si="6"/>
        <v>250835</v>
      </c>
      <c r="V57" s="51">
        <f t="shared" si="6"/>
        <v>247542</v>
      </c>
      <c r="W57" s="51">
        <f t="shared" si="6"/>
        <v>2126</v>
      </c>
      <c r="X57" s="51">
        <f t="shared" si="6"/>
        <v>1167</v>
      </c>
      <c r="Y57" s="51">
        <f t="shared" si="6"/>
        <v>0</v>
      </c>
      <c r="Z57" s="51">
        <f t="shared" si="6"/>
        <v>0</v>
      </c>
      <c r="AA57" s="51">
        <f t="shared" si="6"/>
        <v>0</v>
      </c>
      <c r="AB57" s="51">
        <f t="shared" si="6"/>
        <v>56340</v>
      </c>
      <c r="AC57" s="51">
        <f t="shared" si="6"/>
        <v>2040</v>
      </c>
      <c r="AD57" s="51">
        <f t="shared" si="6"/>
        <v>35622</v>
      </c>
      <c r="AE57" s="51">
        <f t="shared" si="6"/>
        <v>18678</v>
      </c>
      <c r="AF57" s="51">
        <f t="shared" si="6"/>
        <v>14531</v>
      </c>
      <c r="AG57" s="51">
        <f t="shared" si="6"/>
        <v>2774</v>
      </c>
      <c r="AH57" s="51">
        <f t="shared" si="6"/>
        <v>0</v>
      </c>
      <c r="AI57" s="51">
        <f t="shared" si="6"/>
        <v>0</v>
      </c>
      <c r="AJ57" s="51">
        <f t="shared" si="6"/>
        <v>1373</v>
      </c>
    </row>
  </sheetData>
  <mergeCells count="25">
    <mergeCell ref="A57:C57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39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42</v>
      </c>
      <c r="C2" s="62" t="s">
        <v>12</v>
      </c>
      <c r="D2" s="106" t="s">
        <v>113</v>
      </c>
      <c r="E2" s="104"/>
      <c r="F2" s="104"/>
      <c r="G2" s="104"/>
      <c r="H2" s="104"/>
      <c r="I2" s="104"/>
      <c r="J2" s="104"/>
      <c r="K2" s="105"/>
      <c r="L2" s="106" t="s">
        <v>196</v>
      </c>
      <c r="M2" s="104"/>
      <c r="N2" s="104"/>
      <c r="O2" s="104"/>
      <c r="P2" s="104"/>
      <c r="Q2" s="104"/>
      <c r="R2" s="104"/>
      <c r="S2" s="105"/>
      <c r="T2" s="100" t="s">
        <v>198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199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43</v>
      </c>
      <c r="G3" s="67" t="s">
        <v>19</v>
      </c>
      <c r="H3" s="67" t="s">
        <v>94</v>
      </c>
      <c r="I3" s="67" t="s">
        <v>95</v>
      </c>
      <c r="J3" s="99" t="s">
        <v>73</v>
      </c>
      <c r="K3" s="67" t="s">
        <v>44</v>
      </c>
      <c r="L3" s="63" t="s">
        <v>15</v>
      </c>
      <c r="M3" s="67" t="s">
        <v>18</v>
      </c>
      <c r="N3" s="67" t="s">
        <v>43</v>
      </c>
      <c r="O3" s="67" t="s">
        <v>19</v>
      </c>
      <c r="P3" s="67" t="s">
        <v>94</v>
      </c>
      <c r="Q3" s="67" t="s">
        <v>95</v>
      </c>
      <c r="R3" s="99" t="s">
        <v>73</v>
      </c>
      <c r="S3" s="67" t="s">
        <v>44</v>
      </c>
      <c r="T3" s="63" t="s">
        <v>15</v>
      </c>
      <c r="U3" s="67" t="s">
        <v>18</v>
      </c>
      <c r="V3" s="67" t="s">
        <v>43</v>
      </c>
      <c r="W3" s="67" t="s">
        <v>19</v>
      </c>
      <c r="X3" s="67" t="s">
        <v>94</v>
      </c>
      <c r="Y3" s="67" t="s">
        <v>95</v>
      </c>
      <c r="Z3" s="99" t="s">
        <v>73</v>
      </c>
      <c r="AA3" s="67" t="s">
        <v>44</v>
      </c>
      <c r="AB3" s="59" t="s">
        <v>200</v>
      </c>
      <c r="AC3" s="107"/>
      <c r="AD3" s="107"/>
      <c r="AE3" s="107"/>
      <c r="AF3" s="107"/>
      <c r="AG3" s="107"/>
      <c r="AH3" s="107"/>
      <c r="AI3" s="108"/>
      <c r="AJ3" s="59" t="s">
        <v>201</v>
      </c>
      <c r="AK3" s="83"/>
      <c r="AL3" s="83"/>
      <c r="AM3" s="83"/>
      <c r="AN3" s="83"/>
      <c r="AO3" s="83"/>
      <c r="AP3" s="83"/>
      <c r="AQ3" s="84"/>
      <c r="AR3" s="59" t="s">
        <v>202</v>
      </c>
      <c r="AS3" s="109"/>
      <c r="AT3" s="109"/>
      <c r="AU3" s="109"/>
      <c r="AV3" s="109"/>
      <c r="AW3" s="109"/>
      <c r="AX3" s="109"/>
      <c r="AY3" s="110"/>
      <c r="AZ3" s="59" t="s">
        <v>203</v>
      </c>
      <c r="BA3" s="107"/>
      <c r="BB3" s="107"/>
      <c r="BC3" s="107"/>
      <c r="BD3" s="107"/>
      <c r="BE3" s="107"/>
      <c r="BF3" s="107"/>
      <c r="BG3" s="108"/>
      <c r="BH3" s="59" t="s">
        <v>204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43</v>
      </c>
      <c r="BS3" s="67" t="s">
        <v>19</v>
      </c>
      <c r="BT3" s="67" t="s">
        <v>94</v>
      </c>
      <c r="BU3" s="67" t="s">
        <v>95</v>
      </c>
      <c r="BV3" s="99" t="s">
        <v>73</v>
      </c>
      <c r="BW3" s="67" t="s">
        <v>44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43</v>
      </c>
      <c r="AE4" s="67" t="s">
        <v>19</v>
      </c>
      <c r="AF4" s="67" t="s">
        <v>94</v>
      </c>
      <c r="AG4" s="67" t="s">
        <v>95</v>
      </c>
      <c r="AH4" s="99" t="s">
        <v>73</v>
      </c>
      <c r="AI4" s="67" t="s">
        <v>44</v>
      </c>
      <c r="AJ4" s="63" t="s">
        <v>15</v>
      </c>
      <c r="AK4" s="67" t="s">
        <v>18</v>
      </c>
      <c r="AL4" s="67" t="s">
        <v>43</v>
      </c>
      <c r="AM4" s="67" t="s">
        <v>19</v>
      </c>
      <c r="AN4" s="67" t="s">
        <v>94</v>
      </c>
      <c r="AO4" s="67" t="s">
        <v>95</v>
      </c>
      <c r="AP4" s="99" t="s">
        <v>73</v>
      </c>
      <c r="AQ4" s="67" t="s">
        <v>44</v>
      </c>
      <c r="AR4" s="63" t="s">
        <v>15</v>
      </c>
      <c r="AS4" s="67" t="s">
        <v>18</v>
      </c>
      <c r="AT4" s="67" t="s">
        <v>43</v>
      </c>
      <c r="AU4" s="67" t="s">
        <v>19</v>
      </c>
      <c r="AV4" s="67" t="s">
        <v>94</v>
      </c>
      <c r="AW4" s="67" t="s">
        <v>95</v>
      </c>
      <c r="AX4" s="99" t="s">
        <v>73</v>
      </c>
      <c r="AY4" s="67" t="s">
        <v>44</v>
      </c>
      <c r="AZ4" s="63" t="s">
        <v>15</v>
      </c>
      <c r="BA4" s="67" t="s">
        <v>18</v>
      </c>
      <c r="BB4" s="67" t="s">
        <v>43</v>
      </c>
      <c r="BC4" s="67" t="s">
        <v>19</v>
      </c>
      <c r="BD4" s="67" t="s">
        <v>94</v>
      </c>
      <c r="BE4" s="67" t="s">
        <v>95</v>
      </c>
      <c r="BF4" s="99" t="s">
        <v>73</v>
      </c>
      <c r="BG4" s="67" t="s">
        <v>44</v>
      </c>
      <c r="BH4" s="63" t="s">
        <v>15</v>
      </c>
      <c r="BI4" s="67" t="s">
        <v>18</v>
      </c>
      <c r="BJ4" s="67" t="s">
        <v>43</v>
      </c>
      <c r="BK4" s="67" t="s">
        <v>19</v>
      </c>
      <c r="BL4" s="67" t="s">
        <v>94</v>
      </c>
      <c r="BM4" s="67" t="s">
        <v>95</v>
      </c>
      <c r="BN4" s="99" t="s">
        <v>73</v>
      </c>
      <c r="BO4" s="67" t="s">
        <v>44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114</v>
      </c>
      <c r="B7" s="49" t="s">
        <v>115</v>
      </c>
      <c r="C7" s="50" t="s">
        <v>116</v>
      </c>
      <c r="D7" s="51">
        <f aca="true" t="shared" si="0" ref="D7:D56">SUM(E7:K7)</f>
        <v>17237</v>
      </c>
      <c r="E7" s="51">
        <f aca="true" t="shared" si="1" ref="E7:K7">M7+U7+BQ7</f>
        <v>12830</v>
      </c>
      <c r="F7" s="51">
        <f t="shared" si="1"/>
        <v>3490</v>
      </c>
      <c r="G7" s="51">
        <f t="shared" si="1"/>
        <v>660</v>
      </c>
      <c r="H7" s="51">
        <f t="shared" si="1"/>
        <v>164</v>
      </c>
      <c r="I7" s="51">
        <f t="shared" si="1"/>
        <v>0</v>
      </c>
      <c r="J7" s="51">
        <f t="shared" si="1"/>
        <v>0</v>
      </c>
      <c r="K7" s="51">
        <f t="shared" si="1"/>
        <v>93</v>
      </c>
      <c r="L7" s="51">
        <f>SUM(M7:S7)</f>
        <v>7777</v>
      </c>
      <c r="M7" s="51">
        <v>7739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38</v>
      </c>
      <c r="T7" s="51">
        <f>SUM(U7:AA7)</f>
        <v>4225</v>
      </c>
      <c r="U7" s="51">
        <f aca="true" t="shared" si="2" ref="U7:AA7">AC7+AK7+AS7+BA7+BI7</f>
        <v>0</v>
      </c>
      <c r="V7" s="51">
        <f t="shared" si="2"/>
        <v>3402</v>
      </c>
      <c r="W7" s="51">
        <f t="shared" si="2"/>
        <v>659</v>
      </c>
      <c r="X7" s="51">
        <f t="shared" si="2"/>
        <v>164</v>
      </c>
      <c r="Y7" s="51">
        <f t="shared" si="2"/>
        <v>0</v>
      </c>
      <c r="Z7" s="51">
        <f t="shared" si="2"/>
        <v>0</v>
      </c>
      <c r="AA7" s="51">
        <f t="shared" si="2"/>
        <v>0</v>
      </c>
      <c r="AB7" s="51">
        <f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>SUM(AK7:AQ7)</f>
        <v>4225</v>
      </c>
      <c r="AK7" s="51">
        <v>0</v>
      </c>
      <c r="AL7" s="51">
        <v>3402</v>
      </c>
      <c r="AM7" s="51">
        <v>659</v>
      </c>
      <c r="AN7" s="51">
        <v>164</v>
      </c>
      <c r="AO7" s="51">
        <v>0</v>
      </c>
      <c r="AP7" s="51">
        <v>0</v>
      </c>
      <c r="AQ7" s="51">
        <v>0</v>
      </c>
      <c r="AR7" s="51">
        <f>SUM(AS7:AY7)</f>
        <v>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>
        <v>0</v>
      </c>
      <c r="AZ7" s="51">
        <f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>SUM(BQ7:BW7)</f>
        <v>5235</v>
      </c>
      <c r="BQ7" s="51">
        <v>5091</v>
      </c>
      <c r="BR7" s="51">
        <v>88</v>
      </c>
      <c r="BS7" s="51">
        <v>1</v>
      </c>
      <c r="BT7" s="51">
        <v>0</v>
      </c>
      <c r="BU7" s="51">
        <v>0</v>
      </c>
      <c r="BV7" s="51">
        <v>0</v>
      </c>
      <c r="BW7" s="51">
        <v>55</v>
      </c>
    </row>
    <row r="8" spans="1:75" ht="13.5">
      <c r="A8" s="26" t="s">
        <v>114</v>
      </c>
      <c r="B8" s="49" t="s">
        <v>117</v>
      </c>
      <c r="C8" s="50" t="s">
        <v>118</v>
      </c>
      <c r="D8" s="51">
        <f t="shared" si="0"/>
        <v>4897</v>
      </c>
      <c r="E8" s="51">
        <f aca="true" t="shared" si="3" ref="E8:E56">M8+U8+BQ8</f>
        <v>3019</v>
      </c>
      <c r="F8" s="51">
        <f aca="true" t="shared" si="4" ref="F8:F56">N8+V8+BR8</f>
        <v>840</v>
      </c>
      <c r="G8" s="51">
        <f aca="true" t="shared" si="5" ref="G8:G56">O8+W8+BS8</f>
        <v>899</v>
      </c>
      <c r="H8" s="51">
        <f aca="true" t="shared" si="6" ref="H8:H56">P8+X8+BT8</f>
        <v>139</v>
      </c>
      <c r="I8" s="51">
        <f aca="true" t="shared" si="7" ref="I8:I56">Q8+Y8+BU8</f>
        <v>0</v>
      </c>
      <c r="J8" s="51">
        <f aca="true" t="shared" si="8" ref="J8:J56">R8+Z8+BV8</f>
        <v>0</v>
      </c>
      <c r="K8" s="51">
        <f aca="true" t="shared" si="9" ref="K8:K56">S8+AA8+BW8</f>
        <v>0</v>
      </c>
      <c r="L8" s="51">
        <f aca="true" t="shared" si="10" ref="L8:L56">SUM(M8:S8)</f>
        <v>1394</v>
      </c>
      <c r="M8" s="51">
        <v>0</v>
      </c>
      <c r="N8" s="51">
        <v>356</v>
      </c>
      <c r="O8" s="51">
        <v>899</v>
      </c>
      <c r="P8" s="51">
        <v>139</v>
      </c>
      <c r="Q8" s="51">
        <v>0</v>
      </c>
      <c r="R8" s="51">
        <v>0</v>
      </c>
      <c r="S8" s="51">
        <v>0</v>
      </c>
      <c r="T8" s="51">
        <f aca="true" t="shared" si="11" ref="T8:T56">SUM(U8:AA8)</f>
        <v>179</v>
      </c>
      <c r="U8" s="51">
        <f aca="true" t="shared" si="12" ref="U8:U56">AC8+AK8+AS8+BA8+BI8</f>
        <v>0</v>
      </c>
      <c r="V8" s="51">
        <f aca="true" t="shared" si="13" ref="V8:V56">AD8+AL8+AT8+BB8+BJ8</f>
        <v>179</v>
      </c>
      <c r="W8" s="51">
        <f aca="true" t="shared" si="14" ref="W8:W56">AE8+AM8+AU8+BC8+BK8</f>
        <v>0</v>
      </c>
      <c r="X8" s="51">
        <f aca="true" t="shared" si="15" ref="X8:X56">AF8+AN8+AV8+BD8+BL8</f>
        <v>0</v>
      </c>
      <c r="Y8" s="51">
        <f aca="true" t="shared" si="16" ref="Y8:Y56">AG8+AO8+AW8+BE8+BM8</f>
        <v>0</v>
      </c>
      <c r="Z8" s="51">
        <f aca="true" t="shared" si="17" ref="Z8:Z56">AH8+AP8+AX8+BF8+BN8</f>
        <v>0</v>
      </c>
      <c r="AA8" s="51">
        <f aca="true" t="shared" si="18" ref="AA8:AA56">AI8+AQ8+AY8+BG8+BO8</f>
        <v>0</v>
      </c>
      <c r="AB8" s="51">
        <f aca="true" t="shared" si="19" ref="AB8:AB56">SUM(AC8:AI8)</f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aca="true" t="shared" si="20" ref="AJ8:AJ56">SUM(AK8:AQ8)</f>
        <v>179</v>
      </c>
      <c r="AK8" s="51">
        <v>0</v>
      </c>
      <c r="AL8" s="51">
        <v>179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aca="true" t="shared" si="21" ref="AR8:AR56">SUM(AS8:AY8)</f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aca="true" t="shared" si="22" ref="AZ8:AZ56">SUM(BA8:BG8)</f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aca="true" t="shared" si="23" ref="BH8:BH56">SUM(BI8:BO8)</f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aca="true" t="shared" si="24" ref="BP8:BP56">SUM(BQ8:BW8)</f>
        <v>3324</v>
      </c>
      <c r="BQ8" s="51">
        <v>3019</v>
      </c>
      <c r="BR8" s="51">
        <v>305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114</v>
      </c>
      <c r="B9" s="49" t="s">
        <v>119</v>
      </c>
      <c r="C9" s="50" t="s">
        <v>120</v>
      </c>
      <c r="D9" s="51">
        <f t="shared" si="0"/>
        <v>1418</v>
      </c>
      <c r="E9" s="51">
        <f t="shared" si="3"/>
        <v>590</v>
      </c>
      <c r="F9" s="51">
        <f t="shared" si="4"/>
        <v>551</v>
      </c>
      <c r="G9" s="51">
        <f t="shared" si="5"/>
        <v>258</v>
      </c>
      <c r="H9" s="51">
        <f t="shared" si="6"/>
        <v>15</v>
      </c>
      <c r="I9" s="51">
        <f t="shared" si="7"/>
        <v>0</v>
      </c>
      <c r="J9" s="51">
        <f t="shared" si="8"/>
        <v>0</v>
      </c>
      <c r="K9" s="51">
        <f t="shared" si="9"/>
        <v>4</v>
      </c>
      <c r="L9" s="51">
        <f t="shared" si="10"/>
        <v>136</v>
      </c>
      <c r="M9" s="51">
        <v>132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4</v>
      </c>
      <c r="T9" s="51">
        <f t="shared" si="11"/>
        <v>776</v>
      </c>
      <c r="U9" s="51">
        <f t="shared" si="12"/>
        <v>0</v>
      </c>
      <c r="V9" s="51">
        <f t="shared" si="13"/>
        <v>508</v>
      </c>
      <c r="W9" s="51">
        <f t="shared" si="14"/>
        <v>253</v>
      </c>
      <c r="X9" s="51">
        <f t="shared" si="15"/>
        <v>15</v>
      </c>
      <c r="Y9" s="51">
        <f t="shared" si="16"/>
        <v>0</v>
      </c>
      <c r="Z9" s="51">
        <f t="shared" si="17"/>
        <v>0</v>
      </c>
      <c r="AA9" s="51">
        <f t="shared" si="18"/>
        <v>0</v>
      </c>
      <c r="AB9" s="51">
        <f t="shared" si="19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20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21"/>
        <v>776</v>
      </c>
      <c r="AS9" s="51">
        <v>0</v>
      </c>
      <c r="AT9" s="51">
        <v>508</v>
      </c>
      <c r="AU9" s="51">
        <v>253</v>
      </c>
      <c r="AV9" s="51">
        <v>15</v>
      </c>
      <c r="AW9" s="51">
        <v>0</v>
      </c>
      <c r="AX9" s="51">
        <v>0</v>
      </c>
      <c r="AY9" s="51">
        <v>0</v>
      </c>
      <c r="AZ9" s="51">
        <f t="shared" si="22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3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4"/>
        <v>506</v>
      </c>
      <c r="BQ9" s="51">
        <v>458</v>
      </c>
      <c r="BR9" s="51">
        <v>43</v>
      </c>
      <c r="BS9" s="51">
        <v>5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114</v>
      </c>
      <c r="B10" s="49" t="s">
        <v>121</v>
      </c>
      <c r="C10" s="50" t="s">
        <v>122</v>
      </c>
      <c r="D10" s="51">
        <f t="shared" si="0"/>
        <v>2401</v>
      </c>
      <c r="E10" s="51">
        <f t="shared" si="3"/>
        <v>692</v>
      </c>
      <c r="F10" s="51">
        <f t="shared" si="4"/>
        <v>549</v>
      </c>
      <c r="G10" s="51">
        <f t="shared" si="5"/>
        <v>534</v>
      </c>
      <c r="H10" s="51">
        <f t="shared" si="6"/>
        <v>111</v>
      </c>
      <c r="I10" s="51">
        <f t="shared" si="7"/>
        <v>515</v>
      </c>
      <c r="J10" s="51">
        <f t="shared" si="8"/>
        <v>0</v>
      </c>
      <c r="K10" s="51">
        <f t="shared" si="9"/>
        <v>0</v>
      </c>
      <c r="L10" s="51">
        <f t="shared" si="10"/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11"/>
        <v>1635</v>
      </c>
      <c r="U10" s="51">
        <f t="shared" si="12"/>
        <v>0</v>
      </c>
      <c r="V10" s="51">
        <f t="shared" si="13"/>
        <v>522</v>
      </c>
      <c r="W10" s="51">
        <f t="shared" si="14"/>
        <v>487</v>
      </c>
      <c r="X10" s="51">
        <f t="shared" si="15"/>
        <v>111</v>
      </c>
      <c r="Y10" s="51">
        <f t="shared" si="16"/>
        <v>515</v>
      </c>
      <c r="Z10" s="51">
        <f t="shared" si="17"/>
        <v>0</v>
      </c>
      <c r="AA10" s="51">
        <f t="shared" si="18"/>
        <v>0</v>
      </c>
      <c r="AB10" s="51">
        <f t="shared" si="19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20"/>
        <v>190</v>
      </c>
      <c r="AK10" s="51">
        <v>0</v>
      </c>
      <c r="AL10" s="51">
        <v>190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21"/>
        <v>1445</v>
      </c>
      <c r="AS10" s="51">
        <v>0</v>
      </c>
      <c r="AT10" s="51">
        <v>332</v>
      </c>
      <c r="AU10" s="51">
        <v>487</v>
      </c>
      <c r="AV10" s="51">
        <v>111</v>
      </c>
      <c r="AW10" s="51">
        <v>515</v>
      </c>
      <c r="AX10" s="51">
        <v>0</v>
      </c>
      <c r="AY10" s="51">
        <v>0</v>
      </c>
      <c r="AZ10" s="51">
        <f t="shared" si="22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3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4"/>
        <v>766</v>
      </c>
      <c r="BQ10" s="51">
        <v>692</v>
      </c>
      <c r="BR10" s="51">
        <v>27</v>
      </c>
      <c r="BS10" s="51">
        <v>47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114</v>
      </c>
      <c r="B11" s="49" t="s">
        <v>123</v>
      </c>
      <c r="C11" s="50" t="s">
        <v>124</v>
      </c>
      <c r="D11" s="51">
        <f t="shared" si="0"/>
        <v>377</v>
      </c>
      <c r="E11" s="51">
        <f t="shared" si="3"/>
        <v>124</v>
      </c>
      <c r="F11" s="51">
        <f t="shared" si="4"/>
        <v>90</v>
      </c>
      <c r="G11" s="51">
        <f t="shared" si="5"/>
        <v>149</v>
      </c>
      <c r="H11" s="51">
        <f t="shared" si="6"/>
        <v>0</v>
      </c>
      <c r="I11" s="51">
        <f t="shared" si="7"/>
        <v>0</v>
      </c>
      <c r="J11" s="51">
        <f t="shared" si="8"/>
        <v>0</v>
      </c>
      <c r="K11" s="51">
        <f t="shared" si="9"/>
        <v>14</v>
      </c>
      <c r="L11" s="51">
        <f t="shared" si="10"/>
        <v>83</v>
      </c>
      <c r="M11" s="51">
        <v>0</v>
      </c>
      <c r="N11" s="51">
        <v>24</v>
      </c>
      <c r="O11" s="51">
        <v>45</v>
      </c>
      <c r="P11" s="51">
        <v>0</v>
      </c>
      <c r="Q11" s="51">
        <v>0</v>
      </c>
      <c r="R11" s="51">
        <v>0</v>
      </c>
      <c r="S11" s="51">
        <v>14</v>
      </c>
      <c r="T11" s="51">
        <f t="shared" si="11"/>
        <v>170</v>
      </c>
      <c r="U11" s="51">
        <f t="shared" si="12"/>
        <v>0</v>
      </c>
      <c r="V11" s="51">
        <f t="shared" si="13"/>
        <v>66</v>
      </c>
      <c r="W11" s="51">
        <f t="shared" si="14"/>
        <v>104</v>
      </c>
      <c r="X11" s="51">
        <f t="shared" si="15"/>
        <v>0</v>
      </c>
      <c r="Y11" s="51">
        <f t="shared" si="16"/>
        <v>0</v>
      </c>
      <c r="Z11" s="51">
        <f t="shared" si="17"/>
        <v>0</v>
      </c>
      <c r="AA11" s="51">
        <f t="shared" si="18"/>
        <v>0</v>
      </c>
      <c r="AB11" s="51">
        <f t="shared" si="19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20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21"/>
        <v>170</v>
      </c>
      <c r="AS11" s="51">
        <v>0</v>
      </c>
      <c r="AT11" s="51">
        <v>66</v>
      </c>
      <c r="AU11" s="51">
        <v>104</v>
      </c>
      <c r="AV11" s="51">
        <v>0</v>
      </c>
      <c r="AW11" s="51">
        <v>0</v>
      </c>
      <c r="AX11" s="51">
        <v>0</v>
      </c>
      <c r="AY11" s="51">
        <v>0</v>
      </c>
      <c r="AZ11" s="51">
        <f t="shared" si="22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3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4"/>
        <v>124</v>
      </c>
      <c r="BQ11" s="51">
        <v>124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114</v>
      </c>
      <c r="B12" s="49" t="s">
        <v>125</v>
      </c>
      <c r="C12" s="50" t="s">
        <v>126</v>
      </c>
      <c r="D12" s="51">
        <f t="shared" si="0"/>
        <v>242</v>
      </c>
      <c r="E12" s="51">
        <f t="shared" si="3"/>
        <v>106</v>
      </c>
      <c r="F12" s="51">
        <f t="shared" si="4"/>
        <v>97</v>
      </c>
      <c r="G12" s="51">
        <f t="shared" si="5"/>
        <v>28</v>
      </c>
      <c r="H12" s="51">
        <f t="shared" si="6"/>
        <v>2</v>
      </c>
      <c r="I12" s="51">
        <f t="shared" si="7"/>
        <v>0</v>
      </c>
      <c r="J12" s="51">
        <f t="shared" si="8"/>
        <v>9</v>
      </c>
      <c r="K12" s="51">
        <f t="shared" si="9"/>
        <v>0</v>
      </c>
      <c r="L12" s="51">
        <f t="shared" si="10"/>
        <v>242</v>
      </c>
      <c r="M12" s="51">
        <v>106</v>
      </c>
      <c r="N12" s="51">
        <v>97</v>
      </c>
      <c r="O12" s="51">
        <v>28</v>
      </c>
      <c r="P12" s="51">
        <v>2</v>
      </c>
      <c r="Q12" s="51">
        <v>0</v>
      </c>
      <c r="R12" s="51">
        <v>9</v>
      </c>
      <c r="S12" s="51">
        <v>0</v>
      </c>
      <c r="T12" s="51">
        <f t="shared" si="11"/>
        <v>0</v>
      </c>
      <c r="U12" s="51">
        <f t="shared" si="12"/>
        <v>0</v>
      </c>
      <c r="V12" s="51">
        <f t="shared" si="13"/>
        <v>0</v>
      </c>
      <c r="W12" s="51">
        <f t="shared" si="14"/>
        <v>0</v>
      </c>
      <c r="X12" s="51">
        <f t="shared" si="15"/>
        <v>0</v>
      </c>
      <c r="Y12" s="51">
        <f t="shared" si="16"/>
        <v>0</v>
      </c>
      <c r="Z12" s="51">
        <f t="shared" si="17"/>
        <v>0</v>
      </c>
      <c r="AA12" s="51">
        <f t="shared" si="18"/>
        <v>0</v>
      </c>
      <c r="AB12" s="51">
        <f t="shared" si="19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20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21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2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3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4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114</v>
      </c>
      <c r="B13" s="49" t="s">
        <v>127</v>
      </c>
      <c r="C13" s="50" t="s">
        <v>128</v>
      </c>
      <c r="D13" s="51">
        <f t="shared" si="0"/>
        <v>150</v>
      </c>
      <c r="E13" s="51">
        <f t="shared" si="3"/>
        <v>100</v>
      </c>
      <c r="F13" s="51">
        <f t="shared" si="4"/>
        <v>19</v>
      </c>
      <c r="G13" s="51">
        <f t="shared" si="5"/>
        <v>26</v>
      </c>
      <c r="H13" s="51">
        <f t="shared" si="6"/>
        <v>0</v>
      </c>
      <c r="I13" s="51">
        <f t="shared" si="7"/>
        <v>0</v>
      </c>
      <c r="J13" s="51">
        <f t="shared" si="8"/>
        <v>5</v>
      </c>
      <c r="K13" s="51">
        <f t="shared" si="9"/>
        <v>0</v>
      </c>
      <c r="L13" s="51">
        <f t="shared" si="10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11"/>
        <v>150</v>
      </c>
      <c r="U13" s="51">
        <f t="shared" si="12"/>
        <v>100</v>
      </c>
      <c r="V13" s="51">
        <f t="shared" si="13"/>
        <v>19</v>
      </c>
      <c r="W13" s="51">
        <f t="shared" si="14"/>
        <v>26</v>
      </c>
      <c r="X13" s="51">
        <f t="shared" si="15"/>
        <v>0</v>
      </c>
      <c r="Y13" s="51">
        <f t="shared" si="16"/>
        <v>0</v>
      </c>
      <c r="Z13" s="51">
        <f t="shared" si="17"/>
        <v>5</v>
      </c>
      <c r="AA13" s="51">
        <f t="shared" si="18"/>
        <v>0</v>
      </c>
      <c r="AB13" s="51">
        <f t="shared" si="19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20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21"/>
        <v>150</v>
      </c>
      <c r="AS13" s="51">
        <v>100</v>
      </c>
      <c r="AT13" s="51">
        <v>19</v>
      </c>
      <c r="AU13" s="51">
        <v>26</v>
      </c>
      <c r="AV13" s="51">
        <v>0</v>
      </c>
      <c r="AW13" s="51">
        <v>0</v>
      </c>
      <c r="AX13" s="51">
        <v>5</v>
      </c>
      <c r="AY13" s="51">
        <v>0</v>
      </c>
      <c r="AZ13" s="51">
        <f t="shared" si="22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3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4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114</v>
      </c>
      <c r="B14" s="49" t="s">
        <v>129</v>
      </c>
      <c r="C14" s="50" t="s">
        <v>130</v>
      </c>
      <c r="D14" s="51">
        <f t="shared" si="0"/>
        <v>756</v>
      </c>
      <c r="E14" s="51">
        <f t="shared" si="3"/>
        <v>0</v>
      </c>
      <c r="F14" s="51">
        <f t="shared" si="4"/>
        <v>520</v>
      </c>
      <c r="G14" s="51">
        <f t="shared" si="5"/>
        <v>203</v>
      </c>
      <c r="H14" s="51">
        <f t="shared" si="6"/>
        <v>33</v>
      </c>
      <c r="I14" s="51">
        <f t="shared" si="7"/>
        <v>0</v>
      </c>
      <c r="J14" s="51">
        <f t="shared" si="8"/>
        <v>0</v>
      </c>
      <c r="K14" s="51">
        <f t="shared" si="9"/>
        <v>0</v>
      </c>
      <c r="L14" s="51">
        <f t="shared" si="10"/>
        <v>384</v>
      </c>
      <c r="M14" s="51">
        <v>0</v>
      </c>
      <c r="N14" s="51">
        <v>384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11"/>
        <v>372</v>
      </c>
      <c r="U14" s="51">
        <f t="shared" si="12"/>
        <v>0</v>
      </c>
      <c r="V14" s="51">
        <f t="shared" si="13"/>
        <v>136</v>
      </c>
      <c r="W14" s="51">
        <f t="shared" si="14"/>
        <v>203</v>
      </c>
      <c r="X14" s="51">
        <f t="shared" si="15"/>
        <v>33</v>
      </c>
      <c r="Y14" s="51">
        <f t="shared" si="16"/>
        <v>0</v>
      </c>
      <c r="Z14" s="51">
        <f t="shared" si="17"/>
        <v>0</v>
      </c>
      <c r="AA14" s="51">
        <f t="shared" si="18"/>
        <v>0</v>
      </c>
      <c r="AB14" s="51">
        <f t="shared" si="19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20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21"/>
        <v>372</v>
      </c>
      <c r="AS14" s="51">
        <v>0</v>
      </c>
      <c r="AT14" s="51">
        <v>136</v>
      </c>
      <c r="AU14" s="51">
        <v>203</v>
      </c>
      <c r="AV14" s="51">
        <v>33</v>
      </c>
      <c r="AW14" s="51">
        <v>0</v>
      </c>
      <c r="AX14" s="51">
        <v>0</v>
      </c>
      <c r="AY14" s="51">
        <v>0</v>
      </c>
      <c r="AZ14" s="51">
        <f t="shared" si="22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3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4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114</v>
      </c>
      <c r="B15" s="49" t="s">
        <v>131</v>
      </c>
      <c r="C15" s="50" t="s">
        <v>132</v>
      </c>
      <c r="D15" s="51">
        <f t="shared" si="0"/>
        <v>445</v>
      </c>
      <c r="E15" s="51">
        <f t="shared" si="3"/>
        <v>239</v>
      </c>
      <c r="F15" s="51">
        <f t="shared" si="4"/>
        <v>126</v>
      </c>
      <c r="G15" s="51">
        <f t="shared" si="5"/>
        <v>63</v>
      </c>
      <c r="H15" s="51">
        <f t="shared" si="6"/>
        <v>7</v>
      </c>
      <c r="I15" s="51">
        <f t="shared" si="7"/>
        <v>0</v>
      </c>
      <c r="J15" s="51">
        <f t="shared" si="8"/>
        <v>10</v>
      </c>
      <c r="K15" s="51">
        <f t="shared" si="9"/>
        <v>0</v>
      </c>
      <c r="L15" s="51">
        <f t="shared" si="10"/>
        <v>249</v>
      </c>
      <c r="M15" s="51">
        <v>239</v>
      </c>
      <c r="N15" s="51">
        <v>0</v>
      </c>
      <c r="O15" s="51">
        <v>0</v>
      </c>
      <c r="P15" s="51">
        <v>0</v>
      </c>
      <c r="Q15" s="51">
        <v>0</v>
      </c>
      <c r="R15" s="51">
        <v>10</v>
      </c>
      <c r="S15" s="51">
        <v>0</v>
      </c>
      <c r="T15" s="51">
        <f t="shared" si="11"/>
        <v>194</v>
      </c>
      <c r="U15" s="51">
        <f t="shared" si="12"/>
        <v>0</v>
      </c>
      <c r="V15" s="51">
        <f t="shared" si="13"/>
        <v>124</v>
      </c>
      <c r="W15" s="51">
        <f t="shared" si="14"/>
        <v>63</v>
      </c>
      <c r="X15" s="51">
        <f t="shared" si="15"/>
        <v>7</v>
      </c>
      <c r="Y15" s="51">
        <f t="shared" si="16"/>
        <v>0</v>
      </c>
      <c r="Z15" s="51">
        <f t="shared" si="17"/>
        <v>0</v>
      </c>
      <c r="AA15" s="51">
        <f t="shared" si="18"/>
        <v>0</v>
      </c>
      <c r="AB15" s="51">
        <f t="shared" si="1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20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21"/>
        <v>194</v>
      </c>
      <c r="AS15" s="51">
        <v>0</v>
      </c>
      <c r="AT15" s="51">
        <v>124</v>
      </c>
      <c r="AU15" s="51">
        <v>63</v>
      </c>
      <c r="AV15" s="51">
        <v>7</v>
      </c>
      <c r="AW15" s="51">
        <v>0</v>
      </c>
      <c r="AX15" s="51">
        <v>0</v>
      </c>
      <c r="AY15" s="51">
        <v>0</v>
      </c>
      <c r="AZ15" s="51">
        <f t="shared" si="2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4"/>
        <v>2</v>
      </c>
      <c r="BQ15" s="51">
        <v>0</v>
      </c>
      <c r="BR15" s="51">
        <v>2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114</v>
      </c>
      <c r="B16" s="49" t="s">
        <v>133</v>
      </c>
      <c r="C16" s="50" t="s">
        <v>134</v>
      </c>
      <c r="D16" s="51">
        <f t="shared" si="0"/>
        <v>547</v>
      </c>
      <c r="E16" s="51">
        <f t="shared" si="3"/>
        <v>232</v>
      </c>
      <c r="F16" s="51">
        <f t="shared" si="4"/>
        <v>100</v>
      </c>
      <c r="G16" s="51">
        <f t="shared" si="5"/>
        <v>97</v>
      </c>
      <c r="H16" s="51">
        <f t="shared" si="6"/>
        <v>21</v>
      </c>
      <c r="I16" s="51">
        <f t="shared" si="7"/>
        <v>95</v>
      </c>
      <c r="J16" s="51">
        <f t="shared" si="8"/>
        <v>0</v>
      </c>
      <c r="K16" s="51">
        <f t="shared" si="9"/>
        <v>2</v>
      </c>
      <c r="L16" s="51">
        <f t="shared" si="10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11"/>
        <v>301</v>
      </c>
      <c r="U16" s="51">
        <f t="shared" si="12"/>
        <v>0</v>
      </c>
      <c r="V16" s="51">
        <f t="shared" si="13"/>
        <v>95</v>
      </c>
      <c r="W16" s="51">
        <f t="shared" si="14"/>
        <v>90</v>
      </c>
      <c r="X16" s="51">
        <f t="shared" si="15"/>
        <v>21</v>
      </c>
      <c r="Y16" s="51">
        <f t="shared" si="16"/>
        <v>95</v>
      </c>
      <c r="Z16" s="51">
        <f t="shared" si="17"/>
        <v>0</v>
      </c>
      <c r="AA16" s="51">
        <f t="shared" si="18"/>
        <v>0</v>
      </c>
      <c r="AB16" s="51">
        <f t="shared" si="1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20"/>
        <v>34</v>
      </c>
      <c r="AK16" s="51">
        <v>0</v>
      </c>
      <c r="AL16" s="51">
        <v>34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21"/>
        <v>267</v>
      </c>
      <c r="AS16" s="51">
        <v>0</v>
      </c>
      <c r="AT16" s="51">
        <v>61</v>
      </c>
      <c r="AU16" s="51">
        <v>90</v>
      </c>
      <c r="AV16" s="51">
        <v>21</v>
      </c>
      <c r="AW16" s="51">
        <v>95</v>
      </c>
      <c r="AX16" s="51">
        <v>0</v>
      </c>
      <c r="AY16" s="51">
        <v>0</v>
      </c>
      <c r="AZ16" s="51">
        <f t="shared" si="2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4"/>
        <v>246</v>
      </c>
      <c r="BQ16" s="51">
        <v>232</v>
      </c>
      <c r="BR16" s="51">
        <v>5</v>
      </c>
      <c r="BS16" s="51">
        <v>7</v>
      </c>
      <c r="BT16" s="51">
        <v>0</v>
      </c>
      <c r="BU16" s="51">
        <v>0</v>
      </c>
      <c r="BV16" s="51">
        <v>0</v>
      </c>
      <c r="BW16" s="51">
        <v>2</v>
      </c>
    </row>
    <row r="17" spans="1:75" ht="13.5">
      <c r="A17" s="26" t="s">
        <v>114</v>
      </c>
      <c r="B17" s="49" t="s">
        <v>135</v>
      </c>
      <c r="C17" s="50" t="s">
        <v>136</v>
      </c>
      <c r="D17" s="51">
        <f t="shared" si="0"/>
        <v>677</v>
      </c>
      <c r="E17" s="51">
        <f t="shared" si="3"/>
        <v>343</v>
      </c>
      <c r="F17" s="51">
        <f t="shared" si="4"/>
        <v>110</v>
      </c>
      <c r="G17" s="51">
        <f t="shared" si="5"/>
        <v>99</v>
      </c>
      <c r="H17" s="51">
        <f t="shared" si="6"/>
        <v>22</v>
      </c>
      <c r="I17" s="51">
        <f t="shared" si="7"/>
        <v>103</v>
      </c>
      <c r="J17" s="51">
        <f t="shared" si="8"/>
        <v>0</v>
      </c>
      <c r="K17" s="51">
        <f t="shared" si="9"/>
        <v>0</v>
      </c>
      <c r="L17" s="51">
        <f t="shared" si="10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11"/>
        <v>326</v>
      </c>
      <c r="U17" s="51">
        <f t="shared" si="12"/>
        <v>0</v>
      </c>
      <c r="V17" s="51">
        <f t="shared" si="13"/>
        <v>103</v>
      </c>
      <c r="W17" s="51">
        <f t="shared" si="14"/>
        <v>98</v>
      </c>
      <c r="X17" s="51">
        <f t="shared" si="15"/>
        <v>22</v>
      </c>
      <c r="Y17" s="51">
        <f t="shared" si="16"/>
        <v>103</v>
      </c>
      <c r="Z17" s="51">
        <f t="shared" si="17"/>
        <v>0</v>
      </c>
      <c r="AA17" s="51">
        <f t="shared" si="18"/>
        <v>0</v>
      </c>
      <c r="AB17" s="51">
        <f t="shared" si="1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20"/>
        <v>37</v>
      </c>
      <c r="AK17" s="51">
        <v>0</v>
      </c>
      <c r="AL17" s="51">
        <v>37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21"/>
        <v>289</v>
      </c>
      <c r="AS17" s="51">
        <v>0</v>
      </c>
      <c r="AT17" s="51">
        <v>66</v>
      </c>
      <c r="AU17" s="51">
        <v>98</v>
      </c>
      <c r="AV17" s="51">
        <v>22</v>
      </c>
      <c r="AW17" s="51">
        <v>103</v>
      </c>
      <c r="AX17" s="51">
        <v>0</v>
      </c>
      <c r="AY17" s="51">
        <v>0</v>
      </c>
      <c r="AZ17" s="51">
        <f t="shared" si="2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4"/>
        <v>351</v>
      </c>
      <c r="BQ17" s="51">
        <v>343</v>
      </c>
      <c r="BR17" s="51">
        <v>7</v>
      </c>
      <c r="BS17" s="51">
        <v>1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114</v>
      </c>
      <c r="B18" s="49" t="s">
        <v>137</v>
      </c>
      <c r="C18" s="50" t="s">
        <v>138</v>
      </c>
      <c r="D18" s="51">
        <f t="shared" si="0"/>
        <v>265</v>
      </c>
      <c r="E18" s="51">
        <f t="shared" si="3"/>
        <v>139</v>
      </c>
      <c r="F18" s="51">
        <f t="shared" si="4"/>
        <v>67</v>
      </c>
      <c r="G18" s="51">
        <f t="shared" si="5"/>
        <v>50</v>
      </c>
      <c r="H18" s="51">
        <f t="shared" si="6"/>
        <v>6</v>
      </c>
      <c r="I18" s="51">
        <f t="shared" si="7"/>
        <v>2</v>
      </c>
      <c r="J18" s="51">
        <f t="shared" si="8"/>
        <v>0</v>
      </c>
      <c r="K18" s="51">
        <f t="shared" si="9"/>
        <v>1</v>
      </c>
      <c r="L18" s="51">
        <f t="shared" si="10"/>
        <v>190</v>
      </c>
      <c r="M18" s="51">
        <v>139</v>
      </c>
      <c r="N18" s="51">
        <v>0</v>
      </c>
      <c r="O18" s="51">
        <v>50</v>
      </c>
      <c r="P18" s="51">
        <v>0</v>
      </c>
      <c r="Q18" s="51">
        <v>0</v>
      </c>
      <c r="R18" s="51">
        <v>0</v>
      </c>
      <c r="S18" s="51">
        <v>1</v>
      </c>
      <c r="T18" s="51">
        <f t="shared" si="11"/>
        <v>75</v>
      </c>
      <c r="U18" s="51">
        <f t="shared" si="12"/>
        <v>0</v>
      </c>
      <c r="V18" s="51">
        <f t="shared" si="13"/>
        <v>67</v>
      </c>
      <c r="W18" s="51">
        <f t="shared" si="14"/>
        <v>0</v>
      </c>
      <c r="X18" s="51">
        <f t="shared" si="15"/>
        <v>6</v>
      </c>
      <c r="Y18" s="51">
        <f t="shared" si="16"/>
        <v>2</v>
      </c>
      <c r="Z18" s="51">
        <f t="shared" si="17"/>
        <v>0</v>
      </c>
      <c r="AA18" s="51">
        <f t="shared" si="18"/>
        <v>0</v>
      </c>
      <c r="AB18" s="51">
        <f t="shared" si="19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20"/>
        <v>67</v>
      </c>
      <c r="AK18" s="51">
        <v>0</v>
      </c>
      <c r="AL18" s="51">
        <v>67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21"/>
        <v>8</v>
      </c>
      <c r="AS18" s="51">
        <v>0</v>
      </c>
      <c r="AT18" s="51">
        <v>0</v>
      </c>
      <c r="AU18" s="51">
        <v>0</v>
      </c>
      <c r="AV18" s="51">
        <v>6</v>
      </c>
      <c r="AW18" s="51">
        <v>2</v>
      </c>
      <c r="AX18" s="51">
        <v>0</v>
      </c>
      <c r="AY18" s="51">
        <v>0</v>
      </c>
      <c r="AZ18" s="51">
        <f t="shared" si="2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4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114</v>
      </c>
      <c r="B19" s="49" t="s">
        <v>139</v>
      </c>
      <c r="C19" s="50" t="s">
        <v>140</v>
      </c>
      <c r="D19" s="51">
        <f t="shared" si="0"/>
        <v>263</v>
      </c>
      <c r="E19" s="51">
        <f t="shared" si="3"/>
        <v>147</v>
      </c>
      <c r="F19" s="51">
        <f t="shared" si="4"/>
        <v>61</v>
      </c>
      <c r="G19" s="51">
        <f t="shared" si="5"/>
        <v>48</v>
      </c>
      <c r="H19" s="51">
        <f t="shared" si="6"/>
        <v>4</v>
      </c>
      <c r="I19" s="51">
        <f t="shared" si="7"/>
        <v>1</v>
      </c>
      <c r="J19" s="51">
        <f t="shared" si="8"/>
        <v>0</v>
      </c>
      <c r="K19" s="51">
        <f t="shared" si="9"/>
        <v>2</v>
      </c>
      <c r="L19" s="51">
        <f t="shared" si="10"/>
        <v>197</v>
      </c>
      <c r="M19" s="51">
        <v>147</v>
      </c>
      <c r="N19" s="51">
        <v>0</v>
      </c>
      <c r="O19" s="51">
        <v>48</v>
      </c>
      <c r="P19" s="51">
        <v>0</v>
      </c>
      <c r="Q19" s="51">
        <v>0</v>
      </c>
      <c r="R19" s="51">
        <v>0</v>
      </c>
      <c r="S19" s="51">
        <v>2</v>
      </c>
      <c r="T19" s="51">
        <f t="shared" si="11"/>
        <v>66</v>
      </c>
      <c r="U19" s="51">
        <f t="shared" si="12"/>
        <v>0</v>
      </c>
      <c r="V19" s="51">
        <f t="shared" si="13"/>
        <v>61</v>
      </c>
      <c r="W19" s="51">
        <f t="shared" si="14"/>
        <v>0</v>
      </c>
      <c r="X19" s="51">
        <f t="shared" si="15"/>
        <v>4</v>
      </c>
      <c r="Y19" s="51">
        <f t="shared" si="16"/>
        <v>1</v>
      </c>
      <c r="Z19" s="51">
        <f t="shared" si="17"/>
        <v>0</v>
      </c>
      <c r="AA19" s="51">
        <f t="shared" si="18"/>
        <v>0</v>
      </c>
      <c r="AB19" s="51">
        <f t="shared" si="1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20"/>
        <v>61</v>
      </c>
      <c r="AK19" s="51">
        <v>0</v>
      </c>
      <c r="AL19" s="51">
        <v>61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21"/>
        <v>5</v>
      </c>
      <c r="AS19" s="51">
        <v>0</v>
      </c>
      <c r="AT19" s="51">
        <v>0</v>
      </c>
      <c r="AU19" s="51">
        <v>0</v>
      </c>
      <c r="AV19" s="51">
        <v>4</v>
      </c>
      <c r="AW19" s="51">
        <v>1</v>
      </c>
      <c r="AX19" s="51">
        <v>0</v>
      </c>
      <c r="AY19" s="51">
        <v>0</v>
      </c>
      <c r="AZ19" s="51">
        <f t="shared" si="2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4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114</v>
      </c>
      <c r="B20" s="49" t="s">
        <v>141</v>
      </c>
      <c r="C20" s="50" t="s">
        <v>142</v>
      </c>
      <c r="D20" s="51">
        <f t="shared" si="0"/>
        <v>173</v>
      </c>
      <c r="E20" s="51">
        <f t="shared" si="3"/>
        <v>91</v>
      </c>
      <c r="F20" s="51">
        <f t="shared" si="4"/>
        <v>45</v>
      </c>
      <c r="G20" s="51">
        <f t="shared" si="5"/>
        <v>31</v>
      </c>
      <c r="H20" s="51">
        <f t="shared" si="6"/>
        <v>3</v>
      </c>
      <c r="I20" s="51">
        <f t="shared" si="7"/>
        <v>1</v>
      </c>
      <c r="J20" s="51">
        <f t="shared" si="8"/>
        <v>0</v>
      </c>
      <c r="K20" s="51">
        <f t="shared" si="9"/>
        <v>2</v>
      </c>
      <c r="L20" s="51">
        <f t="shared" si="10"/>
        <v>124</v>
      </c>
      <c r="M20" s="51">
        <v>91</v>
      </c>
      <c r="N20" s="51">
        <v>0</v>
      </c>
      <c r="O20" s="51">
        <v>31</v>
      </c>
      <c r="P20" s="51">
        <v>0</v>
      </c>
      <c r="Q20" s="51">
        <v>0</v>
      </c>
      <c r="R20" s="51">
        <v>0</v>
      </c>
      <c r="S20" s="51">
        <v>2</v>
      </c>
      <c r="T20" s="51">
        <f t="shared" si="11"/>
        <v>49</v>
      </c>
      <c r="U20" s="51">
        <f t="shared" si="12"/>
        <v>0</v>
      </c>
      <c r="V20" s="51">
        <f t="shared" si="13"/>
        <v>45</v>
      </c>
      <c r="W20" s="51">
        <f t="shared" si="14"/>
        <v>0</v>
      </c>
      <c r="X20" s="51">
        <f t="shared" si="15"/>
        <v>3</v>
      </c>
      <c r="Y20" s="51">
        <f t="shared" si="16"/>
        <v>1</v>
      </c>
      <c r="Z20" s="51">
        <f t="shared" si="17"/>
        <v>0</v>
      </c>
      <c r="AA20" s="51">
        <f t="shared" si="18"/>
        <v>0</v>
      </c>
      <c r="AB20" s="51">
        <f t="shared" si="1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20"/>
        <v>45</v>
      </c>
      <c r="AK20" s="51">
        <v>0</v>
      </c>
      <c r="AL20" s="51">
        <v>45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21"/>
        <v>4</v>
      </c>
      <c r="AS20" s="51">
        <v>0</v>
      </c>
      <c r="AT20" s="51">
        <v>0</v>
      </c>
      <c r="AU20" s="51">
        <v>0</v>
      </c>
      <c r="AV20" s="51">
        <v>3</v>
      </c>
      <c r="AW20" s="51">
        <v>1</v>
      </c>
      <c r="AX20" s="51">
        <v>0</v>
      </c>
      <c r="AY20" s="51">
        <v>0</v>
      </c>
      <c r="AZ20" s="51">
        <f t="shared" si="2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4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114</v>
      </c>
      <c r="B21" s="49" t="s">
        <v>143</v>
      </c>
      <c r="C21" s="50" t="s">
        <v>144</v>
      </c>
      <c r="D21" s="51">
        <f t="shared" si="0"/>
        <v>61</v>
      </c>
      <c r="E21" s="51">
        <f t="shared" si="3"/>
        <v>32</v>
      </c>
      <c r="F21" s="51">
        <f t="shared" si="4"/>
        <v>16</v>
      </c>
      <c r="G21" s="51">
        <f t="shared" si="5"/>
        <v>11</v>
      </c>
      <c r="H21" s="51">
        <f t="shared" si="6"/>
        <v>1</v>
      </c>
      <c r="I21" s="51">
        <f t="shared" si="7"/>
        <v>1</v>
      </c>
      <c r="J21" s="51">
        <f t="shared" si="8"/>
        <v>0</v>
      </c>
      <c r="K21" s="51">
        <f t="shared" si="9"/>
        <v>0</v>
      </c>
      <c r="L21" s="51">
        <f t="shared" si="10"/>
        <v>43</v>
      </c>
      <c r="M21" s="51">
        <v>32</v>
      </c>
      <c r="N21" s="51">
        <v>0</v>
      </c>
      <c r="O21" s="51">
        <v>11</v>
      </c>
      <c r="P21" s="51">
        <v>0</v>
      </c>
      <c r="Q21" s="51">
        <v>0</v>
      </c>
      <c r="R21" s="51">
        <v>0</v>
      </c>
      <c r="S21" s="51">
        <v>0</v>
      </c>
      <c r="T21" s="51">
        <f t="shared" si="11"/>
        <v>18</v>
      </c>
      <c r="U21" s="51">
        <f t="shared" si="12"/>
        <v>0</v>
      </c>
      <c r="V21" s="51">
        <f t="shared" si="13"/>
        <v>16</v>
      </c>
      <c r="W21" s="51">
        <f t="shared" si="14"/>
        <v>0</v>
      </c>
      <c r="X21" s="51">
        <f t="shared" si="15"/>
        <v>1</v>
      </c>
      <c r="Y21" s="51">
        <f t="shared" si="16"/>
        <v>1</v>
      </c>
      <c r="Z21" s="51">
        <f t="shared" si="17"/>
        <v>0</v>
      </c>
      <c r="AA21" s="51">
        <f t="shared" si="18"/>
        <v>0</v>
      </c>
      <c r="AB21" s="51">
        <f t="shared" si="1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20"/>
        <v>16</v>
      </c>
      <c r="AK21" s="51">
        <v>0</v>
      </c>
      <c r="AL21" s="51">
        <v>16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21"/>
        <v>2</v>
      </c>
      <c r="AS21" s="51">
        <v>0</v>
      </c>
      <c r="AT21" s="51">
        <v>0</v>
      </c>
      <c r="AU21" s="51">
        <v>0</v>
      </c>
      <c r="AV21" s="51">
        <v>1</v>
      </c>
      <c r="AW21" s="51">
        <v>1</v>
      </c>
      <c r="AX21" s="51">
        <v>0</v>
      </c>
      <c r="AY21" s="51">
        <v>0</v>
      </c>
      <c r="AZ21" s="51">
        <f t="shared" si="2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4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114</v>
      </c>
      <c r="B22" s="49" t="s">
        <v>145</v>
      </c>
      <c r="C22" s="50" t="s">
        <v>146</v>
      </c>
      <c r="D22" s="51">
        <f t="shared" si="0"/>
        <v>132</v>
      </c>
      <c r="E22" s="51">
        <f t="shared" si="3"/>
        <v>77</v>
      </c>
      <c r="F22" s="51">
        <f t="shared" si="4"/>
        <v>30</v>
      </c>
      <c r="G22" s="51">
        <f t="shared" si="5"/>
        <v>21</v>
      </c>
      <c r="H22" s="51">
        <f t="shared" si="6"/>
        <v>2</v>
      </c>
      <c r="I22" s="51">
        <f t="shared" si="7"/>
        <v>1</v>
      </c>
      <c r="J22" s="51">
        <f t="shared" si="8"/>
        <v>0</v>
      </c>
      <c r="K22" s="51">
        <f t="shared" si="9"/>
        <v>1</v>
      </c>
      <c r="L22" s="51">
        <f t="shared" si="10"/>
        <v>99</v>
      </c>
      <c r="M22" s="51">
        <v>77</v>
      </c>
      <c r="N22" s="51">
        <v>0</v>
      </c>
      <c r="O22" s="51">
        <v>21</v>
      </c>
      <c r="P22" s="51">
        <v>0</v>
      </c>
      <c r="Q22" s="51">
        <v>0</v>
      </c>
      <c r="R22" s="51">
        <v>0</v>
      </c>
      <c r="S22" s="51">
        <v>1</v>
      </c>
      <c r="T22" s="51">
        <f t="shared" si="11"/>
        <v>33</v>
      </c>
      <c r="U22" s="51">
        <f t="shared" si="12"/>
        <v>0</v>
      </c>
      <c r="V22" s="51">
        <f t="shared" si="13"/>
        <v>30</v>
      </c>
      <c r="W22" s="51">
        <f t="shared" si="14"/>
        <v>0</v>
      </c>
      <c r="X22" s="51">
        <f t="shared" si="15"/>
        <v>2</v>
      </c>
      <c r="Y22" s="51">
        <f t="shared" si="16"/>
        <v>1</v>
      </c>
      <c r="Z22" s="51">
        <f t="shared" si="17"/>
        <v>0</v>
      </c>
      <c r="AA22" s="51">
        <f t="shared" si="18"/>
        <v>0</v>
      </c>
      <c r="AB22" s="51">
        <f t="shared" si="1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20"/>
        <v>30</v>
      </c>
      <c r="AK22" s="51">
        <v>0</v>
      </c>
      <c r="AL22" s="51">
        <v>30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21"/>
        <v>3</v>
      </c>
      <c r="AS22" s="51">
        <v>0</v>
      </c>
      <c r="AT22" s="51">
        <v>0</v>
      </c>
      <c r="AU22" s="51">
        <v>0</v>
      </c>
      <c r="AV22" s="51">
        <v>2</v>
      </c>
      <c r="AW22" s="51">
        <v>1</v>
      </c>
      <c r="AX22" s="51">
        <v>0</v>
      </c>
      <c r="AY22" s="51">
        <v>0</v>
      </c>
      <c r="AZ22" s="51">
        <f t="shared" si="2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4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114</v>
      </c>
      <c r="B23" s="49" t="s">
        <v>147</v>
      </c>
      <c r="C23" s="50" t="s">
        <v>148</v>
      </c>
      <c r="D23" s="51">
        <f t="shared" si="0"/>
        <v>167</v>
      </c>
      <c r="E23" s="51">
        <f t="shared" si="3"/>
        <v>87</v>
      </c>
      <c r="F23" s="51">
        <f t="shared" si="4"/>
        <v>47</v>
      </c>
      <c r="G23" s="51">
        <f t="shared" si="5"/>
        <v>27</v>
      </c>
      <c r="H23" s="51">
        <f t="shared" si="6"/>
        <v>5</v>
      </c>
      <c r="I23" s="51">
        <f t="shared" si="7"/>
        <v>1</v>
      </c>
      <c r="J23" s="51">
        <f t="shared" si="8"/>
        <v>0</v>
      </c>
      <c r="K23" s="51">
        <f t="shared" si="9"/>
        <v>0</v>
      </c>
      <c r="L23" s="51">
        <f t="shared" si="10"/>
        <v>86</v>
      </c>
      <c r="M23" s="51">
        <v>36</v>
      </c>
      <c r="N23" s="51">
        <v>22</v>
      </c>
      <c r="O23" s="51">
        <v>27</v>
      </c>
      <c r="P23" s="51">
        <v>0</v>
      </c>
      <c r="Q23" s="51">
        <v>1</v>
      </c>
      <c r="R23" s="51">
        <v>0</v>
      </c>
      <c r="S23" s="51">
        <v>0</v>
      </c>
      <c r="T23" s="51">
        <f t="shared" si="11"/>
        <v>27</v>
      </c>
      <c r="U23" s="51">
        <f t="shared" si="12"/>
        <v>0</v>
      </c>
      <c r="V23" s="51">
        <f t="shared" si="13"/>
        <v>22</v>
      </c>
      <c r="W23" s="51">
        <f t="shared" si="14"/>
        <v>0</v>
      </c>
      <c r="X23" s="51">
        <f t="shared" si="15"/>
        <v>5</v>
      </c>
      <c r="Y23" s="51">
        <f t="shared" si="16"/>
        <v>0</v>
      </c>
      <c r="Z23" s="51">
        <f t="shared" si="17"/>
        <v>0</v>
      </c>
      <c r="AA23" s="51">
        <f t="shared" si="18"/>
        <v>0</v>
      </c>
      <c r="AB23" s="51">
        <f t="shared" si="1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20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21"/>
        <v>27</v>
      </c>
      <c r="AS23" s="51">
        <v>0</v>
      </c>
      <c r="AT23" s="51">
        <v>22</v>
      </c>
      <c r="AU23" s="51">
        <v>0</v>
      </c>
      <c r="AV23" s="51">
        <v>5</v>
      </c>
      <c r="AW23" s="51">
        <v>0</v>
      </c>
      <c r="AX23" s="51">
        <v>0</v>
      </c>
      <c r="AY23" s="51">
        <v>0</v>
      </c>
      <c r="AZ23" s="51">
        <f t="shared" si="2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4"/>
        <v>54</v>
      </c>
      <c r="BQ23" s="51">
        <v>51</v>
      </c>
      <c r="BR23" s="51">
        <v>3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114</v>
      </c>
      <c r="B24" s="49" t="s">
        <v>149</v>
      </c>
      <c r="C24" s="50" t="s">
        <v>150</v>
      </c>
      <c r="D24" s="51">
        <f t="shared" si="0"/>
        <v>362</v>
      </c>
      <c r="E24" s="51">
        <f t="shared" si="3"/>
        <v>180</v>
      </c>
      <c r="F24" s="51">
        <f t="shared" si="4"/>
        <v>103</v>
      </c>
      <c r="G24" s="51">
        <f t="shared" si="5"/>
        <v>64</v>
      </c>
      <c r="H24" s="51">
        <f t="shared" si="6"/>
        <v>12</v>
      </c>
      <c r="I24" s="51">
        <f t="shared" si="7"/>
        <v>3</v>
      </c>
      <c r="J24" s="51">
        <f t="shared" si="8"/>
        <v>0</v>
      </c>
      <c r="K24" s="51">
        <f t="shared" si="9"/>
        <v>0</v>
      </c>
      <c r="L24" s="51">
        <f t="shared" si="10"/>
        <v>144</v>
      </c>
      <c r="M24" s="51">
        <v>30</v>
      </c>
      <c r="N24" s="51">
        <v>48</v>
      </c>
      <c r="O24" s="51">
        <v>64</v>
      </c>
      <c r="P24" s="51">
        <v>0</v>
      </c>
      <c r="Q24" s="51">
        <v>2</v>
      </c>
      <c r="R24" s="51">
        <v>0</v>
      </c>
      <c r="S24" s="51">
        <v>0</v>
      </c>
      <c r="T24" s="51">
        <f t="shared" si="11"/>
        <v>64</v>
      </c>
      <c r="U24" s="51">
        <f t="shared" si="12"/>
        <v>0</v>
      </c>
      <c r="V24" s="51">
        <f t="shared" si="13"/>
        <v>51</v>
      </c>
      <c r="W24" s="51">
        <f t="shared" si="14"/>
        <v>0</v>
      </c>
      <c r="X24" s="51">
        <f t="shared" si="15"/>
        <v>12</v>
      </c>
      <c r="Y24" s="51">
        <f t="shared" si="16"/>
        <v>1</v>
      </c>
      <c r="Z24" s="51">
        <f t="shared" si="17"/>
        <v>0</v>
      </c>
      <c r="AA24" s="51">
        <f t="shared" si="18"/>
        <v>0</v>
      </c>
      <c r="AB24" s="51">
        <f t="shared" si="1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20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21"/>
        <v>64</v>
      </c>
      <c r="AS24" s="51">
        <v>0</v>
      </c>
      <c r="AT24" s="51">
        <v>51</v>
      </c>
      <c r="AU24" s="51">
        <v>0</v>
      </c>
      <c r="AV24" s="51">
        <v>12</v>
      </c>
      <c r="AW24" s="51">
        <v>1</v>
      </c>
      <c r="AX24" s="51">
        <v>0</v>
      </c>
      <c r="AY24" s="51">
        <v>0</v>
      </c>
      <c r="AZ24" s="51">
        <f t="shared" si="2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4"/>
        <v>154</v>
      </c>
      <c r="BQ24" s="51">
        <v>150</v>
      </c>
      <c r="BR24" s="51">
        <v>4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114</v>
      </c>
      <c r="B25" s="49" t="s">
        <v>151</v>
      </c>
      <c r="C25" s="50" t="s">
        <v>152</v>
      </c>
      <c r="D25" s="51">
        <f t="shared" si="0"/>
        <v>300</v>
      </c>
      <c r="E25" s="51">
        <f t="shared" si="3"/>
        <v>101</v>
      </c>
      <c r="F25" s="51">
        <f t="shared" si="4"/>
        <v>119</v>
      </c>
      <c r="G25" s="51">
        <f t="shared" si="5"/>
        <v>64</v>
      </c>
      <c r="H25" s="51">
        <f t="shared" si="6"/>
        <v>12</v>
      </c>
      <c r="I25" s="51">
        <f t="shared" si="7"/>
        <v>4</v>
      </c>
      <c r="J25" s="51">
        <f t="shared" si="8"/>
        <v>0</v>
      </c>
      <c r="K25" s="51">
        <f t="shared" si="9"/>
        <v>0</v>
      </c>
      <c r="L25" s="51">
        <f t="shared" si="10"/>
        <v>221</v>
      </c>
      <c r="M25" s="51">
        <v>101</v>
      </c>
      <c r="N25" s="51">
        <v>53</v>
      </c>
      <c r="O25" s="51">
        <v>64</v>
      </c>
      <c r="P25" s="51">
        <v>0</v>
      </c>
      <c r="Q25" s="51">
        <v>3</v>
      </c>
      <c r="R25" s="51">
        <v>0</v>
      </c>
      <c r="S25" s="51">
        <v>0</v>
      </c>
      <c r="T25" s="51">
        <f t="shared" si="11"/>
        <v>78</v>
      </c>
      <c r="U25" s="51">
        <f t="shared" si="12"/>
        <v>0</v>
      </c>
      <c r="V25" s="51">
        <f t="shared" si="13"/>
        <v>65</v>
      </c>
      <c r="W25" s="51">
        <f t="shared" si="14"/>
        <v>0</v>
      </c>
      <c r="X25" s="51">
        <f t="shared" si="15"/>
        <v>12</v>
      </c>
      <c r="Y25" s="51">
        <f t="shared" si="16"/>
        <v>1</v>
      </c>
      <c r="Z25" s="51">
        <f t="shared" si="17"/>
        <v>0</v>
      </c>
      <c r="AA25" s="51">
        <f t="shared" si="18"/>
        <v>0</v>
      </c>
      <c r="AB25" s="51">
        <f t="shared" si="1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20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21"/>
        <v>78</v>
      </c>
      <c r="AS25" s="51">
        <v>0</v>
      </c>
      <c r="AT25" s="51">
        <v>65</v>
      </c>
      <c r="AU25" s="51">
        <v>0</v>
      </c>
      <c r="AV25" s="51">
        <v>12</v>
      </c>
      <c r="AW25" s="51">
        <v>1</v>
      </c>
      <c r="AX25" s="51">
        <v>0</v>
      </c>
      <c r="AY25" s="51">
        <v>0</v>
      </c>
      <c r="AZ25" s="51">
        <f t="shared" si="2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4"/>
        <v>1</v>
      </c>
      <c r="BQ25" s="51">
        <v>0</v>
      </c>
      <c r="BR25" s="51">
        <v>1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114</v>
      </c>
      <c r="B26" s="49" t="s">
        <v>153</v>
      </c>
      <c r="C26" s="50" t="s">
        <v>154</v>
      </c>
      <c r="D26" s="51">
        <f t="shared" si="0"/>
        <v>273</v>
      </c>
      <c r="E26" s="51">
        <f t="shared" si="3"/>
        <v>100</v>
      </c>
      <c r="F26" s="51">
        <f t="shared" si="4"/>
        <v>114</v>
      </c>
      <c r="G26" s="51">
        <f t="shared" si="5"/>
        <v>48</v>
      </c>
      <c r="H26" s="51">
        <f t="shared" si="6"/>
        <v>8</v>
      </c>
      <c r="I26" s="51">
        <f t="shared" si="7"/>
        <v>3</v>
      </c>
      <c r="J26" s="51">
        <f t="shared" si="8"/>
        <v>0</v>
      </c>
      <c r="K26" s="51">
        <f t="shared" si="9"/>
        <v>0</v>
      </c>
      <c r="L26" s="51">
        <f t="shared" si="10"/>
        <v>159</v>
      </c>
      <c r="M26" s="51">
        <v>55</v>
      </c>
      <c r="N26" s="51">
        <v>54</v>
      </c>
      <c r="O26" s="51">
        <v>48</v>
      </c>
      <c r="P26" s="51">
        <v>0</v>
      </c>
      <c r="Q26" s="51">
        <v>2</v>
      </c>
      <c r="R26" s="51">
        <v>0</v>
      </c>
      <c r="S26" s="51">
        <v>0</v>
      </c>
      <c r="T26" s="51">
        <f t="shared" si="11"/>
        <v>68</v>
      </c>
      <c r="U26" s="51">
        <f t="shared" si="12"/>
        <v>0</v>
      </c>
      <c r="V26" s="51">
        <f t="shared" si="13"/>
        <v>59</v>
      </c>
      <c r="W26" s="51">
        <f t="shared" si="14"/>
        <v>0</v>
      </c>
      <c r="X26" s="51">
        <f t="shared" si="15"/>
        <v>8</v>
      </c>
      <c r="Y26" s="51">
        <f t="shared" si="16"/>
        <v>1</v>
      </c>
      <c r="Z26" s="51">
        <f t="shared" si="17"/>
        <v>0</v>
      </c>
      <c r="AA26" s="51">
        <f t="shared" si="18"/>
        <v>0</v>
      </c>
      <c r="AB26" s="51">
        <f t="shared" si="1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20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21"/>
        <v>68</v>
      </c>
      <c r="AS26" s="51">
        <v>0</v>
      </c>
      <c r="AT26" s="51">
        <v>59</v>
      </c>
      <c r="AU26" s="51">
        <v>0</v>
      </c>
      <c r="AV26" s="51">
        <v>8</v>
      </c>
      <c r="AW26" s="51">
        <v>1</v>
      </c>
      <c r="AX26" s="51">
        <v>0</v>
      </c>
      <c r="AY26" s="51">
        <v>0</v>
      </c>
      <c r="AZ26" s="51">
        <f t="shared" si="2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4"/>
        <v>46</v>
      </c>
      <c r="BQ26" s="51">
        <v>45</v>
      </c>
      <c r="BR26" s="51">
        <v>1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114</v>
      </c>
      <c r="B27" s="49" t="s">
        <v>155</v>
      </c>
      <c r="C27" s="50" t="s">
        <v>156</v>
      </c>
      <c r="D27" s="51">
        <f t="shared" si="0"/>
        <v>157</v>
      </c>
      <c r="E27" s="51">
        <f t="shared" si="3"/>
        <v>75</v>
      </c>
      <c r="F27" s="51">
        <f t="shared" si="4"/>
        <v>48</v>
      </c>
      <c r="G27" s="51">
        <f t="shared" si="5"/>
        <v>27</v>
      </c>
      <c r="H27" s="51">
        <f t="shared" si="6"/>
        <v>5</v>
      </c>
      <c r="I27" s="51">
        <f t="shared" si="7"/>
        <v>2</v>
      </c>
      <c r="J27" s="51">
        <f t="shared" si="8"/>
        <v>0</v>
      </c>
      <c r="K27" s="51">
        <f t="shared" si="9"/>
        <v>0</v>
      </c>
      <c r="L27" s="51">
        <f t="shared" si="10"/>
        <v>94</v>
      </c>
      <c r="M27" s="51">
        <v>45</v>
      </c>
      <c r="N27" s="51">
        <v>21</v>
      </c>
      <c r="O27" s="51">
        <v>27</v>
      </c>
      <c r="P27" s="51">
        <v>0</v>
      </c>
      <c r="Q27" s="51">
        <v>1</v>
      </c>
      <c r="R27" s="51">
        <v>0</v>
      </c>
      <c r="S27" s="51">
        <v>0</v>
      </c>
      <c r="T27" s="51">
        <f t="shared" si="11"/>
        <v>30</v>
      </c>
      <c r="U27" s="51">
        <f t="shared" si="12"/>
        <v>0</v>
      </c>
      <c r="V27" s="51">
        <f t="shared" si="13"/>
        <v>24</v>
      </c>
      <c r="W27" s="51">
        <f t="shared" si="14"/>
        <v>0</v>
      </c>
      <c r="X27" s="51">
        <f t="shared" si="15"/>
        <v>5</v>
      </c>
      <c r="Y27" s="51">
        <f t="shared" si="16"/>
        <v>1</v>
      </c>
      <c r="Z27" s="51">
        <f t="shared" si="17"/>
        <v>0</v>
      </c>
      <c r="AA27" s="51">
        <f t="shared" si="18"/>
        <v>0</v>
      </c>
      <c r="AB27" s="51">
        <f t="shared" si="1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2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21"/>
        <v>30</v>
      </c>
      <c r="AS27" s="51">
        <v>0</v>
      </c>
      <c r="AT27" s="51">
        <v>24</v>
      </c>
      <c r="AU27" s="51">
        <v>0</v>
      </c>
      <c r="AV27" s="51">
        <v>5</v>
      </c>
      <c r="AW27" s="51">
        <v>1</v>
      </c>
      <c r="AX27" s="51">
        <v>0</v>
      </c>
      <c r="AY27" s="51">
        <v>0</v>
      </c>
      <c r="AZ27" s="51">
        <f t="shared" si="2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4"/>
        <v>33</v>
      </c>
      <c r="BQ27" s="51">
        <v>30</v>
      </c>
      <c r="BR27" s="51">
        <v>3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114</v>
      </c>
      <c r="B28" s="49" t="s">
        <v>157</v>
      </c>
      <c r="C28" s="50" t="s">
        <v>158</v>
      </c>
      <c r="D28" s="51">
        <f t="shared" si="0"/>
        <v>161</v>
      </c>
      <c r="E28" s="51">
        <f t="shared" si="3"/>
        <v>43</v>
      </c>
      <c r="F28" s="51">
        <f t="shared" si="4"/>
        <v>66</v>
      </c>
      <c r="G28" s="51">
        <f t="shared" si="5"/>
        <v>41</v>
      </c>
      <c r="H28" s="51">
        <f t="shared" si="6"/>
        <v>9</v>
      </c>
      <c r="I28" s="51">
        <f t="shared" si="7"/>
        <v>2</v>
      </c>
      <c r="J28" s="51">
        <f t="shared" si="8"/>
        <v>0</v>
      </c>
      <c r="K28" s="51">
        <f t="shared" si="9"/>
        <v>0</v>
      </c>
      <c r="L28" s="51">
        <f t="shared" si="10"/>
        <v>114</v>
      </c>
      <c r="M28" s="51">
        <v>43</v>
      </c>
      <c r="N28" s="51">
        <v>29</v>
      </c>
      <c r="O28" s="51">
        <v>41</v>
      </c>
      <c r="P28" s="51">
        <v>0</v>
      </c>
      <c r="Q28" s="51">
        <v>1</v>
      </c>
      <c r="R28" s="51">
        <v>0</v>
      </c>
      <c r="S28" s="51">
        <v>0</v>
      </c>
      <c r="T28" s="51">
        <f t="shared" si="11"/>
        <v>47</v>
      </c>
      <c r="U28" s="51">
        <f t="shared" si="12"/>
        <v>0</v>
      </c>
      <c r="V28" s="51">
        <f t="shared" si="13"/>
        <v>37</v>
      </c>
      <c r="W28" s="51">
        <f t="shared" si="14"/>
        <v>0</v>
      </c>
      <c r="X28" s="51">
        <f t="shared" si="15"/>
        <v>9</v>
      </c>
      <c r="Y28" s="51">
        <f t="shared" si="16"/>
        <v>1</v>
      </c>
      <c r="Z28" s="51">
        <f t="shared" si="17"/>
        <v>0</v>
      </c>
      <c r="AA28" s="51">
        <f t="shared" si="18"/>
        <v>0</v>
      </c>
      <c r="AB28" s="51">
        <f t="shared" si="1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20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21"/>
        <v>47</v>
      </c>
      <c r="AS28" s="51">
        <v>0</v>
      </c>
      <c r="AT28" s="51">
        <v>37</v>
      </c>
      <c r="AU28" s="51">
        <v>0</v>
      </c>
      <c r="AV28" s="51">
        <v>9</v>
      </c>
      <c r="AW28" s="51">
        <v>1</v>
      </c>
      <c r="AX28" s="51">
        <v>0</v>
      </c>
      <c r="AY28" s="51">
        <v>0</v>
      </c>
      <c r="AZ28" s="51">
        <f t="shared" si="2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4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114</v>
      </c>
      <c r="B29" s="49" t="s">
        <v>159</v>
      </c>
      <c r="C29" s="50" t="s">
        <v>160</v>
      </c>
      <c r="D29" s="51">
        <f t="shared" si="0"/>
        <v>961</v>
      </c>
      <c r="E29" s="51">
        <f t="shared" si="3"/>
        <v>296</v>
      </c>
      <c r="F29" s="51">
        <f t="shared" si="4"/>
        <v>428</v>
      </c>
      <c r="G29" s="51">
        <f t="shared" si="5"/>
        <v>198</v>
      </c>
      <c r="H29" s="51">
        <f t="shared" si="6"/>
        <v>17</v>
      </c>
      <c r="I29" s="51">
        <f t="shared" si="7"/>
        <v>0</v>
      </c>
      <c r="J29" s="51">
        <f t="shared" si="8"/>
        <v>22</v>
      </c>
      <c r="K29" s="51">
        <f t="shared" si="9"/>
        <v>0</v>
      </c>
      <c r="L29" s="51">
        <f t="shared" si="10"/>
        <v>516</v>
      </c>
      <c r="M29" s="51">
        <v>296</v>
      </c>
      <c r="N29" s="51">
        <v>0</v>
      </c>
      <c r="O29" s="51">
        <v>198</v>
      </c>
      <c r="P29" s="51">
        <v>0</v>
      </c>
      <c r="Q29" s="51">
        <v>0</v>
      </c>
      <c r="R29" s="51">
        <v>22</v>
      </c>
      <c r="S29" s="51">
        <v>0</v>
      </c>
      <c r="T29" s="51">
        <f t="shared" si="11"/>
        <v>445</v>
      </c>
      <c r="U29" s="51">
        <f t="shared" si="12"/>
        <v>0</v>
      </c>
      <c r="V29" s="51">
        <f t="shared" si="13"/>
        <v>428</v>
      </c>
      <c r="W29" s="51">
        <f t="shared" si="14"/>
        <v>0</v>
      </c>
      <c r="X29" s="51">
        <f t="shared" si="15"/>
        <v>17</v>
      </c>
      <c r="Y29" s="51">
        <f t="shared" si="16"/>
        <v>0</v>
      </c>
      <c r="Z29" s="51">
        <f t="shared" si="17"/>
        <v>0</v>
      </c>
      <c r="AA29" s="51">
        <f t="shared" si="18"/>
        <v>0</v>
      </c>
      <c r="AB29" s="51">
        <f t="shared" si="1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20"/>
        <v>445</v>
      </c>
      <c r="AK29" s="51">
        <v>0</v>
      </c>
      <c r="AL29" s="51">
        <v>428</v>
      </c>
      <c r="AM29" s="51">
        <v>0</v>
      </c>
      <c r="AN29" s="51">
        <v>17</v>
      </c>
      <c r="AO29" s="51">
        <v>0</v>
      </c>
      <c r="AP29" s="51">
        <v>0</v>
      </c>
      <c r="AQ29" s="51">
        <v>0</v>
      </c>
      <c r="AR29" s="51">
        <f t="shared" si="21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4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114</v>
      </c>
      <c r="B30" s="49" t="s">
        <v>161</v>
      </c>
      <c r="C30" s="50" t="s">
        <v>162</v>
      </c>
      <c r="D30" s="51">
        <f t="shared" si="0"/>
        <v>1257</v>
      </c>
      <c r="E30" s="51">
        <f t="shared" si="3"/>
        <v>600</v>
      </c>
      <c r="F30" s="51">
        <f t="shared" si="4"/>
        <v>509</v>
      </c>
      <c r="G30" s="51">
        <f t="shared" si="5"/>
        <v>145</v>
      </c>
      <c r="H30" s="51">
        <f t="shared" si="6"/>
        <v>0</v>
      </c>
      <c r="I30" s="51">
        <f t="shared" si="7"/>
        <v>0</v>
      </c>
      <c r="J30" s="51">
        <f t="shared" si="8"/>
        <v>3</v>
      </c>
      <c r="K30" s="51">
        <f t="shared" si="9"/>
        <v>0</v>
      </c>
      <c r="L30" s="51">
        <f t="shared" si="10"/>
        <v>784</v>
      </c>
      <c r="M30" s="51">
        <v>279</v>
      </c>
      <c r="N30" s="51">
        <v>361</v>
      </c>
      <c r="O30" s="51">
        <v>144</v>
      </c>
      <c r="P30" s="51">
        <v>0</v>
      </c>
      <c r="Q30" s="51">
        <v>0</v>
      </c>
      <c r="R30" s="51">
        <v>0</v>
      </c>
      <c r="S30" s="51">
        <v>0</v>
      </c>
      <c r="T30" s="51">
        <f t="shared" si="11"/>
        <v>124</v>
      </c>
      <c r="U30" s="51">
        <f t="shared" si="12"/>
        <v>0</v>
      </c>
      <c r="V30" s="51">
        <f t="shared" si="13"/>
        <v>124</v>
      </c>
      <c r="W30" s="51">
        <f t="shared" si="14"/>
        <v>0</v>
      </c>
      <c r="X30" s="51">
        <f t="shared" si="15"/>
        <v>0</v>
      </c>
      <c r="Y30" s="51">
        <f t="shared" si="16"/>
        <v>0</v>
      </c>
      <c r="Z30" s="51">
        <f t="shared" si="17"/>
        <v>0</v>
      </c>
      <c r="AA30" s="51">
        <f t="shared" si="18"/>
        <v>0</v>
      </c>
      <c r="AB30" s="51">
        <f t="shared" si="1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20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21"/>
        <v>124</v>
      </c>
      <c r="AS30" s="51">
        <v>0</v>
      </c>
      <c r="AT30" s="51">
        <v>124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4"/>
        <v>349</v>
      </c>
      <c r="BQ30" s="51">
        <v>321</v>
      </c>
      <c r="BR30" s="51">
        <v>24</v>
      </c>
      <c r="BS30" s="51">
        <v>1</v>
      </c>
      <c r="BT30" s="51">
        <v>0</v>
      </c>
      <c r="BU30" s="51">
        <v>0</v>
      </c>
      <c r="BV30" s="51">
        <v>3</v>
      </c>
      <c r="BW30" s="51">
        <v>0</v>
      </c>
    </row>
    <row r="31" spans="1:75" ht="13.5">
      <c r="A31" s="26" t="s">
        <v>114</v>
      </c>
      <c r="B31" s="49" t="s">
        <v>163</v>
      </c>
      <c r="C31" s="50" t="s">
        <v>164</v>
      </c>
      <c r="D31" s="51">
        <f t="shared" si="0"/>
        <v>1895</v>
      </c>
      <c r="E31" s="51">
        <f t="shared" si="3"/>
        <v>1036</v>
      </c>
      <c r="F31" s="51">
        <f t="shared" si="4"/>
        <v>333</v>
      </c>
      <c r="G31" s="51">
        <f t="shared" si="5"/>
        <v>291</v>
      </c>
      <c r="H31" s="51">
        <f t="shared" si="6"/>
        <v>24</v>
      </c>
      <c r="I31" s="51">
        <f t="shared" si="7"/>
        <v>0</v>
      </c>
      <c r="J31" s="51">
        <f t="shared" si="8"/>
        <v>0</v>
      </c>
      <c r="K31" s="51">
        <f t="shared" si="9"/>
        <v>211</v>
      </c>
      <c r="L31" s="51">
        <f t="shared" si="10"/>
        <v>1689</v>
      </c>
      <c r="M31" s="51">
        <v>1036</v>
      </c>
      <c r="N31" s="51">
        <v>333</v>
      </c>
      <c r="O31" s="51">
        <v>291</v>
      </c>
      <c r="P31" s="51">
        <v>24</v>
      </c>
      <c r="Q31" s="51">
        <v>0</v>
      </c>
      <c r="R31" s="51">
        <v>0</v>
      </c>
      <c r="S31" s="51">
        <v>5</v>
      </c>
      <c r="T31" s="51">
        <f t="shared" si="11"/>
        <v>206</v>
      </c>
      <c r="U31" s="51">
        <f t="shared" si="12"/>
        <v>0</v>
      </c>
      <c r="V31" s="51">
        <f t="shared" si="13"/>
        <v>0</v>
      </c>
      <c r="W31" s="51">
        <f t="shared" si="14"/>
        <v>0</v>
      </c>
      <c r="X31" s="51">
        <f t="shared" si="15"/>
        <v>0</v>
      </c>
      <c r="Y31" s="51">
        <f t="shared" si="16"/>
        <v>0</v>
      </c>
      <c r="Z31" s="51">
        <f t="shared" si="17"/>
        <v>0</v>
      </c>
      <c r="AA31" s="51">
        <f t="shared" si="18"/>
        <v>206</v>
      </c>
      <c r="AB31" s="51">
        <f t="shared" si="1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20"/>
        <v>206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206</v>
      </c>
      <c r="AR31" s="51">
        <f t="shared" si="21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4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114</v>
      </c>
      <c r="B32" s="49" t="s">
        <v>165</v>
      </c>
      <c r="C32" s="50" t="s">
        <v>166</v>
      </c>
      <c r="D32" s="51">
        <f t="shared" si="0"/>
        <v>500</v>
      </c>
      <c r="E32" s="51">
        <f t="shared" si="3"/>
        <v>188</v>
      </c>
      <c r="F32" s="51">
        <f t="shared" si="4"/>
        <v>123</v>
      </c>
      <c r="G32" s="51">
        <f t="shared" si="5"/>
        <v>185</v>
      </c>
      <c r="H32" s="51">
        <f t="shared" si="6"/>
        <v>0</v>
      </c>
      <c r="I32" s="51">
        <f t="shared" si="7"/>
        <v>0</v>
      </c>
      <c r="J32" s="51">
        <f t="shared" si="8"/>
        <v>4</v>
      </c>
      <c r="K32" s="51">
        <f t="shared" si="9"/>
        <v>0</v>
      </c>
      <c r="L32" s="51">
        <f t="shared" si="10"/>
        <v>294</v>
      </c>
      <c r="M32" s="51">
        <v>0</v>
      </c>
      <c r="N32" s="51">
        <v>120</v>
      </c>
      <c r="O32" s="51">
        <v>174</v>
      </c>
      <c r="P32" s="51">
        <v>0</v>
      </c>
      <c r="Q32" s="51">
        <v>0</v>
      </c>
      <c r="R32" s="51">
        <v>0</v>
      </c>
      <c r="S32" s="51">
        <v>0</v>
      </c>
      <c r="T32" s="51">
        <f t="shared" si="11"/>
        <v>0</v>
      </c>
      <c r="U32" s="51">
        <f t="shared" si="12"/>
        <v>0</v>
      </c>
      <c r="V32" s="51">
        <f t="shared" si="13"/>
        <v>0</v>
      </c>
      <c r="W32" s="51">
        <f t="shared" si="14"/>
        <v>0</v>
      </c>
      <c r="X32" s="51">
        <f t="shared" si="15"/>
        <v>0</v>
      </c>
      <c r="Y32" s="51">
        <f t="shared" si="16"/>
        <v>0</v>
      </c>
      <c r="Z32" s="51">
        <f t="shared" si="17"/>
        <v>0</v>
      </c>
      <c r="AA32" s="51">
        <f t="shared" si="18"/>
        <v>0</v>
      </c>
      <c r="AB32" s="51">
        <f t="shared" si="1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2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21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4"/>
        <v>206</v>
      </c>
      <c r="BQ32" s="51">
        <v>188</v>
      </c>
      <c r="BR32" s="51">
        <v>3</v>
      </c>
      <c r="BS32" s="51">
        <v>11</v>
      </c>
      <c r="BT32" s="51">
        <v>0</v>
      </c>
      <c r="BU32" s="51">
        <v>0</v>
      </c>
      <c r="BV32" s="51">
        <v>4</v>
      </c>
      <c r="BW32" s="51">
        <v>0</v>
      </c>
    </row>
    <row r="33" spans="1:75" ht="13.5">
      <c r="A33" s="26" t="s">
        <v>114</v>
      </c>
      <c r="B33" s="49" t="s">
        <v>167</v>
      </c>
      <c r="C33" s="50" t="s">
        <v>168</v>
      </c>
      <c r="D33" s="51">
        <f t="shared" si="0"/>
        <v>541</v>
      </c>
      <c r="E33" s="51">
        <f t="shared" si="3"/>
        <v>249</v>
      </c>
      <c r="F33" s="51">
        <f t="shared" si="4"/>
        <v>147</v>
      </c>
      <c r="G33" s="51">
        <f t="shared" si="5"/>
        <v>0</v>
      </c>
      <c r="H33" s="51">
        <f t="shared" si="6"/>
        <v>3</v>
      </c>
      <c r="I33" s="51">
        <f t="shared" si="7"/>
        <v>0</v>
      </c>
      <c r="J33" s="51">
        <f t="shared" si="8"/>
        <v>5</v>
      </c>
      <c r="K33" s="51">
        <f t="shared" si="9"/>
        <v>137</v>
      </c>
      <c r="L33" s="51">
        <f t="shared" si="10"/>
        <v>441</v>
      </c>
      <c r="M33" s="51">
        <v>249</v>
      </c>
      <c r="N33" s="51">
        <v>50</v>
      </c>
      <c r="O33" s="51">
        <v>0</v>
      </c>
      <c r="P33" s="51">
        <v>0</v>
      </c>
      <c r="Q33" s="51">
        <v>0</v>
      </c>
      <c r="R33" s="51">
        <v>5</v>
      </c>
      <c r="S33" s="51">
        <v>137</v>
      </c>
      <c r="T33" s="51">
        <f t="shared" si="11"/>
        <v>100</v>
      </c>
      <c r="U33" s="51">
        <f t="shared" si="12"/>
        <v>0</v>
      </c>
      <c r="V33" s="51">
        <f t="shared" si="13"/>
        <v>97</v>
      </c>
      <c r="W33" s="51">
        <f t="shared" si="14"/>
        <v>0</v>
      </c>
      <c r="X33" s="51">
        <f t="shared" si="15"/>
        <v>3</v>
      </c>
      <c r="Y33" s="51">
        <f t="shared" si="16"/>
        <v>0</v>
      </c>
      <c r="Z33" s="51">
        <f t="shared" si="17"/>
        <v>0</v>
      </c>
      <c r="AA33" s="51">
        <f t="shared" si="18"/>
        <v>0</v>
      </c>
      <c r="AB33" s="51">
        <f t="shared" si="1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2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21"/>
        <v>100</v>
      </c>
      <c r="AS33" s="51">
        <v>0</v>
      </c>
      <c r="AT33" s="51">
        <v>97</v>
      </c>
      <c r="AU33" s="51">
        <v>0</v>
      </c>
      <c r="AV33" s="51">
        <v>3</v>
      </c>
      <c r="AW33" s="51">
        <v>0</v>
      </c>
      <c r="AX33" s="51">
        <v>0</v>
      </c>
      <c r="AY33" s="51">
        <v>0</v>
      </c>
      <c r="AZ33" s="51">
        <f t="shared" si="2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4"/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114</v>
      </c>
      <c r="B34" s="49" t="s">
        <v>169</v>
      </c>
      <c r="C34" s="50" t="s">
        <v>96</v>
      </c>
      <c r="D34" s="51">
        <f t="shared" si="0"/>
        <v>500</v>
      </c>
      <c r="E34" s="51">
        <f t="shared" si="3"/>
        <v>150</v>
      </c>
      <c r="F34" s="51">
        <f t="shared" si="4"/>
        <v>92</v>
      </c>
      <c r="G34" s="51">
        <f t="shared" si="5"/>
        <v>106</v>
      </c>
      <c r="H34" s="51">
        <f t="shared" si="6"/>
        <v>3</v>
      </c>
      <c r="I34" s="51">
        <f t="shared" si="7"/>
        <v>0</v>
      </c>
      <c r="J34" s="51">
        <f t="shared" si="8"/>
        <v>15</v>
      </c>
      <c r="K34" s="51">
        <f t="shared" si="9"/>
        <v>134</v>
      </c>
      <c r="L34" s="51">
        <f t="shared" si="10"/>
        <v>405</v>
      </c>
      <c r="M34" s="51">
        <v>150</v>
      </c>
      <c r="N34" s="51">
        <v>0</v>
      </c>
      <c r="O34" s="51">
        <v>106</v>
      </c>
      <c r="P34" s="51">
        <v>0</v>
      </c>
      <c r="Q34" s="51">
        <v>0</v>
      </c>
      <c r="R34" s="51">
        <v>15</v>
      </c>
      <c r="S34" s="51">
        <v>134</v>
      </c>
      <c r="T34" s="51">
        <f t="shared" si="11"/>
        <v>95</v>
      </c>
      <c r="U34" s="51">
        <f t="shared" si="12"/>
        <v>0</v>
      </c>
      <c r="V34" s="51">
        <f t="shared" si="13"/>
        <v>92</v>
      </c>
      <c r="W34" s="51">
        <f t="shared" si="14"/>
        <v>0</v>
      </c>
      <c r="X34" s="51">
        <f t="shared" si="15"/>
        <v>3</v>
      </c>
      <c r="Y34" s="51">
        <f t="shared" si="16"/>
        <v>0</v>
      </c>
      <c r="Z34" s="51">
        <f t="shared" si="17"/>
        <v>0</v>
      </c>
      <c r="AA34" s="51">
        <f t="shared" si="18"/>
        <v>0</v>
      </c>
      <c r="AB34" s="51">
        <f t="shared" si="1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2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21"/>
        <v>95</v>
      </c>
      <c r="AS34" s="51">
        <v>0</v>
      </c>
      <c r="AT34" s="51">
        <v>92</v>
      </c>
      <c r="AU34" s="51">
        <v>0</v>
      </c>
      <c r="AV34" s="51">
        <v>3</v>
      </c>
      <c r="AW34" s="51">
        <v>0</v>
      </c>
      <c r="AX34" s="51">
        <v>0</v>
      </c>
      <c r="AY34" s="51">
        <v>0</v>
      </c>
      <c r="AZ34" s="51">
        <f t="shared" si="2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4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114</v>
      </c>
      <c r="B35" s="49" t="s">
        <v>170</v>
      </c>
      <c r="C35" s="50" t="s">
        <v>171</v>
      </c>
      <c r="D35" s="51">
        <f t="shared" si="0"/>
        <v>611</v>
      </c>
      <c r="E35" s="51">
        <f t="shared" si="3"/>
        <v>0</v>
      </c>
      <c r="F35" s="51">
        <f t="shared" si="4"/>
        <v>90</v>
      </c>
      <c r="G35" s="51">
        <f t="shared" si="5"/>
        <v>116</v>
      </c>
      <c r="H35" s="51">
        <f t="shared" si="6"/>
        <v>5</v>
      </c>
      <c r="I35" s="51">
        <f t="shared" si="7"/>
        <v>0</v>
      </c>
      <c r="J35" s="51">
        <f t="shared" si="8"/>
        <v>0</v>
      </c>
      <c r="K35" s="51">
        <f t="shared" si="9"/>
        <v>400</v>
      </c>
      <c r="L35" s="51">
        <f t="shared" si="10"/>
        <v>567</v>
      </c>
      <c r="M35" s="51">
        <v>0</v>
      </c>
      <c r="N35" s="51">
        <v>51</v>
      </c>
      <c r="O35" s="51">
        <v>116</v>
      </c>
      <c r="P35" s="51">
        <v>0</v>
      </c>
      <c r="Q35" s="51">
        <v>0</v>
      </c>
      <c r="R35" s="51">
        <v>0</v>
      </c>
      <c r="S35" s="51">
        <v>400</v>
      </c>
      <c r="T35" s="51">
        <f t="shared" si="11"/>
        <v>44</v>
      </c>
      <c r="U35" s="51">
        <f t="shared" si="12"/>
        <v>0</v>
      </c>
      <c r="V35" s="51">
        <f t="shared" si="13"/>
        <v>39</v>
      </c>
      <c r="W35" s="51">
        <f t="shared" si="14"/>
        <v>0</v>
      </c>
      <c r="X35" s="51">
        <f t="shared" si="15"/>
        <v>5</v>
      </c>
      <c r="Y35" s="51">
        <f t="shared" si="16"/>
        <v>0</v>
      </c>
      <c r="Z35" s="51">
        <f t="shared" si="17"/>
        <v>0</v>
      </c>
      <c r="AA35" s="51">
        <f t="shared" si="18"/>
        <v>0</v>
      </c>
      <c r="AB35" s="51">
        <f t="shared" si="1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2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21"/>
        <v>44</v>
      </c>
      <c r="AS35" s="51">
        <v>0</v>
      </c>
      <c r="AT35" s="51">
        <v>39</v>
      </c>
      <c r="AU35" s="51">
        <v>0</v>
      </c>
      <c r="AV35" s="51">
        <v>5</v>
      </c>
      <c r="AW35" s="51">
        <v>0</v>
      </c>
      <c r="AX35" s="51">
        <v>0</v>
      </c>
      <c r="AY35" s="51">
        <v>0</v>
      </c>
      <c r="AZ35" s="51">
        <f t="shared" si="2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4"/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114</v>
      </c>
      <c r="B36" s="49" t="s">
        <v>172</v>
      </c>
      <c r="C36" s="50" t="s">
        <v>173</v>
      </c>
      <c r="D36" s="51">
        <f t="shared" si="0"/>
        <v>663</v>
      </c>
      <c r="E36" s="51">
        <f t="shared" si="3"/>
        <v>322</v>
      </c>
      <c r="F36" s="51">
        <f t="shared" si="4"/>
        <v>96</v>
      </c>
      <c r="G36" s="51">
        <f t="shared" si="5"/>
        <v>131</v>
      </c>
      <c r="H36" s="51">
        <f t="shared" si="6"/>
        <v>11</v>
      </c>
      <c r="I36" s="51">
        <f t="shared" si="7"/>
        <v>0</v>
      </c>
      <c r="J36" s="51">
        <f t="shared" si="8"/>
        <v>0</v>
      </c>
      <c r="K36" s="51">
        <f t="shared" si="9"/>
        <v>103</v>
      </c>
      <c r="L36" s="51">
        <f t="shared" si="10"/>
        <v>234</v>
      </c>
      <c r="M36" s="51">
        <v>0</v>
      </c>
      <c r="N36" s="51">
        <v>0</v>
      </c>
      <c r="O36" s="51">
        <v>131</v>
      </c>
      <c r="P36" s="51">
        <v>0</v>
      </c>
      <c r="Q36" s="51">
        <v>0</v>
      </c>
      <c r="R36" s="51">
        <v>0</v>
      </c>
      <c r="S36" s="51">
        <v>103</v>
      </c>
      <c r="T36" s="51">
        <f t="shared" si="11"/>
        <v>107</v>
      </c>
      <c r="U36" s="51">
        <f t="shared" si="12"/>
        <v>0</v>
      </c>
      <c r="V36" s="51">
        <f t="shared" si="13"/>
        <v>96</v>
      </c>
      <c r="W36" s="51">
        <f t="shared" si="14"/>
        <v>0</v>
      </c>
      <c r="X36" s="51">
        <f t="shared" si="15"/>
        <v>11</v>
      </c>
      <c r="Y36" s="51">
        <f t="shared" si="16"/>
        <v>0</v>
      </c>
      <c r="Z36" s="51">
        <f t="shared" si="17"/>
        <v>0</v>
      </c>
      <c r="AA36" s="51">
        <f t="shared" si="18"/>
        <v>0</v>
      </c>
      <c r="AB36" s="51">
        <f t="shared" si="1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2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21"/>
        <v>107</v>
      </c>
      <c r="AS36" s="51">
        <v>0</v>
      </c>
      <c r="AT36" s="51">
        <v>96</v>
      </c>
      <c r="AU36" s="51">
        <v>0</v>
      </c>
      <c r="AV36" s="51">
        <v>11</v>
      </c>
      <c r="AW36" s="51">
        <v>0</v>
      </c>
      <c r="AX36" s="51">
        <v>0</v>
      </c>
      <c r="AY36" s="51">
        <v>0</v>
      </c>
      <c r="AZ36" s="51">
        <f t="shared" si="2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4"/>
        <v>322</v>
      </c>
      <c r="BQ36" s="51">
        <v>322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114</v>
      </c>
      <c r="B37" s="49" t="s">
        <v>174</v>
      </c>
      <c r="C37" s="50" t="s">
        <v>175</v>
      </c>
      <c r="D37" s="51">
        <f t="shared" si="0"/>
        <v>567</v>
      </c>
      <c r="E37" s="51">
        <f t="shared" si="3"/>
        <v>261</v>
      </c>
      <c r="F37" s="51">
        <f t="shared" si="4"/>
        <v>155</v>
      </c>
      <c r="G37" s="51">
        <f t="shared" si="5"/>
        <v>122</v>
      </c>
      <c r="H37" s="51">
        <f t="shared" si="6"/>
        <v>0</v>
      </c>
      <c r="I37" s="51">
        <f t="shared" si="7"/>
        <v>0</v>
      </c>
      <c r="J37" s="51">
        <f t="shared" si="8"/>
        <v>0</v>
      </c>
      <c r="K37" s="51">
        <f t="shared" si="9"/>
        <v>29</v>
      </c>
      <c r="L37" s="51">
        <f t="shared" si="10"/>
        <v>178</v>
      </c>
      <c r="M37" s="51">
        <v>0</v>
      </c>
      <c r="N37" s="51">
        <v>56</v>
      </c>
      <c r="O37" s="51">
        <v>122</v>
      </c>
      <c r="P37" s="51">
        <v>0</v>
      </c>
      <c r="Q37" s="51">
        <v>0</v>
      </c>
      <c r="R37" s="51">
        <v>0</v>
      </c>
      <c r="S37" s="51">
        <v>0</v>
      </c>
      <c r="T37" s="51">
        <f t="shared" si="11"/>
        <v>99</v>
      </c>
      <c r="U37" s="51">
        <f t="shared" si="12"/>
        <v>0</v>
      </c>
      <c r="V37" s="51">
        <f t="shared" si="13"/>
        <v>99</v>
      </c>
      <c r="W37" s="51">
        <f t="shared" si="14"/>
        <v>0</v>
      </c>
      <c r="X37" s="51">
        <f t="shared" si="15"/>
        <v>0</v>
      </c>
      <c r="Y37" s="51">
        <f t="shared" si="16"/>
        <v>0</v>
      </c>
      <c r="Z37" s="51">
        <f t="shared" si="17"/>
        <v>0</v>
      </c>
      <c r="AA37" s="51">
        <f t="shared" si="18"/>
        <v>0</v>
      </c>
      <c r="AB37" s="51">
        <f t="shared" si="1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2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21"/>
        <v>99</v>
      </c>
      <c r="AS37" s="51">
        <v>0</v>
      </c>
      <c r="AT37" s="51">
        <v>99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4"/>
        <v>290</v>
      </c>
      <c r="BQ37" s="51">
        <v>261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29</v>
      </c>
    </row>
    <row r="38" spans="1:75" ht="13.5">
      <c r="A38" s="26" t="s">
        <v>114</v>
      </c>
      <c r="B38" s="49" t="s">
        <v>176</v>
      </c>
      <c r="C38" s="50" t="s">
        <v>177</v>
      </c>
      <c r="D38" s="51">
        <f t="shared" si="0"/>
        <v>659</v>
      </c>
      <c r="E38" s="51">
        <f t="shared" si="3"/>
        <v>0</v>
      </c>
      <c r="F38" s="51">
        <f t="shared" si="4"/>
        <v>358</v>
      </c>
      <c r="G38" s="51">
        <f t="shared" si="5"/>
        <v>255</v>
      </c>
      <c r="H38" s="51">
        <f t="shared" si="6"/>
        <v>46</v>
      </c>
      <c r="I38" s="51">
        <f t="shared" si="7"/>
        <v>0</v>
      </c>
      <c r="J38" s="51">
        <f t="shared" si="8"/>
        <v>0</v>
      </c>
      <c r="K38" s="51">
        <f t="shared" si="9"/>
        <v>0</v>
      </c>
      <c r="L38" s="51">
        <f t="shared" si="10"/>
        <v>97</v>
      </c>
      <c r="M38" s="51">
        <v>0</v>
      </c>
      <c r="N38" s="51">
        <v>51</v>
      </c>
      <c r="O38" s="51">
        <v>0</v>
      </c>
      <c r="P38" s="51">
        <v>46</v>
      </c>
      <c r="Q38" s="51">
        <v>0</v>
      </c>
      <c r="R38" s="51">
        <v>0</v>
      </c>
      <c r="S38" s="51">
        <v>0</v>
      </c>
      <c r="T38" s="51">
        <f t="shared" si="11"/>
        <v>562</v>
      </c>
      <c r="U38" s="51">
        <f t="shared" si="12"/>
        <v>0</v>
      </c>
      <c r="V38" s="51">
        <f t="shared" si="13"/>
        <v>307</v>
      </c>
      <c r="W38" s="51">
        <f t="shared" si="14"/>
        <v>255</v>
      </c>
      <c r="X38" s="51">
        <f t="shared" si="15"/>
        <v>0</v>
      </c>
      <c r="Y38" s="51">
        <f t="shared" si="16"/>
        <v>0</v>
      </c>
      <c r="Z38" s="51">
        <f t="shared" si="17"/>
        <v>0</v>
      </c>
      <c r="AA38" s="51">
        <f t="shared" si="18"/>
        <v>0</v>
      </c>
      <c r="AB38" s="51">
        <f t="shared" si="1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2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21"/>
        <v>562</v>
      </c>
      <c r="AS38" s="51">
        <v>0</v>
      </c>
      <c r="AT38" s="51">
        <v>307</v>
      </c>
      <c r="AU38" s="51">
        <v>255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2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114</v>
      </c>
      <c r="B39" s="49" t="s">
        <v>178</v>
      </c>
      <c r="C39" s="50" t="s">
        <v>74</v>
      </c>
      <c r="D39" s="51">
        <f t="shared" si="0"/>
        <v>597</v>
      </c>
      <c r="E39" s="51">
        <f t="shared" si="3"/>
        <v>272</v>
      </c>
      <c r="F39" s="51">
        <f t="shared" si="4"/>
        <v>199</v>
      </c>
      <c r="G39" s="51">
        <f t="shared" si="5"/>
        <v>87</v>
      </c>
      <c r="H39" s="51">
        <f t="shared" si="6"/>
        <v>9</v>
      </c>
      <c r="I39" s="51">
        <f t="shared" si="7"/>
        <v>1</v>
      </c>
      <c r="J39" s="51">
        <f t="shared" si="8"/>
        <v>24</v>
      </c>
      <c r="K39" s="51">
        <f t="shared" si="9"/>
        <v>5</v>
      </c>
      <c r="L39" s="51">
        <f t="shared" si="10"/>
        <v>343</v>
      </c>
      <c r="M39" s="51">
        <v>111</v>
      </c>
      <c r="N39" s="51">
        <v>115</v>
      </c>
      <c r="O39" s="51">
        <v>87</v>
      </c>
      <c r="P39" s="51">
        <v>0</v>
      </c>
      <c r="Q39" s="51">
        <v>1</v>
      </c>
      <c r="R39" s="51">
        <v>24</v>
      </c>
      <c r="S39" s="51">
        <v>5</v>
      </c>
      <c r="T39" s="51">
        <f t="shared" si="11"/>
        <v>93</v>
      </c>
      <c r="U39" s="51">
        <f t="shared" si="12"/>
        <v>0</v>
      </c>
      <c r="V39" s="51">
        <f t="shared" si="13"/>
        <v>84</v>
      </c>
      <c r="W39" s="51">
        <f t="shared" si="14"/>
        <v>0</v>
      </c>
      <c r="X39" s="51">
        <f t="shared" si="15"/>
        <v>9</v>
      </c>
      <c r="Y39" s="51">
        <f t="shared" si="16"/>
        <v>0</v>
      </c>
      <c r="Z39" s="51">
        <f t="shared" si="17"/>
        <v>0</v>
      </c>
      <c r="AA39" s="51">
        <f t="shared" si="18"/>
        <v>0</v>
      </c>
      <c r="AB39" s="51">
        <f t="shared" si="1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2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21"/>
        <v>93</v>
      </c>
      <c r="AS39" s="51">
        <v>0</v>
      </c>
      <c r="AT39" s="51">
        <v>84</v>
      </c>
      <c r="AU39" s="51">
        <v>0</v>
      </c>
      <c r="AV39" s="51">
        <v>9</v>
      </c>
      <c r="AW39" s="51">
        <v>0</v>
      </c>
      <c r="AX39" s="51">
        <v>0</v>
      </c>
      <c r="AY39" s="51">
        <v>0</v>
      </c>
      <c r="AZ39" s="51">
        <f t="shared" si="2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4"/>
        <v>161</v>
      </c>
      <c r="BQ39" s="51">
        <v>161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114</v>
      </c>
      <c r="B40" s="49" t="s">
        <v>179</v>
      </c>
      <c r="C40" s="50" t="s">
        <v>180</v>
      </c>
      <c r="D40" s="51">
        <f t="shared" si="0"/>
        <v>705</v>
      </c>
      <c r="E40" s="51">
        <f t="shared" si="3"/>
        <v>411</v>
      </c>
      <c r="F40" s="51">
        <f t="shared" si="4"/>
        <v>158</v>
      </c>
      <c r="G40" s="51">
        <f t="shared" si="5"/>
        <v>116</v>
      </c>
      <c r="H40" s="51">
        <f t="shared" si="6"/>
        <v>15</v>
      </c>
      <c r="I40" s="51">
        <f t="shared" si="7"/>
        <v>0</v>
      </c>
      <c r="J40" s="51">
        <f t="shared" si="8"/>
        <v>0</v>
      </c>
      <c r="K40" s="51">
        <f t="shared" si="9"/>
        <v>5</v>
      </c>
      <c r="L40" s="51">
        <f t="shared" si="10"/>
        <v>631</v>
      </c>
      <c r="M40" s="51">
        <v>411</v>
      </c>
      <c r="N40" s="51">
        <v>84</v>
      </c>
      <c r="O40" s="51">
        <v>116</v>
      </c>
      <c r="P40" s="51">
        <v>15</v>
      </c>
      <c r="Q40" s="51">
        <v>0</v>
      </c>
      <c r="R40" s="51">
        <v>0</v>
      </c>
      <c r="S40" s="51">
        <v>5</v>
      </c>
      <c r="T40" s="51">
        <f t="shared" si="11"/>
        <v>74</v>
      </c>
      <c r="U40" s="51">
        <f t="shared" si="12"/>
        <v>0</v>
      </c>
      <c r="V40" s="51">
        <f t="shared" si="13"/>
        <v>74</v>
      </c>
      <c r="W40" s="51">
        <f t="shared" si="14"/>
        <v>0</v>
      </c>
      <c r="X40" s="51">
        <f t="shared" si="15"/>
        <v>0</v>
      </c>
      <c r="Y40" s="51">
        <f t="shared" si="16"/>
        <v>0</v>
      </c>
      <c r="Z40" s="51">
        <f t="shared" si="17"/>
        <v>0</v>
      </c>
      <c r="AA40" s="51">
        <f t="shared" si="18"/>
        <v>0</v>
      </c>
      <c r="AB40" s="51">
        <f t="shared" si="1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2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21"/>
        <v>74</v>
      </c>
      <c r="AS40" s="51">
        <v>0</v>
      </c>
      <c r="AT40" s="51">
        <v>74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2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114</v>
      </c>
      <c r="B41" s="49" t="s">
        <v>181</v>
      </c>
      <c r="C41" s="50" t="s">
        <v>182</v>
      </c>
      <c r="D41" s="51">
        <f t="shared" si="0"/>
        <v>29</v>
      </c>
      <c r="E41" s="51">
        <f t="shared" si="3"/>
        <v>0</v>
      </c>
      <c r="F41" s="51">
        <f t="shared" si="4"/>
        <v>15</v>
      </c>
      <c r="G41" s="51">
        <f t="shared" si="5"/>
        <v>14</v>
      </c>
      <c r="H41" s="51">
        <f t="shared" si="6"/>
        <v>0</v>
      </c>
      <c r="I41" s="51">
        <f t="shared" si="7"/>
        <v>0</v>
      </c>
      <c r="J41" s="51">
        <f t="shared" si="8"/>
        <v>0</v>
      </c>
      <c r="K41" s="51">
        <f t="shared" si="9"/>
        <v>0</v>
      </c>
      <c r="L41" s="51">
        <f t="shared" si="10"/>
        <v>14</v>
      </c>
      <c r="M41" s="51">
        <v>0</v>
      </c>
      <c r="N41" s="51">
        <v>0</v>
      </c>
      <c r="O41" s="51">
        <v>14</v>
      </c>
      <c r="P41" s="51">
        <v>0</v>
      </c>
      <c r="Q41" s="51">
        <v>0</v>
      </c>
      <c r="R41" s="51">
        <v>0</v>
      </c>
      <c r="S41" s="51">
        <v>0</v>
      </c>
      <c r="T41" s="51">
        <f t="shared" si="11"/>
        <v>15</v>
      </c>
      <c r="U41" s="51">
        <f t="shared" si="12"/>
        <v>0</v>
      </c>
      <c r="V41" s="51">
        <f t="shared" si="13"/>
        <v>15</v>
      </c>
      <c r="W41" s="51">
        <f t="shared" si="14"/>
        <v>0</v>
      </c>
      <c r="X41" s="51">
        <f t="shared" si="15"/>
        <v>0</v>
      </c>
      <c r="Y41" s="51">
        <f t="shared" si="16"/>
        <v>0</v>
      </c>
      <c r="Z41" s="51">
        <f t="shared" si="17"/>
        <v>0</v>
      </c>
      <c r="AA41" s="51">
        <f t="shared" si="18"/>
        <v>0</v>
      </c>
      <c r="AB41" s="51">
        <f t="shared" si="1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2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21"/>
        <v>15</v>
      </c>
      <c r="AS41" s="51">
        <v>0</v>
      </c>
      <c r="AT41" s="51">
        <v>15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114</v>
      </c>
      <c r="B42" s="49" t="s">
        <v>183</v>
      </c>
      <c r="C42" s="50" t="s">
        <v>184</v>
      </c>
      <c r="D42" s="51">
        <f t="shared" si="0"/>
        <v>1411</v>
      </c>
      <c r="E42" s="51">
        <f t="shared" si="3"/>
        <v>804</v>
      </c>
      <c r="F42" s="51">
        <f t="shared" si="4"/>
        <v>264</v>
      </c>
      <c r="G42" s="51">
        <f t="shared" si="5"/>
        <v>172</v>
      </c>
      <c r="H42" s="51">
        <f t="shared" si="6"/>
        <v>19</v>
      </c>
      <c r="I42" s="51">
        <f t="shared" si="7"/>
        <v>0</v>
      </c>
      <c r="J42" s="51">
        <f t="shared" si="8"/>
        <v>0</v>
      </c>
      <c r="K42" s="51">
        <f t="shared" si="9"/>
        <v>152</v>
      </c>
      <c r="L42" s="51">
        <f t="shared" si="10"/>
        <v>995</v>
      </c>
      <c r="M42" s="51">
        <v>804</v>
      </c>
      <c r="N42" s="51">
        <v>0</v>
      </c>
      <c r="O42" s="51">
        <v>172</v>
      </c>
      <c r="P42" s="51">
        <v>19</v>
      </c>
      <c r="Q42" s="51">
        <v>0</v>
      </c>
      <c r="R42" s="51">
        <v>0</v>
      </c>
      <c r="S42" s="51">
        <v>0</v>
      </c>
      <c r="T42" s="51">
        <f t="shared" si="11"/>
        <v>416</v>
      </c>
      <c r="U42" s="51">
        <f t="shared" si="12"/>
        <v>0</v>
      </c>
      <c r="V42" s="51">
        <f t="shared" si="13"/>
        <v>264</v>
      </c>
      <c r="W42" s="51">
        <f t="shared" si="14"/>
        <v>0</v>
      </c>
      <c r="X42" s="51">
        <f t="shared" si="15"/>
        <v>0</v>
      </c>
      <c r="Y42" s="51">
        <f t="shared" si="16"/>
        <v>0</v>
      </c>
      <c r="Z42" s="51">
        <f t="shared" si="17"/>
        <v>0</v>
      </c>
      <c r="AA42" s="51">
        <f t="shared" si="18"/>
        <v>152</v>
      </c>
      <c r="AB42" s="51">
        <f t="shared" si="19"/>
        <v>152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152</v>
      </c>
      <c r="AJ42" s="51">
        <f t="shared" si="20"/>
        <v>264</v>
      </c>
      <c r="AK42" s="51">
        <v>0</v>
      </c>
      <c r="AL42" s="51">
        <v>264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21"/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2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114</v>
      </c>
      <c r="B43" s="49" t="s">
        <v>185</v>
      </c>
      <c r="C43" s="50" t="s">
        <v>186</v>
      </c>
      <c r="D43" s="51">
        <f t="shared" si="0"/>
        <v>573</v>
      </c>
      <c r="E43" s="51">
        <f t="shared" si="3"/>
        <v>311</v>
      </c>
      <c r="F43" s="51">
        <f t="shared" si="4"/>
        <v>109</v>
      </c>
      <c r="G43" s="51">
        <f t="shared" si="5"/>
        <v>88</v>
      </c>
      <c r="H43" s="51">
        <f t="shared" si="6"/>
        <v>7</v>
      </c>
      <c r="I43" s="51">
        <f t="shared" si="7"/>
        <v>0</v>
      </c>
      <c r="J43" s="51">
        <f t="shared" si="8"/>
        <v>0</v>
      </c>
      <c r="K43" s="51">
        <f t="shared" si="9"/>
        <v>58</v>
      </c>
      <c r="L43" s="51">
        <f t="shared" si="10"/>
        <v>406</v>
      </c>
      <c r="M43" s="51">
        <v>311</v>
      </c>
      <c r="N43" s="51">
        <v>0</v>
      </c>
      <c r="O43" s="51">
        <v>88</v>
      </c>
      <c r="P43" s="51">
        <v>7</v>
      </c>
      <c r="Q43" s="51">
        <v>0</v>
      </c>
      <c r="R43" s="51">
        <v>0</v>
      </c>
      <c r="S43" s="51">
        <v>0</v>
      </c>
      <c r="T43" s="51">
        <f t="shared" si="11"/>
        <v>167</v>
      </c>
      <c r="U43" s="51">
        <f t="shared" si="12"/>
        <v>0</v>
      </c>
      <c r="V43" s="51">
        <f t="shared" si="13"/>
        <v>109</v>
      </c>
      <c r="W43" s="51">
        <f t="shared" si="14"/>
        <v>0</v>
      </c>
      <c r="X43" s="51">
        <f t="shared" si="15"/>
        <v>0</v>
      </c>
      <c r="Y43" s="51">
        <f t="shared" si="16"/>
        <v>0</v>
      </c>
      <c r="Z43" s="51">
        <f t="shared" si="17"/>
        <v>0</v>
      </c>
      <c r="AA43" s="51">
        <f t="shared" si="18"/>
        <v>58</v>
      </c>
      <c r="AB43" s="51">
        <f t="shared" si="19"/>
        <v>58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58</v>
      </c>
      <c r="AJ43" s="51">
        <f t="shared" si="20"/>
        <v>109</v>
      </c>
      <c r="AK43" s="51">
        <v>0</v>
      </c>
      <c r="AL43" s="51">
        <v>109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21"/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f t="shared" si="2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114</v>
      </c>
      <c r="B44" s="49" t="s">
        <v>187</v>
      </c>
      <c r="C44" s="50" t="s">
        <v>188</v>
      </c>
      <c r="D44" s="51">
        <f t="shared" si="0"/>
        <v>369</v>
      </c>
      <c r="E44" s="51">
        <f t="shared" si="3"/>
        <v>196</v>
      </c>
      <c r="F44" s="51">
        <f t="shared" si="4"/>
        <v>73</v>
      </c>
      <c r="G44" s="51">
        <f t="shared" si="5"/>
        <v>49</v>
      </c>
      <c r="H44" s="51">
        <f t="shared" si="6"/>
        <v>6</v>
      </c>
      <c r="I44" s="51">
        <f t="shared" si="7"/>
        <v>0</v>
      </c>
      <c r="J44" s="51">
        <f t="shared" si="8"/>
        <v>0</v>
      </c>
      <c r="K44" s="51">
        <f t="shared" si="9"/>
        <v>45</v>
      </c>
      <c r="L44" s="51">
        <f t="shared" si="10"/>
        <v>251</v>
      </c>
      <c r="M44" s="51">
        <v>196</v>
      </c>
      <c r="N44" s="51">
        <v>0</v>
      </c>
      <c r="O44" s="51">
        <v>49</v>
      </c>
      <c r="P44" s="51">
        <v>6</v>
      </c>
      <c r="Q44" s="51">
        <v>0</v>
      </c>
      <c r="R44" s="51">
        <v>0</v>
      </c>
      <c r="S44" s="51">
        <v>0</v>
      </c>
      <c r="T44" s="51">
        <f t="shared" si="11"/>
        <v>118</v>
      </c>
      <c r="U44" s="51">
        <f t="shared" si="12"/>
        <v>0</v>
      </c>
      <c r="V44" s="51">
        <f t="shared" si="13"/>
        <v>73</v>
      </c>
      <c r="W44" s="51">
        <f t="shared" si="14"/>
        <v>0</v>
      </c>
      <c r="X44" s="51">
        <f t="shared" si="15"/>
        <v>0</v>
      </c>
      <c r="Y44" s="51">
        <f t="shared" si="16"/>
        <v>0</v>
      </c>
      <c r="Z44" s="51">
        <f t="shared" si="17"/>
        <v>0</v>
      </c>
      <c r="AA44" s="51">
        <f t="shared" si="18"/>
        <v>45</v>
      </c>
      <c r="AB44" s="51">
        <f t="shared" si="19"/>
        <v>45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45</v>
      </c>
      <c r="AJ44" s="51">
        <f t="shared" si="20"/>
        <v>73</v>
      </c>
      <c r="AK44" s="51">
        <v>0</v>
      </c>
      <c r="AL44" s="51">
        <v>73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21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2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114</v>
      </c>
      <c r="B45" s="49" t="s">
        <v>189</v>
      </c>
      <c r="C45" s="50" t="s">
        <v>75</v>
      </c>
      <c r="D45" s="51">
        <f t="shared" si="0"/>
        <v>418</v>
      </c>
      <c r="E45" s="51">
        <f t="shared" si="3"/>
        <v>214</v>
      </c>
      <c r="F45" s="51">
        <f t="shared" si="4"/>
        <v>88</v>
      </c>
      <c r="G45" s="51">
        <f t="shared" si="5"/>
        <v>60</v>
      </c>
      <c r="H45" s="51">
        <f t="shared" si="6"/>
        <v>7</v>
      </c>
      <c r="I45" s="51">
        <f t="shared" si="7"/>
        <v>0</v>
      </c>
      <c r="J45" s="51">
        <f t="shared" si="8"/>
        <v>0</v>
      </c>
      <c r="K45" s="51">
        <f t="shared" si="9"/>
        <v>49</v>
      </c>
      <c r="L45" s="51">
        <f t="shared" si="10"/>
        <v>281</v>
      </c>
      <c r="M45" s="51">
        <v>214</v>
      </c>
      <c r="N45" s="51">
        <v>0</v>
      </c>
      <c r="O45" s="51">
        <v>60</v>
      </c>
      <c r="P45" s="51">
        <v>7</v>
      </c>
      <c r="Q45" s="51">
        <v>0</v>
      </c>
      <c r="R45" s="51">
        <v>0</v>
      </c>
      <c r="S45" s="51">
        <v>0</v>
      </c>
      <c r="T45" s="51">
        <f t="shared" si="11"/>
        <v>137</v>
      </c>
      <c r="U45" s="51">
        <f t="shared" si="12"/>
        <v>0</v>
      </c>
      <c r="V45" s="51">
        <f t="shared" si="13"/>
        <v>88</v>
      </c>
      <c r="W45" s="51">
        <f t="shared" si="14"/>
        <v>0</v>
      </c>
      <c r="X45" s="51">
        <f t="shared" si="15"/>
        <v>0</v>
      </c>
      <c r="Y45" s="51">
        <f t="shared" si="16"/>
        <v>0</v>
      </c>
      <c r="Z45" s="51">
        <f t="shared" si="17"/>
        <v>0</v>
      </c>
      <c r="AA45" s="51">
        <f t="shared" si="18"/>
        <v>49</v>
      </c>
      <c r="AB45" s="51">
        <f t="shared" si="19"/>
        <v>49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49</v>
      </c>
      <c r="AJ45" s="51">
        <f t="shared" si="20"/>
        <v>88</v>
      </c>
      <c r="AK45" s="51">
        <v>0</v>
      </c>
      <c r="AL45" s="51">
        <v>88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2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114</v>
      </c>
      <c r="B46" s="49" t="s">
        <v>76</v>
      </c>
      <c r="C46" s="50" t="s">
        <v>77</v>
      </c>
      <c r="D46" s="51">
        <f t="shared" si="0"/>
        <v>49</v>
      </c>
      <c r="E46" s="51">
        <f t="shared" si="3"/>
        <v>18</v>
      </c>
      <c r="F46" s="51">
        <f t="shared" si="4"/>
        <v>19</v>
      </c>
      <c r="G46" s="51">
        <f t="shared" si="5"/>
        <v>12</v>
      </c>
      <c r="H46" s="51">
        <f t="shared" si="6"/>
        <v>0</v>
      </c>
      <c r="I46" s="51">
        <f t="shared" si="7"/>
        <v>0</v>
      </c>
      <c r="J46" s="51">
        <f t="shared" si="8"/>
        <v>0</v>
      </c>
      <c r="K46" s="51">
        <f t="shared" si="9"/>
        <v>0</v>
      </c>
      <c r="L46" s="51">
        <f t="shared" si="10"/>
        <v>37</v>
      </c>
      <c r="M46" s="51">
        <v>18</v>
      </c>
      <c r="N46" s="51">
        <v>7</v>
      </c>
      <c r="O46" s="51">
        <v>12</v>
      </c>
      <c r="P46" s="51">
        <v>0</v>
      </c>
      <c r="Q46" s="51">
        <v>0</v>
      </c>
      <c r="R46" s="51">
        <v>0</v>
      </c>
      <c r="S46" s="51">
        <v>0</v>
      </c>
      <c r="T46" s="51">
        <f t="shared" si="11"/>
        <v>12</v>
      </c>
      <c r="U46" s="51">
        <f t="shared" si="12"/>
        <v>0</v>
      </c>
      <c r="V46" s="51">
        <f t="shared" si="13"/>
        <v>12</v>
      </c>
      <c r="W46" s="51">
        <f t="shared" si="14"/>
        <v>0</v>
      </c>
      <c r="X46" s="51">
        <f t="shared" si="15"/>
        <v>0</v>
      </c>
      <c r="Y46" s="51">
        <f t="shared" si="16"/>
        <v>0</v>
      </c>
      <c r="Z46" s="51">
        <f t="shared" si="17"/>
        <v>0</v>
      </c>
      <c r="AA46" s="51">
        <f t="shared" si="18"/>
        <v>0</v>
      </c>
      <c r="AB46" s="51">
        <f t="shared" si="1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20"/>
        <v>12</v>
      </c>
      <c r="AK46" s="51">
        <v>0</v>
      </c>
      <c r="AL46" s="51">
        <v>12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2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2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114</v>
      </c>
      <c r="B47" s="49" t="s">
        <v>78</v>
      </c>
      <c r="C47" s="50" t="s">
        <v>79</v>
      </c>
      <c r="D47" s="51">
        <f t="shared" si="0"/>
        <v>446</v>
      </c>
      <c r="E47" s="51">
        <f t="shared" si="3"/>
        <v>231</v>
      </c>
      <c r="F47" s="51">
        <f t="shared" si="4"/>
        <v>92</v>
      </c>
      <c r="G47" s="51">
        <f t="shared" si="5"/>
        <v>66</v>
      </c>
      <c r="H47" s="51">
        <f t="shared" si="6"/>
        <v>7</v>
      </c>
      <c r="I47" s="51">
        <f t="shared" si="7"/>
        <v>0</v>
      </c>
      <c r="J47" s="51">
        <f t="shared" si="8"/>
        <v>0</v>
      </c>
      <c r="K47" s="51">
        <f t="shared" si="9"/>
        <v>50</v>
      </c>
      <c r="L47" s="51">
        <f t="shared" si="10"/>
        <v>304</v>
      </c>
      <c r="M47" s="51">
        <v>231</v>
      </c>
      <c r="N47" s="51">
        <v>0</v>
      </c>
      <c r="O47" s="51">
        <v>66</v>
      </c>
      <c r="P47" s="51">
        <v>7</v>
      </c>
      <c r="Q47" s="51">
        <v>0</v>
      </c>
      <c r="R47" s="51">
        <v>0</v>
      </c>
      <c r="S47" s="51">
        <v>0</v>
      </c>
      <c r="T47" s="51">
        <f t="shared" si="11"/>
        <v>142</v>
      </c>
      <c r="U47" s="51">
        <f t="shared" si="12"/>
        <v>0</v>
      </c>
      <c r="V47" s="51">
        <f t="shared" si="13"/>
        <v>92</v>
      </c>
      <c r="W47" s="51">
        <f t="shared" si="14"/>
        <v>0</v>
      </c>
      <c r="X47" s="51">
        <f t="shared" si="15"/>
        <v>0</v>
      </c>
      <c r="Y47" s="51">
        <f t="shared" si="16"/>
        <v>0</v>
      </c>
      <c r="Z47" s="51">
        <f t="shared" si="17"/>
        <v>0</v>
      </c>
      <c r="AA47" s="51">
        <f t="shared" si="18"/>
        <v>50</v>
      </c>
      <c r="AB47" s="51">
        <f t="shared" si="19"/>
        <v>50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50</v>
      </c>
      <c r="AJ47" s="51">
        <f t="shared" si="20"/>
        <v>92</v>
      </c>
      <c r="AK47" s="51">
        <v>0</v>
      </c>
      <c r="AL47" s="51">
        <v>92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2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2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114</v>
      </c>
      <c r="B48" s="49" t="s">
        <v>80</v>
      </c>
      <c r="C48" s="50" t="s">
        <v>81</v>
      </c>
      <c r="D48" s="51">
        <f t="shared" si="0"/>
        <v>22</v>
      </c>
      <c r="E48" s="51">
        <f t="shared" si="3"/>
        <v>0</v>
      </c>
      <c r="F48" s="51">
        <f t="shared" si="4"/>
        <v>10</v>
      </c>
      <c r="G48" s="51">
        <f t="shared" si="5"/>
        <v>12</v>
      </c>
      <c r="H48" s="51">
        <f t="shared" si="6"/>
        <v>0</v>
      </c>
      <c r="I48" s="51">
        <f t="shared" si="7"/>
        <v>0</v>
      </c>
      <c r="J48" s="51">
        <f t="shared" si="8"/>
        <v>0</v>
      </c>
      <c r="K48" s="51">
        <f t="shared" si="9"/>
        <v>0</v>
      </c>
      <c r="L48" s="51">
        <f t="shared" si="10"/>
        <v>22</v>
      </c>
      <c r="M48" s="51">
        <v>0</v>
      </c>
      <c r="N48" s="51">
        <v>10</v>
      </c>
      <c r="O48" s="51">
        <v>12</v>
      </c>
      <c r="P48" s="51">
        <v>0</v>
      </c>
      <c r="Q48" s="51">
        <v>0</v>
      </c>
      <c r="R48" s="51">
        <v>0</v>
      </c>
      <c r="S48" s="51">
        <v>0</v>
      </c>
      <c r="T48" s="51">
        <f t="shared" si="11"/>
        <v>0</v>
      </c>
      <c r="U48" s="51">
        <f t="shared" si="12"/>
        <v>0</v>
      </c>
      <c r="V48" s="51">
        <f t="shared" si="13"/>
        <v>0</v>
      </c>
      <c r="W48" s="51">
        <f t="shared" si="14"/>
        <v>0</v>
      </c>
      <c r="X48" s="51">
        <f t="shared" si="15"/>
        <v>0</v>
      </c>
      <c r="Y48" s="51">
        <f t="shared" si="16"/>
        <v>0</v>
      </c>
      <c r="Z48" s="51">
        <f t="shared" si="17"/>
        <v>0</v>
      </c>
      <c r="AA48" s="51">
        <f t="shared" si="18"/>
        <v>0</v>
      </c>
      <c r="AB48" s="51">
        <f t="shared" si="1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2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2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2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114</v>
      </c>
      <c r="B49" s="49" t="s">
        <v>82</v>
      </c>
      <c r="C49" s="50" t="s">
        <v>83</v>
      </c>
      <c r="D49" s="51">
        <f t="shared" si="0"/>
        <v>299</v>
      </c>
      <c r="E49" s="51">
        <f t="shared" si="3"/>
        <v>179</v>
      </c>
      <c r="F49" s="51">
        <f t="shared" si="4"/>
        <v>81</v>
      </c>
      <c r="G49" s="51">
        <f t="shared" si="5"/>
        <v>29</v>
      </c>
      <c r="H49" s="51">
        <f t="shared" si="6"/>
        <v>6</v>
      </c>
      <c r="I49" s="51">
        <f t="shared" si="7"/>
        <v>2</v>
      </c>
      <c r="J49" s="51">
        <f t="shared" si="8"/>
        <v>0</v>
      </c>
      <c r="K49" s="51">
        <f t="shared" si="9"/>
        <v>2</v>
      </c>
      <c r="L49" s="51">
        <f t="shared" si="10"/>
        <v>1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1</v>
      </c>
      <c r="T49" s="51">
        <f t="shared" si="11"/>
        <v>297</v>
      </c>
      <c r="U49" s="51">
        <f t="shared" si="12"/>
        <v>179</v>
      </c>
      <c r="V49" s="51">
        <f t="shared" si="13"/>
        <v>80</v>
      </c>
      <c r="W49" s="51">
        <f t="shared" si="14"/>
        <v>29</v>
      </c>
      <c r="X49" s="51">
        <f t="shared" si="15"/>
        <v>6</v>
      </c>
      <c r="Y49" s="51">
        <f t="shared" si="16"/>
        <v>2</v>
      </c>
      <c r="Z49" s="51">
        <f t="shared" si="17"/>
        <v>0</v>
      </c>
      <c r="AA49" s="51">
        <f t="shared" si="18"/>
        <v>1</v>
      </c>
      <c r="AB49" s="51">
        <f t="shared" si="1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20"/>
        <v>68</v>
      </c>
      <c r="AK49" s="51">
        <v>0</v>
      </c>
      <c r="AL49" s="51">
        <v>68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21"/>
        <v>229</v>
      </c>
      <c r="AS49" s="51">
        <v>179</v>
      </c>
      <c r="AT49" s="51">
        <v>12</v>
      </c>
      <c r="AU49" s="51">
        <v>29</v>
      </c>
      <c r="AV49" s="51">
        <v>6</v>
      </c>
      <c r="AW49" s="51">
        <v>2</v>
      </c>
      <c r="AX49" s="51">
        <v>0</v>
      </c>
      <c r="AY49" s="51">
        <v>1</v>
      </c>
      <c r="AZ49" s="51">
        <f t="shared" si="2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4"/>
        <v>1</v>
      </c>
      <c r="BQ49" s="51">
        <v>0</v>
      </c>
      <c r="BR49" s="51">
        <v>1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114</v>
      </c>
      <c r="B50" s="49" t="s">
        <v>84</v>
      </c>
      <c r="C50" s="50" t="s">
        <v>30</v>
      </c>
      <c r="D50" s="51">
        <f t="shared" si="0"/>
        <v>343</v>
      </c>
      <c r="E50" s="51">
        <f t="shared" si="3"/>
        <v>182</v>
      </c>
      <c r="F50" s="51">
        <f t="shared" si="4"/>
        <v>93</v>
      </c>
      <c r="G50" s="51">
        <f t="shared" si="5"/>
        <v>52</v>
      </c>
      <c r="H50" s="51">
        <f t="shared" si="6"/>
        <v>7</v>
      </c>
      <c r="I50" s="51">
        <f t="shared" si="7"/>
        <v>3</v>
      </c>
      <c r="J50" s="51">
        <f t="shared" si="8"/>
        <v>4</v>
      </c>
      <c r="K50" s="51">
        <f t="shared" si="9"/>
        <v>2</v>
      </c>
      <c r="L50" s="51">
        <f t="shared" si="10"/>
        <v>2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2</v>
      </c>
      <c r="T50" s="51">
        <f t="shared" si="11"/>
        <v>324</v>
      </c>
      <c r="U50" s="51">
        <f t="shared" si="12"/>
        <v>182</v>
      </c>
      <c r="V50" s="51">
        <f t="shared" si="13"/>
        <v>90</v>
      </c>
      <c r="W50" s="51">
        <f t="shared" si="14"/>
        <v>38</v>
      </c>
      <c r="X50" s="51">
        <f t="shared" si="15"/>
        <v>7</v>
      </c>
      <c r="Y50" s="51">
        <f t="shared" si="16"/>
        <v>3</v>
      </c>
      <c r="Z50" s="51">
        <f t="shared" si="17"/>
        <v>4</v>
      </c>
      <c r="AA50" s="51">
        <f t="shared" si="18"/>
        <v>0</v>
      </c>
      <c r="AB50" s="51">
        <f t="shared" si="1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20"/>
        <v>74</v>
      </c>
      <c r="AK50" s="51">
        <v>0</v>
      </c>
      <c r="AL50" s="51">
        <v>74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21"/>
        <v>250</v>
      </c>
      <c r="AS50" s="51">
        <v>182</v>
      </c>
      <c r="AT50" s="51">
        <v>16</v>
      </c>
      <c r="AU50" s="51">
        <v>38</v>
      </c>
      <c r="AV50" s="51">
        <v>7</v>
      </c>
      <c r="AW50" s="51">
        <v>3</v>
      </c>
      <c r="AX50" s="51">
        <v>4</v>
      </c>
      <c r="AY50" s="51">
        <v>0</v>
      </c>
      <c r="AZ50" s="51">
        <f t="shared" si="2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4"/>
        <v>17</v>
      </c>
      <c r="BQ50" s="51">
        <v>0</v>
      </c>
      <c r="BR50" s="51">
        <v>3</v>
      </c>
      <c r="BS50" s="51">
        <v>14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114</v>
      </c>
      <c r="B51" s="49" t="s">
        <v>85</v>
      </c>
      <c r="C51" s="50" t="s">
        <v>29</v>
      </c>
      <c r="D51" s="51">
        <f t="shared" si="0"/>
        <v>917</v>
      </c>
      <c r="E51" s="51">
        <f t="shared" si="3"/>
        <v>458</v>
      </c>
      <c r="F51" s="51">
        <f t="shared" si="4"/>
        <v>308</v>
      </c>
      <c r="G51" s="51">
        <f t="shared" si="5"/>
        <v>114</v>
      </c>
      <c r="H51" s="51">
        <f t="shared" si="6"/>
        <v>19</v>
      </c>
      <c r="I51" s="51">
        <f t="shared" si="7"/>
        <v>7</v>
      </c>
      <c r="J51" s="51">
        <f t="shared" si="8"/>
        <v>7</v>
      </c>
      <c r="K51" s="51">
        <f t="shared" si="9"/>
        <v>4</v>
      </c>
      <c r="L51" s="51">
        <f t="shared" si="10"/>
        <v>4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4</v>
      </c>
      <c r="T51" s="51">
        <f t="shared" si="11"/>
        <v>671</v>
      </c>
      <c r="U51" s="51">
        <f t="shared" si="12"/>
        <v>228</v>
      </c>
      <c r="V51" s="51">
        <f t="shared" si="13"/>
        <v>301</v>
      </c>
      <c r="W51" s="51">
        <f t="shared" si="14"/>
        <v>109</v>
      </c>
      <c r="X51" s="51">
        <f t="shared" si="15"/>
        <v>19</v>
      </c>
      <c r="Y51" s="51">
        <f t="shared" si="16"/>
        <v>7</v>
      </c>
      <c r="Z51" s="51">
        <f t="shared" si="17"/>
        <v>7</v>
      </c>
      <c r="AA51" s="51">
        <f t="shared" si="18"/>
        <v>0</v>
      </c>
      <c r="AB51" s="51">
        <f t="shared" si="1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20"/>
        <v>259</v>
      </c>
      <c r="AK51" s="51">
        <v>0</v>
      </c>
      <c r="AL51" s="51">
        <v>259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21"/>
        <v>412</v>
      </c>
      <c r="AS51" s="51">
        <v>228</v>
      </c>
      <c r="AT51" s="51">
        <v>42</v>
      </c>
      <c r="AU51" s="51">
        <v>109</v>
      </c>
      <c r="AV51" s="51">
        <v>19</v>
      </c>
      <c r="AW51" s="51">
        <v>7</v>
      </c>
      <c r="AX51" s="51">
        <v>7</v>
      </c>
      <c r="AY51" s="51">
        <v>0</v>
      </c>
      <c r="AZ51" s="51">
        <f t="shared" si="2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4"/>
        <v>242</v>
      </c>
      <c r="BQ51" s="51">
        <v>230</v>
      </c>
      <c r="BR51" s="51">
        <v>7</v>
      </c>
      <c r="BS51" s="51">
        <v>5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114</v>
      </c>
      <c r="B52" s="49" t="s">
        <v>86</v>
      </c>
      <c r="C52" s="50" t="s">
        <v>32</v>
      </c>
      <c r="D52" s="51">
        <f t="shared" si="0"/>
        <v>276</v>
      </c>
      <c r="E52" s="51">
        <f t="shared" si="3"/>
        <v>153</v>
      </c>
      <c r="F52" s="51">
        <f t="shared" si="4"/>
        <v>73</v>
      </c>
      <c r="G52" s="51">
        <f t="shared" si="5"/>
        <v>38</v>
      </c>
      <c r="H52" s="51">
        <f t="shared" si="6"/>
        <v>6</v>
      </c>
      <c r="I52" s="51">
        <f t="shared" si="7"/>
        <v>2</v>
      </c>
      <c r="J52" s="51">
        <f t="shared" si="8"/>
        <v>3</v>
      </c>
      <c r="K52" s="51">
        <f t="shared" si="9"/>
        <v>1</v>
      </c>
      <c r="L52" s="51">
        <f t="shared" si="10"/>
        <v>1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1</v>
      </c>
      <c r="T52" s="51">
        <f t="shared" si="11"/>
        <v>275</v>
      </c>
      <c r="U52" s="51">
        <f t="shared" si="12"/>
        <v>153</v>
      </c>
      <c r="V52" s="51">
        <f t="shared" si="13"/>
        <v>73</v>
      </c>
      <c r="W52" s="51">
        <f t="shared" si="14"/>
        <v>38</v>
      </c>
      <c r="X52" s="51">
        <f t="shared" si="15"/>
        <v>6</v>
      </c>
      <c r="Y52" s="51">
        <f t="shared" si="16"/>
        <v>2</v>
      </c>
      <c r="Z52" s="51">
        <f t="shared" si="17"/>
        <v>3</v>
      </c>
      <c r="AA52" s="51">
        <f t="shared" si="18"/>
        <v>0</v>
      </c>
      <c r="AB52" s="51">
        <f t="shared" si="1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20"/>
        <v>54</v>
      </c>
      <c r="AK52" s="51">
        <v>0</v>
      </c>
      <c r="AL52" s="51">
        <v>54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21"/>
        <v>221</v>
      </c>
      <c r="AS52" s="51">
        <v>153</v>
      </c>
      <c r="AT52" s="51">
        <v>19</v>
      </c>
      <c r="AU52" s="51">
        <v>38</v>
      </c>
      <c r="AV52" s="51">
        <v>6</v>
      </c>
      <c r="AW52" s="51">
        <v>2</v>
      </c>
      <c r="AX52" s="51">
        <v>3</v>
      </c>
      <c r="AY52" s="51">
        <v>0</v>
      </c>
      <c r="AZ52" s="51">
        <f t="shared" si="2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114</v>
      </c>
      <c r="B53" s="49" t="s">
        <v>87</v>
      </c>
      <c r="C53" s="50" t="s">
        <v>31</v>
      </c>
      <c r="D53" s="51">
        <f t="shared" si="0"/>
        <v>232</v>
      </c>
      <c r="E53" s="51">
        <f t="shared" si="3"/>
        <v>108</v>
      </c>
      <c r="F53" s="51">
        <f t="shared" si="4"/>
        <v>84</v>
      </c>
      <c r="G53" s="51">
        <f t="shared" si="5"/>
        <v>26</v>
      </c>
      <c r="H53" s="51">
        <f t="shared" si="6"/>
        <v>6</v>
      </c>
      <c r="I53" s="51">
        <f t="shared" si="7"/>
        <v>3</v>
      </c>
      <c r="J53" s="51">
        <f t="shared" si="8"/>
        <v>3</v>
      </c>
      <c r="K53" s="51">
        <f t="shared" si="9"/>
        <v>2</v>
      </c>
      <c r="L53" s="51">
        <f t="shared" si="10"/>
        <v>1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1</v>
      </c>
      <c r="T53" s="51">
        <f t="shared" si="11"/>
        <v>230</v>
      </c>
      <c r="U53" s="51">
        <f t="shared" si="12"/>
        <v>108</v>
      </c>
      <c r="V53" s="51">
        <f t="shared" si="13"/>
        <v>83</v>
      </c>
      <c r="W53" s="51">
        <f t="shared" si="14"/>
        <v>26</v>
      </c>
      <c r="X53" s="51">
        <f t="shared" si="15"/>
        <v>6</v>
      </c>
      <c r="Y53" s="51">
        <f t="shared" si="16"/>
        <v>3</v>
      </c>
      <c r="Z53" s="51">
        <f t="shared" si="17"/>
        <v>3</v>
      </c>
      <c r="AA53" s="51">
        <f t="shared" si="18"/>
        <v>1</v>
      </c>
      <c r="AB53" s="51">
        <f t="shared" si="1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20"/>
        <v>72</v>
      </c>
      <c r="AK53" s="51">
        <v>0</v>
      </c>
      <c r="AL53" s="51">
        <v>72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21"/>
        <v>158</v>
      </c>
      <c r="AS53" s="51">
        <v>108</v>
      </c>
      <c r="AT53" s="51">
        <v>11</v>
      </c>
      <c r="AU53" s="51">
        <v>26</v>
      </c>
      <c r="AV53" s="51">
        <v>6</v>
      </c>
      <c r="AW53" s="51">
        <v>3</v>
      </c>
      <c r="AX53" s="51">
        <v>3</v>
      </c>
      <c r="AY53" s="51">
        <v>1</v>
      </c>
      <c r="AZ53" s="51">
        <f t="shared" si="2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4"/>
        <v>1</v>
      </c>
      <c r="BQ53" s="51">
        <v>0</v>
      </c>
      <c r="BR53" s="51">
        <v>1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114</v>
      </c>
      <c r="B54" s="49" t="s">
        <v>88</v>
      </c>
      <c r="C54" s="50" t="s">
        <v>89</v>
      </c>
      <c r="D54" s="51">
        <f t="shared" si="0"/>
        <v>532</v>
      </c>
      <c r="E54" s="51">
        <f t="shared" si="3"/>
        <v>367</v>
      </c>
      <c r="F54" s="51">
        <f t="shared" si="4"/>
        <v>39</v>
      </c>
      <c r="G54" s="51">
        <f t="shared" si="5"/>
        <v>94</v>
      </c>
      <c r="H54" s="51">
        <f t="shared" si="6"/>
        <v>16</v>
      </c>
      <c r="I54" s="51">
        <f t="shared" si="7"/>
        <v>5</v>
      </c>
      <c r="J54" s="51">
        <f t="shared" si="8"/>
        <v>8</v>
      </c>
      <c r="K54" s="51">
        <f t="shared" si="9"/>
        <v>3</v>
      </c>
      <c r="L54" s="51">
        <f t="shared" si="10"/>
        <v>2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2</v>
      </c>
      <c r="T54" s="51">
        <f t="shared" si="11"/>
        <v>384</v>
      </c>
      <c r="U54" s="51">
        <f t="shared" si="12"/>
        <v>230</v>
      </c>
      <c r="V54" s="51">
        <f t="shared" si="13"/>
        <v>30</v>
      </c>
      <c r="W54" s="51">
        <f t="shared" si="14"/>
        <v>94</v>
      </c>
      <c r="X54" s="51">
        <f t="shared" si="15"/>
        <v>16</v>
      </c>
      <c r="Y54" s="51">
        <f t="shared" si="16"/>
        <v>5</v>
      </c>
      <c r="Z54" s="51">
        <f t="shared" si="17"/>
        <v>8</v>
      </c>
      <c r="AA54" s="51">
        <f t="shared" si="18"/>
        <v>1</v>
      </c>
      <c r="AB54" s="51">
        <f t="shared" si="1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20"/>
        <v>127</v>
      </c>
      <c r="AK54" s="51">
        <v>76</v>
      </c>
      <c r="AL54" s="51">
        <v>10</v>
      </c>
      <c r="AM54" s="51">
        <v>32</v>
      </c>
      <c r="AN54" s="51">
        <v>5</v>
      </c>
      <c r="AO54" s="51">
        <v>1</v>
      </c>
      <c r="AP54" s="51">
        <v>3</v>
      </c>
      <c r="AQ54" s="51">
        <v>0</v>
      </c>
      <c r="AR54" s="51">
        <f t="shared" si="21"/>
        <v>257</v>
      </c>
      <c r="AS54" s="51">
        <v>154</v>
      </c>
      <c r="AT54" s="51">
        <v>20</v>
      </c>
      <c r="AU54" s="51">
        <v>62</v>
      </c>
      <c r="AV54" s="51">
        <v>11</v>
      </c>
      <c r="AW54" s="51">
        <v>4</v>
      </c>
      <c r="AX54" s="51">
        <v>5</v>
      </c>
      <c r="AY54" s="51">
        <v>1</v>
      </c>
      <c r="AZ54" s="51">
        <f t="shared" si="2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4"/>
        <v>146</v>
      </c>
      <c r="BQ54" s="51">
        <v>137</v>
      </c>
      <c r="BR54" s="51">
        <v>9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114</v>
      </c>
      <c r="B55" s="49" t="s">
        <v>90</v>
      </c>
      <c r="C55" s="50" t="s">
        <v>91</v>
      </c>
      <c r="D55" s="51">
        <f t="shared" si="0"/>
        <v>97</v>
      </c>
      <c r="E55" s="51">
        <f t="shared" si="3"/>
        <v>43</v>
      </c>
      <c r="F55" s="51">
        <f t="shared" si="4"/>
        <v>27</v>
      </c>
      <c r="G55" s="51">
        <f t="shared" si="5"/>
        <v>20</v>
      </c>
      <c r="H55" s="51">
        <f t="shared" si="6"/>
        <v>3</v>
      </c>
      <c r="I55" s="51">
        <f t="shared" si="7"/>
        <v>1</v>
      </c>
      <c r="J55" s="51">
        <f t="shared" si="8"/>
        <v>2</v>
      </c>
      <c r="K55" s="51">
        <f t="shared" si="9"/>
        <v>1</v>
      </c>
      <c r="L55" s="51">
        <f t="shared" si="10"/>
        <v>1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1</v>
      </c>
      <c r="T55" s="51">
        <f t="shared" si="11"/>
        <v>96</v>
      </c>
      <c r="U55" s="51">
        <f t="shared" si="12"/>
        <v>43</v>
      </c>
      <c r="V55" s="51">
        <f t="shared" si="13"/>
        <v>27</v>
      </c>
      <c r="W55" s="51">
        <f t="shared" si="14"/>
        <v>20</v>
      </c>
      <c r="X55" s="51">
        <f t="shared" si="15"/>
        <v>3</v>
      </c>
      <c r="Y55" s="51">
        <f t="shared" si="16"/>
        <v>1</v>
      </c>
      <c r="Z55" s="51">
        <f t="shared" si="17"/>
        <v>2</v>
      </c>
      <c r="AA55" s="51">
        <f t="shared" si="18"/>
        <v>0</v>
      </c>
      <c r="AB55" s="51">
        <f t="shared" si="1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20"/>
        <v>22</v>
      </c>
      <c r="AK55" s="51">
        <v>0</v>
      </c>
      <c r="AL55" s="51">
        <v>22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21"/>
        <v>74</v>
      </c>
      <c r="AS55" s="51">
        <v>43</v>
      </c>
      <c r="AT55" s="51">
        <v>5</v>
      </c>
      <c r="AU55" s="51">
        <v>20</v>
      </c>
      <c r="AV55" s="51">
        <v>3</v>
      </c>
      <c r="AW55" s="51">
        <v>1</v>
      </c>
      <c r="AX55" s="51">
        <v>2</v>
      </c>
      <c r="AY55" s="51">
        <v>0</v>
      </c>
      <c r="AZ55" s="51">
        <f t="shared" si="2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114</v>
      </c>
      <c r="B56" s="49" t="s">
        <v>92</v>
      </c>
      <c r="C56" s="50" t="s">
        <v>93</v>
      </c>
      <c r="D56" s="51">
        <f t="shared" si="0"/>
        <v>65</v>
      </c>
      <c r="E56" s="51">
        <f t="shared" si="3"/>
        <v>27</v>
      </c>
      <c r="F56" s="51">
        <f t="shared" si="4"/>
        <v>27</v>
      </c>
      <c r="G56" s="51">
        <f t="shared" si="5"/>
        <v>7</v>
      </c>
      <c r="H56" s="51">
        <f t="shared" si="6"/>
        <v>1</v>
      </c>
      <c r="I56" s="51">
        <f t="shared" si="7"/>
        <v>0</v>
      </c>
      <c r="J56" s="51">
        <f t="shared" si="8"/>
        <v>2</v>
      </c>
      <c r="K56" s="51">
        <f t="shared" si="9"/>
        <v>1</v>
      </c>
      <c r="L56" s="51">
        <f t="shared" si="10"/>
        <v>1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1</v>
      </c>
      <c r="T56" s="51">
        <f t="shared" si="11"/>
        <v>64</v>
      </c>
      <c r="U56" s="51">
        <f t="shared" si="12"/>
        <v>27</v>
      </c>
      <c r="V56" s="51">
        <f t="shared" si="13"/>
        <v>27</v>
      </c>
      <c r="W56" s="51">
        <f t="shared" si="14"/>
        <v>7</v>
      </c>
      <c r="X56" s="51">
        <f t="shared" si="15"/>
        <v>1</v>
      </c>
      <c r="Y56" s="51">
        <f t="shared" si="16"/>
        <v>0</v>
      </c>
      <c r="Z56" s="51">
        <f t="shared" si="17"/>
        <v>2</v>
      </c>
      <c r="AA56" s="51">
        <f t="shared" si="18"/>
        <v>0</v>
      </c>
      <c r="AB56" s="51">
        <f t="shared" si="1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20"/>
        <v>24</v>
      </c>
      <c r="AK56" s="51">
        <v>0</v>
      </c>
      <c r="AL56" s="51">
        <v>24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21"/>
        <v>40</v>
      </c>
      <c r="AS56" s="51">
        <v>27</v>
      </c>
      <c r="AT56" s="51">
        <v>3</v>
      </c>
      <c r="AU56" s="51">
        <v>7</v>
      </c>
      <c r="AV56" s="51">
        <v>1</v>
      </c>
      <c r="AW56" s="51">
        <v>0</v>
      </c>
      <c r="AX56" s="51">
        <v>2</v>
      </c>
      <c r="AY56" s="51">
        <v>0</v>
      </c>
      <c r="AZ56" s="51">
        <f t="shared" si="2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2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2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79" t="s">
        <v>195</v>
      </c>
      <c r="B57" s="80"/>
      <c r="C57" s="81"/>
      <c r="D57" s="51">
        <f>SUM(D7:D56)</f>
        <v>46995</v>
      </c>
      <c r="E57" s="51">
        <f aca="true" t="shared" si="25" ref="E57:BP57">SUM(E7:E56)</f>
        <v>26423</v>
      </c>
      <c r="F57" s="51">
        <f t="shared" si="25"/>
        <v>11298</v>
      </c>
      <c r="G57" s="51">
        <f t="shared" si="25"/>
        <v>6053</v>
      </c>
      <c r="H57" s="51">
        <f t="shared" si="25"/>
        <v>824</v>
      </c>
      <c r="I57" s="51">
        <f t="shared" si="25"/>
        <v>758</v>
      </c>
      <c r="J57" s="51">
        <f t="shared" si="25"/>
        <v>126</v>
      </c>
      <c r="K57" s="51">
        <f t="shared" si="25"/>
        <v>1513</v>
      </c>
      <c r="L57" s="51">
        <f t="shared" si="25"/>
        <v>20238</v>
      </c>
      <c r="M57" s="51">
        <f t="shared" si="25"/>
        <v>13318</v>
      </c>
      <c r="N57" s="51">
        <f t="shared" si="25"/>
        <v>2326</v>
      </c>
      <c r="O57" s="51">
        <f t="shared" si="25"/>
        <v>3362</v>
      </c>
      <c r="P57" s="51">
        <f t="shared" si="25"/>
        <v>272</v>
      </c>
      <c r="Q57" s="51">
        <f t="shared" si="25"/>
        <v>11</v>
      </c>
      <c r="R57" s="51">
        <f t="shared" si="25"/>
        <v>85</v>
      </c>
      <c r="S57" s="51">
        <f t="shared" si="25"/>
        <v>864</v>
      </c>
      <c r="T57" s="51">
        <f t="shared" si="25"/>
        <v>14180</v>
      </c>
      <c r="U57" s="51">
        <f t="shared" si="25"/>
        <v>1250</v>
      </c>
      <c r="V57" s="51">
        <f t="shared" si="25"/>
        <v>8435</v>
      </c>
      <c r="W57" s="51">
        <f t="shared" si="25"/>
        <v>2599</v>
      </c>
      <c r="X57" s="51">
        <f t="shared" si="25"/>
        <v>552</v>
      </c>
      <c r="Y57" s="51">
        <f t="shared" si="25"/>
        <v>747</v>
      </c>
      <c r="Z57" s="51">
        <f t="shared" si="25"/>
        <v>34</v>
      </c>
      <c r="AA57" s="51">
        <f t="shared" si="25"/>
        <v>563</v>
      </c>
      <c r="AB57" s="51">
        <f t="shared" si="25"/>
        <v>354</v>
      </c>
      <c r="AC57" s="51">
        <f t="shared" si="25"/>
        <v>0</v>
      </c>
      <c r="AD57" s="51">
        <f t="shared" si="25"/>
        <v>0</v>
      </c>
      <c r="AE57" s="51">
        <f t="shared" si="25"/>
        <v>0</v>
      </c>
      <c r="AF57" s="51">
        <f t="shared" si="25"/>
        <v>0</v>
      </c>
      <c r="AG57" s="51">
        <f t="shared" si="25"/>
        <v>0</v>
      </c>
      <c r="AH57" s="51">
        <f t="shared" si="25"/>
        <v>0</v>
      </c>
      <c r="AI57" s="51">
        <f t="shared" si="25"/>
        <v>354</v>
      </c>
      <c r="AJ57" s="51">
        <f t="shared" si="25"/>
        <v>6873</v>
      </c>
      <c r="AK57" s="51">
        <f t="shared" si="25"/>
        <v>76</v>
      </c>
      <c r="AL57" s="51">
        <f t="shared" si="25"/>
        <v>5710</v>
      </c>
      <c r="AM57" s="51">
        <f t="shared" si="25"/>
        <v>691</v>
      </c>
      <c r="AN57" s="51">
        <f t="shared" si="25"/>
        <v>186</v>
      </c>
      <c r="AO57" s="51">
        <f t="shared" si="25"/>
        <v>1</v>
      </c>
      <c r="AP57" s="51">
        <f t="shared" si="25"/>
        <v>3</v>
      </c>
      <c r="AQ57" s="51">
        <f t="shared" si="25"/>
        <v>206</v>
      </c>
      <c r="AR57" s="51">
        <f t="shared" si="25"/>
        <v>6953</v>
      </c>
      <c r="AS57" s="51">
        <f t="shared" si="25"/>
        <v>1174</v>
      </c>
      <c r="AT57" s="51">
        <f t="shared" si="25"/>
        <v>2725</v>
      </c>
      <c r="AU57" s="51">
        <f t="shared" si="25"/>
        <v>1908</v>
      </c>
      <c r="AV57" s="51">
        <f t="shared" si="25"/>
        <v>366</v>
      </c>
      <c r="AW57" s="51">
        <f t="shared" si="25"/>
        <v>746</v>
      </c>
      <c r="AX57" s="51">
        <f t="shared" si="25"/>
        <v>31</v>
      </c>
      <c r="AY57" s="51">
        <f t="shared" si="25"/>
        <v>3</v>
      </c>
      <c r="AZ57" s="51">
        <f t="shared" si="25"/>
        <v>0</v>
      </c>
      <c r="BA57" s="51">
        <f t="shared" si="25"/>
        <v>0</v>
      </c>
      <c r="BB57" s="51">
        <f t="shared" si="25"/>
        <v>0</v>
      </c>
      <c r="BC57" s="51">
        <f t="shared" si="25"/>
        <v>0</v>
      </c>
      <c r="BD57" s="51">
        <f t="shared" si="25"/>
        <v>0</v>
      </c>
      <c r="BE57" s="51">
        <f t="shared" si="25"/>
        <v>0</v>
      </c>
      <c r="BF57" s="51">
        <f t="shared" si="25"/>
        <v>0</v>
      </c>
      <c r="BG57" s="51">
        <f t="shared" si="25"/>
        <v>0</v>
      </c>
      <c r="BH57" s="51">
        <f t="shared" si="25"/>
        <v>0</v>
      </c>
      <c r="BI57" s="51">
        <f t="shared" si="25"/>
        <v>0</v>
      </c>
      <c r="BJ57" s="51">
        <f t="shared" si="25"/>
        <v>0</v>
      </c>
      <c r="BK57" s="51">
        <f t="shared" si="25"/>
        <v>0</v>
      </c>
      <c r="BL57" s="51">
        <f t="shared" si="25"/>
        <v>0</v>
      </c>
      <c r="BM57" s="51">
        <f t="shared" si="25"/>
        <v>0</v>
      </c>
      <c r="BN57" s="51">
        <f t="shared" si="25"/>
        <v>0</v>
      </c>
      <c r="BO57" s="51">
        <f t="shared" si="25"/>
        <v>0</v>
      </c>
      <c r="BP57" s="51">
        <f t="shared" si="25"/>
        <v>12577</v>
      </c>
      <c r="BQ57" s="51">
        <f aca="true" t="shared" si="26" ref="BQ57:BW57">SUM(BQ7:BQ56)</f>
        <v>11855</v>
      </c>
      <c r="BR57" s="51">
        <f t="shared" si="26"/>
        <v>537</v>
      </c>
      <c r="BS57" s="51">
        <f t="shared" si="26"/>
        <v>92</v>
      </c>
      <c r="BT57" s="51">
        <f t="shared" si="26"/>
        <v>0</v>
      </c>
      <c r="BU57" s="51">
        <f t="shared" si="26"/>
        <v>0</v>
      </c>
      <c r="BV57" s="51">
        <f t="shared" si="26"/>
        <v>7</v>
      </c>
      <c r="BW57" s="51">
        <f t="shared" si="26"/>
        <v>86</v>
      </c>
    </row>
  </sheetData>
  <mergeCells count="85">
    <mergeCell ref="A57:C57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2004-03-03T00:15:51Z</dcterms:modified>
  <cp:category/>
  <cp:version/>
  <cp:contentType/>
  <cp:contentStatus/>
</cp:coreProperties>
</file>