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'ごみ処理概要'!$A$2:$AQ$93</definedName>
    <definedName name="_xlnm.Print_Area" localSheetId="2">'ごみ処理量内訳'!$A$2:$AJ$93</definedName>
    <definedName name="_xlnm.Print_Area" localSheetId="1">'ごみ搬入量内訳'!$A$2:$AH$93</definedName>
    <definedName name="_xlnm.Print_Area" localSheetId="3">'資源化量内訳'!$A$2:$BW$93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<sst xmlns="http://schemas.openxmlformats.org/spreadsheetml/2006/main" count="1524" uniqueCount="276">
  <si>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</si>
  <si>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</si>
  <si>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</si>
  <si>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</si>
  <si>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</si>
  <si>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</si>
  <si>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</si>
  <si>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</si>
  <si>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</si>
  <si>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</si>
  <si>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</si>
  <si>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</si>
  <si>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</si>
  <si>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</si>
  <si>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</si>
  <si>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</si>
  <si>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</si>
  <si>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</si>
  <si>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</si>
  <si>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</si>
  <si>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</si>
  <si>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</si>
  <si>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</si>
  <si>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</si>
  <si>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</si>
  <si>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</si>
  <si>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</si>
  <si>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</si>
  <si>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</si>
  <si>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大和町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</si>
  <si>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</si>
  <si>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</si>
  <si>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</si>
  <si>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</si>
  <si>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</si>
  <si>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</si>
  <si>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</si>
  <si>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</si>
  <si>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</si>
  <si>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</si>
  <si>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</si>
  <si>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</si>
  <si>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</si>
  <si>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</si>
  <si>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</si>
  <si>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</si>
  <si>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</si>
  <si>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</si>
  <si>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</si>
  <si>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</si>
  <si>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</si>
  <si>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</si>
  <si>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</si>
  <si>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</si>
  <si>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</si>
  <si>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</si>
  <si>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</si>
  <si>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</si>
  <si>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</si>
  <si>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</si>
  <si>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</si>
  <si>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</si>
  <si>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</si>
  <si>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</si>
  <si>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</si>
  <si>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</si>
  <si>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</si>
  <si>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</si>
  <si>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</si>
  <si>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</si>
  <si>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</si>
  <si>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</si>
  <si>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</si>
  <si>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</si>
  <si>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</si>
  <si>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</si>
  <si>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</si>
  <si>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</si>
  <si>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</si>
  <si>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</si>
  <si>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</si>
  <si>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</si>
  <si>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</si>
  <si>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</si>
  <si>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</si>
  <si>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</si>
  <si>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</si>
  <si>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</si>
  <si>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</si>
  <si>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</si>
  <si>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</si>
  <si>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34310</t>
  </si>
  <si>
    <t>江田島町</t>
  </si>
  <si>
    <t>34311</t>
  </si>
  <si>
    <t>音戸町</t>
  </si>
  <si>
    <t>34312</t>
  </si>
  <si>
    <t>倉橋町</t>
  </si>
  <si>
    <t>34313</t>
  </si>
  <si>
    <t>下蒲刈町</t>
  </si>
  <si>
    <t>34314</t>
  </si>
  <si>
    <t>蒲刈町</t>
  </si>
  <si>
    <t>34323</t>
  </si>
  <si>
    <t>34324</t>
  </si>
  <si>
    <t>布類</t>
  </si>
  <si>
    <t>湯来町</t>
  </si>
  <si>
    <t>34325</t>
  </si>
  <si>
    <t>34326</t>
  </si>
  <si>
    <t>吉和村</t>
  </si>
  <si>
    <t>34327</t>
  </si>
  <si>
    <t>宮島町</t>
  </si>
  <si>
    <t>34328</t>
  </si>
  <si>
    <t>能美町</t>
  </si>
  <si>
    <t>34329</t>
  </si>
  <si>
    <t>沖美町</t>
  </si>
  <si>
    <t>34330</t>
  </si>
  <si>
    <t>大柿町</t>
  </si>
  <si>
    <t>34361</t>
  </si>
  <si>
    <t>加計町</t>
  </si>
  <si>
    <t>34362</t>
  </si>
  <si>
    <t>筒賀村</t>
  </si>
  <si>
    <t>34363</t>
  </si>
  <si>
    <t>戸河内町</t>
  </si>
  <si>
    <t>34364</t>
  </si>
  <si>
    <t>芸北町</t>
  </si>
  <si>
    <t>34365</t>
  </si>
  <si>
    <t>大朝町</t>
  </si>
  <si>
    <t>34366</t>
  </si>
  <si>
    <t>34367</t>
  </si>
  <si>
    <t>豊平町</t>
  </si>
  <si>
    <t>34381</t>
  </si>
  <si>
    <t>34382</t>
  </si>
  <si>
    <t>34383</t>
  </si>
  <si>
    <t>美土里町</t>
  </si>
  <si>
    <t>34384</t>
  </si>
  <si>
    <t>高宮町</t>
  </si>
  <si>
    <t>34385</t>
  </si>
  <si>
    <t>甲田町</t>
  </si>
  <si>
    <t>34386</t>
  </si>
  <si>
    <t>向原町</t>
  </si>
  <si>
    <t>34402</t>
  </si>
  <si>
    <t>黒瀬町</t>
  </si>
  <si>
    <t>34405</t>
  </si>
  <si>
    <t>福富町</t>
  </si>
  <si>
    <t>34406</t>
  </si>
  <si>
    <t>豊栄町</t>
  </si>
  <si>
    <t>34407</t>
  </si>
  <si>
    <t>34408</t>
  </si>
  <si>
    <t>34421</t>
  </si>
  <si>
    <t>本郷町</t>
  </si>
  <si>
    <t>34422</t>
  </si>
  <si>
    <t>安芸津町</t>
  </si>
  <si>
    <t>34423</t>
  </si>
  <si>
    <t>安浦町</t>
  </si>
  <si>
    <t>34424</t>
  </si>
  <si>
    <t>川尻町</t>
  </si>
  <si>
    <t>34425</t>
  </si>
  <si>
    <t>豊浜町</t>
  </si>
  <si>
    <t>34426</t>
  </si>
  <si>
    <t>豊町</t>
  </si>
  <si>
    <t>34427</t>
  </si>
  <si>
    <t>大崎町</t>
  </si>
  <si>
    <t>34428</t>
  </si>
  <si>
    <t>東野町</t>
  </si>
  <si>
    <t>34429</t>
  </si>
  <si>
    <t>木江町</t>
  </si>
  <si>
    <t>34430</t>
  </si>
  <si>
    <t>瀬戸田町</t>
  </si>
  <si>
    <t>34441</t>
  </si>
  <si>
    <t>御調町</t>
  </si>
  <si>
    <t>34442</t>
  </si>
  <si>
    <t>久井町</t>
  </si>
  <si>
    <t>34444</t>
  </si>
  <si>
    <t>向島町</t>
  </si>
  <si>
    <t>34461</t>
  </si>
  <si>
    <t>甲山町</t>
  </si>
  <si>
    <t>34462</t>
  </si>
  <si>
    <t>世羅町</t>
  </si>
  <si>
    <t>34463</t>
  </si>
  <si>
    <t>世羅西町</t>
  </si>
  <si>
    <t>34481</t>
  </si>
  <si>
    <t>内海町</t>
  </si>
  <si>
    <t>34482</t>
  </si>
  <si>
    <t>沼隈町</t>
  </si>
  <si>
    <t>34501</t>
  </si>
  <si>
    <t>神辺町</t>
  </si>
  <si>
    <t>34524</t>
  </si>
  <si>
    <t>新市町</t>
  </si>
  <si>
    <t>吉田町</t>
  </si>
  <si>
    <t>府中市</t>
  </si>
  <si>
    <t>ﾍﾟｯﾄﾎﾞﾄﾙ</t>
  </si>
  <si>
    <t>ﾌﾟﾗｽﾁｯｸ類</t>
  </si>
  <si>
    <t>大野町</t>
  </si>
  <si>
    <t>高野町</t>
  </si>
  <si>
    <t>佐伯町</t>
  </si>
  <si>
    <t>八千代町</t>
  </si>
  <si>
    <t>三和町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</si>
  <si>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</si>
  <si>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</si>
  <si>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</si>
  <si>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</si>
  <si>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</si>
  <si>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</si>
  <si>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</si>
  <si>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</si>
  <si>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</si>
  <si>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</si>
  <si>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</si>
  <si>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34206</t>
  </si>
  <si>
    <t>因島市</t>
  </si>
  <si>
    <t>-</t>
  </si>
  <si>
    <t>河内町</t>
  </si>
  <si>
    <t>千代田町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</si>
  <si>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</si>
  <si>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</si>
  <si>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</si>
  <si>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</si>
  <si>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</si>
  <si>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</si>
  <si>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</si>
  <si>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</si>
  <si>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</si>
  <si>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</si>
  <si>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</si>
  <si>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</si>
  <si>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</si>
  <si>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</si>
  <si>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</si>
  <si>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</si>
  <si>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34541</t>
  </si>
  <si>
    <t>油木町</t>
  </si>
  <si>
    <t>34542</t>
  </si>
  <si>
    <t>神石町</t>
  </si>
  <si>
    <t>34543</t>
  </si>
  <si>
    <t>豊松村</t>
  </si>
  <si>
    <t>34544</t>
  </si>
  <si>
    <t>34561</t>
  </si>
  <si>
    <t>上下町</t>
  </si>
  <si>
    <t>34562</t>
  </si>
  <si>
    <t>総領町</t>
  </si>
  <si>
    <t>34563</t>
  </si>
  <si>
    <t>甲奴町</t>
  </si>
  <si>
    <t>34581</t>
  </si>
  <si>
    <t>君田村</t>
  </si>
  <si>
    <t>34582</t>
  </si>
  <si>
    <t>布野村</t>
  </si>
  <si>
    <t>34583</t>
  </si>
  <si>
    <t>作木村</t>
  </si>
  <si>
    <t>34584</t>
  </si>
  <si>
    <t>吉舎町</t>
  </si>
  <si>
    <t>34585</t>
  </si>
  <si>
    <t>三良坂町</t>
  </si>
  <si>
    <t>34586</t>
  </si>
  <si>
    <t>34601</t>
  </si>
  <si>
    <t>西城町</t>
  </si>
  <si>
    <t>34602</t>
  </si>
  <si>
    <t>東城町</t>
  </si>
  <si>
    <t>34603</t>
  </si>
  <si>
    <t>口和町</t>
  </si>
  <si>
    <t>34604</t>
  </si>
  <si>
    <t>34605</t>
  </si>
  <si>
    <t>比和町</t>
  </si>
  <si>
    <t>高速堆肥化
施設</t>
  </si>
  <si>
    <t>ごみ燃料化
施設</t>
  </si>
  <si>
    <t>その他の
施設</t>
  </si>
  <si>
    <t>（ｔ）</t>
  </si>
  <si>
    <t>（％）</t>
  </si>
  <si>
    <t>広島県合計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</si>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</sst>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93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35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57</v>
      </c>
      <c r="B2" s="62" t="s">
        <v>58</v>
      </c>
      <c r="C2" s="67" t="s">
        <v>59</v>
      </c>
      <c r="D2" s="59" t="s">
        <v>212</v>
      </c>
      <c r="E2" s="60"/>
      <c r="F2" s="59" t="s">
        <v>213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214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215</v>
      </c>
      <c r="AF2" s="59" t="s">
        <v>216</v>
      </c>
      <c r="AG2" s="77"/>
      <c r="AH2" s="77"/>
      <c r="AI2" s="77"/>
      <c r="AJ2" s="77"/>
      <c r="AK2" s="77"/>
      <c r="AL2" s="78"/>
      <c r="AM2" s="71" t="s">
        <v>217</v>
      </c>
      <c r="AN2" s="59" t="s">
        <v>218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219</v>
      </c>
      <c r="F3" s="67" t="s">
        <v>220</v>
      </c>
      <c r="G3" s="67" t="s">
        <v>221</v>
      </c>
      <c r="H3" s="67" t="s">
        <v>222</v>
      </c>
      <c r="I3" s="14" t="s">
        <v>15</v>
      </c>
      <c r="J3" s="71" t="s">
        <v>223</v>
      </c>
      <c r="K3" s="71" t="s">
        <v>224</v>
      </c>
      <c r="L3" s="71" t="s">
        <v>225</v>
      </c>
      <c r="M3" s="70"/>
      <c r="N3" s="67" t="s">
        <v>226</v>
      </c>
      <c r="O3" s="67" t="s">
        <v>45</v>
      </c>
      <c r="P3" s="82" t="s">
        <v>16</v>
      </c>
      <c r="Q3" s="83"/>
      <c r="R3" s="83"/>
      <c r="S3" s="83"/>
      <c r="T3" s="83"/>
      <c r="U3" s="84"/>
      <c r="V3" s="16" t="s">
        <v>268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60</v>
      </c>
      <c r="AG3" s="67" t="s">
        <v>23</v>
      </c>
      <c r="AH3" s="67" t="s">
        <v>61</v>
      </c>
      <c r="AI3" s="67" t="s">
        <v>62</v>
      </c>
      <c r="AJ3" s="67" t="s">
        <v>63</v>
      </c>
      <c r="AK3" s="67" t="s">
        <v>64</v>
      </c>
      <c r="AL3" s="14" t="s">
        <v>17</v>
      </c>
      <c r="AM3" s="76"/>
      <c r="AN3" s="67" t="s">
        <v>65</v>
      </c>
      <c r="AO3" s="67" t="s">
        <v>66</v>
      </c>
      <c r="AP3" s="67" t="s">
        <v>67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68</v>
      </c>
      <c r="R4" s="8" t="s">
        <v>69</v>
      </c>
      <c r="S4" s="8" t="s">
        <v>261</v>
      </c>
      <c r="T4" s="8" t="s">
        <v>262</v>
      </c>
      <c r="U4" s="8" t="s">
        <v>263</v>
      </c>
      <c r="V4" s="14" t="s">
        <v>15</v>
      </c>
      <c r="W4" s="8" t="s">
        <v>18</v>
      </c>
      <c r="X4" s="8" t="s">
        <v>40</v>
      </c>
      <c r="Y4" s="8" t="s">
        <v>19</v>
      </c>
      <c r="Z4" s="20" t="s">
        <v>47</v>
      </c>
      <c r="AA4" s="8" t="s">
        <v>20</v>
      </c>
      <c r="AB4" s="20" t="s">
        <v>103</v>
      </c>
      <c r="AC4" s="8" t="s">
        <v>41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264</v>
      </c>
      <c r="G6" s="24" t="s">
        <v>264</v>
      </c>
      <c r="H6" s="24" t="s">
        <v>264</v>
      </c>
      <c r="I6" s="24" t="s">
        <v>264</v>
      </c>
      <c r="J6" s="25" t="s">
        <v>22</v>
      </c>
      <c r="K6" s="25" t="s">
        <v>22</v>
      </c>
      <c r="L6" s="25" t="s">
        <v>22</v>
      </c>
      <c r="M6" s="24" t="s">
        <v>264</v>
      </c>
      <c r="N6" s="24" t="s">
        <v>264</v>
      </c>
      <c r="O6" s="24" t="s">
        <v>264</v>
      </c>
      <c r="P6" s="24" t="s">
        <v>264</v>
      </c>
      <c r="Q6" s="24" t="s">
        <v>264</v>
      </c>
      <c r="R6" s="24" t="s">
        <v>264</v>
      </c>
      <c r="S6" s="24" t="s">
        <v>264</v>
      </c>
      <c r="T6" s="24" t="s">
        <v>264</v>
      </c>
      <c r="U6" s="24" t="s">
        <v>264</v>
      </c>
      <c r="V6" s="24" t="s">
        <v>264</v>
      </c>
      <c r="W6" s="24" t="s">
        <v>264</v>
      </c>
      <c r="X6" s="24" t="s">
        <v>264</v>
      </c>
      <c r="Y6" s="24" t="s">
        <v>264</v>
      </c>
      <c r="Z6" s="24" t="s">
        <v>264</v>
      </c>
      <c r="AA6" s="24" t="s">
        <v>264</v>
      </c>
      <c r="AB6" s="24" t="s">
        <v>264</v>
      </c>
      <c r="AC6" s="24" t="s">
        <v>264</v>
      </c>
      <c r="AD6" s="24" t="s">
        <v>264</v>
      </c>
      <c r="AE6" s="24" t="s">
        <v>265</v>
      </c>
      <c r="AF6" s="24" t="s">
        <v>264</v>
      </c>
      <c r="AG6" s="24" t="s">
        <v>264</v>
      </c>
      <c r="AH6" s="24" t="s">
        <v>264</v>
      </c>
      <c r="AI6" s="24" t="s">
        <v>264</v>
      </c>
      <c r="AJ6" s="24" t="s">
        <v>264</v>
      </c>
      <c r="AK6" s="24" t="s">
        <v>264</v>
      </c>
      <c r="AL6" s="24" t="s">
        <v>264</v>
      </c>
      <c r="AM6" s="24" t="s">
        <v>265</v>
      </c>
      <c r="AN6" s="24" t="s">
        <v>264</v>
      </c>
      <c r="AO6" s="24" t="s">
        <v>264</v>
      </c>
      <c r="AP6" s="24" t="s">
        <v>264</v>
      </c>
      <c r="AQ6" s="24" t="s">
        <v>264</v>
      </c>
    </row>
    <row r="7" spans="1:43" ht="13.5">
      <c r="A7" s="26" t="s">
        <v>196</v>
      </c>
      <c r="B7" s="49" t="s">
        <v>197</v>
      </c>
      <c r="C7" s="50" t="s">
        <v>198</v>
      </c>
      <c r="D7" s="51">
        <v>1115725</v>
      </c>
      <c r="E7" s="51">
        <v>1115725</v>
      </c>
      <c r="F7" s="51">
        <f>'ごみ搬入量内訳'!H7</f>
        <v>432002</v>
      </c>
      <c r="G7" s="51">
        <f>'ごみ搬入量内訳'!AG7</f>
        <v>19162</v>
      </c>
      <c r="H7" s="51">
        <f>'ごみ搬入量内訳'!AH7</f>
        <v>0</v>
      </c>
      <c r="I7" s="51">
        <f aca="true" t="shared" si="0" ref="I7:I23">SUM(F7:H7)</f>
        <v>451164</v>
      </c>
      <c r="J7" s="51">
        <f aca="true" t="shared" si="1" ref="J7:J23">I7/D7/365*1000000</f>
        <v>1107.8587944382868</v>
      </c>
      <c r="K7" s="51">
        <f>('ごみ搬入量内訳'!E7+'ごみ搬入量内訳'!AH7)/'ごみ処理概要'!D7/365*1000000</f>
        <v>588.5232803659516</v>
      </c>
      <c r="L7" s="51">
        <f>'ごみ搬入量内訳'!F7/'ごみ処理概要'!D7/365*1000000</f>
        <v>519.3355140723352</v>
      </c>
      <c r="M7" s="51">
        <f>'資源化量内訳'!BP7</f>
        <v>0</v>
      </c>
      <c r="N7" s="51">
        <f>'ごみ処理量内訳'!E7</f>
        <v>331992</v>
      </c>
      <c r="O7" s="51">
        <f>'ごみ処理量内訳'!L7</f>
        <v>58305</v>
      </c>
      <c r="P7" s="51">
        <f aca="true" t="shared" si="2" ref="P7:P23">SUM(Q7:U7)</f>
        <v>60780</v>
      </c>
      <c r="Q7" s="51">
        <f>'ごみ処理量内訳'!G7</f>
        <v>5764</v>
      </c>
      <c r="R7" s="51">
        <f>'ごみ処理量内訳'!H7</f>
        <v>55016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23">SUM(W7:AC7)</f>
        <v>0</v>
      </c>
      <c r="W7" s="51">
        <f>'資源化量内訳'!M7</f>
        <v>0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23">N7+O7+P7+V7</f>
        <v>451077</v>
      </c>
      <c r="AE7" s="52">
        <f aca="true" t="shared" si="5" ref="AE7:AE23">(N7+P7+V7)/AD7*100</f>
        <v>87.07426891639342</v>
      </c>
      <c r="AF7" s="51">
        <f>'資源化量内訳'!AB7</f>
        <v>87</v>
      </c>
      <c r="AG7" s="51">
        <f>'資源化量内訳'!AJ7</f>
        <v>1644</v>
      </c>
      <c r="AH7" s="51">
        <f>'資源化量内訳'!AR7</f>
        <v>46148</v>
      </c>
      <c r="AI7" s="51">
        <f>'資源化量内訳'!AZ7</f>
        <v>0</v>
      </c>
      <c r="AJ7" s="51">
        <f>'資源化量内訳'!BH7</f>
        <v>0</v>
      </c>
      <c r="AK7" s="51" t="s">
        <v>209</v>
      </c>
      <c r="AL7" s="51">
        <f aca="true" t="shared" si="6" ref="AL7:AL23">SUM(AF7:AJ7)</f>
        <v>47879</v>
      </c>
      <c r="AM7" s="52">
        <f aca="true" t="shared" si="7" ref="AM7:AM23">(V7+AL7+M7)/(M7+AD7)*100</f>
        <v>10.614374042569228</v>
      </c>
      <c r="AN7" s="51">
        <f>'ごみ処理量内訳'!AC7</f>
        <v>58305</v>
      </c>
      <c r="AO7" s="51">
        <f>'ごみ処理量内訳'!AD7</f>
        <v>44082</v>
      </c>
      <c r="AP7" s="51">
        <f>'ごみ処理量内訳'!AE7</f>
        <v>5587</v>
      </c>
      <c r="AQ7" s="51">
        <f aca="true" t="shared" si="8" ref="AQ7:AQ23">SUM(AN7:AP7)</f>
        <v>107974</v>
      </c>
    </row>
    <row r="8" spans="1:43" ht="13.5">
      <c r="A8" s="26" t="s">
        <v>196</v>
      </c>
      <c r="B8" s="49" t="s">
        <v>199</v>
      </c>
      <c r="C8" s="50" t="s">
        <v>200</v>
      </c>
      <c r="D8" s="51">
        <v>203677</v>
      </c>
      <c r="E8" s="51">
        <v>203677</v>
      </c>
      <c r="F8" s="51">
        <f>'ごみ搬入量内訳'!H8</f>
        <v>73966</v>
      </c>
      <c r="G8" s="51">
        <f>'ごみ搬入量内訳'!AG8</f>
        <v>110664</v>
      </c>
      <c r="H8" s="51">
        <f>'ごみ搬入量内訳'!AH8</f>
        <v>0</v>
      </c>
      <c r="I8" s="51">
        <f t="shared" si="0"/>
        <v>184630</v>
      </c>
      <c r="J8" s="51">
        <f t="shared" si="1"/>
        <v>2483.5185928620126</v>
      </c>
      <c r="K8" s="51">
        <f>('ごみ搬入量内訳'!E8+'ごみ搬入量内訳'!AH8)/'ごみ処理概要'!D8/365*1000000</f>
        <v>779.6658434678436</v>
      </c>
      <c r="L8" s="51">
        <f>'ごみ搬入量内訳'!F8/'ごみ処理概要'!D8/365*1000000</f>
        <v>1703.8527493941692</v>
      </c>
      <c r="M8" s="51">
        <f>'資源化量内訳'!BP8</f>
        <v>5409</v>
      </c>
      <c r="N8" s="51">
        <f>'ごみ処理量内訳'!E8</f>
        <v>69807</v>
      </c>
      <c r="O8" s="51">
        <f>'ごみ処理量内訳'!L8</f>
        <v>93376</v>
      </c>
      <c r="P8" s="51">
        <f t="shared" si="2"/>
        <v>21447</v>
      </c>
      <c r="Q8" s="51">
        <f>'ごみ処理量内訳'!G8</f>
        <v>14985</v>
      </c>
      <c r="R8" s="51">
        <f>'ごみ処理量内訳'!H8</f>
        <v>6462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0</v>
      </c>
      <c r="W8" s="51">
        <f>'資源化量内訳'!M8</f>
        <v>0</v>
      </c>
      <c r="X8" s="51">
        <f>'資源化量内訳'!N8</f>
        <v>0</v>
      </c>
      <c r="Y8" s="51">
        <f>'資源化量内訳'!O8</f>
        <v>0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0</v>
      </c>
      <c r="AD8" s="51">
        <f t="shared" si="4"/>
        <v>184630</v>
      </c>
      <c r="AE8" s="52">
        <f t="shared" si="5"/>
        <v>49.425337160808105</v>
      </c>
      <c r="AF8" s="51">
        <f>'資源化量内訳'!AB8</f>
        <v>0</v>
      </c>
      <c r="AG8" s="51">
        <f>'資源化量内訳'!AJ8</f>
        <v>2231</v>
      </c>
      <c r="AH8" s="51">
        <f>'資源化量内訳'!AR8</f>
        <v>6462</v>
      </c>
      <c r="AI8" s="51">
        <f>'資源化量内訳'!AZ8</f>
        <v>0</v>
      </c>
      <c r="AJ8" s="51">
        <f>'資源化量内訳'!BH8</f>
        <v>0</v>
      </c>
      <c r="AK8" s="51" t="s">
        <v>209</v>
      </c>
      <c r="AL8" s="51">
        <f t="shared" si="6"/>
        <v>8693</v>
      </c>
      <c r="AM8" s="52">
        <f t="shared" si="7"/>
        <v>7.420582091044469</v>
      </c>
      <c r="AN8" s="51">
        <f>'ごみ処理量内訳'!AC8</f>
        <v>93376</v>
      </c>
      <c r="AO8" s="51">
        <f>'ごみ処理量内訳'!AD8</f>
        <v>20298</v>
      </c>
      <c r="AP8" s="51">
        <f>'ごみ処理量内訳'!AE8</f>
        <v>4720</v>
      </c>
      <c r="AQ8" s="51">
        <f t="shared" si="8"/>
        <v>118394</v>
      </c>
    </row>
    <row r="9" spans="1:43" ht="13.5">
      <c r="A9" s="26" t="s">
        <v>196</v>
      </c>
      <c r="B9" s="49" t="s">
        <v>201</v>
      </c>
      <c r="C9" s="50" t="s">
        <v>202</v>
      </c>
      <c r="D9" s="51">
        <v>32486</v>
      </c>
      <c r="E9" s="51">
        <v>32486</v>
      </c>
      <c r="F9" s="51">
        <f>'ごみ搬入量内訳'!H9</f>
        <v>10374</v>
      </c>
      <c r="G9" s="51">
        <f>'ごみ搬入量内訳'!AG9</f>
        <v>855</v>
      </c>
      <c r="H9" s="51">
        <f>'ごみ搬入量内訳'!AH9</f>
        <v>0</v>
      </c>
      <c r="I9" s="51">
        <f t="shared" si="0"/>
        <v>11229</v>
      </c>
      <c r="J9" s="51">
        <f t="shared" si="1"/>
        <v>947.004357620016</v>
      </c>
      <c r="K9" s="51">
        <f>('ごみ搬入量内訳'!E9+'ごみ搬入量内訳'!AH9)/'ごみ処理概要'!D9/365*1000000</f>
        <v>745.7796361593909</v>
      </c>
      <c r="L9" s="51">
        <f>'ごみ搬入量内訳'!F9/'ごみ処理概要'!D9/365*1000000</f>
        <v>201.224721460625</v>
      </c>
      <c r="M9" s="51">
        <f>'資源化量内訳'!BP9</f>
        <v>554</v>
      </c>
      <c r="N9" s="51">
        <f>'ごみ処理量内訳'!E9</f>
        <v>8182</v>
      </c>
      <c r="O9" s="51">
        <f>'ごみ処理量内訳'!L9</f>
        <v>0</v>
      </c>
      <c r="P9" s="51">
        <f t="shared" si="2"/>
        <v>2131</v>
      </c>
      <c r="Q9" s="51">
        <f>'ごみ処理量内訳'!G9</f>
        <v>2131</v>
      </c>
      <c r="R9" s="51">
        <f>'ごみ処理量内訳'!H9</f>
        <v>0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916</v>
      </c>
      <c r="W9" s="51">
        <f>'資源化量内訳'!M9</f>
        <v>837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72</v>
      </c>
      <c r="AC9" s="51">
        <f>'資源化量内訳'!S9</f>
        <v>7</v>
      </c>
      <c r="AD9" s="51">
        <f t="shared" si="4"/>
        <v>11229</v>
      </c>
      <c r="AE9" s="52">
        <f t="shared" si="5"/>
        <v>100</v>
      </c>
      <c r="AF9" s="51">
        <f>'資源化量内訳'!AB9</f>
        <v>0</v>
      </c>
      <c r="AG9" s="51">
        <f>'資源化量内訳'!AJ9</f>
        <v>703</v>
      </c>
      <c r="AH9" s="51">
        <f>'資源化量内訳'!AR9</f>
        <v>0</v>
      </c>
      <c r="AI9" s="51">
        <f>'資源化量内訳'!AZ9</f>
        <v>0</v>
      </c>
      <c r="AJ9" s="51">
        <f>'資源化量内訳'!BH9</f>
        <v>0</v>
      </c>
      <c r="AK9" s="51" t="s">
        <v>209</v>
      </c>
      <c r="AL9" s="51">
        <f t="shared" si="6"/>
        <v>703</v>
      </c>
      <c r="AM9" s="52">
        <f t="shared" si="7"/>
        <v>18.441822965288974</v>
      </c>
      <c r="AN9" s="51">
        <f>'ごみ処理量内訳'!AC9</f>
        <v>0</v>
      </c>
      <c r="AO9" s="51">
        <f>'ごみ処理量内訳'!AD9</f>
        <v>696</v>
      </c>
      <c r="AP9" s="51">
        <f>'ごみ処理量内訳'!AE9</f>
        <v>1189</v>
      </c>
      <c r="AQ9" s="51">
        <f t="shared" si="8"/>
        <v>1885</v>
      </c>
    </row>
    <row r="10" spans="1:43" ht="13.5">
      <c r="A10" s="26" t="s">
        <v>196</v>
      </c>
      <c r="B10" s="49" t="s">
        <v>203</v>
      </c>
      <c r="C10" s="50" t="s">
        <v>204</v>
      </c>
      <c r="D10" s="51">
        <v>82042</v>
      </c>
      <c r="E10" s="51">
        <v>82042</v>
      </c>
      <c r="F10" s="51">
        <f>'ごみ搬入量内訳'!H10</f>
        <v>28456</v>
      </c>
      <c r="G10" s="51">
        <f>'ごみ搬入量内訳'!AG10</f>
        <v>4146</v>
      </c>
      <c r="H10" s="51">
        <f>'ごみ搬入量内訳'!AH10</f>
        <v>0</v>
      </c>
      <c r="I10" s="51">
        <f t="shared" si="0"/>
        <v>32602</v>
      </c>
      <c r="J10" s="51">
        <f t="shared" si="1"/>
        <v>1088.7173392311922</v>
      </c>
      <c r="K10" s="51">
        <f>('ごみ搬入量内訳'!E10+'ごみ搬入量内訳'!AH10)/'ごみ処理概要'!D10/365*1000000</f>
        <v>534.4739897673527</v>
      </c>
      <c r="L10" s="51">
        <f>'ごみ搬入量内訳'!F10/'ごみ処理概要'!D10/365*1000000</f>
        <v>554.2433494638396</v>
      </c>
      <c r="M10" s="51">
        <f>'資源化量内訳'!BP10</f>
        <v>2249</v>
      </c>
      <c r="N10" s="51">
        <f>'ごみ処理量内訳'!E10</f>
        <v>30486</v>
      </c>
      <c r="O10" s="51">
        <f>'ごみ処理量内訳'!L10</f>
        <v>0</v>
      </c>
      <c r="P10" s="51">
        <f t="shared" si="2"/>
        <v>2116</v>
      </c>
      <c r="Q10" s="51">
        <f>'ごみ処理量内訳'!G10</f>
        <v>203</v>
      </c>
      <c r="R10" s="51">
        <f>'ごみ処理量内訳'!H10</f>
        <v>1913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0</v>
      </c>
      <c r="W10" s="51">
        <f>'資源化量内訳'!M10</f>
        <v>0</v>
      </c>
      <c r="X10" s="51">
        <f>'資源化量内訳'!N10</f>
        <v>0</v>
      </c>
      <c r="Y10" s="51">
        <f>'資源化量内訳'!O10</f>
        <v>0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0</v>
      </c>
      <c r="AD10" s="51">
        <f t="shared" si="4"/>
        <v>32602</v>
      </c>
      <c r="AE10" s="52">
        <f t="shared" si="5"/>
        <v>100</v>
      </c>
      <c r="AF10" s="51">
        <f>'資源化量内訳'!AB10</f>
        <v>0</v>
      </c>
      <c r="AG10" s="51">
        <f>'資源化量内訳'!AJ10</f>
        <v>203</v>
      </c>
      <c r="AH10" s="51">
        <f>'資源化量内訳'!AR10</f>
        <v>1913</v>
      </c>
      <c r="AI10" s="51">
        <f>'資源化量内訳'!AZ10</f>
        <v>0</v>
      </c>
      <c r="AJ10" s="51">
        <f>'資源化量内訳'!BH10</f>
        <v>0</v>
      </c>
      <c r="AK10" s="51" t="s">
        <v>209</v>
      </c>
      <c r="AL10" s="51">
        <f t="shared" si="6"/>
        <v>2116</v>
      </c>
      <c r="AM10" s="52">
        <f t="shared" si="7"/>
        <v>12.52474821382457</v>
      </c>
      <c r="AN10" s="51">
        <f>'ごみ処理量内訳'!AC10</f>
        <v>0</v>
      </c>
      <c r="AO10" s="51">
        <f>'ごみ処理量内訳'!AD10</f>
        <v>4329</v>
      </c>
      <c r="AP10" s="51">
        <f>'ごみ処理量内訳'!AE10</f>
        <v>0</v>
      </c>
      <c r="AQ10" s="51">
        <f t="shared" si="8"/>
        <v>4329</v>
      </c>
    </row>
    <row r="11" spans="1:43" ht="13.5">
      <c r="A11" s="26" t="s">
        <v>196</v>
      </c>
      <c r="B11" s="49" t="s">
        <v>205</v>
      </c>
      <c r="C11" s="50" t="s">
        <v>206</v>
      </c>
      <c r="D11" s="51">
        <v>93966</v>
      </c>
      <c r="E11" s="51">
        <v>93966</v>
      </c>
      <c r="F11" s="51">
        <f>'ごみ搬入量内訳'!H11</f>
        <v>37109</v>
      </c>
      <c r="G11" s="51">
        <f>'ごみ搬入量内訳'!AG11</f>
        <v>2479</v>
      </c>
      <c r="H11" s="51">
        <f>'ごみ搬入量内訳'!AH11</f>
        <v>0</v>
      </c>
      <c r="I11" s="51">
        <f t="shared" si="0"/>
        <v>39588</v>
      </c>
      <c r="J11" s="51">
        <f t="shared" si="1"/>
        <v>1154.2501965881568</v>
      </c>
      <c r="K11" s="51">
        <f>('ごみ搬入量内訳'!E11+'ごみ搬入量内訳'!AH11)/'ごみ処理概要'!D11/365*1000000</f>
        <v>691.6812522395888</v>
      </c>
      <c r="L11" s="51">
        <f>'ごみ搬入量内訳'!F11/'ごみ処理概要'!D11/365*1000000</f>
        <v>462.5689443485679</v>
      </c>
      <c r="M11" s="51">
        <f>'資源化量内訳'!BP11</f>
        <v>0</v>
      </c>
      <c r="N11" s="51">
        <f>'ごみ処理量内訳'!E11</f>
        <v>26748</v>
      </c>
      <c r="O11" s="51">
        <f>'ごみ処理量内訳'!L11</f>
        <v>2461</v>
      </c>
      <c r="P11" s="51">
        <f t="shared" si="2"/>
        <v>5248</v>
      </c>
      <c r="Q11" s="51">
        <f>'ごみ処理量内訳'!G11</f>
        <v>4267</v>
      </c>
      <c r="R11" s="51">
        <f>'ごみ処理量内訳'!H11</f>
        <v>981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5131</v>
      </c>
      <c r="W11" s="51">
        <f>'資源化量内訳'!M11</f>
        <v>3674</v>
      </c>
      <c r="X11" s="51">
        <f>'資源化量内訳'!N11</f>
        <v>372</v>
      </c>
      <c r="Y11" s="51">
        <f>'資源化量内訳'!O11</f>
        <v>826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259</v>
      </c>
      <c r="AC11" s="51">
        <f>'資源化量内訳'!S11</f>
        <v>0</v>
      </c>
      <c r="AD11" s="51">
        <f t="shared" si="4"/>
        <v>39588</v>
      </c>
      <c r="AE11" s="52">
        <f t="shared" si="5"/>
        <v>93.78346973830453</v>
      </c>
      <c r="AF11" s="51">
        <f>'資源化量内訳'!AB11</f>
        <v>0</v>
      </c>
      <c r="AG11" s="51">
        <f>'資源化量内訳'!AJ11</f>
        <v>928</v>
      </c>
      <c r="AH11" s="51">
        <f>'資源化量内訳'!AR11</f>
        <v>894</v>
      </c>
      <c r="AI11" s="51">
        <f>'資源化量内訳'!AZ11</f>
        <v>0</v>
      </c>
      <c r="AJ11" s="51">
        <f>'資源化量内訳'!BH11</f>
        <v>0</v>
      </c>
      <c r="AK11" s="51" t="s">
        <v>209</v>
      </c>
      <c r="AL11" s="51">
        <f t="shared" si="6"/>
        <v>1822</v>
      </c>
      <c r="AM11" s="52">
        <f t="shared" si="7"/>
        <v>17.563403051429727</v>
      </c>
      <c r="AN11" s="51">
        <f>'ごみ処理量内訳'!AC11</f>
        <v>2461</v>
      </c>
      <c r="AO11" s="51">
        <f>'ごみ処理量内訳'!AD11</f>
        <v>4760</v>
      </c>
      <c r="AP11" s="51">
        <f>'ごみ処理量内訳'!AE11</f>
        <v>972</v>
      </c>
      <c r="AQ11" s="51">
        <f t="shared" si="8"/>
        <v>8193</v>
      </c>
    </row>
    <row r="12" spans="1:43" ht="13.5">
      <c r="A12" s="26" t="s">
        <v>196</v>
      </c>
      <c r="B12" s="49" t="s">
        <v>207</v>
      </c>
      <c r="C12" s="50" t="s">
        <v>208</v>
      </c>
      <c r="D12" s="51">
        <v>28986</v>
      </c>
      <c r="E12" s="51">
        <v>28986</v>
      </c>
      <c r="F12" s="51">
        <f>'ごみ搬入量内訳'!H12</f>
        <v>10339</v>
      </c>
      <c r="G12" s="51">
        <f>'ごみ搬入量内訳'!AG12</f>
        <v>4258</v>
      </c>
      <c r="H12" s="51">
        <f>'ごみ搬入量内訳'!AH12</f>
        <v>0</v>
      </c>
      <c r="I12" s="51">
        <f t="shared" si="0"/>
        <v>14597</v>
      </c>
      <c r="J12" s="51">
        <f t="shared" si="1"/>
        <v>1379.6929835754438</v>
      </c>
      <c r="K12" s="51">
        <f>('ごみ搬入量内訳'!E12+'ごみ搬入量内訳'!AH12)/'ごみ処理概要'!D12/365*1000000</f>
        <v>863.0524513959975</v>
      </c>
      <c r="L12" s="51">
        <f>'ごみ搬入量内訳'!F12/'ごみ処理概要'!D12/365*1000000</f>
        <v>516.640532179446</v>
      </c>
      <c r="M12" s="51">
        <f>'資源化量内訳'!BP12</f>
        <v>1350</v>
      </c>
      <c r="N12" s="51">
        <f>'ごみ処理量内訳'!E12</f>
        <v>10363</v>
      </c>
      <c r="O12" s="51">
        <f>'ごみ処理量内訳'!L12</f>
        <v>3018</v>
      </c>
      <c r="P12" s="51">
        <f t="shared" si="2"/>
        <v>1216</v>
      </c>
      <c r="Q12" s="51">
        <f>'ごみ処理量内訳'!G12</f>
        <v>474</v>
      </c>
      <c r="R12" s="51">
        <f>'ごみ処理量内訳'!H12</f>
        <v>742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0</v>
      </c>
      <c r="W12" s="51">
        <f>'資源化量内訳'!M12</f>
        <v>0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14597</v>
      </c>
      <c r="AE12" s="52">
        <f t="shared" si="5"/>
        <v>79.32451873672673</v>
      </c>
      <c r="AF12" s="51">
        <f>'資源化量内訳'!AB12</f>
        <v>0</v>
      </c>
      <c r="AG12" s="51">
        <f>'資源化量内訳'!AJ12</f>
        <v>274</v>
      </c>
      <c r="AH12" s="51">
        <f>'資源化量内訳'!AR12</f>
        <v>428</v>
      </c>
      <c r="AI12" s="51">
        <f>'資源化量内訳'!AZ12</f>
        <v>0</v>
      </c>
      <c r="AJ12" s="51">
        <f>'資源化量内訳'!BH12</f>
        <v>0</v>
      </c>
      <c r="AK12" s="51" t="s">
        <v>209</v>
      </c>
      <c r="AL12" s="51">
        <f t="shared" si="6"/>
        <v>702</v>
      </c>
      <c r="AM12" s="52">
        <f t="shared" si="7"/>
        <v>12.867624004514955</v>
      </c>
      <c r="AN12" s="51">
        <f>'ごみ処理量内訳'!AC12</f>
        <v>3018</v>
      </c>
      <c r="AO12" s="51">
        <f>'ごみ処理量内訳'!AD12</f>
        <v>1321</v>
      </c>
      <c r="AP12" s="51">
        <f>'ごみ処理量内訳'!AE12</f>
        <v>412</v>
      </c>
      <c r="AQ12" s="51">
        <f t="shared" si="8"/>
        <v>4751</v>
      </c>
    </row>
    <row r="13" spans="1:43" ht="13.5">
      <c r="A13" s="26" t="s">
        <v>196</v>
      </c>
      <c r="B13" s="49" t="s">
        <v>70</v>
      </c>
      <c r="C13" s="50" t="s">
        <v>71</v>
      </c>
      <c r="D13" s="51">
        <v>381773</v>
      </c>
      <c r="E13" s="51">
        <v>381773</v>
      </c>
      <c r="F13" s="51">
        <f>'ごみ搬入量内訳'!H13</f>
        <v>150507</v>
      </c>
      <c r="G13" s="51">
        <f>'ごみ搬入量内訳'!AG13</f>
        <v>7658</v>
      </c>
      <c r="H13" s="51">
        <f>'ごみ搬入量内訳'!AH13</f>
        <v>0</v>
      </c>
      <c r="I13" s="51">
        <f t="shared" si="0"/>
        <v>158165</v>
      </c>
      <c r="J13" s="51">
        <f t="shared" si="1"/>
        <v>1135.0429892194777</v>
      </c>
      <c r="K13" s="51">
        <f>('ごみ搬入量内訳'!E13+'ごみ搬入量内訳'!AH13)/'ごみ処理概要'!D13/365*1000000</f>
        <v>744.1846045715539</v>
      </c>
      <c r="L13" s="51">
        <f>'ごみ搬入量内訳'!F13/'ごみ処理概要'!D13/365*1000000</f>
        <v>390.8583846479237</v>
      </c>
      <c r="M13" s="51">
        <f>'資源化量内訳'!BP13</f>
        <v>8074</v>
      </c>
      <c r="N13" s="51">
        <f>'ごみ処理量内訳'!E13</f>
        <v>124885</v>
      </c>
      <c r="O13" s="51">
        <f>'ごみ処理量内訳'!L13</f>
        <v>0</v>
      </c>
      <c r="P13" s="51">
        <f t="shared" si="2"/>
        <v>33280</v>
      </c>
      <c r="Q13" s="51">
        <f>'ごみ処理量内訳'!G13</f>
        <v>0</v>
      </c>
      <c r="R13" s="51">
        <f>'ごみ処理量内訳'!H13</f>
        <v>28749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4531</v>
      </c>
      <c r="V13" s="51">
        <f t="shared" si="3"/>
        <v>0</v>
      </c>
      <c r="W13" s="51">
        <f>'資源化量内訳'!M13</f>
        <v>0</v>
      </c>
      <c r="X13" s="51">
        <f>'資源化量内訳'!N13</f>
        <v>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t="shared" si="4"/>
        <v>158165</v>
      </c>
      <c r="AE13" s="52">
        <f t="shared" si="5"/>
        <v>100</v>
      </c>
      <c r="AF13" s="51">
        <f>'資源化量内訳'!AB13</f>
        <v>0</v>
      </c>
      <c r="AG13" s="51">
        <f>'資源化量内訳'!AJ13</f>
        <v>0</v>
      </c>
      <c r="AH13" s="51">
        <f>'資源化量内訳'!AR13</f>
        <v>20719</v>
      </c>
      <c r="AI13" s="51">
        <f>'資源化量内訳'!AZ13</f>
        <v>0</v>
      </c>
      <c r="AJ13" s="51">
        <f>'資源化量内訳'!BH13</f>
        <v>0</v>
      </c>
      <c r="AK13" s="51" t="s">
        <v>209</v>
      </c>
      <c r="AL13" s="51">
        <f t="shared" si="6"/>
        <v>20719</v>
      </c>
      <c r="AM13" s="52">
        <f t="shared" si="7"/>
        <v>17.320243745450828</v>
      </c>
      <c r="AN13" s="51">
        <f>'ごみ処理量内訳'!AC13</f>
        <v>0</v>
      </c>
      <c r="AO13" s="51">
        <f>'ごみ処理量内訳'!AD13</f>
        <v>16323</v>
      </c>
      <c r="AP13" s="51">
        <f>'ごみ処理量内訳'!AE13</f>
        <v>2053</v>
      </c>
      <c r="AQ13" s="51">
        <f t="shared" si="8"/>
        <v>18376</v>
      </c>
    </row>
    <row r="14" spans="1:43" ht="13.5">
      <c r="A14" s="26" t="s">
        <v>196</v>
      </c>
      <c r="B14" s="49" t="s">
        <v>72</v>
      </c>
      <c r="C14" s="50" t="s">
        <v>188</v>
      </c>
      <c r="D14" s="51">
        <v>42447</v>
      </c>
      <c r="E14" s="51">
        <v>41376</v>
      </c>
      <c r="F14" s="51">
        <f>'ごみ搬入量内訳'!H14</f>
        <v>13585</v>
      </c>
      <c r="G14" s="51">
        <f>'ごみ搬入量内訳'!AG14</f>
        <v>1116</v>
      </c>
      <c r="H14" s="51">
        <f>'ごみ搬入量内訳'!AH14</f>
        <v>173</v>
      </c>
      <c r="I14" s="51">
        <f t="shared" si="0"/>
        <v>14874</v>
      </c>
      <c r="J14" s="51">
        <f t="shared" si="1"/>
        <v>960.036867894241</v>
      </c>
      <c r="K14" s="51">
        <f>('ごみ搬入量内訳'!E14+'ごみ搬入量内訳'!AH14)/'ごみ処理概要'!D14/365*1000000</f>
        <v>733.8724746509023</v>
      </c>
      <c r="L14" s="51">
        <f>'ごみ搬入量内訳'!F14/'ごみ処理概要'!D14/365*1000000</f>
        <v>226.16439324333874</v>
      </c>
      <c r="M14" s="51">
        <f>'資源化量内訳'!BP14</f>
        <v>0</v>
      </c>
      <c r="N14" s="51">
        <f>'ごみ処理量内訳'!E14</f>
        <v>9847</v>
      </c>
      <c r="O14" s="51">
        <f>'ごみ処理量内訳'!L14</f>
        <v>1845</v>
      </c>
      <c r="P14" s="51">
        <f t="shared" si="2"/>
        <v>1267</v>
      </c>
      <c r="Q14" s="51">
        <f>'ごみ処理量内訳'!G14</f>
        <v>271</v>
      </c>
      <c r="R14" s="51">
        <f>'ごみ処理量内訳'!H14</f>
        <v>985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11</v>
      </c>
      <c r="V14" s="51">
        <f t="shared" si="3"/>
        <v>2271</v>
      </c>
      <c r="W14" s="51">
        <f>'資源化量内訳'!M14</f>
        <v>515</v>
      </c>
      <c r="X14" s="51">
        <f>'資源化量内訳'!N14</f>
        <v>786</v>
      </c>
      <c r="Y14" s="51">
        <f>'資源化量内訳'!O14</f>
        <v>867</v>
      </c>
      <c r="Z14" s="51">
        <f>'資源化量内訳'!P14</f>
        <v>39</v>
      </c>
      <c r="AA14" s="51">
        <f>'資源化量内訳'!Q14</f>
        <v>0</v>
      </c>
      <c r="AB14" s="51">
        <f>'資源化量内訳'!R14</f>
        <v>54</v>
      </c>
      <c r="AC14" s="51">
        <f>'資源化量内訳'!S14</f>
        <v>10</v>
      </c>
      <c r="AD14" s="51">
        <f t="shared" si="4"/>
        <v>15230</v>
      </c>
      <c r="AE14" s="52">
        <f t="shared" si="5"/>
        <v>87.88575180564675</v>
      </c>
      <c r="AF14" s="51">
        <f>'資源化量内訳'!AB14</f>
        <v>0</v>
      </c>
      <c r="AG14" s="51">
        <f>'資源化量内訳'!AJ14</f>
        <v>82</v>
      </c>
      <c r="AH14" s="51">
        <f>'資源化量内訳'!AR14</f>
        <v>0</v>
      </c>
      <c r="AI14" s="51">
        <f>'資源化量内訳'!AZ14</f>
        <v>0</v>
      </c>
      <c r="AJ14" s="51">
        <f>'資源化量内訳'!BH14</f>
        <v>0</v>
      </c>
      <c r="AK14" s="51" t="s">
        <v>209</v>
      </c>
      <c r="AL14" s="51">
        <f t="shared" si="6"/>
        <v>82</v>
      </c>
      <c r="AM14" s="52">
        <f t="shared" si="7"/>
        <v>15.449770190413659</v>
      </c>
      <c r="AN14" s="51">
        <f>'ごみ処理量内訳'!AC14</f>
        <v>1845</v>
      </c>
      <c r="AO14" s="51">
        <f>'ごみ処理量内訳'!AD14</f>
        <v>1127</v>
      </c>
      <c r="AP14" s="51">
        <f>'ごみ処理量内訳'!AE14</f>
        <v>587</v>
      </c>
      <c r="AQ14" s="51">
        <f t="shared" si="8"/>
        <v>3559</v>
      </c>
    </row>
    <row r="15" spans="1:43" ht="13.5">
      <c r="A15" s="26" t="s">
        <v>196</v>
      </c>
      <c r="B15" s="49" t="s">
        <v>73</v>
      </c>
      <c r="C15" s="50" t="s">
        <v>74</v>
      </c>
      <c r="D15" s="51">
        <v>39364</v>
      </c>
      <c r="E15" s="51">
        <v>39364</v>
      </c>
      <c r="F15" s="51">
        <f>'ごみ搬入量内訳'!H15</f>
        <v>12546</v>
      </c>
      <c r="G15" s="51">
        <f>'ごみ搬入量内訳'!AG15</f>
        <v>1855</v>
      </c>
      <c r="H15" s="51">
        <f>'ごみ搬入量内訳'!AH15</f>
        <v>1558</v>
      </c>
      <c r="I15" s="51">
        <f t="shared" si="0"/>
        <v>15959</v>
      </c>
      <c r="J15" s="51">
        <f t="shared" si="1"/>
        <v>1110.743005569375</v>
      </c>
      <c r="K15" s="51">
        <f>('ごみ搬入量内訳'!E15+'ごみ搬入量内訳'!AH15)/'ごみ処理概要'!D15/365*1000000</f>
        <v>724.8817847612657</v>
      </c>
      <c r="L15" s="51">
        <f>'ごみ搬入量内訳'!F15/'ごみ処理概要'!D15/365*1000000</f>
        <v>385.8612208081092</v>
      </c>
      <c r="M15" s="51">
        <f>'資源化量内訳'!BP15</f>
        <v>125</v>
      </c>
      <c r="N15" s="51">
        <f>'ごみ処理量内訳'!E15</f>
        <v>11969</v>
      </c>
      <c r="O15" s="51">
        <f>'ごみ処理量内訳'!L15</f>
        <v>311</v>
      </c>
      <c r="P15" s="51">
        <f t="shared" si="2"/>
        <v>2121</v>
      </c>
      <c r="Q15" s="51">
        <f>'ごみ処理量内訳'!G15</f>
        <v>1665</v>
      </c>
      <c r="R15" s="51">
        <f>'ごみ処理量内訳'!H15</f>
        <v>456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0</v>
      </c>
      <c r="W15" s="51">
        <f>'資源化量内訳'!M15</f>
        <v>0</v>
      </c>
      <c r="X15" s="51">
        <f>'資源化量内訳'!N15</f>
        <v>0</v>
      </c>
      <c r="Y15" s="51">
        <f>'資源化量内訳'!O15</f>
        <v>0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14401</v>
      </c>
      <c r="AE15" s="52">
        <f t="shared" si="5"/>
        <v>97.84042774807305</v>
      </c>
      <c r="AF15" s="51">
        <f>'資源化量内訳'!AB15</f>
        <v>0</v>
      </c>
      <c r="AG15" s="51">
        <f>'資源化量内訳'!AJ15</f>
        <v>910</v>
      </c>
      <c r="AH15" s="51">
        <f>'資源化量内訳'!AR15</f>
        <v>433</v>
      </c>
      <c r="AI15" s="51">
        <f>'資源化量内訳'!AZ15</f>
        <v>0</v>
      </c>
      <c r="AJ15" s="51">
        <f>'資源化量内訳'!BH15</f>
        <v>0</v>
      </c>
      <c r="AK15" s="51" t="s">
        <v>209</v>
      </c>
      <c r="AL15" s="51">
        <f t="shared" si="6"/>
        <v>1343</v>
      </c>
      <c r="AM15" s="52">
        <f t="shared" si="7"/>
        <v>10.106016797466612</v>
      </c>
      <c r="AN15" s="51">
        <f>'ごみ処理量内訳'!AC15</f>
        <v>311</v>
      </c>
      <c r="AO15" s="51">
        <f>'ごみ処理量内訳'!AD15</f>
        <v>1995</v>
      </c>
      <c r="AP15" s="51">
        <f>'ごみ処理量内訳'!AE15</f>
        <v>321</v>
      </c>
      <c r="AQ15" s="51">
        <f t="shared" si="8"/>
        <v>2627</v>
      </c>
    </row>
    <row r="16" spans="1:43" ht="13.5">
      <c r="A16" s="26" t="s">
        <v>196</v>
      </c>
      <c r="B16" s="49" t="s">
        <v>75</v>
      </c>
      <c r="C16" s="50" t="s">
        <v>76</v>
      </c>
      <c r="D16" s="51">
        <v>21082</v>
      </c>
      <c r="E16" s="51">
        <v>21082</v>
      </c>
      <c r="F16" s="51">
        <f>'ごみ搬入量内訳'!H16</f>
        <v>3849</v>
      </c>
      <c r="G16" s="51">
        <f>'ごみ搬入量内訳'!AG16</f>
        <v>3120</v>
      </c>
      <c r="H16" s="51">
        <f>'ごみ搬入量内訳'!AH16</f>
        <v>0</v>
      </c>
      <c r="I16" s="51">
        <f t="shared" si="0"/>
        <v>6969</v>
      </c>
      <c r="J16" s="51">
        <f t="shared" si="1"/>
        <v>905.6612600764398</v>
      </c>
      <c r="K16" s="51">
        <f>('ごみ搬入量内訳'!E16+'ごみ搬入量内訳'!AH16)/'ごみ処理概要'!D16/365*1000000</f>
        <v>500.1994819965874</v>
      </c>
      <c r="L16" s="51">
        <f>'ごみ搬入量内訳'!F16/'ごみ処理概要'!D16/365*1000000</f>
        <v>405.4617780798526</v>
      </c>
      <c r="M16" s="51">
        <f>'資源化量内訳'!BP16</f>
        <v>0</v>
      </c>
      <c r="N16" s="51">
        <f>'ごみ処理量内訳'!E16</f>
        <v>5980</v>
      </c>
      <c r="O16" s="51">
        <f>'ごみ処理量内訳'!L16</f>
        <v>0</v>
      </c>
      <c r="P16" s="51">
        <f t="shared" si="2"/>
        <v>839</v>
      </c>
      <c r="Q16" s="51">
        <f>'ごみ処理量内訳'!G16</f>
        <v>0</v>
      </c>
      <c r="R16" s="51">
        <f>'ごみ処理量内訳'!H16</f>
        <v>839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0</v>
      </c>
      <c r="W16" s="51">
        <f>'資源化量内訳'!M16</f>
        <v>0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6819</v>
      </c>
      <c r="AE16" s="52">
        <f t="shared" si="5"/>
        <v>100</v>
      </c>
      <c r="AF16" s="51">
        <f>'資源化量内訳'!AB16</f>
        <v>0</v>
      </c>
      <c r="AG16" s="51">
        <f>'資源化量内訳'!AJ16</f>
        <v>0</v>
      </c>
      <c r="AH16" s="51">
        <f>'資源化量内訳'!AR16</f>
        <v>839</v>
      </c>
      <c r="AI16" s="51">
        <f>'資源化量内訳'!AZ16</f>
        <v>0</v>
      </c>
      <c r="AJ16" s="51">
        <f>'資源化量内訳'!BH16</f>
        <v>0</v>
      </c>
      <c r="AK16" s="51" t="s">
        <v>209</v>
      </c>
      <c r="AL16" s="51">
        <f t="shared" si="6"/>
        <v>839</v>
      </c>
      <c r="AM16" s="52">
        <f t="shared" si="7"/>
        <v>12.303856870508872</v>
      </c>
      <c r="AN16" s="51">
        <f>'ごみ処理量内訳'!AC16</f>
        <v>0</v>
      </c>
      <c r="AO16" s="51">
        <f>'ごみ処理量内訳'!AD16</f>
        <v>596</v>
      </c>
      <c r="AP16" s="51">
        <f>'ごみ処理量内訳'!AE16</f>
        <v>0</v>
      </c>
      <c r="AQ16" s="51">
        <f t="shared" si="8"/>
        <v>596</v>
      </c>
    </row>
    <row r="17" spans="1:43" ht="13.5">
      <c r="A17" s="26" t="s">
        <v>196</v>
      </c>
      <c r="B17" s="49" t="s">
        <v>77</v>
      </c>
      <c r="C17" s="50" t="s">
        <v>78</v>
      </c>
      <c r="D17" s="51">
        <v>31331</v>
      </c>
      <c r="E17" s="51">
        <v>31331</v>
      </c>
      <c r="F17" s="51">
        <f>'ごみ搬入量内訳'!H17</f>
        <v>7888</v>
      </c>
      <c r="G17" s="51">
        <f>'ごみ搬入量内訳'!AG17</f>
        <v>2431</v>
      </c>
      <c r="H17" s="51">
        <f>'ごみ搬入量内訳'!AH17</f>
        <v>0</v>
      </c>
      <c r="I17" s="51">
        <f t="shared" si="0"/>
        <v>10319</v>
      </c>
      <c r="J17" s="51">
        <f t="shared" si="1"/>
        <v>902.3405852578063</v>
      </c>
      <c r="K17" s="51">
        <f>('ごみ搬入量内訳'!E17+'ごみ搬入量内訳'!AH17)/'ごみ処理概要'!D17/365*1000000</f>
        <v>694.2224931060882</v>
      </c>
      <c r="L17" s="51">
        <f>'ごみ搬入量内訳'!F17/'ごみ処理概要'!D17/365*1000000</f>
        <v>208.1180921517181</v>
      </c>
      <c r="M17" s="51">
        <f>'資源化量内訳'!BP17</f>
        <v>1433</v>
      </c>
      <c r="N17" s="51">
        <f>'ごみ処理量内訳'!E17</f>
        <v>8707</v>
      </c>
      <c r="O17" s="51">
        <f>'ごみ処理量内訳'!L17</f>
        <v>0</v>
      </c>
      <c r="P17" s="51">
        <f t="shared" si="2"/>
        <v>1207</v>
      </c>
      <c r="Q17" s="51">
        <f>'ごみ処理量内訳'!G17</f>
        <v>0</v>
      </c>
      <c r="R17" s="51">
        <f>'ごみ処理量内訳'!H17</f>
        <v>1207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0</v>
      </c>
      <c r="W17" s="51">
        <f>'資源化量内訳'!M17</f>
        <v>0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9914</v>
      </c>
      <c r="AE17" s="52">
        <f t="shared" si="5"/>
        <v>100</v>
      </c>
      <c r="AF17" s="51">
        <f>'資源化量内訳'!AB17</f>
        <v>0</v>
      </c>
      <c r="AG17" s="51">
        <f>'資源化量内訳'!AJ17</f>
        <v>0</v>
      </c>
      <c r="AH17" s="51">
        <f>'資源化量内訳'!AR17</f>
        <v>925</v>
      </c>
      <c r="AI17" s="51">
        <f>'資源化量内訳'!AZ17</f>
        <v>0</v>
      </c>
      <c r="AJ17" s="51">
        <f>'資源化量内訳'!BH17</f>
        <v>0</v>
      </c>
      <c r="AK17" s="51" t="s">
        <v>209</v>
      </c>
      <c r="AL17" s="51">
        <f t="shared" si="6"/>
        <v>925</v>
      </c>
      <c r="AM17" s="52">
        <f t="shared" si="7"/>
        <v>20.780823125055083</v>
      </c>
      <c r="AN17" s="51">
        <f>'ごみ処理量内訳'!AC17</f>
        <v>0</v>
      </c>
      <c r="AO17" s="51">
        <f>'ごみ処理量内訳'!AD17</f>
        <v>1041</v>
      </c>
      <c r="AP17" s="51">
        <f>'ごみ処理量内訳'!AE17</f>
        <v>282</v>
      </c>
      <c r="AQ17" s="51">
        <f t="shared" si="8"/>
        <v>1323</v>
      </c>
    </row>
    <row r="18" spans="1:43" ht="13.5">
      <c r="A18" s="26" t="s">
        <v>196</v>
      </c>
      <c r="B18" s="49" t="s">
        <v>79</v>
      </c>
      <c r="C18" s="50" t="s">
        <v>80</v>
      </c>
      <c r="D18" s="51">
        <v>117803</v>
      </c>
      <c r="E18" s="51">
        <v>117803</v>
      </c>
      <c r="F18" s="51">
        <f>'ごみ搬入量内訳'!H18</f>
        <v>44910</v>
      </c>
      <c r="G18" s="51">
        <f>'ごみ搬入量内訳'!AG18</f>
        <v>3469</v>
      </c>
      <c r="H18" s="51">
        <f>'ごみ搬入量内訳'!AH18</f>
        <v>0</v>
      </c>
      <c r="I18" s="51">
        <f t="shared" si="0"/>
        <v>48379</v>
      </c>
      <c r="J18" s="51">
        <f t="shared" si="1"/>
        <v>1125.142869701553</v>
      </c>
      <c r="K18" s="51">
        <f>('ごみ搬入量内訳'!E18+'ごみ搬入量内訳'!AH18)/'ごみ処理概要'!D18/365*1000000</f>
        <v>649.9590272545795</v>
      </c>
      <c r="L18" s="51">
        <f>'ごみ搬入量内訳'!F18/'ごみ処理概要'!D18/365*1000000</f>
        <v>475.1838424469736</v>
      </c>
      <c r="M18" s="51">
        <f>'資源化量内訳'!BP18</f>
        <v>1243</v>
      </c>
      <c r="N18" s="51">
        <f>'ごみ処理量内訳'!E18</f>
        <v>37194</v>
      </c>
      <c r="O18" s="51">
        <f>'ごみ処理量内訳'!L18</f>
        <v>1966</v>
      </c>
      <c r="P18" s="51">
        <f t="shared" si="2"/>
        <v>6519</v>
      </c>
      <c r="Q18" s="51">
        <f>'ごみ処理量内訳'!G18</f>
        <v>6519</v>
      </c>
      <c r="R18" s="51">
        <f>'ごみ処理量内訳'!H18</f>
        <v>0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2700</v>
      </c>
      <c r="W18" s="51">
        <f>'資源化量内訳'!M18</f>
        <v>2649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51</v>
      </c>
      <c r="AD18" s="51">
        <f t="shared" si="4"/>
        <v>48379</v>
      </c>
      <c r="AE18" s="52">
        <f t="shared" si="5"/>
        <v>95.93625333305773</v>
      </c>
      <c r="AF18" s="51">
        <f>'資源化量内訳'!AB18</f>
        <v>0</v>
      </c>
      <c r="AG18" s="51">
        <f>'資源化量内訳'!AJ18</f>
        <v>2201</v>
      </c>
      <c r="AH18" s="51">
        <f>'資源化量内訳'!AR18</f>
        <v>0</v>
      </c>
      <c r="AI18" s="51">
        <f>'資源化量内訳'!AZ18</f>
        <v>0</v>
      </c>
      <c r="AJ18" s="51">
        <f>'資源化量内訳'!BH18</f>
        <v>0</v>
      </c>
      <c r="AK18" s="51" t="s">
        <v>209</v>
      </c>
      <c r="AL18" s="51">
        <f t="shared" si="6"/>
        <v>2201</v>
      </c>
      <c r="AM18" s="52">
        <f t="shared" si="7"/>
        <v>12.381604933295716</v>
      </c>
      <c r="AN18" s="51">
        <f>'ごみ処理量内訳'!AC18</f>
        <v>1966</v>
      </c>
      <c r="AO18" s="51">
        <f>'ごみ処理量内訳'!AD18</f>
        <v>4761</v>
      </c>
      <c r="AP18" s="51">
        <f>'ごみ処理量内訳'!AE18</f>
        <v>4216</v>
      </c>
      <c r="AQ18" s="51">
        <f t="shared" si="8"/>
        <v>10943</v>
      </c>
    </row>
    <row r="19" spans="1:43" ht="13.5">
      <c r="A19" s="26" t="s">
        <v>196</v>
      </c>
      <c r="B19" s="49" t="s">
        <v>81</v>
      </c>
      <c r="C19" s="50" t="s">
        <v>82</v>
      </c>
      <c r="D19" s="51">
        <v>75019</v>
      </c>
      <c r="E19" s="51">
        <v>75019</v>
      </c>
      <c r="F19" s="51">
        <f>'ごみ搬入量内訳'!H19</f>
        <v>26475</v>
      </c>
      <c r="G19" s="51">
        <f>'ごみ搬入量内訳'!AG19</f>
        <v>2294</v>
      </c>
      <c r="H19" s="51">
        <f>'ごみ搬入量内訳'!AH19</f>
        <v>9</v>
      </c>
      <c r="I19" s="51">
        <f t="shared" si="0"/>
        <v>28778</v>
      </c>
      <c r="J19" s="51">
        <f t="shared" si="1"/>
        <v>1050.9848920465263</v>
      </c>
      <c r="K19" s="51">
        <f>('ごみ搬入量内訳'!E19+'ごみ搬入量内訳'!AH19)/'ごみ処理概要'!D19/365*1000000</f>
        <v>721.0228203375693</v>
      </c>
      <c r="L19" s="51">
        <f>'ごみ搬入量内訳'!F19/'ごみ処理概要'!D19/365*1000000</f>
        <v>329.962071708957</v>
      </c>
      <c r="M19" s="51">
        <f>'資源化量内訳'!BP19</f>
        <v>639</v>
      </c>
      <c r="N19" s="51">
        <f>'ごみ処理量内訳'!E19</f>
        <v>22396</v>
      </c>
      <c r="O19" s="51">
        <f>'ごみ処理量内訳'!L19</f>
        <v>973</v>
      </c>
      <c r="P19" s="51">
        <f t="shared" si="2"/>
        <v>5350</v>
      </c>
      <c r="Q19" s="51">
        <f>'ごみ処理量内訳'!G19</f>
        <v>2659</v>
      </c>
      <c r="R19" s="51">
        <f>'ごみ処理量内訳'!H19</f>
        <v>2691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50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50</v>
      </c>
      <c r="AD19" s="51">
        <f t="shared" si="4"/>
        <v>28769</v>
      </c>
      <c r="AE19" s="52">
        <f t="shared" si="5"/>
        <v>96.61788730925649</v>
      </c>
      <c r="AF19" s="51">
        <f>'資源化量内訳'!AB19</f>
        <v>46</v>
      </c>
      <c r="AG19" s="51">
        <f>'資源化量内訳'!AJ19</f>
        <v>691</v>
      </c>
      <c r="AH19" s="51">
        <f>'資源化量内訳'!AR19</f>
        <v>2487</v>
      </c>
      <c r="AI19" s="51">
        <f>'資源化量内訳'!AZ19</f>
        <v>0</v>
      </c>
      <c r="AJ19" s="51">
        <f>'資源化量内訳'!BH19</f>
        <v>0</v>
      </c>
      <c r="AK19" s="51" t="s">
        <v>209</v>
      </c>
      <c r="AL19" s="51">
        <f t="shared" si="6"/>
        <v>3224</v>
      </c>
      <c r="AM19" s="52">
        <f t="shared" si="7"/>
        <v>13.305903155603918</v>
      </c>
      <c r="AN19" s="51">
        <f>'ごみ処理量内訳'!AC19</f>
        <v>973</v>
      </c>
      <c r="AO19" s="51">
        <f>'ごみ処理量内訳'!AD19</f>
        <v>2867</v>
      </c>
      <c r="AP19" s="51">
        <f>'ごみ処理量内訳'!AE19</f>
        <v>55</v>
      </c>
      <c r="AQ19" s="51">
        <f t="shared" si="8"/>
        <v>3895</v>
      </c>
    </row>
    <row r="20" spans="1:43" ht="13.5">
      <c r="A20" s="26" t="s">
        <v>196</v>
      </c>
      <c r="B20" s="49" t="s">
        <v>83</v>
      </c>
      <c r="C20" s="50" t="s">
        <v>84</v>
      </c>
      <c r="D20" s="51">
        <v>50130</v>
      </c>
      <c r="E20" s="51">
        <v>50130</v>
      </c>
      <c r="F20" s="51">
        <f>'ごみ搬入量内訳'!H20</f>
        <v>14486</v>
      </c>
      <c r="G20" s="51">
        <f>'ごみ搬入量内訳'!AG20</f>
        <v>885</v>
      </c>
      <c r="H20" s="51">
        <f>'ごみ搬入量内訳'!AH20</f>
        <v>0</v>
      </c>
      <c r="I20" s="51">
        <f t="shared" si="0"/>
        <v>15371</v>
      </c>
      <c r="J20" s="51">
        <f t="shared" si="1"/>
        <v>840.0624130684877</v>
      </c>
      <c r="K20" s="51">
        <f>('ごみ搬入量内訳'!E20+'ごみ搬入量内訳'!AH20)/'ごみ処理概要'!D20/365*1000000</f>
        <v>699.4963779105831</v>
      </c>
      <c r="L20" s="51">
        <f>'ごみ搬入量内訳'!F20/'ごみ処理概要'!D20/365*1000000</f>
        <v>140.5660351579045</v>
      </c>
      <c r="M20" s="51">
        <f>'資源化量内訳'!BP20</f>
        <v>0</v>
      </c>
      <c r="N20" s="51">
        <f>'ごみ処理量内訳'!E20</f>
        <v>12437</v>
      </c>
      <c r="O20" s="51">
        <f>'ごみ処理量内訳'!L20</f>
        <v>1266</v>
      </c>
      <c r="P20" s="51">
        <f t="shared" si="2"/>
        <v>2932</v>
      </c>
      <c r="Q20" s="51">
        <f>'ごみ処理量内訳'!G20</f>
        <v>600</v>
      </c>
      <c r="R20" s="51">
        <f>'ごみ処理量内訳'!H20</f>
        <v>2332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270</v>
      </c>
      <c r="W20" s="51">
        <f>'資源化量内訳'!M20</f>
        <v>0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156</v>
      </c>
      <c r="AC20" s="51">
        <f>'資源化量内訳'!S20</f>
        <v>114</v>
      </c>
      <c r="AD20" s="51">
        <f t="shared" si="4"/>
        <v>16905</v>
      </c>
      <c r="AE20" s="52">
        <f t="shared" si="5"/>
        <v>92.51109139307897</v>
      </c>
      <c r="AF20" s="51">
        <f>'資源化量内訳'!AB20</f>
        <v>268</v>
      </c>
      <c r="AG20" s="51">
        <f>'資源化量内訳'!AJ20</f>
        <v>310</v>
      </c>
      <c r="AH20" s="51">
        <f>'資源化量内訳'!AR20</f>
        <v>1757</v>
      </c>
      <c r="AI20" s="51">
        <f>'資源化量内訳'!AZ20</f>
        <v>0</v>
      </c>
      <c r="AJ20" s="51">
        <f>'資源化量内訳'!BH20</f>
        <v>0</v>
      </c>
      <c r="AK20" s="51" t="s">
        <v>209</v>
      </c>
      <c r="AL20" s="51">
        <f t="shared" si="6"/>
        <v>2335</v>
      </c>
      <c r="AM20" s="52">
        <f t="shared" si="7"/>
        <v>15.409642117716652</v>
      </c>
      <c r="AN20" s="51">
        <f>'ごみ処理量内訳'!AC20</f>
        <v>1266</v>
      </c>
      <c r="AO20" s="51">
        <f>'ごみ処理量内訳'!AD20</f>
        <v>0</v>
      </c>
      <c r="AP20" s="51">
        <f>'ごみ処理量内訳'!AE20</f>
        <v>445</v>
      </c>
      <c r="AQ20" s="51">
        <f t="shared" si="8"/>
        <v>1711</v>
      </c>
    </row>
    <row r="21" spans="1:43" ht="13.5">
      <c r="A21" s="26" t="s">
        <v>196</v>
      </c>
      <c r="B21" s="49" t="s">
        <v>85</v>
      </c>
      <c r="C21" s="50" t="s">
        <v>86</v>
      </c>
      <c r="D21" s="51">
        <v>29666</v>
      </c>
      <c r="E21" s="51">
        <v>29666</v>
      </c>
      <c r="F21" s="51">
        <f>'ごみ搬入量内訳'!H21</f>
        <v>11038</v>
      </c>
      <c r="G21" s="51">
        <f>'ごみ搬入量内訳'!AG21</f>
        <v>846</v>
      </c>
      <c r="H21" s="51">
        <f>'ごみ搬入量内訳'!AH21</f>
        <v>0</v>
      </c>
      <c r="I21" s="51">
        <f t="shared" si="0"/>
        <v>11884</v>
      </c>
      <c r="J21" s="51">
        <f t="shared" si="1"/>
        <v>1097.5158130381258</v>
      </c>
      <c r="K21" s="51">
        <f>('ごみ搬入量内訳'!E21+'ごみ搬入量内訳'!AH21)/'ごみ処理概要'!D21/365*1000000</f>
        <v>770.9577589399423</v>
      </c>
      <c r="L21" s="51">
        <f>'ごみ搬入量内訳'!F21/'ごみ処理概要'!D21/365*1000000</f>
        <v>326.5580540981835</v>
      </c>
      <c r="M21" s="51">
        <f>'資源化量内訳'!BP21</f>
        <v>0</v>
      </c>
      <c r="N21" s="51">
        <f>'ごみ処理量内訳'!E21</f>
        <v>9676</v>
      </c>
      <c r="O21" s="51">
        <f>'ごみ処理量内訳'!L21</f>
        <v>227</v>
      </c>
      <c r="P21" s="51">
        <f t="shared" si="2"/>
        <v>405</v>
      </c>
      <c r="Q21" s="51">
        <f>'ごみ処理量内訳'!G21</f>
        <v>0</v>
      </c>
      <c r="R21" s="51">
        <f>'ごみ処理量内訳'!H21</f>
        <v>405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1255</v>
      </c>
      <c r="W21" s="51">
        <f>'資源化量内訳'!M21</f>
        <v>1165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90</v>
      </c>
      <c r="AC21" s="51">
        <f>'資源化量内訳'!S21</f>
        <v>0</v>
      </c>
      <c r="AD21" s="51">
        <f t="shared" si="4"/>
        <v>11563</v>
      </c>
      <c r="AE21" s="52">
        <f t="shared" si="5"/>
        <v>98.0368416500908</v>
      </c>
      <c r="AF21" s="51">
        <f>'資源化量内訳'!AB21</f>
        <v>0</v>
      </c>
      <c r="AG21" s="51">
        <f>'資源化量内訳'!AJ21</f>
        <v>0</v>
      </c>
      <c r="AH21" s="51">
        <f>'資源化量内訳'!AR21</f>
        <v>405</v>
      </c>
      <c r="AI21" s="51">
        <f>'資源化量内訳'!AZ21</f>
        <v>0</v>
      </c>
      <c r="AJ21" s="51">
        <f>'資源化量内訳'!BH21</f>
        <v>0</v>
      </c>
      <c r="AK21" s="51" t="s">
        <v>209</v>
      </c>
      <c r="AL21" s="51">
        <f t="shared" si="6"/>
        <v>405</v>
      </c>
      <c r="AM21" s="52">
        <f t="shared" si="7"/>
        <v>14.3561359508778</v>
      </c>
      <c r="AN21" s="51">
        <f>'ごみ処理量内訳'!AC21</f>
        <v>227</v>
      </c>
      <c r="AO21" s="51">
        <f>'ごみ処理量内訳'!AD21</f>
        <v>1482</v>
      </c>
      <c r="AP21" s="51">
        <f>'ごみ処理量内訳'!AE21</f>
        <v>0</v>
      </c>
      <c r="AQ21" s="51">
        <f t="shared" si="8"/>
        <v>1709</v>
      </c>
    </row>
    <row r="22" spans="1:43" ht="13.5">
      <c r="A22" s="26" t="s">
        <v>196</v>
      </c>
      <c r="B22" s="49" t="s">
        <v>87</v>
      </c>
      <c r="C22" s="50" t="s">
        <v>88</v>
      </c>
      <c r="D22" s="51">
        <v>26139</v>
      </c>
      <c r="E22" s="51">
        <v>26139</v>
      </c>
      <c r="F22" s="51">
        <f>'ごみ搬入量内訳'!H22</f>
        <v>7699</v>
      </c>
      <c r="G22" s="51">
        <f>'ごみ搬入量内訳'!AG22</f>
        <v>2781</v>
      </c>
      <c r="H22" s="51">
        <f>'ごみ搬入量内訳'!AH22</f>
        <v>0</v>
      </c>
      <c r="I22" s="51">
        <f t="shared" si="0"/>
        <v>10480</v>
      </c>
      <c r="J22" s="51">
        <f t="shared" si="1"/>
        <v>1098.4478659138945</v>
      </c>
      <c r="K22" s="51">
        <f>('ごみ搬入量内訳'!E22+'ごみ搬入量内訳'!AH22)/'ごみ処理概要'!D22/365*1000000</f>
        <v>983.6768341223187</v>
      </c>
      <c r="L22" s="51">
        <f>'ごみ搬入量内訳'!F22/'ごみ処理概要'!D22/365*1000000</f>
        <v>114.77103179157581</v>
      </c>
      <c r="M22" s="51">
        <f>'資源化量内訳'!BP22</f>
        <v>157</v>
      </c>
      <c r="N22" s="51">
        <f>'ごみ処理量内訳'!E22</f>
        <v>6009</v>
      </c>
      <c r="O22" s="51">
        <f>'ごみ処理量内訳'!L22</f>
        <v>2020</v>
      </c>
      <c r="P22" s="51">
        <f t="shared" si="2"/>
        <v>1081</v>
      </c>
      <c r="Q22" s="51">
        <f>'ごみ処理量内訳'!G22</f>
        <v>0</v>
      </c>
      <c r="R22" s="51">
        <f>'ごみ処理量内訳'!H22</f>
        <v>1081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1370</v>
      </c>
      <c r="W22" s="51">
        <f>'資源化量内訳'!M22</f>
        <v>1165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123</v>
      </c>
      <c r="AB22" s="51">
        <f>'資源化量内訳'!R22</f>
        <v>70</v>
      </c>
      <c r="AC22" s="51">
        <f>'資源化量内訳'!S22</f>
        <v>12</v>
      </c>
      <c r="AD22" s="51">
        <f t="shared" si="4"/>
        <v>10480</v>
      </c>
      <c r="AE22" s="52">
        <f t="shared" si="5"/>
        <v>80.72519083969466</v>
      </c>
      <c r="AF22" s="51">
        <f>'資源化量内訳'!AB22</f>
        <v>0</v>
      </c>
      <c r="AG22" s="51">
        <f>'資源化量内訳'!AJ22</f>
        <v>0</v>
      </c>
      <c r="AH22" s="51">
        <f>'資源化量内訳'!AR22</f>
        <v>592</v>
      </c>
      <c r="AI22" s="51">
        <f>'資源化量内訳'!AZ22</f>
        <v>0</v>
      </c>
      <c r="AJ22" s="51">
        <f>'資源化量内訳'!BH22</f>
        <v>0</v>
      </c>
      <c r="AK22" s="51" t="s">
        <v>209</v>
      </c>
      <c r="AL22" s="51">
        <f t="shared" si="6"/>
        <v>592</v>
      </c>
      <c r="AM22" s="52">
        <f t="shared" si="7"/>
        <v>19.921030365704617</v>
      </c>
      <c r="AN22" s="51">
        <f>'ごみ処理量内訳'!AC22</f>
        <v>2020</v>
      </c>
      <c r="AO22" s="51">
        <f>'ごみ処理量内訳'!AD22</f>
        <v>913</v>
      </c>
      <c r="AP22" s="51">
        <f>'ごみ処理量内訳'!AE22</f>
        <v>147</v>
      </c>
      <c r="AQ22" s="51">
        <f t="shared" si="8"/>
        <v>3080</v>
      </c>
    </row>
    <row r="23" spans="1:43" ht="13.5">
      <c r="A23" s="26" t="s">
        <v>196</v>
      </c>
      <c r="B23" s="49" t="s">
        <v>89</v>
      </c>
      <c r="C23" s="50" t="s">
        <v>90</v>
      </c>
      <c r="D23" s="51">
        <v>12471</v>
      </c>
      <c r="E23" s="51">
        <v>12471</v>
      </c>
      <c r="F23" s="51">
        <f>'ごみ搬入量内訳'!H23</f>
        <v>5090</v>
      </c>
      <c r="G23" s="51">
        <f>'ごみ搬入量内訳'!AG23</f>
        <v>59</v>
      </c>
      <c r="H23" s="51">
        <f>'ごみ搬入量内訳'!AH23</f>
        <v>0</v>
      </c>
      <c r="I23" s="51">
        <f t="shared" si="0"/>
        <v>5149</v>
      </c>
      <c r="J23" s="51">
        <f t="shared" si="1"/>
        <v>1131.1722648599546</v>
      </c>
      <c r="K23" s="51">
        <f>('ごみ搬入量内訳'!E23+'ごみ搬入量内訳'!AH23)/'ごみ処理概要'!D23/365*1000000</f>
        <v>835.2528551170221</v>
      </c>
      <c r="L23" s="51">
        <f>'ごみ搬入量内訳'!F23/'ごみ処理概要'!D23/365*1000000</f>
        <v>295.9194097429324</v>
      </c>
      <c r="M23" s="51">
        <f>'資源化量内訳'!BP23</f>
        <v>0</v>
      </c>
      <c r="N23" s="51">
        <f>'ごみ処理量内訳'!E23</f>
        <v>4164</v>
      </c>
      <c r="O23" s="51">
        <f>'ごみ処理量内訳'!L23</f>
        <v>35</v>
      </c>
      <c r="P23" s="51">
        <f t="shared" si="2"/>
        <v>888</v>
      </c>
      <c r="Q23" s="51">
        <f>'ごみ処理量内訳'!G23</f>
        <v>168</v>
      </c>
      <c r="R23" s="51">
        <f>'ごみ処理量内訳'!H23</f>
        <v>720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0</v>
      </c>
      <c r="W23" s="51">
        <f>'資源化量内訳'!M23</f>
        <v>0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5087</v>
      </c>
      <c r="AE23" s="52">
        <f t="shared" si="5"/>
        <v>99.31197169254963</v>
      </c>
      <c r="AF23" s="51">
        <f>'資源化量内訳'!AB23</f>
        <v>0</v>
      </c>
      <c r="AG23" s="51">
        <f>'資源化量内訳'!AJ23</f>
        <v>101</v>
      </c>
      <c r="AH23" s="51">
        <f>'資源化量内訳'!AR23</f>
        <v>720</v>
      </c>
      <c r="AI23" s="51">
        <f>'資源化量内訳'!AZ23</f>
        <v>0</v>
      </c>
      <c r="AJ23" s="51">
        <f>'資源化量内訳'!BH23</f>
        <v>0</v>
      </c>
      <c r="AK23" s="51" t="s">
        <v>209</v>
      </c>
      <c r="AL23" s="51">
        <f t="shared" si="6"/>
        <v>821</v>
      </c>
      <c r="AM23" s="52">
        <f t="shared" si="7"/>
        <v>16.13917829762139</v>
      </c>
      <c r="AN23" s="51">
        <f>'ごみ処理量内訳'!AC23</f>
        <v>35</v>
      </c>
      <c r="AO23" s="51">
        <f>'ごみ処理量内訳'!AD23</f>
        <v>593</v>
      </c>
      <c r="AP23" s="51">
        <f>'ごみ処理量内訳'!AE23</f>
        <v>0</v>
      </c>
      <c r="AQ23" s="51">
        <f t="shared" si="8"/>
        <v>628</v>
      </c>
    </row>
    <row r="24" spans="1:43" ht="13.5">
      <c r="A24" s="26" t="s">
        <v>196</v>
      </c>
      <c r="B24" s="49" t="s">
        <v>91</v>
      </c>
      <c r="C24" s="50" t="s">
        <v>92</v>
      </c>
      <c r="D24" s="51">
        <v>12385</v>
      </c>
      <c r="E24" s="51">
        <v>12385</v>
      </c>
      <c r="F24" s="51">
        <f>'ごみ搬入量内訳'!H24</f>
        <v>3783</v>
      </c>
      <c r="G24" s="51">
        <f>'ごみ搬入量内訳'!AG24</f>
        <v>390</v>
      </c>
      <c r="H24" s="51">
        <f>'ごみ搬入量内訳'!AH24</f>
        <v>0</v>
      </c>
      <c r="I24" s="51">
        <f aca="true" t="shared" si="9" ref="I24:I87">SUM(F24:H24)</f>
        <v>4173</v>
      </c>
      <c r="J24" s="51">
        <f aca="true" t="shared" si="10" ref="J24:J87">I24/D24/365*1000000</f>
        <v>923.1228673660693</v>
      </c>
      <c r="K24" s="51">
        <f>('ごみ搬入量内訳'!E24+'ごみ搬入量内訳'!AH24)/'ごみ処理概要'!D24/365*1000000</f>
        <v>764.2917581475604</v>
      </c>
      <c r="L24" s="51">
        <f>'ごみ搬入量内訳'!F24/'ごみ処理概要'!D24/365*1000000</f>
        <v>158.83110921850889</v>
      </c>
      <c r="M24" s="51">
        <f>'資源化量内訳'!BP24</f>
        <v>340</v>
      </c>
      <c r="N24" s="51">
        <f>'ごみ処理量内訳'!E24</f>
        <v>2475</v>
      </c>
      <c r="O24" s="51">
        <f>'ごみ処理量内訳'!L24</f>
        <v>1210</v>
      </c>
      <c r="P24" s="51">
        <f aca="true" t="shared" si="11" ref="P24:P87">SUM(Q24:U24)</f>
        <v>564</v>
      </c>
      <c r="Q24" s="51">
        <f>'ごみ処理量内訳'!G24</f>
        <v>206</v>
      </c>
      <c r="R24" s="51">
        <f>'ごみ処理量内訳'!H24</f>
        <v>354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4</v>
      </c>
      <c r="V24" s="51">
        <f aca="true" t="shared" si="12" ref="V24:V87">SUM(W24:AC24)</f>
        <v>0</v>
      </c>
      <c r="W24" s="51">
        <f>'資源化量内訳'!M24</f>
        <v>0</v>
      </c>
      <c r="X24" s="51">
        <f>'資源化量内訳'!N24</f>
        <v>0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aca="true" t="shared" si="13" ref="AD24:AD87">N24+O24+P24+V24</f>
        <v>4249</v>
      </c>
      <c r="AE24" s="52">
        <f aca="true" t="shared" si="14" ref="AE24:AE87">(N24+P24+V24)/AD24*100</f>
        <v>71.52271122617087</v>
      </c>
      <c r="AF24" s="51">
        <f>'資源化量内訳'!AB24</f>
        <v>0</v>
      </c>
      <c r="AG24" s="51">
        <f>'資源化量内訳'!AJ24</f>
        <v>75</v>
      </c>
      <c r="AH24" s="51">
        <f>'資源化量内訳'!AR24</f>
        <v>268</v>
      </c>
      <c r="AI24" s="51">
        <f>'資源化量内訳'!AZ24</f>
        <v>0</v>
      </c>
      <c r="AJ24" s="51">
        <f>'資源化量内訳'!BH24</f>
        <v>0</v>
      </c>
      <c r="AK24" s="51" t="s">
        <v>209</v>
      </c>
      <c r="AL24" s="51">
        <f aca="true" t="shared" si="15" ref="AL24:AL87">SUM(AF24:AJ24)</f>
        <v>343</v>
      </c>
      <c r="AM24" s="52">
        <f aca="true" t="shared" si="16" ref="AM24:AM87">(V24+AL24+M24)/(M24+AD24)*100</f>
        <v>14.883416866419699</v>
      </c>
      <c r="AN24" s="51">
        <f>'ごみ処理量内訳'!AC24</f>
        <v>1210</v>
      </c>
      <c r="AO24" s="51">
        <f>'ごみ処理量内訳'!AD24</f>
        <v>326</v>
      </c>
      <c r="AP24" s="51">
        <f>'ごみ処理量内訳'!AE24</f>
        <v>131</v>
      </c>
      <c r="AQ24" s="51">
        <f aca="true" t="shared" si="17" ref="AQ24:AQ87">SUM(AN24:AP24)</f>
        <v>1667</v>
      </c>
    </row>
    <row r="25" spans="1:43" ht="13.5">
      <c r="A25" s="26" t="s">
        <v>196</v>
      </c>
      <c r="B25" s="49" t="s">
        <v>93</v>
      </c>
      <c r="C25" s="50" t="s">
        <v>94</v>
      </c>
      <c r="D25" s="51">
        <v>15534</v>
      </c>
      <c r="E25" s="51">
        <v>15534</v>
      </c>
      <c r="F25" s="51">
        <f>'ごみ搬入量内訳'!H25</f>
        <v>4197</v>
      </c>
      <c r="G25" s="51">
        <f>'ごみ搬入量内訳'!AG25</f>
        <v>449</v>
      </c>
      <c r="H25" s="51">
        <f>'ごみ搬入量内訳'!AH25</f>
        <v>0</v>
      </c>
      <c r="I25" s="51">
        <f t="shared" si="9"/>
        <v>4646</v>
      </c>
      <c r="J25" s="51">
        <f t="shared" si="10"/>
        <v>819.4133592949447</v>
      </c>
      <c r="K25" s="51">
        <f>('ごみ搬入量内訳'!E25+'ごみ搬入量内訳'!AH25)/'ごみ処理概要'!D25/365*1000000</f>
        <v>819.4133592949447</v>
      </c>
      <c r="L25" s="51">
        <f>'ごみ搬入量内訳'!F25/'ごみ処理概要'!D25/365*1000000</f>
        <v>0</v>
      </c>
      <c r="M25" s="51">
        <f>'資源化量内訳'!BP25</f>
        <v>0</v>
      </c>
      <c r="N25" s="51">
        <f>'ごみ処理量内訳'!E25</f>
        <v>3327</v>
      </c>
      <c r="O25" s="51">
        <f>'ごみ処理量内訳'!L25</f>
        <v>109</v>
      </c>
      <c r="P25" s="51">
        <f t="shared" si="11"/>
        <v>1066</v>
      </c>
      <c r="Q25" s="51">
        <f>'ごみ処理量内訳'!G25</f>
        <v>0</v>
      </c>
      <c r="R25" s="51">
        <f>'ごみ処理量内訳'!H25</f>
        <v>1066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12"/>
        <v>0</v>
      </c>
      <c r="W25" s="51">
        <f>'資源化量内訳'!M25</f>
        <v>0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13"/>
        <v>4502</v>
      </c>
      <c r="AE25" s="52">
        <f t="shared" si="14"/>
        <v>97.57885384273656</v>
      </c>
      <c r="AF25" s="51">
        <f>'資源化量内訳'!AB25</f>
        <v>0</v>
      </c>
      <c r="AG25" s="51">
        <f>'資源化量内訳'!AJ25</f>
        <v>0</v>
      </c>
      <c r="AH25" s="51">
        <f>'資源化量内訳'!AR25</f>
        <v>1066</v>
      </c>
      <c r="AI25" s="51">
        <f>'資源化量内訳'!AZ25</f>
        <v>0</v>
      </c>
      <c r="AJ25" s="51">
        <f>'資源化量内訳'!BH25</f>
        <v>0</v>
      </c>
      <c r="AK25" s="51" t="s">
        <v>209</v>
      </c>
      <c r="AL25" s="51">
        <f t="shared" si="15"/>
        <v>1066</v>
      </c>
      <c r="AM25" s="52">
        <f t="shared" si="16"/>
        <v>23.678365171035097</v>
      </c>
      <c r="AN25" s="51">
        <f>'ごみ処理量内訳'!AC25</f>
        <v>109</v>
      </c>
      <c r="AO25" s="51">
        <f>'ごみ処理量内訳'!AD25</f>
        <v>501</v>
      </c>
      <c r="AP25" s="51">
        <f>'ごみ処理量内訳'!AE25</f>
        <v>0</v>
      </c>
      <c r="AQ25" s="51">
        <f t="shared" si="17"/>
        <v>610</v>
      </c>
    </row>
    <row r="26" spans="1:43" ht="13.5">
      <c r="A26" s="26" t="s">
        <v>196</v>
      </c>
      <c r="B26" s="49" t="s">
        <v>95</v>
      </c>
      <c r="C26" s="50" t="s">
        <v>96</v>
      </c>
      <c r="D26" s="51">
        <v>8057</v>
      </c>
      <c r="E26" s="51">
        <v>8057</v>
      </c>
      <c r="F26" s="51">
        <f>'ごみ搬入量内訳'!H26</f>
        <v>2240</v>
      </c>
      <c r="G26" s="51">
        <f>'ごみ搬入量内訳'!AG26</f>
        <v>92</v>
      </c>
      <c r="H26" s="51">
        <f>'ごみ搬入量内訳'!AH26</f>
        <v>0</v>
      </c>
      <c r="I26" s="51">
        <f t="shared" si="9"/>
        <v>2332</v>
      </c>
      <c r="J26" s="51">
        <f t="shared" si="10"/>
        <v>792.9801533933735</v>
      </c>
      <c r="K26" s="51">
        <f>('ごみ搬入量内訳'!E26+'ごみ搬入量内訳'!AH26)/'ごみ処理概要'!D26/365*1000000</f>
        <v>792.9801533933735</v>
      </c>
      <c r="L26" s="51">
        <f>'ごみ搬入量内訳'!F26/'ごみ処理概要'!D26/365*1000000</f>
        <v>0</v>
      </c>
      <c r="M26" s="51">
        <f>'資源化量内訳'!BP26</f>
        <v>0</v>
      </c>
      <c r="N26" s="51">
        <f>'ごみ処理量内訳'!E26</f>
        <v>1779</v>
      </c>
      <c r="O26" s="51">
        <f>'ごみ処理量内訳'!L26</f>
        <v>54</v>
      </c>
      <c r="P26" s="51">
        <f t="shared" si="11"/>
        <v>179</v>
      </c>
      <c r="Q26" s="51">
        <f>'ごみ処理量内訳'!G26</f>
        <v>0</v>
      </c>
      <c r="R26" s="51">
        <f>'ごみ処理量内訳'!H26</f>
        <v>179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12"/>
        <v>242</v>
      </c>
      <c r="W26" s="51">
        <f>'資源化量内訳'!M26</f>
        <v>238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4</v>
      </c>
      <c r="AD26" s="51">
        <f t="shared" si="13"/>
        <v>2254</v>
      </c>
      <c r="AE26" s="52">
        <f t="shared" si="14"/>
        <v>97.60425909494232</v>
      </c>
      <c r="AF26" s="51">
        <f>'資源化量内訳'!AB26</f>
        <v>0</v>
      </c>
      <c r="AG26" s="51">
        <f>'資源化量内訳'!AJ26</f>
        <v>0</v>
      </c>
      <c r="AH26" s="51">
        <f>'資源化量内訳'!AR26</f>
        <v>179</v>
      </c>
      <c r="AI26" s="51">
        <f>'資源化量内訳'!AZ26</f>
        <v>0</v>
      </c>
      <c r="AJ26" s="51">
        <f>'資源化量内訳'!BH26</f>
        <v>0</v>
      </c>
      <c r="AK26" s="51" t="s">
        <v>209</v>
      </c>
      <c r="AL26" s="51">
        <f t="shared" si="15"/>
        <v>179</v>
      </c>
      <c r="AM26" s="52">
        <f t="shared" si="16"/>
        <v>18.67790594498669</v>
      </c>
      <c r="AN26" s="51">
        <f>'ごみ処理量内訳'!AC26</f>
        <v>54</v>
      </c>
      <c r="AO26" s="51">
        <f>'ごみ処理量内訳'!AD26</f>
        <v>272</v>
      </c>
      <c r="AP26" s="51">
        <f>'ごみ処理量内訳'!AE26</f>
        <v>0</v>
      </c>
      <c r="AQ26" s="51">
        <f t="shared" si="17"/>
        <v>326</v>
      </c>
    </row>
    <row r="27" spans="1:43" ht="13.5">
      <c r="A27" s="26" t="s">
        <v>196</v>
      </c>
      <c r="B27" s="49" t="s">
        <v>97</v>
      </c>
      <c r="C27" s="50" t="s">
        <v>98</v>
      </c>
      <c r="D27" s="51">
        <v>2284</v>
      </c>
      <c r="E27" s="51">
        <v>2284</v>
      </c>
      <c r="F27" s="51">
        <f>'ごみ搬入量内訳'!H27</f>
        <v>674</v>
      </c>
      <c r="G27" s="51">
        <f>'ごみ搬入量内訳'!AG27</f>
        <v>7</v>
      </c>
      <c r="H27" s="51">
        <f>'ごみ搬入量内訳'!AH27</f>
        <v>0</v>
      </c>
      <c r="I27" s="51">
        <f t="shared" si="9"/>
        <v>681</v>
      </c>
      <c r="J27" s="51">
        <f t="shared" si="10"/>
        <v>816.879783125015</v>
      </c>
      <c r="K27" s="51">
        <f>('ごみ搬入量内訳'!E27+'ごみ搬入量内訳'!AH27)/'ごみ処理概要'!D27/365*1000000</f>
        <v>816.879783125015</v>
      </c>
      <c r="L27" s="51">
        <f>'ごみ搬入量内訳'!F27/'ごみ処理概要'!D27/365*1000000</f>
        <v>0</v>
      </c>
      <c r="M27" s="51">
        <f>'資源化量内訳'!BP27</f>
        <v>0</v>
      </c>
      <c r="N27" s="51">
        <f>'ごみ処理量内訳'!E27</f>
        <v>533</v>
      </c>
      <c r="O27" s="51">
        <f>'ごみ処理量内訳'!L27</f>
        <v>36</v>
      </c>
      <c r="P27" s="51">
        <f t="shared" si="11"/>
        <v>124</v>
      </c>
      <c r="Q27" s="51">
        <f>'ごみ処理量内訳'!G27</f>
        <v>0</v>
      </c>
      <c r="R27" s="51">
        <f>'ごみ処理量内訳'!H27</f>
        <v>124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12"/>
        <v>0</v>
      </c>
      <c r="W27" s="51">
        <f>'資源化量内訳'!M27</f>
        <v>0</v>
      </c>
      <c r="X27" s="51">
        <f>'資源化量内訳'!N27</f>
        <v>0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13"/>
        <v>693</v>
      </c>
      <c r="AE27" s="52">
        <f t="shared" si="14"/>
        <v>94.8051948051948</v>
      </c>
      <c r="AF27" s="51">
        <f>'資源化量内訳'!AB27</f>
        <v>0</v>
      </c>
      <c r="AG27" s="51">
        <f>'資源化量内訳'!AJ27</f>
        <v>0</v>
      </c>
      <c r="AH27" s="51">
        <f>'資源化量内訳'!AR27</f>
        <v>92</v>
      </c>
      <c r="AI27" s="51">
        <f>'資源化量内訳'!AZ27</f>
        <v>0</v>
      </c>
      <c r="AJ27" s="51">
        <f>'資源化量内訳'!BH27</f>
        <v>0</v>
      </c>
      <c r="AK27" s="51" t="s">
        <v>209</v>
      </c>
      <c r="AL27" s="51">
        <f t="shared" si="15"/>
        <v>92</v>
      </c>
      <c r="AM27" s="52">
        <f t="shared" si="16"/>
        <v>13.275613275613276</v>
      </c>
      <c r="AN27" s="51">
        <f>'ごみ処理量内訳'!AC27</f>
        <v>36</v>
      </c>
      <c r="AO27" s="51">
        <f>'ごみ処理量内訳'!AD27</f>
        <v>81</v>
      </c>
      <c r="AP27" s="51">
        <f>'ごみ処理量内訳'!AE27</f>
        <v>0</v>
      </c>
      <c r="AQ27" s="51">
        <f t="shared" si="17"/>
        <v>117</v>
      </c>
    </row>
    <row r="28" spans="1:43" ht="13.5">
      <c r="A28" s="26" t="s">
        <v>196</v>
      </c>
      <c r="B28" s="49" t="s">
        <v>99</v>
      </c>
      <c r="C28" s="50" t="s">
        <v>100</v>
      </c>
      <c r="D28" s="51">
        <v>2835</v>
      </c>
      <c r="E28" s="51">
        <v>2835</v>
      </c>
      <c r="F28" s="51">
        <f>'ごみ搬入量内訳'!H28</f>
        <v>728</v>
      </c>
      <c r="G28" s="51">
        <f>'ごみ搬入量内訳'!AG28</f>
        <v>8</v>
      </c>
      <c r="H28" s="51">
        <f>'ごみ搬入量内訳'!AH28</f>
        <v>0</v>
      </c>
      <c r="I28" s="51">
        <f t="shared" si="9"/>
        <v>736</v>
      </c>
      <c r="J28" s="51">
        <f t="shared" si="10"/>
        <v>711.2657340967843</v>
      </c>
      <c r="K28" s="51">
        <f>('ごみ搬入量内訳'!E28+'ごみ搬入量内訳'!AH28)/'ごみ処理概要'!D28/365*1000000</f>
        <v>711.2657340967843</v>
      </c>
      <c r="L28" s="51">
        <f>'ごみ搬入量内訳'!F28/'ごみ処理概要'!D28/365*1000000</f>
        <v>0</v>
      </c>
      <c r="M28" s="51">
        <f>'資源化量内訳'!BP28</f>
        <v>0</v>
      </c>
      <c r="N28" s="51">
        <f>'ごみ処理量内訳'!E28</f>
        <v>546</v>
      </c>
      <c r="O28" s="51">
        <f>'ごみ処理量内訳'!L28</f>
        <v>40</v>
      </c>
      <c r="P28" s="51">
        <f t="shared" si="11"/>
        <v>150</v>
      </c>
      <c r="Q28" s="51">
        <f>'ごみ処理量内訳'!G28</f>
        <v>0</v>
      </c>
      <c r="R28" s="51">
        <f>'ごみ処理量内訳'!H28</f>
        <v>150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12"/>
        <v>0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13"/>
        <v>736</v>
      </c>
      <c r="AE28" s="52">
        <f t="shared" si="14"/>
        <v>94.56521739130434</v>
      </c>
      <c r="AF28" s="51">
        <f>'資源化量内訳'!AB28</f>
        <v>0</v>
      </c>
      <c r="AG28" s="51">
        <f>'資源化量内訳'!AJ28</f>
        <v>0</v>
      </c>
      <c r="AH28" s="51">
        <f>'資源化量内訳'!AR28</f>
        <v>120</v>
      </c>
      <c r="AI28" s="51">
        <f>'資源化量内訳'!AZ28</f>
        <v>0</v>
      </c>
      <c r="AJ28" s="51">
        <f>'資源化量内訳'!BH28</f>
        <v>0</v>
      </c>
      <c r="AK28" s="51" t="s">
        <v>209</v>
      </c>
      <c r="AL28" s="51">
        <f t="shared" si="15"/>
        <v>120</v>
      </c>
      <c r="AM28" s="52">
        <f t="shared" si="16"/>
        <v>16.304347826086957</v>
      </c>
      <c r="AN28" s="51">
        <f>'ごみ処理量内訳'!AC28</f>
        <v>40</v>
      </c>
      <c r="AO28" s="51">
        <f>'ごみ処理量内訳'!AD28</f>
        <v>87</v>
      </c>
      <c r="AP28" s="51">
        <f>'ごみ処理量内訳'!AE28</f>
        <v>0</v>
      </c>
      <c r="AQ28" s="51">
        <f t="shared" si="17"/>
        <v>127</v>
      </c>
    </row>
    <row r="29" spans="1:43" ht="13.5">
      <c r="A29" s="26" t="s">
        <v>196</v>
      </c>
      <c r="B29" s="49" t="s">
        <v>101</v>
      </c>
      <c r="C29" s="50" t="s">
        <v>191</v>
      </c>
      <c r="D29" s="51">
        <v>26381</v>
      </c>
      <c r="E29" s="51">
        <v>26381</v>
      </c>
      <c r="F29" s="51">
        <f>'ごみ搬入量内訳'!H29</f>
        <v>10111</v>
      </c>
      <c r="G29" s="51">
        <f>'ごみ搬入量内訳'!AG29</f>
        <v>770</v>
      </c>
      <c r="H29" s="51">
        <f>'ごみ搬入量内訳'!AH29</f>
        <v>0</v>
      </c>
      <c r="I29" s="51">
        <f t="shared" si="9"/>
        <v>10881</v>
      </c>
      <c r="J29" s="51">
        <f t="shared" si="10"/>
        <v>1130.0162580686704</v>
      </c>
      <c r="K29" s="51">
        <f>('ごみ搬入量内訳'!E29+'ごみ搬入量内訳'!AH29)/'ごみ処理概要'!D29/365*1000000</f>
        <v>870.2817978692635</v>
      </c>
      <c r="L29" s="51">
        <f>'ごみ搬入量内訳'!F29/'ごみ処理概要'!D29/365*1000000</f>
        <v>259.73446019940667</v>
      </c>
      <c r="M29" s="51">
        <f>'資源化量内訳'!BP29</f>
        <v>976</v>
      </c>
      <c r="N29" s="51">
        <f>'ごみ処理量内訳'!E29</f>
        <v>7595</v>
      </c>
      <c r="O29" s="51">
        <f>'ごみ処理量内訳'!L29</f>
        <v>1523</v>
      </c>
      <c r="P29" s="51">
        <f t="shared" si="11"/>
        <v>1753</v>
      </c>
      <c r="Q29" s="51">
        <f>'ごみ処理量内訳'!G29</f>
        <v>457</v>
      </c>
      <c r="R29" s="51">
        <f>'ごみ処理量内訳'!H29</f>
        <v>1296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12"/>
        <v>434</v>
      </c>
      <c r="W29" s="51">
        <f>'資源化量内訳'!M29</f>
        <v>434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13"/>
        <v>11305</v>
      </c>
      <c r="AE29" s="52">
        <f t="shared" si="14"/>
        <v>86.5280849181778</v>
      </c>
      <c r="AF29" s="51">
        <f>'資源化量内訳'!AB29</f>
        <v>0</v>
      </c>
      <c r="AG29" s="51">
        <f>'資源化量内訳'!AJ29</f>
        <v>252</v>
      </c>
      <c r="AH29" s="51">
        <f>'資源化量内訳'!AR29</f>
        <v>398</v>
      </c>
      <c r="AI29" s="51">
        <f>'資源化量内訳'!AZ29</f>
        <v>0</v>
      </c>
      <c r="AJ29" s="51">
        <f>'資源化量内訳'!BH29</f>
        <v>0</v>
      </c>
      <c r="AK29" s="51" t="s">
        <v>209</v>
      </c>
      <c r="AL29" s="51">
        <f t="shared" si="15"/>
        <v>650</v>
      </c>
      <c r="AM29" s="52">
        <f t="shared" si="16"/>
        <v>16.773878348668674</v>
      </c>
      <c r="AN29" s="51">
        <f>'ごみ処理量内訳'!AC29</f>
        <v>1523</v>
      </c>
      <c r="AO29" s="51">
        <f>'ごみ処理量内訳'!AD29</f>
        <v>659</v>
      </c>
      <c r="AP29" s="51">
        <f>'ごみ処理量内訳'!AE29</f>
        <v>328</v>
      </c>
      <c r="AQ29" s="51">
        <f t="shared" si="17"/>
        <v>2510</v>
      </c>
    </row>
    <row r="30" spans="1:43" ht="13.5">
      <c r="A30" s="26" t="s">
        <v>196</v>
      </c>
      <c r="B30" s="49" t="s">
        <v>102</v>
      </c>
      <c r="C30" s="50" t="s">
        <v>104</v>
      </c>
      <c r="D30" s="51">
        <v>8117</v>
      </c>
      <c r="E30" s="51">
        <v>7470</v>
      </c>
      <c r="F30" s="51">
        <f>'ごみ搬入量内訳'!H30</f>
        <v>1333</v>
      </c>
      <c r="G30" s="51">
        <f>'ごみ搬入量内訳'!AG30</f>
        <v>16</v>
      </c>
      <c r="H30" s="51">
        <f>'ごみ搬入量内訳'!AH30</f>
        <v>110</v>
      </c>
      <c r="I30" s="51">
        <f t="shared" si="9"/>
        <v>1459</v>
      </c>
      <c r="J30" s="51">
        <f t="shared" si="10"/>
        <v>492.45537439603333</v>
      </c>
      <c r="K30" s="51">
        <f>('ごみ搬入量内訳'!E30+'ごみ搬入量内訳'!AH30)/'ごみ処理概要'!D30/365*1000000</f>
        <v>341.5797387860081</v>
      </c>
      <c r="L30" s="51">
        <f>'ごみ搬入量内訳'!F30/'ごみ処理概要'!D30/365*1000000</f>
        <v>150.8756356100253</v>
      </c>
      <c r="M30" s="51">
        <f>'資源化量内訳'!BP30</f>
        <v>0</v>
      </c>
      <c r="N30" s="51">
        <f>'ごみ処理量内訳'!E30</f>
        <v>1017</v>
      </c>
      <c r="O30" s="51">
        <f>'ごみ処理量内訳'!L30</f>
        <v>0</v>
      </c>
      <c r="P30" s="51">
        <f t="shared" si="11"/>
        <v>220</v>
      </c>
      <c r="Q30" s="51">
        <f>'ごみ処理量内訳'!G30</f>
        <v>82</v>
      </c>
      <c r="R30" s="51">
        <f>'ごみ処理量内訳'!H30</f>
        <v>138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12"/>
        <v>107</v>
      </c>
      <c r="W30" s="51">
        <f>'資源化量内訳'!M30</f>
        <v>0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105</v>
      </c>
      <c r="AB30" s="51">
        <f>'資源化量内訳'!R30</f>
        <v>0</v>
      </c>
      <c r="AC30" s="51">
        <f>'資源化量内訳'!S30</f>
        <v>2</v>
      </c>
      <c r="AD30" s="51">
        <f t="shared" si="13"/>
        <v>1344</v>
      </c>
      <c r="AE30" s="52">
        <f t="shared" si="14"/>
        <v>100</v>
      </c>
      <c r="AF30" s="51">
        <f>'資源化量内訳'!AB30</f>
        <v>0</v>
      </c>
      <c r="AG30" s="51">
        <f>'資源化量内訳'!AJ30</f>
        <v>72</v>
      </c>
      <c r="AH30" s="51">
        <f>'資源化量内訳'!AR30</f>
        <v>126</v>
      </c>
      <c r="AI30" s="51">
        <f>'資源化量内訳'!AZ30</f>
        <v>0</v>
      </c>
      <c r="AJ30" s="51">
        <f>'資源化量内訳'!BH30</f>
        <v>0</v>
      </c>
      <c r="AK30" s="51" t="s">
        <v>209</v>
      </c>
      <c r="AL30" s="51">
        <f t="shared" si="15"/>
        <v>198</v>
      </c>
      <c r="AM30" s="52">
        <f t="shared" si="16"/>
        <v>22.69345238095238</v>
      </c>
      <c r="AN30" s="51">
        <f>'ごみ処理量内訳'!AC30</f>
        <v>0</v>
      </c>
      <c r="AO30" s="51">
        <f>'ごみ処理量内訳'!AD30</f>
        <v>200</v>
      </c>
      <c r="AP30" s="51">
        <f>'ごみ処理量内訳'!AE30</f>
        <v>12</v>
      </c>
      <c r="AQ30" s="51">
        <f t="shared" si="17"/>
        <v>212</v>
      </c>
    </row>
    <row r="31" spans="1:43" ht="13.5">
      <c r="A31" s="26" t="s">
        <v>196</v>
      </c>
      <c r="B31" s="49" t="s">
        <v>105</v>
      </c>
      <c r="C31" s="50" t="s">
        <v>193</v>
      </c>
      <c r="D31" s="51">
        <v>12919</v>
      </c>
      <c r="E31" s="51">
        <v>12419</v>
      </c>
      <c r="F31" s="51">
        <f>'ごみ搬入量内訳'!H31</f>
        <v>3224</v>
      </c>
      <c r="G31" s="51">
        <f>'ごみ搬入量内訳'!AG31</f>
        <v>491</v>
      </c>
      <c r="H31" s="51">
        <f>'ごみ搬入量内訳'!AH31</f>
        <v>147</v>
      </c>
      <c r="I31" s="51">
        <f t="shared" si="9"/>
        <v>3862</v>
      </c>
      <c r="J31" s="51">
        <f t="shared" si="10"/>
        <v>819.0124559027958</v>
      </c>
      <c r="K31" s="51">
        <f>('ごみ搬入量内訳'!E31+'ごみ搬入量内訳'!AH31)/'ごみ処理概要'!D31/365*1000000</f>
        <v>477.15640232555427</v>
      </c>
      <c r="L31" s="51">
        <f>'ごみ搬入量内訳'!F31/'ごみ処理概要'!D31/365*1000000</f>
        <v>341.8560535772416</v>
      </c>
      <c r="M31" s="51">
        <f>'資源化量内訳'!BP31</f>
        <v>32</v>
      </c>
      <c r="N31" s="51">
        <f>'ごみ処理量内訳'!E31</f>
        <v>2820</v>
      </c>
      <c r="O31" s="51">
        <f>'ごみ処理量内訳'!L31</f>
        <v>134</v>
      </c>
      <c r="P31" s="51">
        <f t="shared" si="11"/>
        <v>760</v>
      </c>
      <c r="Q31" s="51">
        <f>'ごみ処理量内訳'!G31</f>
        <v>128</v>
      </c>
      <c r="R31" s="51">
        <f>'ごみ処理量内訳'!H31</f>
        <v>632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12"/>
        <v>0</v>
      </c>
      <c r="W31" s="51">
        <f>'資源化量内訳'!M31</f>
        <v>0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0</v>
      </c>
      <c r="AD31" s="51">
        <f t="shared" si="13"/>
        <v>3714</v>
      </c>
      <c r="AE31" s="52">
        <f t="shared" si="14"/>
        <v>96.39203015616586</v>
      </c>
      <c r="AF31" s="51">
        <f>'資源化量内訳'!AB31</f>
        <v>353</v>
      </c>
      <c r="AG31" s="51">
        <f>'資源化量内訳'!AJ31</f>
        <v>119</v>
      </c>
      <c r="AH31" s="51">
        <f>'資源化量内訳'!AR31</f>
        <v>198</v>
      </c>
      <c r="AI31" s="51">
        <f>'資源化量内訳'!AZ31</f>
        <v>0</v>
      </c>
      <c r="AJ31" s="51">
        <f>'資源化量内訳'!BH31</f>
        <v>0</v>
      </c>
      <c r="AK31" s="51" t="s">
        <v>209</v>
      </c>
      <c r="AL31" s="51">
        <f t="shared" si="15"/>
        <v>670</v>
      </c>
      <c r="AM31" s="52">
        <f t="shared" si="16"/>
        <v>18.739989321943405</v>
      </c>
      <c r="AN31" s="51">
        <f>'ごみ処理量内訳'!AC31</f>
        <v>134</v>
      </c>
      <c r="AO31" s="51">
        <f>'ごみ処理量内訳'!AD31</f>
        <v>274</v>
      </c>
      <c r="AP31" s="51">
        <f>'ごみ処理量内訳'!AE31</f>
        <v>0</v>
      </c>
      <c r="AQ31" s="51">
        <f t="shared" si="17"/>
        <v>408</v>
      </c>
    </row>
    <row r="32" spans="1:43" ht="13.5">
      <c r="A32" s="26" t="s">
        <v>196</v>
      </c>
      <c r="B32" s="49" t="s">
        <v>106</v>
      </c>
      <c r="C32" s="50" t="s">
        <v>107</v>
      </c>
      <c r="D32" s="51">
        <v>853</v>
      </c>
      <c r="E32" s="51">
        <v>681</v>
      </c>
      <c r="F32" s="51">
        <f>'ごみ搬入量内訳'!H32</f>
        <v>239</v>
      </c>
      <c r="G32" s="51">
        <f>'ごみ搬入量内訳'!AG32</f>
        <v>3</v>
      </c>
      <c r="H32" s="51">
        <f>'ごみ搬入量内訳'!AH32</f>
        <v>60</v>
      </c>
      <c r="I32" s="51">
        <f t="shared" si="9"/>
        <v>302</v>
      </c>
      <c r="J32" s="51">
        <f t="shared" si="10"/>
        <v>969.9850647994989</v>
      </c>
      <c r="K32" s="51">
        <f>('ごみ搬入量内訳'!E32+'ごみ搬入量内訳'!AH32)/'ごみ処理概要'!D32/365*1000000</f>
        <v>404.6957555123737</v>
      </c>
      <c r="L32" s="51">
        <f>'ごみ搬入量内訳'!F32/'ごみ処理概要'!D32/365*1000000</f>
        <v>565.2893092871253</v>
      </c>
      <c r="M32" s="51">
        <f>'資源化量内訳'!BP32</f>
        <v>0</v>
      </c>
      <c r="N32" s="51">
        <f>'ごみ処理量内訳'!E32</f>
        <v>171</v>
      </c>
      <c r="O32" s="51">
        <f>'ごみ処理量内訳'!L32</f>
        <v>0</v>
      </c>
      <c r="P32" s="51">
        <f t="shared" si="11"/>
        <v>56</v>
      </c>
      <c r="Q32" s="51">
        <f>'ごみ処理量内訳'!G32</f>
        <v>6</v>
      </c>
      <c r="R32" s="51">
        <f>'ごみ処理量内訳'!H32</f>
        <v>50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12"/>
        <v>14</v>
      </c>
      <c r="W32" s="51">
        <f>'資源化量内訳'!M32</f>
        <v>0</v>
      </c>
      <c r="X32" s="51">
        <f>'資源化量内訳'!N32</f>
        <v>0</v>
      </c>
      <c r="Y32" s="51">
        <f>'資源化量内訳'!O32</f>
        <v>0</v>
      </c>
      <c r="Z32" s="51">
        <f>'資源化量内訳'!P32</f>
        <v>13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1</v>
      </c>
      <c r="AD32" s="51">
        <f t="shared" si="13"/>
        <v>241</v>
      </c>
      <c r="AE32" s="52">
        <f t="shared" si="14"/>
        <v>100</v>
      </c>
      <c r="AF32" s="51">
        <f>'資源化量内訳'!AB32</f>
        <v>0</v>
      </c>
      <c r="AG32" s="51">
        <f>'資源化量内訳'!AJ32</f>
        <v>5</v>
      </c>
      <c r="AH32" s="51">
        <f>'資源化量内訳'!AR32</f>
        <v>46</v>
      </c>
      <c r="AI32" s="51">
        <f>'資源化量内訳'!AZ32</f>
        <v>0</v>
      </c>
      <c r="AJ32" s="51">
        <f>'資源化量内訳'!BH32</f>
        <v>0</v>
      </c>
      <c r="AK32" s="51" t="s">
        <v>209</v>
      </c>
      <c r="AL32" s="51">
        <f t="shared" si="15"/>
        <v>51</v>
      </c>
      <c r="AM32" s="52">
        <f t="shared" si="16"/>
        <v>26.970954356846473</v>
      </c>
      <c r="AN32" s="51">
        <f>'ごみ処理量内訳'!AC32</f>
        <v>0</v>
      </c>
      <c r="AO32" s="51">
        <f>'ごみ処理量内訳'!AD32</f>
        <v>34</v>
      </c>
      <c r="AP32" s="51">
        <f>'ごみ処理量内訳'!AE32</f>
        <v>4</v>
      </c>
      <c r="AQ32" s="51">
        <f t="shared" si="17"/>
        <v>38</v>
      </c>
    </row>
    <row r="33" spans="1:43" ht="13.5">
      <c r="A33" s="26" t="s">
        <v>196</v>
      </c>
      <c r="B33" s="49" t="s">
        <v>108</v>
      </c>
      <c r="C33" s="50" t="s">
        <v>109</v>
      </c>
      <c r="D33" s="51">
        <v>2216</v>
      </c>
      <c r="E33" s="51">
        <v>2216</v>
      </c>
      <c r="F33" s="51">
        <f>'ごみ搬入量内訳'!H33</f>
        <v>625</v>
      </c>
      <c r="G33" s="51">
        <f>'ごみ搬入量内訳'!AG33</f>
        <v>1547</v>
      </c>
      <c r="H33" s="51">
        <f>'ごみ搬入量内訳'!AH33</f>
        <v>0</v>
      </c>
      <c r="I33" s="51">
        <f t="shared" si="9"/>
        <v>2172</v>
      </c>
      <c r="J33" s="51">
        <f t="shared" si="10"/>
        <v>2685.3271351565204</v>
      </c>
      <c r="K33" s="51">
        <f>('ごみ搬入量内訳'!E33+'ごみ搬入量内訳'!AH33)/'ごみ処理概要'!D33/365*1000000</f>
        <v>772.711537510509</v>
      </c>
      <c r="L33" s="51">
        <f>'ごみ搬入量内訳'!F33/'ごみ処理概要'!D33/365*1000000</f>
        <v>1912.6155976460118</v>
      </c>
      <c r="M33" s="51">
        <f>'資源化量内訳'!BP33</f>
        <v>0</v>
      </c>
      <c r="N33" s="51">
        <f>'ごみ処理量内訳'!E33</f>
        <v>1689</v>
      </c>
      <c r="O33" s="51">
        <f>'ごみ処理量内訳'!L33</f>
        <v>0</v>
      </c>
      <c r="P33" s="51">
        <f t="shared" si="11"/>
        <v>483</v>
      </c>
      <c r="Q33" s="51">
        <f>'ごみ処理量内訳'!G33</f>
        <v>295</v>
      </c>
      <c r="R33" s="51">
        <f>'ごみ処理量内訳'!H33</f>
        <v>188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12"/>
        <v>0</v>
      </c>
      <c r="W33" s="51">
        <f>'資源化量内訳'!M33</f>
        <v>0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13"/>
        <v>2172</v>
      </c>
      <c r="AE33" s="52">
        <f t="shared" si="14"/>
        <v>100</v>
      </c>
      <c r="AF33" s="51">
        <f>'資源化量内訳'!AB33</f>
        <v>0</v>
      </c>
      <c r="AG33" s="51">
        <f>'資源化量内訳'!AJ33</f>
        <v>25</v>
      </c>
      <c r="AH33" s="51">
        <f>'資源化量内訳'!AR33</f>
        <v>159</v>
      </c>
      <c r="AI33" s="51">
        <f>'資源化量内訳'!AZ33</f>
        <v>0</v>
      </c>
      <c r="AJ33" s="51">
        <f>'資源化量内訳'!BH33</f>
        <v>0</v>
      </c>
      <c r="AK33" s="51" t="s">
        <v>209</v>
      </c>
      <c r="AL33" s="51">
        <f t="shared" si="15"/>
        <v>184</v>
      </c>
      <c r="AM33" s="52">
        <f t="shared" si="16"/>
        <v>8.47145488029466</v>
      </c>
      <c r="AN33" s="51">
        <f>'ごみ処理量内訳'!AC33</f>
        <v>0</v>
      </c>
      <c r="AO33" s="51">
        <f>'ごみ処理量内訳'!AD33</f>
        <v>240</v>
      </c>
      <c r="AP33" s="51">
        <f>'ごみ処理量内訳'!AE33</f>
        <v>29</v>
      </c>
      <c r="AQ33" s="51">
        <f t="shared" si="17"/>
        <v>269</v>
      </c>
    </row>
    <row r="34" spans="1:43" ht="13.5">
      <c r="A34" s="26" t="s">
        <v>196</v>
      </c>
      <c r="B34" s="49" t="s">
        <v>110</v>
      </c>
      <c r="C34" s="50" t="s">
        <v>111</v>
      </c>
      <c r="D34" s="51">
        <v>6414</v>
      </c>
      <c r="E34" s="51">
        <v>6414</v>
      </c>
      <c r="F34" s="51">
        <f>'ごみ搬入量内訳'!H34</f>
        <v>1908</v>
      </c>
      <c r="G34" s="51">
        <f>'ごみ搬入量内訳'!AG34</f>
        <v>327</v>
      </c>
      <c r="H34" s="51">
        <f>'ごみ搬入量内訳'!AH34</f>
        <v>0</v>
      </c>
      <c r="I34" s="51">
        <f t="shared" si="9"/>
        <v>2235</v>
      </c>
      <c r="J34" s="51">
        <f t="shared" si="10"/>
        <v>954.6753463100836</v>
      </c>
      <c r="K34" s="51">
        <f>('ごみ搬入量内訳'!E34+'ごみ搬入量内訳'!AH34)/'ごみ処理概要'!D34/365*1000000</f>
        <v>814.9980137627024</v>
      </c>
      <c r="L34" s="51">
        <f>'ごみ搬入量内訳'!F34/'ごみ処理概要'!D34/365*1000000</f>
        <v>139.67733254738135</v>
      </c>
      <c r="M34" s="51">
        <f>'資源化量内訳'!BP34</f>
        <v>139</v>
      </c>
      <c r="N34" s="51">
        <f>'ごみ処理量内訳'!E34</f>
        <v>1152</v>
      </c>
      <c r="O34" s="51">
        <f>'ごみ処理量内訳'!L34</f>
        <v>829</v>
      </c>
      <c r="P34" s="51">
        <f t="shared" si="11"/>
        <v>254</v>
      </c>
      <c r="Q34" s="51">
        <f>'ごみ処理量内訳'!G34</f>
        <v>127</v>
      </c>
      <c r="R34" s="51">
        <f>'ごみ処理量内訳'!H34</f>
        <v>125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2</v>
      </c>
      <c r="V34" s="51">
        <f t="shared" si="12"/>
        <v>0</v>
      </c>
      <c r="W34" s="51">
        <f>'資源化量内訳'!M34</f>
        <v>0</v>
      </c>
      <c r="X34" s="51">
        <f>'資源化量内訳'!N34</f>
        <v>0</v>
      </c>
      <c r="Y34" s="51">
        <f>'資源化量内訳'!O34</f>
        <v>0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0</v>
      </c>
      <c r="AD34" s="51">
        <f t="shared" si="13"/>
        <v>2235</v>
      </c>
      <c r="AE34" s="52">
        <f t="shared" si="14"/>
        <v>62.9082774049217</v>
      </c>
      <c r="AF34" s="51">
        <f>'資源化量内訳'!AB34</f>
        <v>0</v>
      </c>
      <c r="AG34" s="51">
        <f>'資源化量内訳'!AJ34</f>
        <v>46</v>
      </c>
      <c r="AH34" s="51">
        <f>'資源化量内訳'!AR34</f>
        <v>108</v>
      </c>
      <c r="AI34" s="51">
        <f>'資源化量内訳'!AZ34</f>
        <v>0</v>
      </c>
      <c r="AJ34" s="51">
        <f>'資源化量内訳'!BH34</f>
        <v>0</v>
      </c>
      <c r="AK34" s="51" t="s">
        <v>209</v>
      </c>
      <c r="AL34" s="51">
        <f t="shared" si="15"/>
        <v>154</v>
      </c>
      <c r="AM34" s="52">
        <f t="shared" si="16"/>
        <v>12.342038753159224</v>
      </c>
      <c r="AN34" s="51">
        <f>'ごみ処理量内訳'!AC34</f>
        <v>829</v>
      </c>
      <c r="AO34" s="51">
        <f>'ごみ処理量内訳'!AD34</f>
        <v>154</v>
      </c>
      <c r="AP34" s="51">
        <f>'ごみ処理量内訳'!AE34</f>
        <v>44</v>
      </c>
      <c r="AQ34" s="51">
        <f t="shared" si="17"/>
        <v>1027</v>
      </c>
    </row>
    <row r="35" spans="1:43" ht="13.5">
      <c r="A35" s="26" t="s">
        <v>196</v>
      </c>
      <c r="B35" s="49" t="s">
        <v>112</v>
      </c>
      <c r="C35" s="50" t="s">
        <v>113</v>
      </c>
      <c r="D35" s="51">
        <v>4243</v>
      </c>
      <c r="E35" s="51">
        <v>4243</v>
      </c>
      <c r="F35" s="51">
        <f>'ごみ搬入量内訳'!H35</f>
        <v>1371</v>
      </c>
      <c r="G35" s="51">
        <f>'ごみ搬入量内訳'!AG35</f>
        <v>226</v>
      </c>
      <c r="H35" s="51">
        <f>'ごみ搬入量内訳'!AH35</f>
        <v>0</v>
      </c>
      <c r="I35" s="51">
        <f t="shared" si="9"/>
        <v>1597</v>
      </c>
      <c r="J35" s="51">
        <f t="shared" si="10"/>
        <v>1031.190776750748</v>
      </c>
      <c r="K35" s="51">
        <f>('ごみ搬入量内訳'!E35+'ごみ搬入量内訳'!AH35)/'ごみ処理概要'!D35/365*1000000</f>
        <v>885.261462069678</v>
      </c>
      <c r="L35" s="51">
        <f>'ごみ搬入量内訳'!F35/'ごみ処理概要'!D35/365*1000000</f>
        <v>145.9293146810702</v>
      </c>
      <c r="M35" s="51">
        <f>'資源化量内訳'!BP35</f>
        <v>73</v>
      </c>
      <c r="N35" s="51">
        <f>'ごみ処理量内訳'!E35</f>
        <v>813</v>
      </c>
      <c r="O35" s="51">
        <f>'ごみ処理量内訳'!L35</f>
        <v>568</v>
      </c>
      <c r="P35" s="51">
        <f t="shared" si="11"/>
        <v>216</v>
      </c>
      <c r="Q35" s="51">
        <f>'ごみ処理量内訳'!G35</f>
        <v>114</v>
      </c>
      <c r="R35" s="51">
        <f>'ごみ処理量内訳'!H35</f>
        <v>101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1</v>
      </c>
      <c r="V35" s="51">
        <f t="shared" si="12"/>
        <v>0</v>
      </c>
      <c r="W35" s="51">
        <f>'資源化量内訳'!M35</f>
        <v>0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13"/>
        <v>1597</v>
      </c>
      <c r="AE35" s="52">
        <f t="shared" si="14"/>
        <v>64.43331246086413</v>
      </c>
      <c r="AF35" s="51">
        <f>'資源化量内訳'!AB35</f>
        <v>0</v>
      </c>
      <c r="AG35" s="51">
        <f>'資源化量内訳'!AJ35</f>
        <v>41</v>
      </c>
      <c r="AH35" s="51">
        <f>'資源化量内訳'!AR35</f>
        <v>70</v>
      </c>
      <c r="AI35" s="51">
        <f>'資源化量内訳'!AZ35</f>
        <v>0</v>
      </c>
      <c r="AJ35" s="51">
        <f>'資源化量内訳'!BH35</f>
        <v>0</v>
      </c>
      <c r="AK35" s="51" t="s">
        <v>209</v>
      </c>
      <c r="AL35" s="51">
        <f t="shared" si="15"/>
        <v>111</v>
      </c>
      <c r="AM35" s="52">
        <f t="shared" si="16"/>
        <v>11.017964071856287</v>
      </c>
      <c r="AN35" s="51">
        <f>'ごみ処理量内訳'!AC35</f>
        <v>568</v>
      </c>
      <c r="AO35" s="51">
        <f>'ごみ処理量内訳'!AD35</f>
        <v>109</v>
      </c>
      <c r="AP35" s="51">
        <f>'ごみ処理量内訳'!AE35</f>
        <v>54</v>
      </c>
      <c r="AQ35" s="51">
        <f t="shared" si="17"/>
        <v>731</v>
      </c>
    </row>
    <row r="36" spans="1:43" ht="13.5">
      <c r="A36" s="26" t="s">
        <v>196</v>
      </c>
      <c r="B36" s="49" t="s">
        <v>114</v>
      </c>
      <c r="C36" s="50" t="s">
        <v>115</v>
      </c>
      <c r="D36" s="51">
        <v>9489</v>
      </c>
      <c r="E36" s="51">
        <v>9489</v>
      </c>
      <c r="F36" s="51">
        <f>'ごみ搬入量内訳'!H36</f>
        <v>3277</v>
      </c>
      <c r="G36" s="51">
        <f>'ごみ搬入量内訳'!AG36</f>
        <v>857</v>
      </c>
      <c r="H36" s="51">
        <f>'ごみ搬入量内訳'!AH36</f>
        <v>0</v>
      </c>
      <c r="I36" s="51">
        <f t="shared" si="9"/>
        <v>4134</v>
      </c>
      <c r="J36" s="51">
        <f t="shared" si="10"/>
        <v>1193.595468148411</v>
      </c>
      <c r="K36" s="51">
        <f>('ごみ搬入量内訳'!E36+'ごみ搬入量内訳'!AH36)/'ごみ処理概要'!D36/365*1000000</f>
        <v>798.6175773823187</v>
      </c>
      <c r="L36" s="51">
        <f>'ごみ搬入量内訳'!F36/'ごみ処理概要'!D36/365*1000000</f>
        <v>394.9778907660925</v>
      </c>
      <c r="M36" s="51">
        <f>'資源化量内訳'!BP36</f>
        <v>289</v>
      </c>
      <c r="N36" s="51">
        <f>'ごみ処理量内訳'!E36</f>
        <v>2409</v>
      </c>
      <c r="O36" s="51">
        <f>'ごみ処理量内訳'!L36</f>
        <v>1289</v>
      </c>
      <c r="P36" s="51">
        <f t="shared" si="11"/>
        <v>436</v>
      </c>
      <c r="Q36" s="51">
        <f>'ごみ処理量内訳'!G36</f>
        <v>243</v>
      </c>
      <c r="R36" s="51">
        <f>'ごみ処理量内訳'!H36</f>
        <v>190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3</v>
      </c>
      <c r="V36" s="51">
        <f t="shared" si="12"/>
        <v>0</v>
      </c>
      <c r="W36" s="51">
        <f>'資源化量内訳'!M36</f>
        <v>0</v>
      </c>
      <c r="X36" s="51">
        <f>'資源化量内訳'!N36</f>
        <v>0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13"/>
        <v>4134</v>
      </c>
      <c r="AE36" s="52">
        <f t="shared" si="14"/>
        <v>68.81954523463958</v>
      </c>
      <c r="AF36" s="51">
        <f>'資源化量内訳'!AB36</f>
        <v>0</v>
      </c>
      <c r="AG36" s="51">
        <f>'資源化量内訳'!AJ36</f>
        <v>88</v>
      </c>
      <c r="AH36" s="51">
        <f>'資源化量内訳'!AR36</f>
        <v>131</v>
      </c>
      <c r="AI36" s="51">
        <f>'資源化量内訳'!AZ36</f>
        <v>0</v>
      </c>
      <c r="AJ36" s="51">
        <f>'資源化量内訳'!BH36</f>
        <v>0</v>
      </c>
      <c r="AK36" s="51" t="s">
        <v>209</v>
      </c>
      <c r="AL36" s="51">
        <f t="shared" si="15"/>
        <v>219</v>
      </c>
      <c r="AM36" s="52">
        <f t="shared" si="16"/>
        <v>11.485417137689351</v>
      </c>
      <c r="AN36" s="51">
        <f>'ごみ処理量内訳'!AC36</f>
        <v>1289</v>
      </c>
      <c r="AO36" s="51">
        <f>'ごみ処理量内訳'!AD36</f>
        <v>316</v>
      </c>
      <c r="AP36" s="51">
        <f>'ごみ処理量内訳'!AE36</f>
        <v>109</v>
      </c>
      <c r="AQ36" s="51">
        <f t="shared" si="17"/>
        <v>1714</v>
      </c>
    </row>
    <row r="37" spans="1:43" ht="13.5">
      <c r="A37" s="26" t="s">
        <v>196</v>
      </c>
      <c r="B37" s="49" t="s">
        <v>116</v>
      </c>
      <c r="C37" s="50" t="s">
        <v>117</v>
      </c>
      <c r="D37" s="51">
        <v>4538</v>
      </c>
      <c r="E37" s="51">
        <v>3858</v>
      </c>
      <c r="F37" s="51">
        <f>'ごみ搬入量内訳'!H37</f>
        <v>926</v>
      </c>
      <c r="G37" s="51">
        <f>'ごみ搬入量内訳'!AG37</f>
        <v>235</v>
      </c>
      <c r="H37" s="51">
        <f>'ごみ搬入量内訳'!AH37</f>
        <v>198</v>
      </c>
      <c r="I37" s="51">
        <f t="shared" si="9"/>
        <v>1359</v>
      </c>
      <c r="J37" s="51">
        <f t="shared" si="10"/>
        <v>820.4688565960504</v>
      </c>
      <c r="K37" s="51">
        <f>('ごみ搬入量内訳'!E37+'ごみ搬入量内訳'!AH37)/'ごみ処理概要'!D37/365*1000000</f>
        <v>432.27056756642537</v>
      </c>
      <c r="L37" s="51">
        <f>'ごみ搬入量内訳'!F37/'ごみ処理概要'!D37/365*1000000</f>
        <v>388.19828902962496</v>
      </c>
      <c r="M37" s="51">
        <f>'資源化量内訳'!BP37</f>
        <v>0</v>
      </c>
      <c r="N37" s="51">
        <f>'ごみ処理量内訳'!E37</f>
        <v>897</v>
      </c>
      <c r="O37" s="51">
        <f>'ごみ処理量内訳'!L37</f>
        <v>0</v>
      </c>
      <c r="P37" s="51">
        <f t="shared" si="11"/>
        <v>175</v>
      </c>
      <c r="Q37" s="51">
        <f>'ごみ処理量内訳'!G37</f>
        <v>40</v>
      </c>
      <c r="R37" s="51">
        <f>'ごみ処理量内訳'!H37</f>
        <v>135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12"/>
        <v>85</v>
      </c>
      <c r="W37" s="51">
        <f>'資源化量内訳'!M37</f>
        <v>0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83</v>
      </c>
      <c r="AB37" s="51">
        <f>'資源化量内訳'!R37</f>
        <v>0</v>
      </c>
      <c r="AC37" s="51">
        <f>'資源化量内訳'!S37</f>
        <v>2</v>
      </c>
      <c r="AD37" s="51">
        <f t="shared" si="13"/>
        <v>1157</v>
      </c>
      <c r="AE37" s="52">
        <f t="shared" si="14"/>
        <v>100</v>
      </c>
      <c r="AF37" s="51">
        <f>'資源化量内訳'!AB37</f>
        <v>0</v>
      </c>
      <c r="AG37" s="51">
        <f>'資源化量内訳'!AJ37</f>
        <v>35</v>
      </c>
      <c r="AH37" s="51">
        <f>'資源化量内訳'!AR37</f>
        <v>123</v>
      </c>
      <c r="AI37" s="51">
        <f>'資源化量内訳'!AZ37</f>
        <v>0</v>
      </c>
      <c r="AJ37" s="51">
        <f>'資源化量内訳'!BH37</f>
        <v>0</v>
      </c>
      <c r="AK37" s="51" t="s">
        <v>209</v>
      </c>
      <c r="AL37" s="51">
        <f t="shared" si="15"/>
        <v>158</v>
      </c>
      <c r="AM37" s="52">
        <f t="shared" si="16"/>
        <v>21.00259291270527</v>
      </c>
      <c r="AN37" s="51">
        <f>'ごみ処理量内訳'!AC37</f>
        <v>0</v>
      </c>
      <c r="AO37" s="51">
        <f>'ごみ処理量内訳'!AD37</f>
        <v>176</v>
      </c>
      <c r="AP37" s="51">
        <f>'ごみ処理量内訳'!AE37</f>
        <v>12</v>
      </c>
      <c r="AQ37" s="51">
        <f t="shared" si="17"/>
        <v>188</v>
      </c>
    </row>
    <row r="38" spans="1:43" ht="13.5">
      <c r="A38" s="26" t="s">
        <v>196</v>
      </c>
      <c r="B38" s="49" t="s">
        <v>118</v>
      </c>
      <c r="C38" s="50" t="s">
        <v>119</v>
      </c>
      <c r="D38" s="51">
        <v>1375</v>
      </c>
      <c r="E38" s="51">
        <v>1204</v>
      </c>
      <c r="F38" s="51">
        <f>'ごみ搬入量内訳'!H38</f>
        <v>188</v>
      </c>
      <c r="G38" s="51">
        <f>'ごみ搬入量内訳'!AG38</f>
        <v>11</v>
      </c>
      <c r="H38" s="51">
        <f>'ごみ搬入量内訳'!AH38</f>
        <v>25</v>
      </c>
      <c r="I38" s="51">
        <f t="shared" si="9"/>
        <v>224</v>
      </c>
      <c r="J38" s="51">
        <f t="shared" si="10"/>
        <v>446.3262764632628</v>
      </c>
      <c r="K38" s="51">
        <f>('ごみ搬入量内訳'!E38+'ごみ搬入量内訳'!AH38)/'ごみ処理概要'!D38/365*1000000</f>
        <v>306.8493150684931</v>
      </c>
      <c r="L38" s="51">
        <f>'ごみ搬入量内訳'!F38/'ごみ処理概要'!D38/365*1000000</f>
        <v>139.47696139476963</v>
      </c>
      <c r="M38" s="51">
        <f>'資源化量内訳'!BP38</f>
        <v>0</v>
      </c>
      <c r="N38" s="51">
        <f>'ごみ処理量内訳'!E38</f>
        <v>120</v>
      </c>
      <c r="O38" s="51">
        <f>'ごみ処理量内訳'!L38</f>
        <v>0</v>
      </c>
      <c r="P38" s="51">
        <f t="shared" si="11"/>
        <v>61</v>
      </c>
      <c r="Q38" s="51">
        <f>'ごみ処理量内訳'!G38</f>
        <v>23</v>
      </c>
      <c r="R38" s="51">
        <f>'ごみ処理量内訳'!H38</f>
        <v>38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12"/>
        <v>17</v>
      </c>
      <c r="W38" s="51">
        <f>'資源化量内訳'!M38</f>
        <v>0</v>
      </c>
      <c r="X38" s="51">
        <f>'資源化量内訳'!N38</f>
        <v>0</v>
      </c>
      <c r="Y38" s="51">
        <f>'資源化量内訳'!O38</f>
        <v>0</v>
      </c>
      <c r="Z38" s="51">
        <f>'資源化量内訳'!P38</f>
        <v>0</v>
      </c>
      <c r="AA38" s="51">
        <f>'資源化量内訳'!Q38</f>
        <v>17</v>
      </c>
      <c r="AB38" s="51">
        <f>'資源化量内訳'!R38</f>
        <v>0</v>
      </c>
      <c r="AC38" s="51">
        <f>'資源化量内訳'!S38</f>
        <v>0</v>
      </c>
      <c r="AD38" s="51">
        <f t="shared" si="13"/>
        <v>198</v>
      </c>
      <c r="AE38" s="52">
        <f t="shared" si="14"/>
        <v>100</v>
      </c>
      <c r="AF38" s="51">
        <f>'資源化量内訳'!AB38</f>
        <v>0</v>
      </c>
      <c r="AG38" s="51">
        <f>'資源化量内訳'!AJ38</f>
        <v>20</v>
      </c>
      <c r="AH38" s="51">
        <f>'資源化量内訳'!AR38</f>
        <v>35</v>
      </c>
      <c r="AI38" s="51">
        <f>'資源化量内訳'!AZ38</f>
        <v>0</v>
      </c>
      <c r="AJ38" s="51">
        <f>'資源化量内訳'!BH38</f>
        <v>0</v>
      </c>
      <c r="AK38" s="51" t="s">
        <v>209</v>
      </c>
      <c r="AL38" s="51">
        <f t="shared" si="15"/>
        <v>55</v>
      </c>
      <c r="AM38" s="52">
        <f t="shared" si="16"/>
        <v>36.36363636363637</v>
      </c>
      <c r="AN38" s="51">
        <f>'ごみ処理量内訳'!AC38</f>
        <v>0</v>
      </c>
      <c r="AO38" s="51">
        <f>'ごみ処理量内訳'!AD38</f>
        <v>23</v>
      </c>
      <c r="AP38" s="51">
        <f>'ごみ処理量内訳'!AE38</f>
        <v>3</v>
      </c>
      <c r="AQ38" s="51">
        <f t="shared" si="17"/>
        <v>26</v>
      </c>
    </row>
    <row r="39" spans="1:43" ht="13.5">
      <c r="A39" s="26" t="s">
        <v>196</v>
      </c>
      <c r="B39" s="49" t="s">
        <v>120</v>
      </c>
      <c r="C39" s="50" t="s">
        <v>121</v>
      </c>
      <c r="D39" s="51">
        <v>3352</v>
      </c>
      <c r="E39" s="51">
        <v>1874</v>
      </c>
      <c r="F39" s="51">
        <f>'ごみ搬入量内訳'!H39</f>
        <v>607</v>
      </c>
      <c r="G39" s="51">
        <f>'ごみ搬入量内訳'!AG39</f>
        <v>27</v>
      </c>
      <c r="H39" s="51">
        <f>'ごみ搬入量内訳'!AH39</f>
        <v>477</v>
      </c>
      <c r="I39" s="51">
        <f t="shared" si="9"/>
        <v>1111</v>
      </c>
      <c r="J39" s="51">
        <f t="shared" si="10"/>
        <v>908.0655180305359</v>
      </c>
      <c r="K39" s="51">
        <f>('ごみ搬入量内訳'!E39+'ごみ搬入量内訳'!AH39)/'ごみ処理概要'!D39/365*1000000</f>
        <v>649.7858567365221</v>
      </c>
      <c r="L39" s="51">
        <f>'ごみ搬入量内訳'!F39/'ごみ処理概要'!D39/365*1000000</f>
        <v>258.2796612940138</v>
      </c>
      <c r="M39" s="51">
        <f>'資源化量内訳'!BP39</f>
        <v>0</v>
      </c>
      <c r="N39" s="51">
        <f>'ごみ処理量内訳'!E39</f>
        <v>464</v>
      </c>
      <c r="O39" s="51">
        <f>'ごみ処理量内訳'!L39</f>
        <v>0</v>
      </c>
      <c r="P39" s="51">
        <f t="shared" si="11"/>
        <v>120</v>
      </c>
      <c r="Q39" s="51">
        <f>'ごみ処理量内訳'!G39</f>
        <v>29</v>
      </c>
      <c r="R39" s="51">
        <f>'ごみ処理量内訳'!H39</f>
        <v>91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12"/>
        <v>48</v>
      </c>
      <c r="W39" s="51">
        <f>'資源化量内訳'!M39</f>
        <v>0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47</v>
      </c>
      <c r="AB39" s="51">
        <f>'資源化量内訳'!R39</f>
        <v>0</v>
      </c>
      <c r="AC39" s="51">
        <f>'資源化量内訳'!S39</f>
        <v>1</v>
      </c>
      <c r="AD39" s="51">
        <f t="shared" si="13"/>
        <v>632</v>
      </c>
      <c r="AE39" s="52">
        <f t="shared" si="14"/>
        <v>100</v>
      </c>
      <c r="AF39" s="51">
        <f>'資源化量内訳'!AB39</f>
        <v>0</v>
      </c>
      <c r="AG39" s="51">
        <f>'資源化量内訳'!AJ39</f>
        <v>26</v>
      </c>
      <c r="AH39" s="51">
        <f>'資源化量内訳'!AR39</f>
        <v>83</v>
      </c>
      <c r="AI39" s="51">
        <f>'資源化量内訳'!AZ39</f>
        <v>0</v>
      </c>
      <c r="AJ39" s="51">
        <f>'資源化量内訳'!BH39</f>
        <v>0</v>
      </c>
      <c r="AK39" s="51" t="s">
        <v>209</v>
      </c>
      <c r="AL39" s="51">
        <f t="shared" si="15"/>
        <v>109</v>
      </c>
      <c r="AM39" s="52">
        <f t="shared" si="16"/>
        <v>24.841772151898734</v>
      </c>
      <c r="AN39" s="51">
        <f>'ごみ処理量内訳'!AC39</f>
        <v>0</v>
      </c>
      <c r="AO39" s="51">
        <f>'ごみ処理量内訳'!AD39</f>
        <v>91</v>
      </c>
      <c r="AP39" s="51">
        <f>'ごみ処理量内訳'!AE39</f>
        <v>8</v>
      </c>
      <c r="AQ39" s="51">
        <f t="shared" si="17"/>
        <v>99</v>
      </c>
    </row>
    <row r="40" spans="1:43" ht="13.5">
      <c r="A40" s="26" t="s">
        <v>196</v>
      </c>
      <c r="B40" s="49" t="s">
        <v>122</v>
      </c>
      <c r="C40" s="50" t="s">
        <v>123</v>
      </c>
      <c r="D40" s="51">
        <v>3162</v>
      </c>
      <c r="E40" s="51">
        <v>1782</v>
      </c>
      <c r="F40" s="51">
        <f>'ごみ搬入量内訳'!H40</f>
        <v>380</v>
      </c>
      <c r="G40" s="51">
        <f>'ごみ搬入量内訳'!AG40</f>
        <v>6</v>
      </c>
      <c r="H40" s="51">
        <f>'ごみ搬入量内訳'!AH40</f>
        <v>278</v>
      </c>
      <c r="I40" s="51">
        <f t="shared" si="9"/>
        <v>664</v>
      </c>
      <c r="J40" s="51">
        <f t="shared" si="10"/>
        <v>575.3251366830426</v>
      </c>
      <c r="K40" s="51">
        <f>('ごみ搬入量内訳'!E40+'ごみ搬入量内訳'!AH40)/'ごみ処理概要'!D40/365*1000000</f>
        <v>415.8976891684645</v>
      </c>
      <c r="L40" s="51">
        <f>'ごみ搬入量内訳'!F40/'ごみ処理概要'!D40/365*1000000</f>
        <v>159.42744751457806</v>
      </c>
      <c r="M40" s="51">
        <f>'資源化量内訳'!BP40</f>
        <v>0</v>
      </c>
      <c r="N40" s="51">
        <f>'ごみ処理量内訳'!E40</f>
        <v>245</v>
      </c>
      <c r="O40" s="51">
        <f>'ごみ処理量内訳'!L40</f>
        <v>0</v>
      </c>
      <c r="P40" s="51">
        <f t="shared" si="11"/>
        <v>141</v>
      </c>
      <c r="Q40" s="51">
        <f>'ごみ処理量内訳'!G40</f>
        <v>28</v>
      </c>
      <c r="R40" s="51">
        <f>'ごみ処理量内訳'!H40</f>
        <v>113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12"/>
        <v>0</v>
      </c>
      <c r="W40" s="51">
        <f>'資源化量内訳'!M40</f>
        <v>0</v>
      </c>
      <c r="X40" s="51">
        <f>'資源化量内訳'!N40</f>
        <v>0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13"/>
        <v>386</v>
      </c>
      <c r="AE40" s="52">
        <f t="shared" si="14"/>
        <v>100</v>
      </c>
      <c r="AF40" s="51">
        <f>'資源化量内訳'!AB40</f>
        <v>0</v>
      </c>
      <c r="AG40" s="51">
        <f>'資源化量内訳'!AJ40</f>
        <v>25</v>
      </c>
      <c r="AH40" s="51">
        <f>'資源化量内訳'!AR40</f>
        <v>104</v>
      </c>
      <c r="AI40" s="51">
        <f>'資源化量内訳'!AZ40</f>
        <v>0</v>
      </c>
      <c r="AJ40" s="51">
        <f>'資源化量内訳'!BH40</f>
        <v>0</v>
      </c>
      <c r="AK40" s="51" t="s">
        <v>209</v>
      </c>
      <c r="AL40" s="51">
        <f t="shared" si="15"/>
        <v>129</v>
      </c>
      <c r="AM40" s="52">
        <f t="shared" si="16"/>
        <v>33.41968911917099</v>
      </c>
      <c r="AN40" s="51">
        <f>'ごみ処理量内訳'!AC40</f>
        <v>0</v>
      </c>
      <c r="AO40" s="51">
        <f>'ごみ処理量内訳'!AD40</f>
        <v>48</v>
      </c>
      <c r="AP40" s="51">
        <f>'ごみ処理量内訳'!AE40</f>
        <v>8</v>
      </c>
      <c r="AQ40" s="51">
        <f t="shared" si="17"/>
        <v>56</v>
      </c>
    </row>
    <row r="41" spans="1:43" ht="13.5">
      <c r="A41" s="26" t="s">
        <v>196</v>
      </c>
      <c r="B41" s="49" t="s">
        <v>124</v>
      </c>
      <c r="C41" s="50" t="s">
        <v>125</v>
      </c>
      <c r="D41" s="51">
        <v>3517</v>
      </c>
      <c r="E41" s="51">
        <v>3517</v>
      </c>
      <c r="F41" s="51">
        <f>'ごみ搬入量内訳'!H41</f>
        <v>529</v>
      </c>
      <c r="G41" s="51">
        <f>'ごみ搬入量内訳'!AG41</f>
        <v>152</v>
      </c>
      <c r="H41" s="51">
        <f>'ごみ搬入量内訳'!AH41</f>
        <v>0</v>
      </c>
      <c r="I41" s="51">
        <f t="shared" si="9"/>
        <v>681</v>
      </c>
      <c r="J41" s="51">
        <f t="shared" si="10"/>
        <v>530.4957135790543</v>
      </c>
      <c r="K41" s="51">
        <f>('ごみ搬入量内訳'!E41+'ごみ搬入量内訳'!AH41)/'ごみ処理概要'!D41/365*1000000</f>
        <v>293.6811806450859</v>
      </c>
      <c r="L41" s="51">
        <f>'ごみ搬入量内訳'!F41/'ごみ処理概要'!D41/365*1000000</f>
        <v>236.81453293396848</v>
      </c>
      <c r="M41" s="51">
        <f>'資源化量内訳'!BP41</f>
        <v>4</v>
      </c>
      <c r="N41" s="51">
        <f>'ごみ処理量内訳'!E41</f>
        <v>565</v>
      </c>
      <c r="O41" s="51">
        <f>'ごみ処理量内訳'!L41</f>
        <v>0</v>
      </c>
      <c r="P41" s="51">
        <f t="shared" si="11"/>
        <v>106</v>
      </c>
      <c r="Q41" s="51">
        <f>'ごみ処理量内訳'!G41</f>
        <v>106</v>
      </c>
      <c r="R41" s="51">
        <f>'ごみ処理量内訳'!H41</f>
        <v>0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12"/>
        <v>10</v>
      </c>
      <c r="W41" s="51">
        <f>'資源化量内訳'!M41</f>
        <v>0</v>
      </c>
      <c r="X41" s="51">
        <f>'資源化量内訳'!N41</f>
        <v>0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10</v>
      </c>
      <c r="AD41" s="51">
        <f t="shared" si="13"/>
        <v>681</v>
      </c>
      <c r="AE41" s="52">
        <f t="shared" si="14"/>
        <v>100</v>
      </c>
      <c r="AF41" s="51">
        <f>'資源化量内訳'!AB41</f>
        <v>21</v>
      </c>
      <c r="AG41" s="51">
        <f>'資源化量内訳'!AJ41</f>
        <v>54</v>
      </c>
      <c r="AH41" s="51">
        <f>'資源化量内訳'!AR41</f>
        <v>0</v>
      </c>
      <c r="AI41" s="51">
        <f>'資源化量内訳'!AZ41</f>
        <v>0</v>
      </c>
      <c r="AJ41" s="51">
        <f>'資源化量内訳'!BH41</f>
        <v>0</v>
      </c>
      <c r="AK41" s="51" t="s">
        <v>209</v>
      </c>
      <c r="AL41" s="51">
        <f t="shared" si="15"/>
        <v>75</v>
      </c>
      <c r="AM41" s="52">
        <f t="shared" si="16"/>
        <v>12.992700729927007</v>
      </c>
      <c r="AN41" s="51">
        <f>'ごみ処理量内訳'!AC41</f>
        <v>0</v>
      </c>
      <c r="AO41" s="51">
        <f>'ごみ処理量内訳'!AD41</f>
        <v>74</v>
      </c>
      <c r="AP41" s="51">
        <f>'ごみ処理量内訳'!AE41</f>
        <v>28</v>
      </c>
      <c r="AQ41" s="51">
        <f t="shared" si="17"/>
        <v>102</v>
      </c>
    </row>
    <row r="42" spans="1:43" ht="13.5">
      <c r="A42" s="26" t="s">
        <v>196</v>
      </c>
      <c r="B42" s="49" t="s">
        <v>126</v>
      </c>
      <c r="C42" s="50" t="s">
        <v>211</v>
      </c>
      <c r="D42" s="51">
        <v>10632</v>
      </c>
      <c r="E42" s="51">
        <v>10632</v>
      </c>
      <c r="F42" s="51">
        <f>'ごみ搬入量内訳'!H42</f>
        <v>2770</v>
      </c>
      <c r="G42" s="51">
        <f>'ごみ搬入量内訳'!AG42</f>
        <v>604</v>
      </c>
      <c r="H42" s="51">
        <f>'ごみ搬入量内訳'!AH42</f>
        <v>0</v>
      </c>
      <c r="I42" s="51">
        <f t="shared" si="9"/>
        <v>3374</v>
      </c>
      <c r="J42" s="51">
        <f t="shared" si="10"/>
        <v>869.4352536153457</v>
      </c>
      <c r="K42" s="51">
        <f>('ごみ搬入量内訳'!E42+'ごみ搬入量内訳'!AH42)/'ごみ処理概要'!D42/365*1000000</f>
        <v>410.2373810775431</v>
      </c>
      <c r="L42" s="51">
        <f>'ごみ搬入量内訳'!F42/'ごみ処理概要'!D42/365*1000000</f>
        <v>459.19787253780265</v>
      </c>
      <c r="M42" s="51">
        <f>'資源化量内訳'!BP42</f>
        <v>11</v>
      </c>
      <c r="N42" s="51">
        <f>'ごみ処理量内訳'!E42</f>
        <v>2987</v>
      </c>
      <c r="O42" s="51">
        <f>'ごみ処理量内訳'!L42</f>
        <v>0</v>
      </c>
      <c r="P42" s="51">
        <f t="shared" si="11"/>
        <v>376</v>
      </c>
      <c r="Q42" s="51">
        <f>'ごみ処理量内訳'!G42</f>
        <v>376</v>
      </c>
      <c r="R42" s="51">
        <f>'ごみ処理量内訳'!H42</f>
        <v>0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12"/>
        <v>11</v>
      </c>
      <c r="W42" s="51">
        <f>'資源化量内訳'!M42</f>
        <v>0</v>
      </c>
      <c r="X42" s="51">
        <f>'資源化量内訳'!N42</f>
        <v>0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11</v>
      </c>
      <c r="AD42" s="51">
        <f t="shared" si="13"/>
        <v>3374</v>
      </c>
      <c r="AE42" s="52">
        <f t="shared" si="14"/>
        <v>100</v>
      </c>
      <c r="AF42" s="51">
        <f>'資源化量内訳'!AB42</f>
        <v>110</v>
      </c>
      <c r="AG42" s="51">
        <f>'資源化量内訳'!AJ42</f>
        <v>196</v>
      </c>
      <c r="AH42" s="51">
        <f>'資源化量内訳'!AR42</f>
        <v>0</v>
      </c>
      <c r="AI42" s="51">
        <f>'資源化量内訳'!AZ42</f>
        <v>0</v>
      </c>
      <c r="AJ42" s="51">
        <f>'資源化量内訳'!BH42</f>
        <v>0</v>
      </c>
      <c r="AK42" s="51" t="s">
        <v>209</v>
      </c>
      <c r="AL42" s="51">
        <f t="shared" si="15"/>
        <v>306</v>
      </c>
      <c r="AM42" s="52">
        <f t="shared" si="16"/>
        <v>9.689807976366321</v>
      </c>
      <c r="AN42" s="51">
        <f>'ごみ処理量内訳'!AC42</f>
        <v>0</v>
      </c>
      <c r="AO42" s="51">
        <f>'ごみ処理量内訳'!AD42</f>
        <v>390</v>
      </c>
      <c r="AP42" s="51">
        <f>'ごみ処理量内訳'!AE42</f>
        <v>98</v>
      </c>
      <c r="AQ42" s="51">
        <f t="shared" si="17"/>
        <v>488</v>
      </c>
    </row>
    <row r="43" spans="1:43" ht="13.5">
      <c r="A43" s="26" t="s">
        <v>196</v>
      </c>
      <c r="B43" s="49" t="s">
        <v>127</v>
      </c>
      <c r="C43" s="50" t="s">
        <v>128</v>
      </c>
      <c r="D43" s="51">
        <v>4635</v>
      </c>
      <c r="E43" s="51">
        <v>4635</v>
      </c>
      <c r="F43" s="51">
        <f>'ごみ搬入量内訳'!H43</f>
        <v>324</v>
      </c>
      <c r="G43" s="51">
        <f>'ごみ搬入量内訳'!AG43</f>
        <v>182</v>
      </c>
      <c r="H43" s="51">
        <f>'ごみ搬入量内訳'!AH43</f>
        <v>0</v>
      </c>
      <c r="I43" s="51">
        <f t="shared" si="9"/>
        <v>506</v>
      </c>
      <c r="J43" s="51">
        <f t="shared" si="10"/>
        <v>299.0941466802619</v>
      </c>
      <c r="K43" s="51">
        <f>('ごみ搬入量内訳'!E43+'ごみ搬入量内訳'!AH43)/'ごみ処理概要'!D43/365*1000000</f>
        <v>222.84287213134135</v>
      </c>
      <c r="L43" s="51">
        <f>'ごみ搬入量内訳'!F43/'ごみ処理概要'!D43/365*1000000</f>
        <v>76.25127454892052</v>
      </c>
      <c r="M43" s="51">
        <f>'資源化量内訳'!BP43</f>
        <v>0</v>
      </c>
      <c r="N43" s="51">
        <f>'ごみ処理量内訳'!E43</f>
        <v>325</v>
      </c>
      <c r="O43" s="51">
        <f>'ごみ処理量内訳'!L43</f>
        <v>0</v>
      </c>
      <c r="P43" s="51">
        <f t="shared" si="11"/>
        <v>157</v>
      </c>
      <c r="Q43" s="51">
        <f>'ごみ処理量内訳'!G43</f>
        <v>157</v>
      </c>
      <c r="R43" s="51">
        <f>'ごみ処理量内訳'!H43</f>
        <v>0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12"/>
        <v>24</v>
      </c>
      <c r="W43" s="51">
        <f>'資源化量内訳'!M43</f>
        <v>0</v>
      </c>
      <c r="X43" s="51">
        <f>'資源化量内訳'!N43</f>
        <v>0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24</v>
      </c>
      <c r="AD43" s="51">
        <f t="shared" si="13"/>
        <v>506</v>
      </c>
      <c r="AE43" s="52">
        <f t="shared" si="14"/>
        <v>100</v>
      </c>
      <c r="AF43" s="51">
        <f>'資源化量内訳'!AB43</f>
        <v>12</v>
      </c>
      <c r="AG43" s="51">
        <f>'資源化量内訳'!AJ43</f>
        <v>83</v>
      </c>
      <c r="AH43" s="51">
        <f>'資源化量内訳'!AR43</f>
        <v>0</v>
      </c>
      <c r="AI43" s="51">
        <f>'資源化量内訳'!AZ43</f>
        <v>0</v>
      </c>
      <c r="AJ43" s="51">
        <f>'資源化量内訳'!BH43</f>
        <v>0</v>
      </c>
      <c r="AK43" s="51" t="s">
        <v>209</v>
      </c>
      <c r="AL43" s="51">
        <f t="shared" si="15"/>
        <v>95</v>
      </c>
      <c r="AM43" s="52">
        <f t="shared" si="16"/>
        <v>23.517786561264824</v>
      </c>
      <c r="AN43" s="51">
        <f>'ごみ処理量内訳'!AC43</f>
        <v>0</v>
      </c>
      <c r="AO43" s="51">
        <f>'ごみ処理量内訳'!AD43</f>
        <v>42</v>
      </c>
      <c r="AP43" s="51">
        <f>'ごみ処理量内訳'!AE43</f>
        <v>41</v>
      </c>
      <c r="AQ43" s="51">
        <f t="shared" si="17"/>
        <v>83</v>
      </c>
    </row>
    <row r="44" spans="1:43" ht="13.5">
      <c r="A44" s="26" t="s">
        <v>196</v>
      </c>
      <c r="B44" s="49" t="s">
        <v>129</v>
      </c>
      <c r="C44" s="50" t="s">
        <v>187</v>
      </c>
      <c r="D44" s="51">
        <v>11630</v>
      </c>
      <c r="E44" s="51">
        <v>11630</v>
      </c>
      <c r="F44" s="51">
        <f>'ごみ搬入量内訳'!H44</f>
        <v>2851</v>
      </c>
      <c r="G44" s="51">
        <f>'ごみ搬入量内訳'!AG44</f>
        <v>570</v>
      </c>
      <c r="H44" s="51">
        <f>'ごみ搬入量内訳'!AH44</f>
        <v>0</v>
      </c>
      <c r="I44" s="51">
        <f t="shared" si="9"/>
        <v>3421</v>
      </c>
      <c r="J44" s="51">
        <f t="shared" si="10"/>
        <v>805.8987738371477</v>
      </c>
      <c r="K44" s="51">
        <f>('ごみ搬入量内訳'!E44+'ごみ搬入量内訳'!AH44)/'ごみ処理概要'!D44/365*1000000</f>
        <v>304.3616532585778</v>
      </c>
      <c r="L44" s="51">
        <f>'ごみ搬入量内訳'!F44/'ごみ処理概要'!D44/365*1000000</f>
        <v>501.53712057856984</v>
      </c>
      <c r="M44" s="51">
        <f>'資源化量内訳'!BP44</f>
        <v>201</v>
      </c>
      <c r="N44" s="51">
        <f>'ごみ処理量内訳'!E44</f>
        <v>2903</v>
      </c>
      <c r="O44" s="51">
        <f>'ごみ処理量内訳'!L44</f>
        <v>0</v>
      </c>
      <c r="P44" s="51">
        <f t="shared" si="11"/>
        <v>402</v>
      </c>
      <c r="Q44" s="51">
        <f>'ごみ処理量内訳'!G44</f>
        <v>402</v>
      </c>
      <c r="R44" s="51">
        <f>'ごみ処理量内訳'!H44</f>
        <v>0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12"/>
        <v>0</v>
      </c>
      <c r="W44" s="51">
        <f>'資源化量内訳'!M44</f>
        <v>0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13"/>
        <v>3305</v>
      </c>
      <c r="AE44" s="52">
        <f t="shared" si="14"/>
        <v>100</v>
      </c>
      <c r="AF44" s="51">
        <f>'資源化量内訳'!AB44</f>
        <v>113</v>
      </c>
      <c r="AG44" s="51">
        <f>'資源化量内訳'!AJ44</f>
        <v>212</v>
      </c>
      <c r="AH44" s="51">
        <f>'資源化量内訳'!AR44</f>
        <v>0</v>
      </c>
      <c r="AI44" s="51">
        <f>'資源化量内訳'!AZ44</f>
        <v>0</v>
      </c>
      <c r="AJ44" s="51">
        <f>'資源化量内訳'!BH44</f>
        <v>0</v>
      </c>
      <c r="AK44" s="51" t="s">
        <v>209</v>
      </c>
      <c r="AL44" s="51">
        <f t="shared" si="15"/>
        <v>325</v>
      </c>
      <c r="AM44" s="52">
        <f t="shared" si="16"/>
        <v>15.002852253280091</v>
      </c>
      <c r="AN44" s="51">
        <f>'ごみ処理量内訳'!AC44</f>
        <v>0</v>
      </c>
      <c r="AO44" s="51">
        <f>'ごみ処理量内訳'!AD44</f>
        <v>393</v>
      </c>
      <c r="AP44" s="51">
        <f>'ごみ処理量内訳'!AE44</f>
        <v>104</v>
      </c>
      <c r="AQ44" s="51">
        <f t="shared" si="17"/>
        <v>497</v>
      </c>
    </row>
    <row r="45" spans="1:43" ht="13.5">
      <c r="A45" s="26" t="s">
        <v>196</v>
      </c>
      <c r="B45" s="49" t="s">
        <v>130</v>
      </c>
      <c r="C45" s="50" t="s">
        <v>194</v>
      </c>
      <c r="D45" s="51">
        <v>4245</v>
      </c>
      <c r="E45" s="51">
        <v>4245</v>
      </c>
      <c r="F45" s="51">
        <f>'ごみ搬入量内訳'!H45</f>
        <v>666</v>
      </c>
      <c r="G45" s="51">
        <f>'ごみ搬入量内訳'!AG45</f>
        <v>259</v>
      </c>
      <c r="H45" s="51">
        <f>'ごみ搬入量内訳'!AH45</f>
        <v>0</v>
      </c>
      <c r="I45" s="51">
        <f t="shared" si="9"/>
        <v>925</v>
      </c>
      <c r="J45" s="51">
        <f t="shared" si="10"/>
        <v>596.995659680204</v>
      </c>
      <c r="K45" s="51">
        <f>('ごみ搬入量内訳'!E45+'ごみ搬入量内訳'!AH45)/'ごみ処理概要'!D45/365*1000000</f>
        <v>313.0193458863772</v>
      </c>
      <c r="L45" s="51">
        <f>'ごみ搬入量内訳'!F45/'ごみ処理概要'!D45/365*1000000</f>
        <v>283.97631379382676</v>
      </c>
      <c r="M45" s="51">
        <f>'資源化量内訳'!BP45</f>
        <v>0</v>
      </c>
      <c r="N45" s="51">
        <f>'ごみ処理量内訳'!E45</f>
        <v>736</v>
      </c>
      <c r="O45" s="51">
        <f>'ごみ処理量内訳'!L45</f>
        <v>0</v>
      </c>
      <c r="P45" s="51">
        <f t="shared" si="11"/>
        <v>189</v>
      </c>
      <c r="Q45" s="51">
        <f>'ごみ処理量内訳'!G45</f>
        <v>187</v>
      </c>
      <c r="R45" s="51">
        <f>'ごみ処理量内訳'!H45</f>
        <v>0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2</v>
      </c>
      <c r="V45" s="51">
        <f t="shared" si="12"/>
        <v>0</v>
      </c>
      <c r="W45" s="51">
        <f>'資源化量内訳'!M45</f>
        <v>0</v>
      </c>
      <c r="X45" s="51">
        <f>'資源化量内訳'!N45</f>
        <v>0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13"/>
        <v>925</v>
      </c>
      <c r="AE45" s="52">
        <f t="shared" si="14"/>
        <v>100</v>
      </c>
      <c r="AF45" s="51">
        <f>'資源化量内訳'!AB45</f>
        <v>27</v>
      </c>
      <c r="AG45" s="51">
        <f>'資源化量内訳'!AJ45</f>
        <v>100</v>
      </c>
      <c r="AH45" s="51">
        <f>'資源化量内訳'!AR45</f>
        <v>0</v>
      </c>
      <c r="AI45" s="51">
        <f>'資源化量内訳'!AZ45</f>
        <v>0</v>
      </c>
      <c r="AJ45" s="51">
        <f>'資源化量内訳'!BH45</f>
        <v>0</v>
      </c>
      <c r="AK45" s="51" t="s">
        <v>209</v>
      </c>
      <c r="AL45" s="51">
        <f t="shared" si="15"/>
        <v>127</v>
      </c>
      <c r="AM45" s="52">
        <f t="shared" si="16"/>
        <v>13.729729729729732</v>
      </c>
      <c r="AN45" s="51">
        <f>'ごみ処理量内訳'!AC45</f>
        <v>0</v>
      </c>
      <c r="AO45" s="51">
        <f>'ごみ処理量内訳'!AD45</f>
        <v>96</v>
      </c>
      <c r="AP45" s="51">
        <f>'ごみ処理量内訳'!AE45</f>
        <v>49</v>
      </c>
      <c r="AQ45" s="51">
        <f t="shared" si="17"/>
        <v>145</v>
      </c>
    </row>
    <row r="46" spans="1:43" ht="13.5">
      <c r="A46" s="26" t="s">
        <v>196</v>
      </c>
      <c r="B46" s="49" t="s">
        <v>131</v>
      </c>
      <c r="C46" s="50" t="s">
        <v>132</v>
      </c>
      <c r="D46" s="51">
        <v>3576</v>
      </c>
      <c r="E46" s="51">
        <v>3576</v>
      </c>
      <c r="F46" s="51">
        <f>'ごみ搬入量内訳'!H46</f>
        <v>309</v>
      </c>
      <c r="G46" s="51">
        <f>'ごみ搬入量内訳'!AG46</f>
        <v>121</v>
      </c>
      <c r="H46" s="51">
        <f>'ごみ搬入量内訳'!AH46</f>
        <v>0</v>
      </c>
      <c r="I46" s="51">
        <f t="shared" si="9"/>
        <v>430</v>
      </c>
      <c r="J46" s="51">
        <f t="shared" si="10"/>
        <v>329.441328797769</v>
      </c>
      <c r="K46" s="51">
        <f>('ごみ搬入量内訳'!E46+'ごみ搬入量内訳'!AH46)/'ごみ処理概要'!D46/365*1000000</f>
        <v>214.5199350311054</v>
      </c>
      <c r="L46" s="51">
        <f>'ごみ搬入量内訳'!F46/'ごみ処理概要'!D46/365*1000000</f>
        <v>114.92139376666361</v>
      </c>
      <c r="M46" s="51">
        <f>'資源化量内訳'!BP46</f>
        <v>0</v>
      </c>
      <c r="N46" s="51">
        <f>'ごみ処理量内訳'!E46</f>
        <v>297</v>
      </c>
      <c r="O46" s="51">
        <f>'ごみ処理量内訳'!L46</f>
        <v>0</v>
      </c>
      <c r="P46" s="51">
        <f t="shared" si="11"/>
        <v>125</v>
      </c>
      <c r="Q46" s="51">
        <f>'ごみ処理量内訳'!G46</f>
        <v>125</v>
      </c>
      <c r="R46" s="51">
        <f>'ごみ処理量内訳'!H46</f>
        <v>0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12"/>
        <v>8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8</v>
      </c>
      <c r="AD46" s="51">
        <f t="shared" si="13"/>
        <v>430</v>
      </c>
      <c r="AE46" s="52">
        <f t="shared" si="14"/>
        <v>100</v>
      </c>
      <c r="AF46" s="51">
        <f>'資源化量内訳'!AB46</f>
        <v>11</v>
      </c>
      <c r="AG46" s="51">
        <f>'資源化量内訳'!AJ46</f>
        <v>64</v>
      </c>
      <c r="AH46" s="51">
        <f>'資源化量内訳'!AR46</f>
        <v>0</v>
      </c>
      <c r="AI46" s="51">
        <f>'資源化量内訳'!AZ46</f>
        <v>0</v>
      </c>
      <c r="AJ46" s="51">
        <f>'資源化量内訳'!BH46</f>
        <v>0</v>
      </c>
      <c r="AK46" s="51" t="s">
        <v>209</v>
      </c>
      <c r="AL46" s="51">
        <f t="shared" si="15"/>
        <v>75</v>
      </c>
      <c r="AM46" s="52">
        <f t="shared" si="16"/>
        <v>19.302325581395348</v>
      </c>
      <c r="AN46" s="51">
        <f>'ごみ処理量内訳'!AC46</f>
        <v>0</v>
      </c>
      <c r="AO46" s="51">
        <f>'ごみ処理量内訳'!AD46</f>
        <v>39</v>
      </c>
      <c r="AP46" s="51">
        <f>'ごみ処理量内訳'!AE46</f>
        <v>32</v>
      </c>
      <c r="AQ46" s="51">
        <f t="shared" si="17"/>
        <v>71</v>
      </c>
    </row>
    <row r="47" spans="1:43" ht="13.5">
      <c r="A47" s="26" t="s">
        <v>196</v>
      </c>
      <c r="B47" s="49" t="s">
        <v>133</v>
      </c>
      <c r="C47" s="50" t="s">
        <v>134</v>
      </c>
      <c r="D47" s="51">
        <v>4608</v>
      </c>
      <c r="E47" s="51">
        <v>4608</v>
      </c>
      <c r="F47" s="51">
        <f>'ごみ搬入量内訳'!H47</f>
        <v>453</v>
      </c>
      <c r="G47" s="51">
        <f>'ごみ搬入量内訳'!AG47</f>
        <v>127</v>
      </c>
      <c r="H47" s="51">
        <f>'ごみ搬入量内訳'!AH47</f>
        <v>0</v>
      </c>
      <c r="I47" s="51">
        <f t="shared" si="9"/>
        <v>580</v>
      </c>
      <c r="J47" s="51">
        <f t="shared" si="10"/>
        <v>344.8439878234399</v>
      </c>
      <c r="K47" s="51">
        <f>('ごみ搬入量内訳'!E47+'ごみ搬入量内訳'!AH47)/'ごみ処理概要'!D47/365*1000000</f>
        <v>202.74448249619482</v>
      </c>
      <c r="L47" s="51">
        <f>'ごみ搬入量内訳'!F47/'ごみ処理概要'!D47/365*1000000</f>
        <v>142.09950532724505</v>
      </c>
      <c r="M47" s="51">
        <f>'資源化量内訳'!BP47</f>
        <v>0</v>
      </c>
      <c r="N47" s="51">
        <f>'ごみ処理量内訳'!E47</f>
        <v>414</v>
      </c>
      <c r="O47" s="51">
        <f>'ごみ処理量内訳'!L47</f>
        <v>0</v>
      </c>
      <c r="P47" s="51">
        <f t="shared" si="11"/>
        <v>166</v>
      </c>
      <c r="Q47" s="51">
        <f>'ごみ処理量内訳'!G47</f>
        <v>163</v>
      </c>
      <c r="R47" s="51">
        <f>'ごみ処理量内訳'!H47</f>
        <v>0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3</v>
      </c>
      <c r="V47" s="51">
        <f t="shared" si="12"/>
        <v>3</v>
      </c>
      <c r="W47" s="51">
        <f>'資源化量内訳'!M47</f>
        <v>0</v>
      </c>
      <c r="X47" s="51">
        <f>'資源化量内訳'!N47</f>
        <v>0</v>
      </c>
      <c r="Y47" s="51">
        <f>'資源化量内訳'!O47</f>
        <v>0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3</v>
      </c>
      <c r="AD47" s="51">
        <f t="shared" si="13"/>
        <v>583</v>
      </c>
      <c r="AE47" s="52">
        <f t="shared" si="14"/>
        <v>100</v>
      </c>
      <c r="AF47" s="51">
        <f>'資源化量内訳'!AB47</f>
        <v>15</v>
      </c>
      <c r="AG47" s="51">
        <f>'資源化量内訳'!AJ47</f>
        <v>85</v>
      </c>
      <c r="AH47" s="51">
        <f>'資源化量内訳'!AR47</f>
        <v>0</v>
      </c>
      <c r="AI47" s="51">
        <f>'資源化量内訳'!AZ47</f>
        <v>0</v>
      </c>
      <c r="AJ47" s="51">
        <f>'資源化量内訳'!BH47</f>
        <v>0</v>
      </c>
      <c r="AK47" s="51" t="s">
        <v>209</v>
      </c>
      <c r="AL47" s="51">
        <f t="shared" si="15"/>
        <v>100</v>
      </c>
      <c r="AM47" s="52">
        <f t="shared" si="16"/>
        <v>17.667238421955403</v>
      </c>
      <c r="AN47" s="51">
        <f>'ごみ処理量内訳'!AC47</f>
        <v>0</v>
      </c>
      <c r="AO47" s="51">
        <f>'ごみ処理量内訳'!AD47</f>
        <v>54</v>
      </c>
      <c r="AP47" s="51">
        <f>'ごみ処理量内訳'!AE47</f>
        <v>42</v>
      </c>
      <c r="AQ47" s="51">
        <f t="shared" si="17"/>
        <v>96</v>
      </c>
    </row>
    <row r="48" spans="1:43" ht="13.5">
      <c r="A48" s="26" t="s">
        <v>196</v>
      </c>
      <c r="B48" s="49" t="s">
        <v>135</v>
      </c>
      <c r="C48" s="50" t="s">
        <v>136</v>
      </c>
      <c r="D48" s="51">
        <v>6042</v>
      </c>
      <c r="E48" s="51">
        <v>6042</v>
      </c>
      <c r="F48" s="51">
        <f>'ごみ搬入量内訳'!H48</f>
        <v>684</v>
      </c>
      <c r="G48" s="51">
        <f>'ごみ搬入量内訳'!AG48</f>
        <v>47</v>
      </c>
      <c r="H48" s="51">
        <f>'ごみ搬入量内訳'!AH48</f>
        <v>50</v>
      </c>
      <c r="I48" s="51">
        <f t="shared" si="9"/>
        <v>781</v>
      </c>
      <c r="J48" s="51">
        <f t="shared" si="10"/>
        <v>354.14201049276073</v>
      </c>
      <c r="K48" s="51">
        <f>('ごみ搬入量内訳'!E48+'ごみ搬入量内訳'!AH48)/'ごみ処理概要'!D48/365*1000000</f>
        <v>332.8300073004947</v>
      </c>
      <c r="L48" s="51">
        <f>'ごみ搬入量内訳'!F48/'ごみ処理概要'!D48/365*1000000</f>
        <v>21.31200319226601</v>
      </c>
      <c r="M48" s="51">
        <f>'資源化量内訳'!BP48</f>
        <v>28</v>
      </c>
      <c r="N48" s="51">
        <f>'ごみ処理量内訳'!E48</f>
        <v>492</v>
      </c>
      <c r="O48" s="51">
        <f>'ごみ処理量内訳'!L48</f>
        <v>1</v>
      </c>
      <c r="P48" s="51">
        <f t="shared" si="11"/>
        <v>231</v>
      </c>
      <c r="Q48" s="51">
        <f>'ごみ処理量内訳'!G48</f>
        <v>25</v>
      </c>
      <c r="R48" s="51">
        <f>'ごみ処理量内訳'!H48</f>
        <v>206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12"/>
        <v>0</v>
      </c>
      <c r="W48" s="51">
        <f>'資源化量内訳'!M48</f>
        <v>0</v>
      </c>
      <c r="X48" s="51">
        <f>'資源化量内訳'!N48</f>
        <v>0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13"/>
        <v>724</v>
      </c>
      <c r="AE48" s="52">
        <f t="shared" si="14"/>
        <v>99.86187845303867</v>
      </c>
      <c r="AF48" s="51">
        <f>'資源化量内訳'!AB48</f>
        <v>0</v>
      </c>
      <c r="AG48" s="51">
        <f>'資源化量内訳'!AJ48</f>
        <v>25</v>
      </c>
      <c r="AH48" s="51">
        <f>'資源化量内訳'!AR48</f>
        <v>206</v>
      </c>
      <c r="AI48" s="51">
        <f>'資源化量内訳'!AZ48</f>
        <v>0</v>
      </c>
      <c r="AJ48" s="51">
        <f>'資源化量内訳'!BH48</f>
        <v>0</v>
      </c>
      <c r="AK48" s="51" t="s">
        <v>209</v>
      </c>
      <c r="AL48" s="51">
        <f t="shared" si="15"/>
        <v>231</v>
      </c>
      <c r="AM48" s="52">
        <f t="shared" si="16"/>
        <v>34.441489361702125</v>
      </c>
      <c r="AN48" s="51">
        <f>'ごみ処理量内訳'!AC48</f>
        <v>1</v>
      </c>
      <c r="AO48" s="51">
        <f>'ごみ処理量内訳'!AD48</f>
        <v>65</v>
      </c>
      <c r="AP48" s="51">
        <f>'ごみ処理量内訳'!AE48</f>
        <v>0</v>
      </c>
      <c r="AQ48" s="51">
        <f t="shared" si="17"/>
        <v>66</v>
      </c>
    </row>
    <row r="49" spans="1:43" ht="13.5">
      <c r="A49" s="26" t="s">
        <v>196</v>
      </c>
      <c r="B49" s="49" t="s">
        <v>137</v>
      </c>
      <c r="C49" s="50" t="s">
        <v>138</v>
      </c>
      <c r="D49" s="51">
        <v>4900</v>
      </c>
      <c r="E49" s="51">
        <v>4900</v>
      </c>
      <c r="F49" s="51">
        <f>'ごみ搬入量内訳'!H49</f>
        <v>549</v>
      </c>
      <c r="G49" s="51">
        <f>'ごみ搬入量内訳'!AG49</f>
        <v>0</v>
      </c>
      <c r="H49" s="51">
        <f>'ごみ搬入量内訳'!AH49</f>
        <v>0</v>
      </c>
      <c r="I49" s="51">
        <f t="shared" si="9"/>
        <v>549</v>
      </c>
      <c r="J49" s="51">
        <f t="shared" si="10"/>
        <v>306.9611406206318</v>
      </c>
      <c r="K49" s="51">
        <f>('ごみ搬入量内訳'!E49+'ごみ搬入量内訳'!AH49)/'ごみ処理概要'!D49/365*1000000</f>
        <v>287.950796757059</v>
      </c>
      <c r="L49" s="51">
        <f>'ごみ搬入量内訳'!F49/'ごみ処理概要'!D49/365*1000000</f>
        <v>19.010343863572825</v>
      </c>
      <c r="M49" s="51">
        <f>'資源化量内訳'!BP49</f>
        <v>0</v>
      </c>
      <c r="N49" s="51">
        <f>'ごみ処理量内訳'!E49</f>
        <v>297</v>
      </c>
      <c r="O49" s="51">
        <f>'ごみ処理量内訳'!L49</f>
        <v>0</v>
      </c>
      <c r="P49" s="51">
        <f t="shared" si="11"/>
        <v>261</v>
      </c>
      <c r="Q49" s="51">
        <f>'ごみ処理量内訳'!G49</f>
        <v>38</v>
      </c>
      <c r="R49" s="51">
        <f>'ごみ処理量内訳'!H49</f>
        <v>223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12"/>
        <v>0</v>
      </c>
      <c r="W49" s="51">
        <f>'資源化量内訳'!M49</f>
        <v>0</v>
      </c>
      <c r="X49" s="51">
        <f>'資源化量内訳'!N49</f>
        <v>0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13"/>
        <v>558</v>
      </c>
      <c r="AE49" s="52">
        <f t="shared" si="14"/>
        <v>100</v>
      </c>
      <c r="AF49" s="51">
        <f>'資源化量内訳'!AB49</f>
        <v>0</v>
      </c>
      <c r="AG49" s="51">
        <f>'資源化量内訳'!AJ49</f>
        <v>0</v>
      </c>
      <c r="AH49" s="51">
        <f>'資源化量内訳'!AR49</f>
        <v>223</v>
      </c>
      <c r="AI49" s="51">
        <f>'資源化量内訳'!AZ49</f>
        <v>0</v>
      </c>
      <c r="AJ49" s="51">
        <f>'資源化量内訳'!BH49</f>
        <v>0</v>
      </c>
      <c r="AK49" s="51" t="s">
        <v>209</v>
      </c>
      <c r="AL49" s="51">
        <f t="shared" si="15"/>
        <v>223</v>
      </c>
      <c r="AM49" s="52">
        <f t="shared" si="16"/>
        <v>39.96415770609319</v>
      </c>
      <c r="AN49" s="51">
        <f>'ごみ処理量内訳'!AC49</f>
        <v>0</v>
      </c>
      <c r="AO49" s="51">
        <f>'ごみ処理量内訳'!AD49</f>
        <v>36</v>
      </c>
      <c r="AP49" s="51">
        <f>'ごみ処理量内訳'!AE49</f>
        <v>0</v>
      </c>
      <c r="AQ49" s="51">
        <f t="shared" si="17"/>
        <v>36</v>
      </c>
    </row>
    <row r="50" spans="1:43" ht="13.5">
      <c r="A50" s="26" t="s">
        <v>196</v>
      </c>
      <c r="B50" s="49" t="s">
        <v>139</v>
      </c>
      <c r="C50" s="50" t="s">
        <v>140</v>
      </c>
      <c r="D50" s="51">
        <v>24798</v>
      </c>
      <c r="E50" s="51">
        <v>24798</v>
      </c>
      <c r="F50" s="51">
        <f>'ごみ搬入量内訳'!H50</f>
        <v>6467</v>
      </c>
      <c r="G50" s="51">
        <f>'ごみ搬入量内訳'!AG50</f>
        <v>509</v>
      </c>
      <c r="H50" s="51">
        <f>'ごみ搬入量内訳'!AH50</f>
        <v>0</v>
      </c>
      <c r="I50" s="51">
        <f t="shared" si="9"/>
        <v>6976</v>
      </c>
      <c r="J50" s="51">
        <f t="shared" si="10"/>
        <v>770.7205729140774</v>
      </c>
      <c r="K50" s="51">
        <f>('ごみ搬入量内訳'!E50+'ごみ搬入量内訳'!AH50)/'ごみ処理概要'!D50/365*1000000</f>
        <v>565.0035851322522</v>
      </c>
      <c r="L50" s="51">
        <f>'ごみ搬入量内訳'!F50/'ごみ処理概要'!D50/365*1000000</f>
        <v>205.7169877818251</v>
      </c>
      <c r="M50" s="51">
        <f>'資源化量内訳'!BP50</f>
        <v>454</v>
      </c>
      <c r="N50" s="51">
        <f>'ごみ処理量内訳'!E50</f>
        <v>5045</v>
      </c>
      <c r="O50" s="51">
        <f>'ごみ処理量内訳'!L50</f>
        <v>408</v>
      </c>
      <c r="P50" s="51">
        <f t="shared" si="11"/>
        <v>1180</v>
      </c>
      <c r="Q50" s="51">
        <f>'ごみ処理量内訳'!G50</f>
        <v>1180</v>
      </c>
      <c r="R50" s="51">
        <f>'ごみ処理量内訳'!H50</f>
        <v>0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12"/>
        <v>334</v>
      </c>
      <c r="W50" s="51">
        <f>'資源化量内訳'!M50</f>
        <v>300</v>
      </c>
      <c r="X50" s="51">
        <f>'資源化量内訳'!N50</f>
        <v>27</v>
      </c>
      <c r="Y50" s="51">
        <f>'資源化量内訳'!O50</f>
        <v>0</v>
      </c>
      <c r="Z50" s="51">
        <f>'資源化量内訳'!P50</f>
        <v>7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13"/>
        <v>6967</v>
      </c>
      <c r="AE50" s="52">
        <f t="shared" si="14"/>
        <v>94.14382086981485</v>
      </c>
      <c r="AF50" s="51">
        <f>'資源化量内訳'!AB50</f>
        <v>0</v>
      </c>
      <c r="AG50" s="51">
        <f>'資源化量内訳'!AJ50</f>
        <v>377</v>
      </c>
      <c r="AH50" s="51">
        <f>'資源化量内訳'!AR50</f>
        <v>0</v>
      </c>
      <c r="AI50" s="51">
        <f>'資源化量内訳'!AZ50</f>
        <v>0</v>
      </c>
      <c r="AJ50" s="51">
        <f>'資源化量内訳'!BH50</f>
        <v>0</v>
      </c>
      <c r="AK50" s="51" t="s">
        <v>209</v>
      </c>
      <c r="AL50" s="51">
        <f t="shared" si="15"/>
        <v>377</v>
      </c>
      <c r="AM50" s="52">
        <f t="shared" si="16"/>
        <v>15.698692898531194</v>
      </c>
      <c r="AN50" s="51">
        <f>'ごみ処理量内訳'!AC50</f>
        <v>408</v>
      </c>
      <c r="AO50" s="51">
        <f>'ごみ処理量内訳'!AD50</f>
        <v>646</v>
      </c>
      <c r="AP50" s="51">
        <f>'ごみ処理量内訳'!AE50</f>
        <v>785</v>
      </c>
      <c r="AQ50" s="51">
        <f t="shared" si="17"/>
        <v>1839</v>
      </c>
    </row>
    <row r="51" spans="1:43" ht="13.5">
      <c r="A51" s="26" t="s">
        <v>196</v>
      </c>
      <c r="B51" s="49" t="s">
        <v>141</v>
      </c>
      <c r="C51" s="50" t="s">
        <v>142</v>
      </c>
      <c r="D51" s="51">
        <v>3014</v>
      </c>
      <c r="E51" s="51">
        <v>3014</v>
      </c>
      <c r="F51" s="51">
        <f>'ごみ搬入量内訳'!H51</f>
        <v>372</v>
      </c>
      <c r="G51" s="51">
        <f>'ごみ搬入量内訳'!AG51</f>
        <v>11</v>
      </c>
      <c r="H51" s="51">
        <f>'ごみ搬入量内訳'!AH51</f>
        <v>0</v>
      </c>
      <c r="I51" s="51">
        <f t="shared" si="9"/>
        <v>383</v>
      </c>
      <c r="J51" s="51">
        <f t="shared" si="10"/>
        <v>348.14700348147</v>
      </c>
      <c r="K51" s="51">
        <f>('ごみ搬入量内訳'!E51+'ごみ搬入量内訳'!AH51)/'ごみ処理概要'!D51/365*1000000</f>
        <v>346.32900346329</v>
      </c>
      <c r="L51" s="51">
        <f>'ごみ搬入量内訳'!F51/'ごみ処理概要'!D51/365*1000000</f>
        <v>1.81800001818</v>
      </c>
      <c r="M51" s="51">
        <f>'資源化量内訳'!BP51</f>
        <v>50</v>
      </c>
      <c r="N51" s="51">
        <f>'ごみ処理量内訳'!E51</f>
        <v>246</v>
      </c>
      <c r="O51" s="51">
        <f>'ごみ処理量内訳'!L51</f>
        <v>0</v>
      </c>
      <c r="P51" s="51">
        <f t="shared" si="11"/>
        <v>137</v>
      </c>
      <c r="Q51" s="51">
        <f>'ごみ処理量内訳'!G51</f>
        <v>128</v>
      </c>
      <c r="R51" s="51">
        <f>'ごみ処理量内訳'!H51</f>
        <v>0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9</v>
      </c>
      <c r="V51" s="51">
        <f t="shared" si="12"/>
        <v>0</v>
      </c>
      <c r="W51" s="51">
        <f>'資源化量内訳'!M51</f>
        <v>0</v>
      </c>
      <c r="X51" s="51">
        <f>'資源化量内訳'!N51</f>
        <v>0</v>
      </c>
      <c r="Y51" s="51">
        <f>'資源化量内訳'!O51</f>
        <v>0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0</v>
      </c>
      <c r="AD51" s="51">
        <f t="shared" si="13"/>
        <v>383</v>
      </c>
      <c r="AE51" s="52">
        <f t="shared" si="14"/>
        <v>100</v>
      </c>
      <c r="AF51" s="51">
        <f>'資源化量内訳'!AB51</f>
        <v>0</v>
      </c>
      <c r="AG51" s="51">
        <f>'資源化量内訳'!AJ51</f>
        <v>0</v>
      </c>
      <c r="AH51" s="51">
        <f>'資源化量内訳'!AR51</f>
        <v>0</v>
      </c>
      <c r="AI51" s="51">
        <f>'資源化量内訳'!AZ51</f>
        <v>0</v>
      </c>
      <c r="AJ51" s="51">
        <f>'資源化量内訳'!BH51</f>
        <v>0</v>
      </c>
      <c r="AK51" s="51" t="s">
        <v>209</v>
      </c>
      <c r="AL51" s="51">
        <f t="shared" si="15"/>
        <v>0</v>
      </c>
      <c r="AM51" s="52">
        <f t="shared" si="16"/>
        <v>11.547344110854503</v>
      </c>
      <c r="AN51" s="51">
        <f>'ごみ処理量内訳'!AC51</f>
        <v>0</v>
      </c>
      <c r="AO51" s="51">
        <f>'ごみ処理量内訳'!AD51</f>
        <v>32</v>
      </c>
      <c r="AP51" s="51">
        <f>'ごみ処理量内訳'!AE51</f>
        <v>92</v>
      </c>
      <c r="AQ51" s="51">
        <f t="shared" si="17"/>
        <v>124</v>
      </c>
    </row>
    <row r="52" spans="1:43" ht="13.5">
      <c r="A52" s="26" t="s">
        <v>196</v>
      </c>
      <c r="B52" s="49" t="s">
        <v>143</v>
      </c>
      <c r="C52" s="50" t="s">
        <v>144</v>
      </c>
      <c r="D52" s="51">
        <v>4603</v>
      </c>
      <c r="E52" s="51">
        <v>4603</v>
      </c>
      <c r="F52" s="51">
        <f>'ごみ搬入量内訳'!H52</f>
        <v>310</v>
      </c>
      <c r="G52" s="51">
        <f>'ごみ搬入量内訳'!AG52</f>
        <v>109</v>
      </c>
      <c r="H52" s="51">
        <f>'ごみ搬入量内訳'!AH52</f>
        <v>0</v>
      </c>
      <c r="I52" s="51">
        <f t="shared" si="9"/>
        <v>419</v>
      </c>
      <c r="J52" s="51">
        <f t="shared" si="10"/>
        <v>249.39065945675694</v>
      </c>
      <c r="K52" s="51">
        <f>('ごみ搬入量内訳'!E52+'ごみ搬入量内訳'!AH52)/'ごみ処理概要'!D52/365*1000000</f>
        <v>236.89136626202688</v>
      </c>
      <c r="L52" s="51">
        <f>'ごみ搬入量内訳'!F52/'ごみ処理概要'!D52/365*1000000</f>
        <v>12.499293194730061</v>
      </c>
      <c r="M52" s="51">
        <f>'資源化量内訳'!BP52</f>
        <v>110</v>
      </c>
      <c r="N52" s="51">
        <f>'ごみ処理量内訳'!E52</f>
        <v>170</v>
      </c>
      <c r="O52" s="51">
        <f>'ごみ処理量内訳'!L52</f>
        <v>200</v>
      </c>
      <c r="P52" s="51">
        <f t="shared" si="11"/>
        <v>2</v>
      </c>
      <c r="Q52" s="51">
        <f>'ごみ処理量内訳'!G52</f>
        <v>0</v>
      </c>
      <c r="R52" s="51">
        <f>'ごみ処理量内訳'!H52</f>
        <v>0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2</v>
      </c>
      <c r="V52" s="51">
        <f t="shared" si="12"/>
        <v>74</v>
      </c>
      <c r="W52" s="51">
        <f>'資源化量内訳'!M52</f>
        <v>0</v>
      </c>
      <c r="X52" s="51">
        <f>'資源化量内訳'!N52</f>
        <v>0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74</v>
      </c>
      <c r="AD52" s="51">
        <f t="shared" si="13"/>
        <v>446</v>
      </c>
      <c r="AE52" s="52">
        <f t="shared" si="14"/>
        <v>55.15695067264574</v>
      </c>
      <c r="AF52" s="51">
        <f>'資源化量内訳'!AB52</f>
        <v>0</v>
      </c>
      <c r="AG52" s="51">
        <f>'資源化量内訳'!AJ52</f>
        <v>0</v>
      </c>
      <c r="AH52" s="51">
        <f>'資源化量内訳'!AR52</f>
        <v>0</v>
      </c>
      <c r="AI52" s="51">
        <f>'資源化量内訳'!AZ52</f>
        <v>0</v>
      </c>
      <c r="AJ52" s="51">
        <f>'資源化量内訳'!BH52</f>
        <v>0</v>
      </c>
      <c r="AK52" s="51" t="s">
        <v>209</v>
      </c>
      <c r="AL52" s="51">
        <f t="shared" si="15"/>
        <v>0</v>
      </c>
      <c r="AM52" s="52">
        <f t="shared" si="16"/>
        <v>33.093525179856115</v>
      </c>
      <c r="AN52" s="51">
        <f>'ごみ処理量内訳'!AC52</f>
        <v>200</v>
      </c>
      <c r="AO52" s="51">
        <f>'ごみ処理量内訳'!AD52</f>
        <v>170</v>
      </c>
      <c r="AP52" s="51">
        <f>'ごみ処理量内訳'!AE52</f>
        <v>2</v>
      </c>
      <c r="AQ52" s="51">
        <f t="shared" si="17"/>
        <v>372</v>
      </c>
    </row>
    <row r="53" spans="1:43" ht="13.5">
      <c r="A53" s="26" t="s">
        <v>196</v>
      </c>
      <c r="B53" s="49" t="s">
        <v>145</v>
      </c>
      <c r="C53" s="50" t="s">
        <v>29</v>
      </c>
      <c r="D53" s="51">
        <v>7648</v>
      </c>
      <c r="E53" s="51">
        <v>7648</v>
      </c>
      <c r="F53" s="51">
        <f>'ごみ搬入量内訳'!H53</f>
        <v>791</v>
      </c>
      <c r="G53" s="51">
        <f>'ごみ搬入量内訳'!AG53</f>
        <v>46</v>
      </c>
      <c r="H53" s="51">
        <f>'ごみ搬入量内訳'!AH53</f>
        <v>0</v>
      </c>
      <c r="I53" s="51">
        <f t="shared" si="9"/>
        <v>837</v>
      </c>
      <c r="J53" s="51">
        <f t="shared" si="10"/>
        <v>299.83664813434973</v>
      </c>
      <c r="K53" s="51">
        <f>('ごみ搬入量内訳'!E53+'ごみ搬入量内訳'!AH53)/'ごみ処理概要'!D53/365*1000000</f>
        <v>204.18983206281882</v>
      </c>
      <c r="L53" s="51">
        <f>'ごみ搬入量内訳'!F53/'ごみ処理概要'!D53/365*1000000</f>
        <v>95.64681607153094</v>
      </c>
      <c r="M53" s="51">
        <f>'資源化量内訳'!BP53</f>
        <v>137</v>
      </c>
      <c r="N53" s="51">
        <f>'ごみ処理量内訳'!E53</f>
        <v>576</v>
      </c>
      <c r="O53" s="51">
        <f>'ごみ処理量内訳'!L53</f>
        <v>24</v>
      </c>
      <c r="P53" s="51">
        <f t="shared" si="11"/>
        <v>237</v>
      </c>
      <c r="Q53" s="51">
        <f>'ごみ処理量内訳'!G53</f>
        <v>233</v>
      </c>
      <c r="R53" s="51">
        <f>'ごみ処理量内訳'!H53</f>
        <v>0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4</v>
      </c>
      <c r="V53" s="51">
        <f t="shared" si="12"/>
        <v>4</v>
      </c>
      <c r="W53" s="51">
        <f>'資源化量内訳'!M53</f>
        <v>0</v>
      </c>
      <c r="X53" s="51">
        <f>'資源化量内訳'!N53</f>
        <v>0</v>
      </c>
      <c r="Y53" s="51">
        <f>'資源化量内訳'!O53</f>
        <v>0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4</v>
      </c>
      <c r="AD53" s="51">
        <f t="shared" si="13"/>
        <v>841</v>
      </c>
      <c r="AE53" s="52">
        <f t="shared" si="14"/>
        <v>97.14625445897741</v>
      </c>
      <c r="AF53" s="51">
        <f>'資源化量内訳'!AB53</f>
        <v>0</v>
      </c>
      <c r="AG53" s="51">
        <f>'資源化量内訳'!AJ53</f>
        <v>95</v>
      </c>
      <c r="AH53" s="51">
        <f>'資源化量内訳'!AR53</f>
        <v>0</v>
      </c>
      <c r="AI53" s="51">
        <f>'資源化量内訳'!AZ53</f>
        <v>0</v>
      </c>
      <c r="AJ53" s="51">
        <f>'資源化量内訳'!BH53</f>
        <v>0</v>
      </c>
      <c r="AK53" s="51" t="s">
        <v>209</v>
      </c>
      <c r="AL53" s="51">
        <f t="shared" si="15"/>
        <v>95</v>
      </c>
      <c r="AM53" s="52">
        <f t="shared" si="16"/>
        <v>24.130879345603272</v>
      </c>
      <c r="AN53" s="51">
        <f>'ごみ処理量内訳'!AC53</f>
        <v>24</v>
      </c>
      <c r="AO53" s="51">
        <f>'ごみ処理量内訳'!AD53</f>
        <v>74</v>
      </c>
      <c r="AP53" s="51">
        <f>'ごみ処理量内訳'!AE53</f>
        <v>134</v>
      </c>
      <c r="AQ53" s="51">
        <f t="shared" si="17"/>
        <v>232</v>
      </c>
    </row>
    <row r="54" spans="1:43" ht="13.5">
      <c r="A54" s="26" t="s">
        <v>196</v>
      </c>
      <c r="B54" s="49" t="s">
        <v>146</v>
      </c>
      <c r="C54" s="50" t="s">
        <v>210</v>
      </c>
      <c r="D54" s="51">
        <v>7141</v>
      </c>
      <c r="E54" s="51">
        <v>7141</v>
      </c>
      <c r="F54" s="51">
        <f>'ごみ搬入量内訳'!H54</f>
        <v>1052</v>
      </c>
      <c r="G54" s="51">
        <f>'ごみ搬入量内訳'!AG54</f>
        <v>407</v>
      </c>
      <c r="H54" s="51">
        <f>'ごみ搬入量内訳'!AH54</f>
        <v>0</v>
      </c>
      <c r="I54" s="51">
        <f t="shared" si="9"/>
        <v>1459</v>
      </c>
      <c r="J54" s="51">
        <f t="shared" si="10"/>
        <v>559.7619764700466</v>
      </c>
      <c r="K54" s="51">
        <f>('ごみ搬入量内訳'!E54+'ごみ搬入量内訳'!AH54)/'ごみ処理概要'!D54/365*1000000</f>
        <v>493.0048936011034</v>
      </c>
      <c r="L54" s="51">
        <f>'ごみ搬入量内訳'!F54/'ごみ処理概要'!D54/365*1000000</f>
        <v>66.75708286894319</v>
      </c>
      <c r="M54" s="51">
        <f>'資源化量内訳'!BP54</f>
        <v>0</v>
      </c>
      <c r="N54" s="51">
        <f>'ごみ処理量内訳'!E54</f>
        <v>875</v>
      </c>
      <c r="O54" s="51">
        <f>'ごみ処理量内訳'!L54</f>
        <v>323</v>
      </c>
      <c r="P54" s="51">
        <f t="shared" si="11"/>
        <v>257</v>
      </c>
      <c r="Q54" s="51">
        <f>'ごみ処理量内訳'!G54</f>
        <v>257</v>
      </c>
      <c r="R54" s="51">
        <f>'ごみ処理量内訳'!H54</f>
        <v>0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12"/>
        <v>0</v>
      </c>
      <c r="W54" s="51">
        <f>'資源化量内訳'!M54</f>
        <v>0</v>
      </c>
      <c r="X54" s="51">
        <f>'資源化量内訳'!N54</f>
        <v>0</v>
      </c>
      <c r="Y54" s="51">
        <f>'資源化量内訳'!O54</f>
        <v>0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0</v>
      </c>
      <c r="AD54" s="51">
        <f t="shared" si="13"/>
        <v>1455</v>
      </c>
      <c r="AE54" s="52">
        <f t="shared" si="14"/>
        <v>77.80068728522338</v>
      </c>
      <c r="AF54" s="51">
        <f>'資源化量内訳'!AB54</f>
        <v>0</v>
      </c>
      <c r="AG54" s="51">
        <f>'資源化量内訳'!AJ54</f>
        <v>88</v>
      </c>
      <c r="AH54" s="51">
        <f>'資源化量内訳'!AR54</f>
        <v>0</v>
      </c>
      <c r="AI54" s="51">
        <f>'資源化量内訳'!AZ54</f>
        <v>0</v>
      </c>
      <c r="AJ54" s="51">
        <f>'資源化量内訳'!BH54</f>
        <v>0</v>
      </c>
      <c r="AK54" s="51" t="s">
        <v>209</v>
      </c>
      <c r="AL54" s="51">
        <f t="shared" si="15"/>
        <v>88</v>
      </c>
      <c r="AM54" s="52">
        <f t="shared" si="16"/>
        <v>6.048109965635739</v>
      </c>
      <c r="AN54" s="51">
        <f>'ごみ処理量内訳'!AC54</f>
        <v>323</v>
      </c>
      <c r="AO54" s="51">
        <f>'ごみ処理量内訳'!AD54</f>
        <v>112</v>
      </c>
      <c r="AP54" s="51">
        <f>'ごみ処理量内訳'!AE54</f>
        <v>165</v>
      </c>
      <c r="AQ54" s="51">
        <f t="shared" si="17"/>
        <v>600</v>
      </c>
    </row>
    <row r="55" spans="1:43" ht="13.5">
      <c r="A55" s="26" t="s">
        <v>196</v>
      </c>
      <c r="B55" s="49" t="s">
        <v>147</v>
      </c>
      <c r="C55" s="50" t="s">
        <v>148</v>
      </c>
      <c r="D55" s="51">
        <v>11228</v>
      </c>
      <c r="E55" s="51">
        <v>11228</v>
      </c>
      <c r="F55" s="51">
        <f>'ごみ搬入量内訳'!H55</f>
        <v>3216</v>
      </c>
      <c r="G55" s="51">
        <f>'ごみ搬入量内訳'!AG55</f>
        <v>316</v>
      </c>
      <c r="H55" s="51">
        <f>'ごみ搬入量内訳'!AH55</f>
        <v>0</v>
      </c>
      <c r="I55" s="51">
        <f t="shared" si="9"/>
        <v>3532</v>
      </c>
      <c r="J55" s="51">
        <f t="shared" si="10"/>
        <v>861.837578265686</v>
      </c>
      <c r="K55" s="51">
        <f>('ごみ搬入量内訳'!E55+'ごみ搬入量内訳'!AH55)/'ごみ処理概要'!D55/365*1000000</f>
        <v>598.79655069762</v>
      </c>
      <c r="L55" s="51">
        <f>'ごみ搬入量内訳'!F55/'ごみ処理概要'!D55/365*1000000</f>
        <v>263.04102756806617</v>
      </c>
      <c r="M55" s="51">
        <f>'資源化量内訳'!BP55</f>
        <v>0</v>
      </c>
      <c r="N55" s="51">
        <f>'ごみ処理量内訳'!E55</f>
        <v>3071</v>
      </c>
      <c r="O55" s="51">
        <f>'ごみ処理量内訳'!L55</f>
        <v>0</v>
      </c>
      <c r="P55" s="51">
        <f t="shared" si="11"/>
        <v>326</v>
      </c>
      <c r="Q55" s="51">
        <f>'ごみ処理量内訳'!G55</f>
        <v>28</v>
      </c>
      <c r="R55" s="51">
        <f>'ごみ処理量内訳'!H55</f>
        <v>298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12"/>
        <v>135</v>
      </c>
      <c r="W55" s="51">
        <f>'資源化量内訳'!M55</f>
        <v>135</v>
      </c>
      <c r="X55" s="51">
        <f>'資源化量内訳'!N55</f>
        <v>0</v>
      </c>
      <c r="Y55" s="51">
        <f>'資源化量内訳'!O55</f>
        <v>0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13"/>
        <v>3532</v>
      </c>
      <c r="AE55" s="52">
        <f t="shared" si="14"/>
        <v>100</v>
      </c>
      <c r="AF55" s="51">
        <f>'資源化量内訳'!AB55</f>
        <v>0</v>
      </c>
      <c r="AG55" s="51">
        <f>'資源化量内訳'!AJ55</f>
        <v>28</v>
      </c>
      <c r="AH55" s="51">
        <f>'資源化量内訳'!AR55</f>
        <v>298</v>
      </c>
      <c r="AI55" s="51">
        <f>'資源化量内訳'!AZ55</f>
        <v>0</v>
      </c>
      <c r="AJ55" s="51">
        <f>'資源化量内訳'!BH55</f>
        <v>0</v>
      </c>
      <c r="AK55" s="51" t="s">
        <v>209</v>
      </c>
      <c r="AL55" s="51">
        <f t="shared" si="15"/>
        <v>326</v>
      </c>
      <c r="AM55" s="52">
        <f t="shared" si="16"/>
        <v>13.052095130237825</v>
      </c>
      <c r="AN55" s="51">
        <f>'ごみ処理量内訳'!AC55</f>
        <v>0</v>
      </c>
      <c r="AO55" s="51">
        <f>'ごみ処理量内訳'!AD55</f>
        <v>325</v>
      </c>
      <c r="AP55" s="51">
        <f>'ごみ処理量内訳'!AE55</f>
        <v>0</v>
      </c>
      <c r="AQ55" s="51">
        <f t="shared" si="17"/>
        <v>325</v>
      </c>
    </row>
    <row r="56" spans="1:43" ht="13.5">
      <c r="A56" s="26" t="s">
        <v>196</v>
      </c>
      <c r="B56" s="49" t="s">
        <v>149</v>
      </c>
      <c r="C56" s="50" t="s">
        <v>150</v>
      </c>
      <c r="D56" s="51">
        <v>12554</v>
      </c>
      <c r="E56" s="51">
        <v>12554</v>
      </c>
      <c r="F56" s="51">
        <f>'ごみ搬入量内訳'!H56</f>
        <v>3481</v>
      </c>
      <c r="G56" s="51">
        <f>'ごみ搬入量内訳'!AG56</f>
        <v>254</v>
      </c>
      <c r="H56" s="51">
        <f>'ごみ搬入量内訳'!AH56</f>
        <v>0</v>
      </c>
      <c r="I56" s="51">
        <f t="shared" si="9"/>
        <v>3735</v>
      </c>
      <c r="J56" s="51">
        <f t="shared" si="10"/>
        <v>815.1088666822341</v>
      </c>
      <c r="K56" s="51">
        <f>('ごみ搬入量内訳'!E56+'ごみ搬入量内訳'!AH56)/'ごみ処理概要'!D56/365*1000000</f>
        <v>565.6659122999602</v>
      </c>
      <c r="L56" s="51">
        <f>'ごみ搬入量内訳'!F56/'ごみ処理概要'!D56/365*1000000</f>
        <v>249.44295438227405</v>
      </c>
      <c r="M56" s="51">
        <f>'資源化量内訳'!BP56</f>
        <v>341</v>
      </c>
      <c r="N56" s="51">
        <f>'ごみ処理量内訳'!E56</f>
        <v>2640</v>
      </c>
      <c r="O56" s="51">
        <f>'ごみ処理量内訳'!L56</f>
        <v>0</v>
      </c>
      <c r="P56" s="51">
        <f t="shared" si="11"/>
        <v>777</v>
      </c>
      <c r="Q56" s="51">
        <f>'ごみ処理量内訳'!G56</f>
        <v>777</v>
      </c>
      <c r="R56" s="51">
        <f>'ごみ処理量内訳'!H56</f>
        <v>0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12"/>
        <v>318</v>
      </c>
      <c r="W56" s="51">
        <f>'資源化量内訳'!M56</f>
        <v>293</v>
      </c>
      <c r="X56" s="51">
        <f>'資源化量内訳'!N56</f>
        <v>0</v>
      </c>
      <c r="Y56" s="51">
        <f>'資源化量内訳'!O56</f>
        <v>0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25</v>
      </c>
      <c r="AD56" s="51">
        <f t="shared" si="13"/>
        <v>3735</v>
      </c>
      <c r="AE56" s="52">
        <f t="shared" si="14"/>
        <v>100</v>
      </c>
      <c r="AF56" s="51">
        <f>'資源化量内訳'!AB56</f>
        <v>0</v>
      </c>
      <c r="AG56" s="51">
        <f>'資源化量内訳'!AJ56</f>
        <v>0</v>
      </c>
      <c r="AH56" s="51">
        <f>'資源化量内訳'!AR56</f>
        <v>0</v>
      </c>
      <c r="AI56" s="51">
        <f>'資源化量内訳'!AZ56</f>
        <v>0</v>
      </c>
      <c r="AJ56" s="51">
        <f>'資源化量内訳'!BH56</f>
        <v>0</v>
      </c>
      <c r="AK56" s="51" t="s">
        <v>209</v>
      </c>
      <c r="AL56" s="51">
        <f t="shared" si="15"/>
        <v>0</v>
      </c>
      <c r="AM56" s="52">
        <f t="shared" si="16"/>
        <v>16.167811579980373</v>
      </c>
      <c r="AN56" s="51">
        <f>'ごみ処理量内訳'!AC56</f>
        <v>0</v>
      </c>
      <c r="AO56" s="51">
        <f>'ごみ処理量内訳'!AD56</f>
        <v>220</v>
      </c>
      <c r="AP56" s="51">
        <f>'ごみ処理量内訳'!AE56</f>
        <v>417</v>
      </c>
      <c r="AQ56" s="51">
        <f t="shared" si="17"/>
        <v>637</v>
      </c>
    </row>
    <row r="57" spans="1:43" ht="13.5">
      <c r="A57" s="26" t="s">
        <v>196</v>
      </c>
      <c r="B57" s="49" t="s">
        <v>151</v>
      </c>
      <c r="C57" s="50" t="s">
        <v>152</v>
      </c>
      <c r="D57" s="51">
        <v>13216</v>
      </c>
      <c r="E57" s="51">
        <v>13216</v>
      </c>
      <c r="F57" s="51">
        <f>'ごみ搬入量内訳'!H57</f>
        <v>3544</v>
      </c>
      <c r="G57" s="51">
        <f>'ごみ搬入量内訳'!AG57</f>
        <v>467</v>
      </c>
      <c r="H57" s="51">
        <f>'ごみ搬入量内訳'!AH57</f>
        <v>0</v>
      </c>
      <c r="I57" s="51">
        <f t="shared" si="9"/>
        <v>4011</v>
      </c>
      <c r="J57" s="51">
        <f t="shared" si="10"/>
        <v>831.4952403064779</v>
      </c>
      <c r="K57" s="51">
        <f>('ごみ搬入量内訳'!E57+'ごみ搬入量内訳'!AH57)/'ごみ処理概要'!D57/365*1000000</f>
        <v>760.5973664134798</v>
      </c>
      <c r="L57" s="51">
        <f>'ごみ搬入量内訳'!F57/'ごみ処理概要'!D57/365*1000000</f>
        <v>70.8978738929981</v>
      </c>
      <c r="M57" s="51">
        <f>'資源化量内訳'!BP57</f>
        <v>129</v>
      </c>
      <c r="N57" s="51">
        <f>'ごみ処理量内訳'!E57</f>
        <v>3068</v>
      </c>
      <c r="O57" s="51">
        <f>'ごみ処理量内訳'!L57</f>
        <v>0</v>
      </c>
      <c r="P57" s="51">
        <f t="shared" si="11"/>
        <v>524</v>
      </c>
      <c r="Q57" s="51">
        <f>'ごみ処理量内訳'!G57</f>
        <v>0</v>
      </c>
      <c r="R57" s="51">
        <f>'ごみ処理量内訳'!H57</f>
        <v>524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0</v>
      </c>
      <c r="V57" s="51">
        <f t="shared" si="12"/>
        <v>419</v>
      </c>
      <c r="W57" s="51">
        <f>'資源化量内訳'!M57</f>
        <v>419</v>
      </c>
      <c r="X57" s="51">
        <f>'資源化量内訳'!N57</f>
        <v>0</v>
      </c>
      <c r="Y57" s="51">
        <f>'資源化量内訳'!O57</f>
        <v>0</v>
      </c>
      <c r="Z57" s="51">
        <f>'資源化量内訳'!P57</f>
        <v>0</v>
      </c>
      <c r="AA57" s="51">
        <f>'資源化量内訳'!Q57</f>
        <v>0</v>
      </c>
      <c r="AB57" s="51">
        <f>'資源化量内訳'!R57</f>
        <v>0</v>
      </c>
      <c r="AC57" s="51">
        <f>'資源化量内訳'!S57</f>
        <v>0</v>
      </c>
      <c r="AD57" s="51">
        <f t="shared" si="13"/>
        <v>4011</v>
      </c>
      <c r="AE57" s="52">
        <f t="shared" si="14"/>
        <v>100</v>
      </c>
      <c r="AF57" s="51">
        <f>'資源化量内訳'!AB57</f>
        <v>0</v>
      </c>
      <c r="AG57" s="51">
        <f>'資源化量内訳'!AJ57</f>
        <v>0</v>
      </c>
      <c r="AH57" s="51">
        <f>'資源化量内訳'!AR57</f>
        <v>524</v>
      </c>
      <c r="AI57" s="51">
        <f>'資源化量内訳'!AZ57</f>
        <v>0</v>
      </c>
      <c r="AJ57" s="51">
        <f>'資源化量内訳'!BH57</f>
        <v>0</v>
      </c>
      <c r="AK57" s="51" t="s">
        <v>209</v>
      </c>
      <c r="AL57" s="51">
        <f t="shared" si="15"/>
        <v>524</v>
      </c>
      <c r="AM57" s="52">
        <f t="shared" si="16"/>
        <v>25.893719806763283</v>
      </c>
      <c r="AN57" s="51">
        <f>'ごみ処理量内訳'!AC57</f>
        <v>0</v>
      </c>
      <c r="AO57" s="51">
        <f>'ごみ処理量内訳'!AD57</f>
        <v>301</v>
      </c>
      <c r="AP57" s="51">
        <f>'ごみ処理量内訳'!AE57</f>
        <v>0</v>
      </c>
      <c r="AQ57" s="51">
        <f t="shared" si="17"/>
        <v>301</v>
      </c>
    </row>
    <row r="58" spans="1:43" ht="13.5">
      <c r="A58" s="26" t="s">
        <v>196</v>
      </c>
      <c r="B58" s="49" t="s">
        <v>153</v>
      </c>
      <c r="C58" s="50" t="s">
        <v>154</v>
      </c>
      <c r="D58" s="51">
        <v>10494</v>
      </c>
      <c r="E58" s="51">
        <v>10494</v>
      </c>
      <c r="F58" s="51">
        <f>'ごみ搬入量内訳'!H58</f>
        <v>3065</v>
      </c>
      <c r="G58" s="51">
        <f>'ごみ搬入量内訳'!AG58</f>
        <v>311</v>
      </c>
      <c r="H58" s="51">
        <f>'ごみ搬入量内訳'!AH58</f>
        <v>0</v>
      </c>
      <c r="I58" s="51">
        <f t="shared" si="9"/>
        <v>3376</v>
      </c>
      <c r="J58" s="51">
        <f t="shared" si="10"/>
        <v>881.3908012667382</v>
      </c>
      <c r="K58" s="51">
        <f>('ごみ搬入量内訳'!E58+'ごみ搬入量内訳'!AH58)/'ごみ処理概要'!D58/365*1000000</f>
        <v>800.1963287566801</v>
      </c>
      <c r="L58" s="51">
        <f>'ごみ搬入量内訳'!F58/'ごみ処理概要'!D58/365*1000000</f>
        <v>81.19447251005793</v>
      </c>
      <c r="M58" s="51">
        <f>'資源化量内訳'!BP58</f>
        <v>29</v>
      </c>
      <c r="N58" s="51">
        <f>'ごみ処理量内訳'!E58</f>
        <v>2488</v>
      </c>
      <c r="O58" s="51">
        <f>'ごみ処理量内訳'!L58</f>
        <v>0</v>
      </c>
      <c r="P58" s="51">
        <f t="shared" si="11"/>
        <v>888</v>
      </c>
      <c r="Q58" s="51">
        <f>'ごみ処理量内訳'!G58</f>
        <v>197</v>
      </c>
      <c r="R58" s="51">
        <f>'ごみ処理量内訳'!H58</f>
        <v>598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93</v>
      </c>
      <c r="V58" s="51">
        <f t="shared" si="12"/>
        <v>0</v>
      </c>
      <c r="W58" s="51">
        <f>'資源化量内訳'!M58</f>
        <v>0</v>
      </c>
      <c r="X58" s="51">
        <f>'資源化量内訳'!N58</f>
        <v>0</v>
      </c>
      <c r="Y58" s="51">
        <f>'資源化量内訳'!O58</f>
        <v>0</v>
      </c>
      <c r="Z58" s="51">
        <f>'資源化量内訳'!P58</f>
        <v>0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0</v>
      </c>
      <c r="AD58" s="51">
        <f t="shared" si="13"/>
        <v>3376</v>
      </c>
      <c r="AE58" s="52">
        <f t="shared" si="14"/>
        <v>100</v>
      </c>
      <c r="AF58" s="51">
        <f>'資源化量内訳'!AB58</f>
        <v>0</v>
      </c>
      <c r="AG58" s="51">
        <f>'資源化量内訳'!AJ58</f>
        <v>0</v>
      </c>
      <c r="AH58" s="51">
        <f>'資源化量内訳'!AR58</f>
        <v>569</v>
      </c>
      <c r="AI58" s="51">
        <f>'資源化量内訳'!AZ58</f>
        <v>0</v>
      </c>
      <c r="AJ58" s="51">
        <f>'資源化量内訳'!BH58</f>
        <v>0</v>
      </c>
      <c r="AK58" s="51" t="s">
        <v>209</v>
      </c>
      <c r="AL58" s="51">
        <f t="shared" si="15"/>
        <v>569</v>
      </c>
      <c r="AM58" s="52">
        <f t="shared" si="16"/>
        <v>17.562408223201174</v>
      </c>
      <c r="AN58" s="51">
        <f>'ごみ処理量内訳'!AC58</f>
        <v>0</v>
      </c>
      <c r="AO58" s="51">
        <f>'ごみ処理量内訳'!AD58</f>
        <v>263</v>
      </c>
      <c r="AP58" s="51">
        <f>'ごみ処理量内訳'!AE58</f>
        <v>93</v>
      </c>
      <c r="AQ58" s="51">
        <f t="shared" si="17"/>
        <v>356</v>
      </c>
    </row>
    <row r="59" spans="1:43" ht="13.5">
      <c r="A59" s="26" t="s">
        <v>196</v>
      </c>
      <c r="B59" s="49" t="s">
        <v>155</v>
      </c>
      <c r="C59" s="50" t="s">
        <v>156</v>
      </c>
      <c r="D59" s="51">
        <v>2221</v>
      </c>
      <c r="E59" s="51">
        <v>2221</v>
      </c>
      <c r="F59" s="51">
        <f>'ごみ搬入量内訳'!H59</f>
        <v>450</v>
      </c>
      <c r="G59" s="51">
        <f>'ごみ搬入量内訳'!AG59</f>
        <v>108</v>
      </c>
      <c r="H59" s="51">
        <f>'ごみ搬入量内訳'!AH59</f>
        <v>0</v>
      </c>
      <c r="I59" s="51">
        <f t="shared" si="9"/>
        <v>558</v>
      </c>
      <c r="J59" s="51">
        <f t="shared" si="10"/>
        <v>688.3237835604102</v>
      </c>
      <c r="K59" s="51">
        <f>('ごみ搬入量内訳'!E59+'ごみ搬入量内訳'!AH59)/'ごみ処理概要'!D59/365*1000000</f>
        <v>555.0998254519437</v>
      </c>
      <c r="L59" s="51">
        <f>'ごみ搬入量内訳'!F59/'ごみ処理概要'!D59/365*1000000</f>
        <v>133.2239581084665</v>
      </c>
      <c r="M59" s="51">
        <f>'資源化量内訳'!BP59</f>
        <v>0</v>
      </c>
      <c r="N59" s="51">
        <f>'ごみ処理量内訳'!E59</f>
        <v>423</v>
      </c>
      <c r="O59" s="51">
        <f>'ごみ処理量内訳'!L59</f>
        <v>46</v>
      </c>
      <c r="P59" s="51">
        <f t="shared" si="11"/>
        <v>89</v>
      </c>
      <c r="Q59" s="51">
        <f>'ごみ処理量内訳'!G59</f>
        <v>68</v>
      </c>
      <c r="R59" s="51">
        <f>'ごみ処理量内訳'!H59</f>
        <v>21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0</v>
      </c>
      <c r="V59" s="51">
        <f t="shared" si="12"/>
        <v>0</v>
      </c>
      <c r="W59" s="51">
        <f>'資源化量内訳'!M59</f>
        <v>0</v>
      </c>
      <c r="X59" s="51">
        <f>'資源化量内訳'!N59</f>
        <v>0</v>
      </c>
      <c r="Y59" s="51">
        <f>'資源化量内訳'!O59</f>
        <v>0</v>
      </c>
      <c r="Z59" s="51">
        <f>'資源化量内訳'!P59</f>
        <v>0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0</v>
      </c>
      <c r="AD59" s="51">
        <f t="shared" si="13"/>
        <v>558</v>
      </c>
      <c r="AE59" s="52">
        <f t="shared" si="14"/>
        <v>91.75627240143369</v>
      </c>
      <c r="AF59" s="51">
        <f>'資源化量内訳'!AB59</f>
        <v>0</v>
      </c>
      <c r="AG59" s="51">
        <f>'資源化量内訳'!AJ59</f>
        <v>37</v>
      </c>
      <c r="AH59" s="51">
        <f>'資源化量内訳'!AR59</f>
        <v>21</v>
      </c>
      <c r="AI59" s="51">
        <f>'資源化量内訳'!AZ59</f>
        <v>0</v>
      </c>
      <c r="AJ59" s="51">
        <f>'資源化量内訳'!BH59</f>
        <v>0</v>
      </c>
      <c r="AK59" s="51" t="s">
        <v>209</v>
      </c>
      <c r="AL59" s="51">
        <f t="shared" si="15"/>
        <v>58</v>
      </c>
      <c r="AM59" s="52">
        <f t="shared" si="16"/>
        <v>10.39426523297491</v>
      </c>
      <c r="AN59" s="51">
        <f>'ごみ処理量内訳'!AC59</f>
        <v>46</v>
      </c>
      <c r="AO59" s="51">
        <f>'ごみ処理量内訳'!AD59</f>
        <v>60</v>
      </c>
      <c r="AP59" s="51">
        <f>'ごみ処理量内訳'!AE59</f>
        <v>31</v>
      </c>
      <c r="AQ59" s="51">
        <f t="shared" si="17"/>
        <v>137</v>
      </c>
    </row>
    <row r="60" spans="1:43" ht="13.5">
      <c r="A60" s="26" t="s">
        <v>196</v>
      </c>
      <c r="B60" s="49" t="s">
        <v>157</v>
      </c>
      <c r="C60" s="50" t="s">
        <v>158</v>
      </c>
      <c r="D60" s="51">
        <v>3090</v>
      </c>
      <c r="E60" s="51">
        <v>3090</v>
      </c>
      <c r="F60" s="51">
        <f>'ごみ搬入量内訳'!H60</f>
        <v>753</v>
      </c>
      <c r="G60" s="51">
        <f>'ごみ搬入量内訳'!AG60</f>
        <v>311</v>
      </c>
      <c r="H60" s="51">
        <f>'ごみ搬入量内訳'!AH60</f>
        <v>0</v>
      </c>
      <c r="I60" s="51">
        <f t="shared" si="9"/>
        <v>1064</v>
      </c>
      <c r="J60" s="51">
        <f t="shared" si="10"/>
        <v>943.3878618610631</v>
      </c>
      <c r="K60" s="51">
        <f>('ごみ搬入量内訳'!E60+'ごみ搬入量内訳'!AH60)/'ごみ処理概要'!D60/365*1000000</f>
        <v>667.641973666711</v>
      </c>
      <c r="L60" s="51">
        <f>'ごみ搬入量内訳'!F60/'ごみ処理概要'!D60/365*1000000</f>
        <v>275.74588819435206</v>
      </c>
      <c r="M60" s="51">
        <f>'資源化量内訳'!BP60</f>
        <v>0</v>
      </c>
      <c r="N60" s="51">
        <f>'ごみ処理量内訳'!E60</f>
        <v>855</v>
      </c>
      <c r="O60" s="51">
        <f>'ごみ処理量内訳'!L60</f>
        <v>43</v>
      </c>
      <c r="P60" s="51">
        <f t="shared" si="11"/>
        <v>166</v>
      </c>
      <c r="Q60" s="51">
        <f>'ごみ処理量内訳'!G60</f>
        <v>107</v>
      </c>
      <c r="R60" s="51">
        <f>'ごみ処理量内訳'!H60</f>
        <v>59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0</v>
      </c>
      <c r="V60" s="51">
        <f t="shared" si="12"/>
        <v>0</v>
      </c>
      <c r="W60" s="51">
        <f>'資源化量内訳'!M60</f>
        <v>0</v>
      </c>
      <c r="X60" s="51">
        <f>'資源化量内訳'!N60</f>
        <v>0</v>
      </c>
      <c r="Y60" s="51">
        <f>'資源化量内訳'!O60</f>
        <v>0</v>
      </c>
      <c r="Z60" s="51">
        <f>'資源化量内訳'!P60</f>
        <v>0</v>
      </c>
      <c r="AA60" s="51">
        <f>'資源化量内訳'!Q60</f>
        <v>0</v>
      </c>
      <c r="AB60" s="51">
        <f>'資源化量内訳'!R60</f>
        <v>0</v>
      </c>
      <c r="AC60" s="51">
        <f>'資源化量内訳'!S60</f>
        <v>0</v>
      </c>
      <c r="AD60" s="51">
        <f t="shared" si="13"/>
        <v>1064</v>
      </c>
      <c r="AE60" s="52">
        <f t="shared" si="14"/>
        <v>95.95864661654136</v>
      </c>
      <c r="AF60" s="51">
        <f>'資源化量内訳'!AB60</f>
        <v>0</v>
      </c>
      <c r="AG60" s="51">
        <f>'資源化量内訳'!AJ60</f>
        <v>59</v>
      </c>
      <c r="AH60" s="51">
        <f>'資源化量内訳'!AR60</f>
        <v>33</v>
      </c>
      <c r="AI60" s="51">
        <f>'資源化量内訳'!AZ60</f>
        <v>0</v>
      </c>
      <c r="AJ60" s="51">
        <f>'資源化量内訳'!BH60</f>
        <v>0</v>
      </c>
      <c r="AK60" s="51" t="s">
        <v>209</v>
      </c>
      <c r="AL60" s="51">
        <f t="shared" si="15"/>
        <v>92</v>
      </c>
      <c r="AM60" s="52">
        <f t="shared" si="16"/>
        <v>8.646616541353383</v>
      </c>
      <c r="AN60" s="51">
        <f>'ごみ処理量内訳'!AC60</f>
        <v>43</v>
      </c>
      <c r="AO60" s="51">
        <f>'ごみ処理量内訳'!AD60</f>
        <v>121</v>
      </c>
      <c r="AP60" s="51">
        <f>'ごみ処理量内訳'!AE60</f>
        <v>30</v>
      </c>
      <c r="AQ60" s="51">
        <f t="shared" si="17"/>
        <v>194</v>
      </c>
    </row>
    <row r="61" spans="1:43" ht="13.5">
      <c r="A61" s="26" t="s">
        <v>196</v>
      </c>
      <c r="B61" s="49" t="s">
        <v>159</v>
      </c>
      <c r="C61" s="50" t="s">
        <v>160</v>
      </c>
      <c r="D61" s="51">
        <v>4450</v>
      </c>
      <c r="E61" s="51">
        <v>4450</v>
      </c>
      <c r="F61" s="51">
        <f>'ごみ搬入量内訳'!H61</f>
        <v>1346</v>
      </c>
      <c r="G61" s="51">
        <f>'ごみ搬入量内訳'!AG61</f>
        <v>164</v>
      </c>
      <c r="H61" s="51">
        <f>'ごみ搬入量内訳'!AH61</f>
        <v>0</v>
      </c>
      <c r="I61" s="51">
        <f t="shared" si="9"/>
        <v>1510</v>
      </c>
      <c r="J61" s="51">
        <f t="shared" si="10"/>
        <v>929.6598430044636</v>
      </c>
      <c r="K61" s="51">
        <f>('ごみ搬入量内訳'!E61+'ごみ搬入量内訳'!AH61)/'ごみ処理概要'!D61/365*1000000</f>
        <v>828.6901646913961</v>
      </c>
      <c r="L61" s="51">
        <f>'ごみ搬入量内訳'!F61/'ごみ処理概要'!D61/365*1000000</f>
        <v>100.96967831306758</v>
      </c>
      <c r="M61" s="51">
        <f>'資源化量内訳'!BP61</f>
        <v>0</v>
      </c>
      <c r="N61" s="51">
        <f>'ごみ処理量内訳'!E61</f>
        <v>909</v>
      </c>
      <c r="O61" s="51">
        <f>'ごみ処理量内訳'!L61</f>
        <v>909</v>
      </c>
      <c r="P61" s="51">
        <f t="shared" si="11"/>
        <v>256</v>
      </c>
      <c r="Q61" s="51">
        <f>'ごみ処理量内訳'!G61</f>
        <v>0</v>
      </c>
      <c r="R61" s="51">
        <f>'ごみ処理量内訳'!H61</f>
        <v>256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12"/>
        <v>0</v>
      </c>
      <c r="W61" s="51">
        <f>'資源化量内訳'!M61</f>
        <v>0</v>
      </c>
      <c r="X61" s="51">
        <f>'資源化量内訳'!N61</f>
        <v>0</v>
      </c>
      <c r="Y61" s="51">
        <f>'資源化量内訳'!O61</f>
        <v>0</v>
      </c>
      <c r="Z61" s="51">
        <f>'資源化量内訳'!P61</f>
        <v>0</v>
      </c>
      <c r="AA61" s="51">
        <f>'資源化量内訳'!Q61</f>
        <v>0</v>
      </c>
      <c r="AB61" s="51">
        <f>'資源化量内訳'!R61</f>
        <v>0</v>
      </c>
      <c r="AC61" s="51">
        <f>'資源化量内訳'!S61</f>
        <v>0</v>
      </c>
      <c r="AD61" s="51">
        <f t="shared" si="13"/>
        <v>2074</v>
      </c>
      <c r="AE61" s="52">
        <f t="shared" si="14"/>
        <v>56.17164898746384</v>
      </c>
      <c r="AF61" s="51">
        <f>'資源化量内訳'!AB61</f>
        <v>0</v>
      </c>
      <c r="AG61" s="51">
        <f>'資源化量内訳'!AJ61</f>
        <v>0</v>
      </c>
      <c r="AH61" s="51">
        <f>'資源化量内訳'!AR61</f>
        <v>256</v>
      </c>
      <c r="AI61" s="51">
        <f>'資源化量内訳'!AZ61</f>
        <v>0</v>
      </c>
      <c r="AJ61" s="51">
        <f>'資源化量内訳'!BH61</f>
        <v>0</v>
      </c>
      <c r="AK61" s="51" t="s">
        <v>209</v>
      </c>
      <c r="AL61" s="51">
        <f t="shared" si="15"/>
        <v>256</v>
      </c>
      <c r="AM61" s="52">
        <f t="shared" si="16"/>
        <v>12.343297974927676</v>
      </c>
      <c r="AN61" s="51">
        <f>'ごみ処理量内訳'!AC61</f>
        <v>909</v>
      </c>
      <c r="AO61" s="51">
        <f>'ごみ処理量内訳'!AD61</f>
        <v>238</v>
      </c>
      <c r="AP61" s="51">
        <f>'ごみ処理量内訳'!AE61</f>
        <v>0</v>
      </c>
      <c r="AQ61" s="51">
        <f t="shared" si="17"/>
        <v>1147</v>
      </c>
    </row>
    <row r="62" spans="1:43" ht="13.5">
      <c r="A62" s="26" t="s">
        <v>196</v>
      </c>
      <c r="B62" s="49" t="s">
        <v>161</v>
      </c>
      <c r="C62" s="50" t="s">
        <v>162</v>
      </c>
      <c r="D62" s="51">
        <v>2988</v>
      </c>
      <c r="E62" s="51">
        <v>2988</v>
      </c>
      <c r="F62" s="51">
        <f>'ごみ搬入量内訳'!H62</f>
        <v>938</v>
      </c>
      <c r="G62" s="51">
        <f>'ごみ搬入量内訳'!AG62</f>
        <v>112</v>
      </c>
      <c r="H62" s="51">
        <f>'ごみ搬入量内訳'!AH62</f>
        <v>0</v>
      </c>
      <c r="I62" s="51">
        <f t="shared" si="9"/>
        <v>1050</v>
      </c>
      <c r="J62" s="51">
        <f t="shared" si="10"/>
        <v>962.755130109479</v>
      </c>
      <c r="K62" s="51">
        <f>('ごみ搬入量内訳'!E62+'ごみ搬入量内訳'!AH62)/'ごみ処理概要'!D62/365*1000000</f>
        <v>860.061249564468</v>
      </c>
      <c r="L62" s="51">
        <f>'ごみ搬入量内訳'!F62/'ごみ処理概要'!D62/365*1000000</f>
        <v>102.6938805450111</v>
      </c>
      <c r="M62" s="51">
        <f>'資源化量内訳'!BP62</f>
        <v>0</v>
      </c>
      <c r="N62" s="51">
        <f>'ごみ処理量内訳'!E62</f>
        <v>635</v>
      </c>
      <c r="O62" s="51">
        <f>'ごみ処理量内訳'!L62</f>
        <v>0</v>
      </c>
      <c r="P62" s="51">
        <f t="shared" si="11"/>
        <v>146</v>
      </c>
      <c r="Q62" s="51">
        <f>'ごみ処理量内訳'!G62</f>
        <v>0</v>
      </c>
      <c r="R62" s="51">
        <f>'ごみ処理量内訳'!H62</f>
        <v>0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146</v>
      </c>
      <c r="V62" s="51">
        <f t="shared" si="12"/>
        <v>0</v>
      </c>
      <c r="W62" s="51">
        <f>'資源化量内訳'!M62</f>
        <v>0</v>
      </c>
      <c r="X62" s="51">
        <f>'資源化量内訳'!N62</f>
        <v>0</v>
      </c>
      <c r="Y62" s="51">
        <f>'資源化量内訳'!O62</f>
        <v>0</v>
      </c>
      <c r="Z62" s="51">
        <f>'資源化量内訳'!P62</f>
        <v>0</v>
      </c>
      <c r="AA62" s="51">
        <f>'資源化量内訳'!Q62</f>
        <v>0</v>
      </c>
      <c r="AB62" s="51">
        <f>'資源化量内訳'!R62</f>
        <v>0</v>
      </c>
      <c r="AC62" s="51">
        <f>'資源化量内訳'!S62</f>
        <v>0</v>
      </c>
      <c r="AD62" s="51">
        <f t="shared" si="13"/>
        <v>781</v>
      </c>
      <c r="AE62" s="52">
        <f t="shared" si="14"/>
        <v>100</v>
      </c>
      <c r="AF62" s="51">
        <f>'資源化量内訳'!AB62</f>
        <v>0</v>
      </c>
      <c r="AG62" s="51">
        <f>'資源化量内訳'!AJ62</f>
        <v>0</v>
      </c>
      <c r="AH62" s="51">
        <f>'資源化量内訳'!AR62</f>
        <v>0</v>
      </c>
      <c r="AI62" s="51">
        <f>'資源化量内訳'!AZ62</f>
        <v>0</v>
      </c>
      <c r="AJ62" s="51">
        <f>'資源化量内訳'!BH62</f>
        <v>0</v>
      </c>
      <c r="AK62" s="51" t="s">
        <v>209</v>
      </c>
      <c r="AL62" s="51">
        <f t="shared" si="15"/>
        <v>0</v>
      </c>
      <c r="AM62" s="52">
        <f t="shared" si="16"/>
        <v>0</v>
      </c>
      <c r="AN62" s="51">
        <f>'ごみ処理量内訳'!AC62</f>
        <v>0</v>
      </c>
      <c r="AO62" s="51">
        <f>'ごみ処理量内訳'!AD62</f>
        <v>166</v>
      </c>
      <c r="AP62" s="51">
        <f>'ごみ処理量内訳'!AE62</f>
        <v>146</v>
      </c>
      <c r="AQ62" s="51">
        <f t="shared" si="17"/>
        <v>312</v>
      </c>
    </row>
    <row r="63" spans="1:43" ht="13.5">
      <c r="A63" s="26" t="s">
        <v>196</v>
      </c>
      <c r="B63" s="49" t="s">
        <v>163</v>
      </c>
      <c r="C63" s="50" t="s">
        <v>164</v>
      </c>
      <c r="D63" s="51">
        <v>2790</v>
      </c>
      <c r="E63" s="51">
        <v>2790</v>
      </c>
      <c r="F63" s="51">
        <f>'ごみ搬入量内訳'!H63</f>
        <v>851</v>
      </c>
      <c r="G63" s="51">
        <f>'ごみ搬入量内訳'!AG63</f>
        <v>102</v>
      </c>
      <c r="H63" s="51">
        <f>'ごみ搬入量内訳'!AH63</f>
        <v>0</v>
      </c>
      <c r="I63" s="51">
        <f t="shared" si="9"/>
        <v>953</v>
      </c>
      <c r="J63" s="51">
        <f t="shared" si="10"/>
        <v>935.8275641969853</v>
      </c>
      <c r="K63" s="51">
        <f>('ごみ搬入量内訳'!E63+'ごみ搬入量内訳'!AH63)/'ごみ処理概要'!D63/365*1000000</f>
        <v>835.6655373889135</v>
      </c>
      <c r="L63" s="51">
        <f>'ごみ搬入量内訳'!F63/'ごみ処理概要'!D63/365*1000000</f>
        <v>100.16202680807189</v>
      </c>
      <c r="M63" s="51">
        <f>'資源化量内訳'!BP63</f>
        <v>0</v>
      </c>
      <c r="N63" s="51">
        <f>'ごみ処理量内訳'!E63</f>
        <v>573</v>
      </c>
      <c r="O63" s="51">
        <f>'ごみ処理量内訳'!L63</f>
        <v>0</v>
      </c>
      <c r="P63" s="51">
        <f t="shared" si="11"/>
        <v>162</v>
      </c>
      <c r="Q63" s="51">
        <f>'ごみ処理量内訳'!G63</f>
        <v>0</v>
      </c>
      <c r="R63" s="51">
        <f>'ごみ処理量内訳'!H63</f>
        <v>162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12"/>
        <v>0</v>
      </c>
      <c r="W63" s="51">
        <f>'資源化量内訳'!M63</f>
        <v>0</v>
      </c>
      <c r="X63" s="51">
        <f>'資源化量内訳'!N63</f>
        <v>0</v>
      </c>
      <c r="Y63" s="51">
        <f>'資源化量内訳'!O63</f>
        <v>0</v>
      </c>
      <c r="Z63" s="51">
        <f>'資源化量内訳'!P63</f>
        <v>0</v>
      </c>
      <c r="AA63" s="51">
        <f>'資源化量内訳'!Q63</f>
        <v>0</v>
      </c>
      <c r="AB63" s="51">
        <f>'資源化量内訳'!R63</f>
        <v>0</v>
      </c>
      <c r="AC63" s="51">
        <f>'資源化量内訳'!S63</f>
        <v>0</v>
      </c>
      <c r="AD63" s="51">
        <f t="shared" si="13"/>
        <v>735</v>
      </c>
      <c r="AE63" s="52">
        <f t="shared" si="14"/>
        <v>100</v>
      </c>
      <c r="AF63" s="51">
        <f>'資源化量内訳'!AB63</f>
        <v>0</v>
      </c>
      <c r="AG63" s="51">
        <f>'資源化量内訳'!AJ63</f>
        <v>0</v>
      </c>
      <c r="AH63" s="51">
        <f>'資源化量内訳'!AR63</f>
        <v>162</v>
      </c>
      <c r="AI63" s="51">
        <f>'資源化量内訳'!AZ63</f>
        <v>0</v>
      </c>
      <c r="AJ63" s="51">
        <f>'資源化量内訳'!BH63</f>
        <v>0</v>
      </c>
      <c r="AK63" s="51" t="s">
        <v>209</v>
      </c>
      <c r="AL63" s="51">
        <f t="shared" si="15"/>
        <v>162</v>
      </c>
      <c r="AM63" s="52">
        <f t="shared" si="16"/>
        <v>22.040816326530614</v>
      </c>
      <c r="AN63" s="51">
        <f>'ごみ処理量内訳'!AC63</f>
        <v>0</v>
      </c>
      <c r="AO63" s="51">
        <f>'ごみ処理量内訳'!AD63</f>
        <v>132</v>
      </c>
      <c r="AP63" s="51">
        <f>'ごみ処理量内訳'!AE63</f>
        <v>0</v>
      </c>
      <c r="AQ63" s="51">
        <f t="shared" si="17"/>
        <v>132</v>
      </c>
    </row>
    <row r="64" spans="1:43" ht="13.5">
      <c r="A64" s="26" t="s">
        <v>196</v>
      </c>
      <c r="B64" s="49" t="s">
        <v>165</v>
      </c>
      <c r="C64" s="50" t="s">
        <v>166</v>
      </c>
      <c r="D64" s="51">
        <v>9810</v>
      </c>
      <c r="E64" s="51">
        <v>9167</v>
      </c>
      <c r="F64" s="51">
        <f>'ごみ搬入量内訳'!H64</f>
        <v>2877</v>
      </c>
      <c r="G64" s="51">
        <f>'ごみ搬入量内訳'!AG64</f>
        <v>252</v>
      </c>
      <c r="H64" s="51">
        <f>'ごみ搬入量内訳'!AH64</f>
        <v>202</v>
      </c>
      <c r="I64" s="51">
        <f t="shared" si="9"/>
        <v>3331</v>
      </c>
      <c r="J64" s="51">
        <f t="shared" si="10"/>
        <v>930.2780221468169</v>
      </c>
      <c r="K64" s="51">
        <f>('ごみ搬入量内訳'!E64+'ごみ搬入量内訳'!AH64)/'ごみ処理概要'!D64/365*1000000</f>
        <v>852.6384874254675</v>
      </c>
      <c r="L64" s="51">
        <f>'ごみ搬入量内訳'!F64/'ごみ処理概要'!D64/365*1000000</f>
        <v>77.63953472134948</v>
      </c>
      <c r="M64" s="51">
        <f>'資源化量内訳'!BP64</f>
        <v>0</v>
      </c>
      <c r="N64" s="51">
        <f>'ごみ処理量内訳'!E64</f>
        <v>2157</v>
      </c>
      <c r="O64" s="51">
        <f>'ごみ処理量内訳'!L64</f>
        <v>159</v>
      </c>
      <c r="P64" s="51">
        <f t="shared" si="11"/>
        <v>813</v>
      </c>
      <c r="Q64" s="51">
        <f>'ごみ処理量内訳'!G64</f>
        <v>0</v>
      </c>
      <c r="R64" s="51">
        <f>'ごみ処理量内訳'!H64</f>
        <v>813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12"/>
        <v>0</v>
      </c>
      <c r="W64" s="51">
        <f>'資源化量内訳'!M64</f>
        <v>0</v>
      </c>
      <c r="X64" s="51">
        <f>'資源化量内訳'!N64</f>
        <v>0</v>
      </c>
      <c r="Y64" s="51">
        <f>'資源化量内訳'!O64</f>
        <v>0</v>
      </c>
      <c r="Z64" s="51">
        <f>'資源化量内訳'!P64</f>
        <v>0</v>
      </c>
      <c r="AA64" s="51">
        <f>'資源化量内訳'!Q64</f>
        <v>0</v>
      </c>
      <c r="AB64" s="51">
        <f>'資源化量内訳'!R64</f>
        <v>0</v>
      </c>
      <c r="AC64" s="51">
        <f>'資源化量内訳'!S64</f>
        <v>0</v>
      </c>
      <c r="AD64" s="51">
        <f t="shared" si="13"/>
        <v>3129</v>
      </c>
      <c r="AE64" s="52">
        <f t="shared" si="14"/>
        <v>94.91850431447747</v>
      </c>
      <c r="AF64" s="51">
        <f>'資源化量内訳'!AB64</f>
        <v>0</v>
      </c>
      <c r="AG64" s="51">
        <f>'資源化量内訳'!AJ64</f>
        <v>0</v>
      </c>
      <c r="AH64" s="51">
        <f>'資源化量内訳'!AR64</f>
        <v>813</v>
      </c>
      <c r="AI64" s="51">
        <f>'資源化量内訳'!AZ64</f>
        <v>0</v>
      </c>
      <c r="AJ64" s="51">
        <f>'資源化量内訳'!BH64</f>
        <v>0</v>
      </c>
      <c r="AK64" s="51" t="s">
        <v>209</v>
      </c>
      <c r="AL64" s="51">
        <f t="shared" si="15"/>
        <v>813</v>
      </c>
      <c r="AM64" s="52">
        <f t="shared" si="16"/>
        <v>25.98274209012464</v>
      </c>
      <c r="AN64" s="51">
        <f>'ごみ処理量内訳'!AC64</f>
        <v>159</v>
      </c>
      <c r="AO64" s="51">
        <f>'ごみ処理量内訳'!AD64</f>
        <v>274</v>
      </c>
      <c r="AP64" s="51">
        <f>'ごみ処理量内訳'!AE64</f>
        <v>0</v>
      </c>
      <c r="AQ64" s="51">
        <f t="shared" si="17"/>
        <v>433</v>
      </c>
    </row>
    <row r="65" spans="1:43" ht="13.5">
      <c r="A65" s="26" t="s">
        <v>196</v>
      </c>
      <c r="B65" s="49" t="s">
        <v>167</v>
      </c>
      <c r="C65" s="50" t="s">
        <v>168</v>
      </c>
      <c r="D65" s="51">
        <v>8187</v>
      </c>
      <c r="E65" s="51">
        <v>8187</v>
      </c>
      <c r="F65" s="51">
        <f>'ごみ搬入量内訳'!H65</f>
        <v>1881</v>
      </c>
      <c r="G65" s="51">
        <f>'ごみ搬入量内訳'!AG65</f>
        <v>106</v>
      </c>
      <c r="H65" s="51">
        <f>'ごみ搬入量内訳'!AH65</f>
        <v>0</v>
      </c>
      <c r="I65" s="51">
        <f t="shared" si="9"/>
        <v>1987</v>
      </c>
      <c r="J65" s="51">
        <f t="shared" si="10"/>
        <v>664.9365599655987</v>
      </c>
      <c r="K65" s="51">
        <f>('ごみ搬入量内訳'!E65+'ごみ搬入量内訳'!AH65)/'ごみ処理概要'!D65/365*1000000</f>
        <v>510.66592375818</v>
      </c>
      <c r="L65" s="51">
        <f>'ごみ搬入量内訳'!F65/'ごみ処理概要'!D65/365*1000000</f>
        <v>154.2706362074187</v>
      </c>
      <c r="M65" s="51">
        <f>'資源化量内訳'!BP65</f>
        <v>130</v>
      </c>
      <c r="N65" s="51">
        <f>'ごみ処理量内訳'!E65</f>
        <v>11</v>
      </c>
      <c r="O65" s="51">
        <f>'ごみ処理量内訳'!L65</f>
        <v>23</v>
      </c>
      <c r="P65" s="51">
        <f t="shared" si="11"/>
        <v>1952</v>
      </c>
      <c r="Q65" s="51">
        <f>'ごみ処理量内訳'!G65</f>
        <v>0</v>
      </c>
      <c r="R65" s="51">
        <f>'ごみ処理量内訳'!H65</f>
        <v>563</v>
      </c>
      <c r="S65" s="51">
        <f>'ごみ処理量内訳'!I65</f>
        <v>0</v>
      </c>
      <c r="T65" s="51">
        <f>'ごみ処理量内訳'!J65</f>
        <v>1389</v>
      </c>
      <c r="U65" s="51">
        <f>'ごみ処理量内訳'!K65</f>
        <v>0</v>
      </c>
      <c r="V65" s="51">
        <f t="shared" si="12"/>
        <v>1</v>
      </c>
      <c r="W65" s="51">
        <f>'資源化量内訳'!M65</f>
        <v>0</v>
      </c>
      <c r="X65" s="51">
        <f>'資源化量内訳'!N65</f>
        <v>0</v>
      </c>
      <c r="Y65" s="51">
        <f>'資源化量内訳'!O65</f>
        <v>0</v>
      </c>
      <c r="Z65" s="51">
        <f>'資源化量内訳'!P65</f>
        <v>0</v>
      </c>
      <c r="AA65" s="51">
        <f>'資源化量内訳'!Q65</f>
        <v>0</v>
      </c>
      <c r="AB65" s="51">
        <f>'資源化量内訳'!R65</f>
        <v>0</v>
      </c>
      <c r="AC65" s="51">
        <f>'資源化量内訳'!S65</f>
        <v>1</v>
      </c>
      <c r="AD65" s="51">
        <f t="shared" si="13"/>
        <v>1987</v>
      </c>
      <c r="AE65" s="52">
        <f t="shared" si="14"/>
        <v>98.842476094615</v>
      </c>
      <c r="AF65" s="51">
        <f>'資源化量内訳'!AB65</f>
        <v>0</v>
      </c>
      <c r="AG65" s="51">
        <f>'資源化量内訳'!AJ65</f>
        <v>0</v>
      </c>
      <c r="AH65" s="51">
        <f>'資源化量内訳'!AR65</f>
        <v>563</v>
      </c>
      <c r="AI65" s="51">
        <f>'資源化量内訳'!AZ65</f>
        <v>0</v>
      </c>
      <c r="AJ65" s="51">
        <f>'資源化量内訳'!BH65</f>
        <v>690</v>
      </c>
      <c r="AK65" s="51" t="s">
        <v>209</v>
      </c>
      <c r="AL65" s="51">
        <f t="shared" si="15"/>
        <v>1253</v>
      </c>
      <c r="AM65" s="52">
        <f t="shared" si="16"/>
        <v>65.375531412376</v>
      </c>
      <c r="AN65" s="51">
        <f>'ごみ処理量内訳'!AC65</f>
        <v>23</v>
      </c>
      <c r="AO65" s="51">
        <f>'ごみ処理量内訳'!AD65</f>
        <v>1</v>
      </c>
      <c r="AP65" s="51">
        <f>'ごみ処理量内訳'!AE65</f>
        <v>5</v>
      </c>
      <c r="AQ65" s="51">
        <f t="shared" si="17"/>
        <v>29</v>
      </c>
    </row>
    <row r="66" spans="1:43" ht="13.5">
      <c r="A66" s="26" t="s">
        <v>196</v>
      </c>
      <c r="B66" s="49" t="s">
        <v>169</v>
      </c>
      <c r="C66" s="50" t="s">
        <v>170</v>
      </c>
      <c r="D66" s="51">
        <v>5758</v>
      </c>
      <c r="E66" s="51">
        <v>5758</v>
      </c>
      <c r="F66" s="51">
        <f>'ごみ搬入量内訳'!H66</f>
        <v>462</v>
      </c>
      <c r="G66" s="51">
        <f>'ごみ搬入量内訳'!AG66</f>
        <v>65</v>
      </c>
      <c r="H66" s="51">
        <f>'ごみ搬入量内訳'!AH66</f>
        <v>0</v>
      </c>
      <c r="I66" s="51">
        <f t="shared" si="9"/>
        <v>527</v>
      </c>
      <c r="J66" s="51">
        <f t="shared" si="10"/>
        <v>250.75297263604654</v>
      </c>
      <c r="K66" s="51">
        <f>('ごみ搬入量内訳'!E66+'ごみ搬入量内訳'!AH66)/'ごみ処理概要'!D66/365*1000000</f>
        <v>157.96961463978647</v>
      </c>
      <c r="L66" s="51">
        <f>'ごみ搬入量内訳'!F66/'ごみ処理概要'!D66/365*1000000</f>
        <v>92.78335799626011</v>
      </c>
      <c r="M66" s="51">
        <f>'資源化量内訳'!BP66</f>
        <v>0</v>
      </c>
      <c r="N66" s="51">
        <f>'ごみ処理量内訳'!E66</f>
        <v>0</v>
      </c>
      <c r="O66" s="51">
        <f>'ごみ処理量内訳'!L66</f>
        <v>0</v>
      </c>
      <c r="P66" s="51">
        <f t="shared" si="11"/>
        <v>526</v>
      </c>
      <c r="Q66" s="51">
        <f>'ごみ処理量内訳'!G66</f>
        <v>19</v>
      </c>
      <c r="R66" s="51">
        <f>'ごみ処理量内訳'!H66</f>
        <v>155</v>
      </c>
      <c r="S66" s="51">
        <f>'ごみ処理量内訳'!I66</f>
        <v>0</v>
      </c>
      <c r="T66" s="51">
        <f>'ごみ処理量内訳'!J66</f>
        <v>352</v>
      </c>
      <c r="U66" s="51">
        <f>'ごみ処理量内訳'!K66</f>
        <v>0</v>
      </c>
      <c r="V66" s="51">
        <f t="shared" si="12"/>
        <v>1</v>
      </c>
      <c r="W66" s="51">
        <f>'資源化量内訳'!M66</f>
        <v>0</v>
      </c>
      <c r="X66" s="51">
        <f>'資源化量内訳'!N66</f>
        <v>0</v>
      </c>
      <c r="Y66" s="51">
        <f>'資源化量内訳'!O66</f>
        <v>0</v>
      </c>
      <c r="Z66" s="51">
        <f>'資源化量内訳'!P66</f>
        <v>0</v>
      </c>
      <c r="AA66" s="51">
        <f>'資源化量内訳'!Q66</f>
        <v>0</v>
      </c>
      <c r="AB66" s="51">
        <f>'資源化量内訳'!R66</f>
        <v>0</v>
      </c>
      <c r="AC66" s="51">
        <f>'資源化量内訳'!S66</f>
        <v>1</v>
      </c>
      <c r="AD66" s="51">
        <f t="shared" si="13"/>
        <v>527</v>
      </c>
      <c r="AE66" s="52">
        <f t="shared" si="14"/>
        <v>100</v>
      </c>
      <c r="AF66" s="51">
        <f>'資源化量内訳'!AB66</f>
        <v>0</v>
      </c>
      <c r="AG66" s="51">
        <f>'資源化量内訳'!AJ66</f>
        <v>19</v>
      </c>
      <c r="AH66" s="51">
        <f>'資源化量内訳'!AR66</f>
        <v>155</v>
      </c>
      <c r="AI66" s="51">
        <f>'資源化量内訳'!AZ66</f>
        <v>0</v>
      </c>
      <c r="AJ66" s="51">
        <f>'資源化量内訳'!BH66</f>
        <v>175</v>
      </c>
      <c r="AK66" s="51" t="s">
        <v>209</v>
      </c>
      <c r="AL66" s="51">
        <f t="shared" si="15"/>
        <v>349</v>
      </c>
      <c r="AM66" s="52">
        <f t="shared" si="16"/>
        <v>66.41366223908919</v>
      </c>
      <c r="AN66" s="51">
        <f>'ごみ処理量内訳'!AC66</f>
        <v>0</v>
      </c>
      <c r="AO66" s="51">
        <f>'ごみ処理量内訳'!AD66</f>
        <v>0</v>
      </c>
      <c r="AP66" s="51">
        <f>'ごみ処理量内訳'!AE66</f>
        <v>1</v>
      </c>
      <c r="AQ66" s="51">
        <f t="shared" si="17"/>
        <v>1</v>
      </c>
    </row>
    <row r="67" spans="1:43" ht="13.5">
      <c r="A67" s="26" t="s">
        <v>196</v>
      </c>
      <c r="B67" s="49" t="s">
        <v>171</v>
      </c>
      <c r="C67" s="50" t="s">
        <v>172</v>
      </c>
      <c r="D67" s="51">
        <v>17064</v>
      </c>
      <c r="E67" s="51">
        <v>17064</v>
      </c>
      <c r="F67" s="51">
        <f>'ごみ搬入量内訳'!H67</f>
        <v>5199</v>
      </c>
      <c r="G67" s="51">
        <f>'ごみ搬入量内訳'!AG67</f>
        <v>0</v>
      </c>
      <c r="H67" s="51">
        <f>'ごみ搬入量内訳'!AH67</f>
        <v>0</v>
      </c>
      <c r="I67" s="51">
        <f t="shared" si="9"/>
        <v>5199</v>
      </c>
      <c r="J67" s="51">
        <f t="shared" si="10"/>
        <v>834.7301697397068</v>
      </c>
      <c r="K67" s="51">
        <f>('ごみ搬入量内訳'!E67+'ごみ搬入量内訳'!AH67)/'ごみ処理概要'!D67/365*1000000</f>
        <v>834.7301697397068</v>
      </c>
      <c r="L67" s="51">
        <f>'ごみ搬入量内訳'!F67/'ごみ処理概要'!D67/365*1000000</f>
        <v>0</v>
      </c>
      <c r="M67" s="51">
        <f>'資源化量内訳'!BP67</f>
        <v>0</v>
      </c>
      <c r="N67" s="51">
        <f>'ごみ処理量内訳'!E67</f>
        <v>3284</v>
      </c>
      <c r="O67" s="51">
        <f>'ごみ処理量内訳'!L67</f>
        <v>0</v>
      </c>
      <c r="P67" s="51">
        <f t="shared" si="11"/>
        <v>1499</v>
      </c>
      <c r="Q67" s="51">
        <f>'ごみ処理量内訳'!G67</f>
        <v>142</v>
      </c>
      <c r="R67" s="51">
        <f>'ごみ処理量内訳'!H67</f>
        <v>1357</v>
      </c>
      <c r="S67" s="51">
        <f>'ごみ処理量内訳'!I67</f>
        <v>0</v>
      </c>
      <c r="T67" s="51">
        <f>'ごみ処理量内訳'!J67</f>
        <v>0</v>
      </c>
      <c r="U67" s="51">
        <f>'ごみ処理量内訳'!K67</f>
        <v>0</v>
      </c>
      <c r="V67" s="51">
        <f t="shared" si="12"/>
        <v>416</v>
      </c>
      <c r="W67" s="51">
        <f>'資源化量内訳'!M67</f>
        <v>0</v>
      </c>
      <c r="X67" s="51">
        <f>'資源化量内訳'!N67</f>
        <v>0</v>
      </c>
      <c r="Y67" s="51">
        <f>'資源化量内訳'!O67</f>
        <v>0</v>
      </c>
      <c r="Z67" s="51">
        <f>'資源化量内訳'!P67</f>
        <v>0</v>
      </c>
      <c r="AA67" s="51">
        <f>'資源化量内訳'!Q67</f>
        <v>406</v>
      </c>
      <c r="AB67" s="51">
        <f>'資源化量内訳'!R67</f>
        <v>0</v>
      </c>
      <c r="AC67" s="51">
        <f>'資源化量内訳'!S67</f>
        <v>10</v>
      </c>
      <c r="AD67" s="51">
        <f t="shared" si="13"/>
        <v>5199</v>
      </c>
      <c r="AE67" s="52">
        <f t="shared" si="14"/>
        <v>100</v>
      </c>
      <c r="AF67" s="51">
        <f>'資源化量内訳'!AB67</f>
        <v>0</v>
      </c>
      <c r="AG67" s="51">
        <f>'資源化量内訳'!AJ67</f>
        <v>30</v>
      </c>
      <c r="AH67" s="51">
        <f>'資源化量内訳'!AR67</f>
        <v>1357</v>
      </c>
      <c r="AI67" s="51">
        <f>'資源化量内訳'!AZ67</f>
        <v>0</v>
      </c>
      <c r="AJ67" s="51">
        <f>'資源化量内訳'!BH67</f>
        <v>0</v>
      </c>
      <c r="AK67" s="51" t="s">
        <v>209</v>
      </c>
      <c r="AL67" s="51">
        <f t="shared" si="15"/>
        <v>1387</v>
      </c>
      <c r="AM67" s="52">
        <f t="shared" si="16"/>
        <v>34.6797461050202</v>
      </c>
      <c r="AN67" s="51">
        <f>'ごみ処理量内訳'!AC67</f>
        <v>0</v>
      </c>
      <c r="AO67" s="51">
        <f>'ごみ処理量内訳'!AD67</f>
        <v>121</v>
      </c>
      <c r="AP67" s="51">
        <f>'ごみ処理量内訳'!AE67</f>
        <v>32</v>
      </c>
      <c r="AQ67" s="51">
        <f t="shared" si="17"/>
        <v>153</v>
      </c>
    </row>
    <row r="68" spans="1:43" ht="13.5">
      <c r="A68" s="26" t="s">
        <v>196</v>
      </c>
      <c r="B68" s="49" t="s">
        <v>173</v>
      </c>
      <c r="C68" s="50" t="s">
        <v>174</v>
      </c>
      <c r="D68" s="51">
        <v>7060</v>
      </c>
      <c r="E68" s="51">
        <v>7060</v>
      </c>
      <c r="F68" s="51">
        <f>'ごみ搬入量内訳'!H68</f>
        <v>1297</v>
      </c>
      <c r="G68" s="51">
        <f>'ごみ搬入量内訳'!AG68</f>
        <v>65</v>
      </c>
      <c r="H68" s="51">
        <f>'ごみ搬入量内訳'!AH68</f>
        <v>0</v>
      </c>
      <c r="I68" s="51">
        <f t="shared" si="9"/>
        <v>1362</v>
      </c>
      <c r="J68" s="51">
        <f t="shared" si="10"/>
        <v>528.5420466451938</v>
      </c>
      <c r="K68" s="51">
        <f>('ごみ搬入量内訳'!E68+'ごみ搬入量内訳'!AH68)/'ごみ処理概要'!D68/365*1000000</f>
        <v>357.40618572703636</v>
      </c>
      <c r="L68" s="51">
        <f>'ごみ搬入量内訳'!F68/'ごみ処理概要'!D68/365*1000000</f>
        <v>171.13586091815748</v>
      </c>
      <c r="M68" s="51">
        <f>'資源化量内訳'!BP68</f>
        <v>0</v>
      </c>
      <c r="N68" s="51">
        <f>'ごみ処理量内訳'!E68</f>
        <v>0</v>
      </c>
      <c r="O68" s="51">
        <f>'ごみ処理量内訳'!L68</f>
        <v>0</v>
      </c>
      <c r="P68" s="51">
        <f t="shared" si="11"/>
        <v>1362</v>
      </c>
      <c r="Q68" s="51">
        <f>'ごみ処理量内訳'!G68</f>
        <v>19</v>
      </c>
      <c r="R68" s="51">
        <f>'ごみ処理量内訳'!H68</f>
        <v>358</v>
      </c>
      <c r="S68" s="51">
        <f>'ごみ処理量内訳'!I68</f>
        <v>0</v>
      </c>
      <c r="T68" s="51">
        <f>'ごみ処理量内訳'!J68</f>
        <v>985</v>
      </c>
      <c r="U68" s="51">
        <f>'ごみ処理量内訳'!K68</f>
        <v>0</v>
      </c>
      <c r="V68" s="51">
        <f t="shared" si="12"/>
        <v>0</v>
      </c>
      <c r="W68" s="51">
        <f>'資源化量内訳'!M68</f>
        <v>0</v>
      </c>
      <c r="X68" s="51">
        <f>'資源化量内訳'!N68</f>
        <v>0</v>
      </c>
      <c r="Y68" s="51">
        <f>'資源化量内訳'!O68</f>
        <v>0</v>
      </c>
      <c r="Z68" s="51">
        <f>'資源化量内訳'!P68</f>
        <v>0</v>
      </c>
      <c r="AA68" s="51">
        <f>'資源化量内訳'!Q68</f>
        <v>0</v>
      </c>
      <c r="AB68" s="51">
        <f>'資源化量内訳'!R68</f>
        <v>0</v>
      </c>
      <c r="AC68" s="51">
        <f>'資源化量内訳'!S68</f>
        <v>0</v>
      </c>
      <c r="AD68" s="51">
        <f t="shared" si="13"/>
        <v>1362</v>
      </c>
      <c r="AE68" s="52">
        <f t="shared" si="14"/>
        <v>100</v>
      </c>
      <c r="AF68" s="51">
        <f>'資源化量内訳'!AB68</f>
        <v>0</v>
      </c>
      <c r="AG68" s="51">
        <f>'資源化量内訳'!AJ68</f>
        <v>19</v>
      </c>
      <c r="AH68" s="51">
        <f>'資源化量内訳'!AR68</f>
        <v>358</v>
      </c>
      <c r="AI68" s="51">
        <f>'資源化量内訳'!AZ68</f>
        <v>0</v>
      </c>
      <c r="AJ68" s="51">
        <f>'資源化量内訳'!BH68</f>
        <v>489</v>
      </c>
      <c r="AK68" s="51" t="s">
        <v>209</v>
      </c>
      <c r="AL68" s="51">
        <f t="shared" si="15"/>
        <v>866</v>
      </c>
      <c r="AM68" s="52">
        <f t="shared" si="16"/>
        <v>63.582966226138026</v>
      </c>
      <c r="AN68" s="51">
        <f>'ごみ処理量内訳'!AC68</f>
        <v>0</v>
      </c>
      <c r="AO68" s="51">
        <f>'ごみ処理量内訳'!AD68</f>
        <v>0</v>
      </c>
      <c r="AP68" s="51">
        <f>'ごみ処理量内訳'!AE68</f>
        <v>3</v>
      </c>
      <c r="AQ68" s="51">
        <f t="shared" si="17"/>
        <v>3</v>
      </c>
    </row>
    <row r="69" spans="1:43" ht="13.5">
      <c r="A69" s="26" t="s">
        <v>196</v>
      </c>
      <c r="B69" s="49" t="s">
        <v>175</v>
      </c>
      <c r="C69" s="50" t="s">
        <v>176</v>
      </c>
      <c r="D69" s="51">
        <v>8949</v>
      </c>
      <c r="E69" s="51">
        <v>8949</v>
      </c>
      <c r="F69" s="51">
        <f>'ごみ搬入量内訳'!H69</f>
        <v>1089</v>
      </c>
      <c r="G69" s="51">
        <f>'ごみ搬入量内訳'!AG69</f>
        <v>30</v>
      </c>
      <c r="H69" s="51">
        <f>'ごみ搬入量内訳'!AH69</f>
        <v>0</v>
      </c>
      <c r="I69" s="51">
        <f t="shared" si="9"/>
        <v>1119</v>
      </c>
      <c r="J69" s="51">
        <f t="shared" si="10"/>
        <v>342.58055924209793</v>
      </c>
      <c r="K69" s="51">
        <f>('ごみ搬入量内訳'!E69+'ごみ搬入量内訳'!AH69)/'ごみ処理概要'!D69/365*1000000</f>
        <v>201.75208984856346</v>
      </c>
      <c r="L69" s="51">
        <f>'ごみ搬入量内訳'!F69/'ごみ処理概要'!D69/365*1000000</f>
        <v>140.82846939353445</v>
      </c>
      <c r="M69" s="51">
        <f>'資源化量内訳'!BP69</f>
        <v>0</v>
      </c>
      <c r="N69" s="51">
        <f>'ごみ処理量内訳'!E69</f>
        <v>0</v>
      </c>
      <c r="O69" s="51">
        <f>'ごみ処理量内訳'!L69</f>
        <v>0</v>
      </c>
      <c r="P69" s="51">
        <f t="shared" si="11"/>
        <v>1119</v>
      </c>
      <c r="Q69" s="51">
        <f>'ごみ処理量内訳'!G69</f>
        <v>22</v>
      </c>
      <c r="R69" s="51">
        <f>'ごみ処理量内訳'!H69</f>
        <v>184</v>
      </c>
      <c r="S69" s="51">
        <f>'ごみ処理量内訳'!I69</f>
        <v>0</v>
      </c>
      <c r="T69" s="51">
        <f>'ごみ処理量内訳'!J69</f>
        <v>913</v>
      </c>
      <c r="U69" s="51">
        <f>'ごみ処理量内訳'!K69</f>
        <v>0</v>
      </c>
      <c r="V69" s="51">
        <f t="shared" si="12"/>
        <v>0</v>
      </c>
      <c r="W69" s="51">
        <f>'資源化量内訳'!M69</f>
        <v>0</v>
      </c>
      <c r="X69" s="51">
        <f>'資源化量内訳'!N69</f>
        <v>0</v>
      </c>
      <c r="Y69" s="51">
        <f>'資源化量内訳'!O69</f>
        <v>0</v>
      </c>
      <c r="Z69" s="51">
        <f>'資源化量内訳'!P69</f>
        <v>0</v>
      </c>
      <c r="AA69" s="51">
        <f>'資源化量内訳'!Q69</f>
        <v>0</v>
      </c>
      <c r="AB69" s="51">
        <f>'資源化量内訳'!R69</f>
        <v>0</v>
      </c>
      <c r="AC69" s="51">
        <f>'資源化量内訳'!S69</f>
        <v>0</v>
      </c>
      <c r="AD69" s="51">
        <f t="shared" si="13"/>
        <v>1119</v>
      </c>
      <c r="AE69" s="52">
        <f t="shared" si="14"/>
        <v>100</v>
      </c>
      <c r="AF69" s="51">
        <f>'資源化量内訳'!AB69</f>
        <v>0</v>
      </c>
      <c r="AG69" s="51">
        <f>'資源化量内訳'!AJ69</f>
        <v>22</v>
      </c>
      <c r="AH69" s="51">
        <f>'資源化量内訳'!AR69</f>
        <v>184</v>
      </c>
      <c r="AI69" s="51">
        <f>'資源化量内訳'!AZ69</f>
        <v>0</v>
      </c>
      <c r="AJ69" s="51">
        <f>'資源化量内訳'!BH69</f>
        <v>454</v>
      </c>
      <c r="AK69" s="51" t="s">
        <v>209</v>
      </c>
      <c r="AL69" s="51">
        <f t="shared" si="15"/>
        <v>660</v>
      </c>
      <c r="AM69" s="52">
        <f t="shared" si="16"/>
        <v>58.98123324396782</v>
      </c>
      <c r="AN69" s="51">
        <f>'ごみ処理量内訳'!AC69</f>
        <v>0</v>
      </c>
      <c r="AO69" s="51">
        <f>'ごみ処理量内訳'!AD69</f>
        <v>0</v>
      </c>
      <c r="AP69" s="51">
        <f>'ごみ処理量内訳'!AE69</f>
        <v>3</v>
      </c>
      <c r="AQ69" s="51">
        <f t="shared" si="17"/>
        <v>3</v>
      </c>
    </row>
    <row r="70" spans="1:43" ht="13.5">
      <c r="A70" s="26" t="s">
        <v>196</v>
      </c>
      <c r="B70" s="49" t="s">
        <v>177</v>
      </c>
      <c r="C70" s="50" t="s">
        <v>178</v>
      </c>
      <c r="D70" s="51">
        <v>4187</v>
      </c>
      <c r="E70" s="51">
        <v>4187</v>
      </c>
      <c r="F70" s="51">
        <f>'ごみ搬入量内訳'!H70</f>
        <v>283</v>
      </c>
      <c r="G70" s="51">
        <f>'ごみ搬入量内訳'!AG70</f>
        <v>8</v>
      </c>
      <c r="H70" s="51">
        <f>'ごみ搬入量内訳'!AH70</f>
        <v>0</v>
      </c>
      <c r="I70" s="51">
        <f t="shared" si="9"/>
        <v>291</v>
      </c>
      <c r="J70" s="51">
        <f t="shared" si="10"/>
        <v>190.41324909782725</v>
      </c>
      <c r="K70" s="51">
        <f>('ごみ搬入量内訳'!E70+'ごみ搬入量内訳'!AH70)/'ごみ処理概要'!D70/365*1000000</f>
        <v>164.89394767234523</v>
      </c>
      <c r="L70" s="51">
        <f>'ごみ搬入量内訳'!F70/'ごみ処理概要'!D70/365*1000000</f>
        <v>25.519301425482006</v>
      </c>
      <c r="M70" s="51">
        <f>'資源化量内訳'!BP70</f>
        <v>0</v>
      </c>
      <c r="N70" s="51">
        <f>'ごみ処理量内訳'!E70</f>
        <v>0</v>
      </c>
      <c r="O70" s="51">
        <f>'ごみ処理量内訳'!L70</f>
        <v>0</v>
      </c>
      <c r="P70" s="51">
        <f t="shared" si="11"/>
        <v>214</v>
      </c>
      <c r="Q70" s="51">
        <f>'ごみ処理量内訳'!G70</f>
        <v>8</v>
      </c>
      <c r="R70" s="51">
        <f>'ごみ処理量内訳'!H70</f>
        <v>83</v>
      </c>
      <c r="S70" s="51">
        <f>'ごみ処理量内訳'!I70</f>
        <v>0</v>
      </c>
      <c r="T70" s="51">
        <f>'ごみ処理量内訳'!J70</f>
        <v>123</v>
      </c>
      <c r="U70" s="51">
        <f>'ごみ処理量内訳'!K70</f>
        <v>0</v>
      </c>
      <c r="V70" s="51">
        <f t="shared" si="12"/>
        <v>77</v>
      </c>
      <c r="W70" s="51">
        <f>'資源化量内訳'!M70</f>
        <v>77</v>
      </c>
      <c r="X70" s="51">
        <f>'資源化量内訳'!N70</f>
        <v>0</v>
      </c>
      <c r="Y70" s="51">
        <f>'資源化量内訳'!O70</f>
        <v>0</v>
      </c>
      <c r="Z70" s="51">
        <f>'資源化量内訳'!P70</f>
        <v>0</v>
      </c>
      <c r="AA70" s="51">
        <f>'資源化量内訳'!Q70</f>
        <v>0</v>
      </c>
      <c r="AB70" s="51">
        <f>'資源化量内訳'!R70</f>
        <v>0</v>
      </c>
      <c r="AC70" s="51">
        <f>'資源化量内訳'!S70</f>
        <v>0</v>
      </c>
      <c r="AD70" s="51">
        <f t="shared" si="13"/>
        <v>291</v>
      </c>
      <c r="AE70" s="52">
        <f t="shared" si="14"/>
        <v>100</v>
      </c>
      <c r="AF70" s="51">
        <f>'資源化量内訳'!AB70</f>
        <v>0</v>
      </c>
      <c r="AG70" s="51">
        <f>'資源化量内訳'!AJ70</f>
        <v>8</v>
      </c>
      <c r="AH70" s="51">
        <f>'資源化量内訳'!AR70</f>
        <v>83</v>
      </c>
      <c r="AI70" s="51">
        <f>'資源化量内訳'!AZ70</f>
        <v>0</v>
      </c>
      <c r="AJ70" s="51">
        <f>'資源化量内訳'!BH70</f>
        <v>61</v>
      </c>
      <c r="AK70" s="51" t="s">
        <v>209</v>
      </c>
      <c r="AL70" s="51">
        <f t="shared" si="15"/>
        <v>152</v>
      </c>
      <c r="AM70" s="52">
        <f t="shared" si="16"/>
        <v>78.69415807560138</v>
      </c>
      <c r="AN70" s="51">
        <f>'ごみ処理量内訳'!AC70</f>
        <v>0</v>
      </c>
      <c r="AO70" s="51">
        <f>'ごみ処理量内訳'!AD70</f>
        <v>0</v>
      </c>
      <c r="AP70" s="51">
        <f>'ごみ処理量内訳'!AE70</f>
        <v>1</v>
      </c>
      <c r="AQ70" s="51">
        <f t="shared" si="17"/>
        <v>1</v>
      </c>
    </row>
    <row r="71" spans="1:43" ht="13.5">
      <c r="A71" s="26" t="s">
        <v>196</v>
      </c>
      <c r="B71" s="49" t="s">
        <v>179</v>
      </c>
      <c r="C71" s="50" t="s">
        <v>180</v>
      </c>
      <c r="D71" s="51">
        <v>3498</v>
      </c>
      <c r="E71" s="51">
        <v>3498</v>
      </c>
      <c r="F71" s="51">
        <f>'ごみ搬入量内訳'!H71</f>
        <v>745</v>
      </c>
      <c r="G71" s="51">
        <f>'ごみ搬入量内訳'!AG71</f>
        <v>36</v>
      </c>
      <c r="H71" s="51">
        <f>'ごみ搬入量内訳'!AH71</f>
        <v>0</v>
      </c>
      <c r="I71" s="51">
        <f t="shared" si="9"/>
        <v>781</v>
      </c>
      <c r="J71" s="51">
        <f t="shared" si="10"/>
        <v>611.6998363056776</v>
      </c>
      <c r="K71" s="51">
        <f>('ごみ搬入量内訳'!E71+'ごみ搬入量内訳'!AH71)/'ごみ処理概要'!D71/365*1000000</f>
        <v>583.5036850803198</v>
      </c>
      <c r="L71" s="51">
        <f>'ごみ搬入量内訳'!F71/'ごみ処理概要'!D71/365*1000000</f>
        <v>28.196151225357738</v>
      </c>
      <c r="M71" s="51">
        <f>'資源化量内訳'!BP71</f>
        <v>2</v>
      </c>
      <c r="N71" s="51">
        <f>'ごみ処理量内訳'!E71</f>
        <v>489</v>
      </c>
      <c r="O71" s="51">
        <f>'ごみ処理量内訳'!L71</f>
        <v>0</v>
      </c>
      <c r="P71" s="51">
        <f t="shared" si="11"/>
        <v>292</v>
      </c>
      <c r="Q71" s="51">
        <f>'ごみ処理量内訳'!G71</f>
        <v>0</v>
      </c>
      <c r="R71" s="51">
        <f>'ごみ処理量内訳'!H71</f>
        <v>236</v>
      </c>
      <c r="S71" s="51">
        <f>'ごみ処理量内訳'!I71</f>
        <v>0</v>
      </c>
      <c r="T71" s="51">
        <f>'ごみ処理量内訳'!J71</f>
        <v>0</v>
      </c>
      <c r="U71" s="51">
        <f>'ごみ処理量内訳'!K71</f>
        <v>56</v>
      </c>
      <c r="V71" s="51">
        <f t="shared" si="12"/>
        <v>0</v>
      </c>
      <c r="W71" s="51">
        <f>'資源化量内訳'!M71</f>
        <v>0</v>
      </c>
      <c r="X71" s="51">
        <f>'資源化量内訳'!N71</f>
        <v>0</v>
      </c>
      <c r="Y71" s="51">
        <f>'資源化量内訳'!O71</f>
        <v>0</v>
      </c>
      <c r="Z71" s="51">
        <f>'資源化量内訳'!P71</f>
        <v>0</v>
      </c>
      <c r="AA71" s="51">
        <f>'資源化量内訳'!Q71</f>
        <v>0</v>
      </c>
      <c r="AB71" s="51">
        <f>'資源化量内訳'!R71</f>
        <v>0</v>
      </c>
      <c r="AC71" s="51">
        <f>'資源化量内訳'!S71</f>
        <v>0</v>
      </c>
      <c r="AD71" s="51">
        <f t="shared" si="13"/>
        <v>781</v>
      </c>
      <c r="AE71" s="52">
        <f t="shared" si="14"/>
        <v>100</v>
      </c>
      <c r="AF71" s="51">
        <f>'資源化量内訳'!AB71</f>
        <v>0</v>
      </c>
      <c r="AG71" s="51">
        <f>'資源化量内訳'!AJ71</f>
        <v>0</v>
      </c>
      <c r="AH71" s="51">
        <f>'資源化量内訳'!AR71</f>
        <v>123</v>
      </c>
      <c r="AI71" s="51">
        <f>'資源化量内訳'!AZ71</f>
        <v>0</v>
      </c>
      <c r="AJ71" s="51">
        <f>'資源化量内訳'!BH71</f>
        <v>0</v>
      </c>
      <c r="AK71" s="51" t="s">
        <v>209</v>
      </c>
      <c r="AL71" s="51">
        <f t="shared" si="15"/>
        <v>123</v>
      </c>
      <c r="AM71" s="52">
        <f t="shared" si="16"/>
        <v>15.964240102171138</v>
      </c>
      <c r="AN71" s="51">
        <f>'ごみ処理量内訳'!AC71</f>
        <v>0</v>
      </c>
      <c r="AO71" s="51">
        <f>'ごみ処理量内訳'!AD71</f>
        <v>36</v>
      </c>
      <c r="AP71" s="51">
        <f>'ごみ処理量内訳'!AE71</f>
        <v>124</v>
      </c>
      <c r="AQ71" s="51">
        <f t="shared" si="17"/>
        <v>160</v>
      </c>
    </row>
    <row r="72" spans="1:43" ht="13.5">
      <c r="A72" s="26" t="s">
        <v>196</v>
      </c>
      <c r="B72" s="49" t="s">
        <v>181</v>
      </c>
      <c r="C72" s="50" t="s">
        <v>182</v>
      </c>
      <c r="D72" s="51">
        <v>12778</v>
      </c>
      <c r="E72" s="51">
        <v>12648</v>
      </c>
      <c r="F72" s="51">
        <f>'ごみ搬入量内訳'!H72</f>
        <v>3871</v>
      </c>
      <c r="G72" s="51">
        <f>'ごみ搬入量内訳'!AG72</f>
        <v>124</v>
      </c>
      <c r="H72" s="51">
        <f>'ごみ搬入量内訳'!AH72</f>
        <v>40</v>
      </c>
      <c r="I72" s="51">
        <f t="shared" si="9"/>
        <v>4035</v>
      </c>
      <c r="J72" s="51">
        <f t="shared" si="10"/>
        <v>865.1427860813856</v>
      </c>
      <c r="K72" s="51">
        <f>('ごみ搬入量内訳'!E72+'ごみ搬入量内訳'!AH72)/'ごみ処理概要'!D72/365*1000000</f>
        <v>838.5559941423294</v>
      </c>
      <c r="L72" s="51">
        <f>'ごみ搬入量内訳'!F72/'ごみ処理概要'!D72/365*1000000</f>
        <v>26.586791939056212</v>
      </c>
      <c r="M72" s="51">
        <f>'資源化量内訳'!BP72</f>
        <v>0</v>
      </c>
      <c r="N72" s="51">
        <f>'ごみ処理量内訳'!E72</f>
        <v>2442</v>
      </c>
      <c r="O72" s="51">
        <f>'ごみ処理量内訳'!L72</f>
        <v>532</v>
      </c>
      <c r="P72" s="51">
        <f t="shared" si="11"/>
        <v>1054</v>
      </c>
      <c r="Q72" s="51">
        <f>'ごみ処理量内訳'!G72</f>
        <v>0</v>
      </c>
      <c r="R72" s="51">
        <f>'ごみ処理量内訳'!H72</f>
        <v>1054</v>
      </c>
      <c r="S72" s="51">
        <f>'ごみ処理量内訳'!I72</f>
        <v>0</v>
      </c>
      <c r="T72" s="51">
        <f>'ごみ処理量内訳'!J72</f>
        <v>0</v>
      </c>
      <c r="U72" s="51">
        <f>'ごみ処理量内訳'!K72</f>
        <v>0</v>
      </c>
      <c r="V72" s="51">
        <f t="shared" si="12"/>
        <v>0</v>
      </c>
      <c r="W72" s="51">
        <f>'資源化量内訳'!M72</f>
        <v>0</v>
      </c>
      <c r="X72" s="51">
        <f>'資源化量内訳'!N72</f>
        <v>0</v>
      </c>
      <c r="Y72" s="51">
        <f>'資源化量内訳'!O72</f>
        <v>0</v>
      </c>
      <c r="Z72" s="51">
        <f>'資源化量内訳'!P72</f>
        <v>0</v>
      </c>
      <c r="AA72" s="51">
        <f>'資源化量内訳'!Q72</f>
        <v>0</v>
      </c>
      <c r="AB72" s="51">
        <f>'資源化量内訳'!R72</f>
        <v>0</v>
      </c>
      <c r="AC72" s="51">
        <f>'資源化量内訳'!S72</f>
        <v>0</v>
      </c>
      <c r="AD72" s="51">
        <f t="shared" si="13"/>
        <v>4028</v>
      </c>
      <c r="AE72" s="52">
        <f t="shared" si="14"/>
        <v>86.79245283018868</v>
      </c>
      <c r="AF72" s="51">
        <f>'資源化量内訳'!AB72</f>
        <v>0</v>
      </c>
      <c r="AG72" s="51">
        <f>'資源化量内訳'!AJ72</f>
        <v>0</v>
      </c>
      <c r="AH72" s="51">
        <f>'資源化量内訳'!AR72</f>
        <v>1041</v>
      </c>
      <c r="AI72" s="51">
        <f>'資源化量内訳'!AZ72</f>
        <v>0</v>
      </c>
      <c r="AJ72" s="51">
        <f>'資源化量内訳'!BH72</f>
        <v>0</v>
      </c>
      <c r="AK72" s="51" t="s">
        <v>209</v>
      </c>
      <c r="AL72" s="51">
        <f t="shared" si="15"/>
        <v>1041</v>
      </c>
      <c r="AM72" s="52">
        <f t="shared" si="16"/>
        <v>25.84409136047666</v>
      </c>
      <c r="AN72" s="51">
        <f>'ごみ処理量内訳'!AC72</f>
        <v>532</v>
      </c>
      <c r="AO72" s="51">
        <f>'ごみ処理量内訳'!AD72</f>
        <v>332</v>
      </c>
      <c r="AP72" s="51">
        <f>'ごみ処理量内訳'!AE72</f>
        <v>13</v>
      </c>
      <c r="AQ72" s="51">
        <f t="shared" si="17"/>
        <v>877</v>
      </c>
    </row>
    <row r="73" spans="1:43" ht="13.5">
      <c r="A73" s="26" t="s">
        <v>196</v>
      </c>
      <c r="B73" s="49" t="s">
        <v>183</v>
      </c>
      <c r="C73" s="50" t="s">
        <v>184</v>
      </c>
      <c r="D73" s="51">
        <v>41051</v>
      </c>
      <c r="E73" s="51">
        <v>41046</v>
      </c>
      <c r="F73" s="51">
        <f>'ごみ搬入量内訳'!H73</f>
        <v>12421</v>
      </c>
      <c r="G73" s="51">
        <f>'ごみ搬入量内訳'!AG73</f>
        <v>137</v>
      </c>
      <c r="H73" s="51">
        <f>'ごみ搬入量内訳'!AH73</f>
        <v>2</v>
      </c>
      <c r="I73" s="51">
        <f t="shared" si="9"/>
        <v>12560</v>
      </c>
      <c r="J73" s="51">
        <f t="shared" si="10"/>
        <v>838.2489806365153</v>
      </c>
      <c r="K73" s="51">
        <f>('ごみ搬入量内訳'!E73+'ごみ搬入量内訳'!AH73)/'ごみ処理概要'!D73/365*1000000</f>
        <v>640.0992016946512</v>
      </c>
      <c r="L73" s="51">
        <f>'ごみ搬入量内訳'!F73/'ごみ処理概要'!D73/365*1000000</f>
        <v>198.14977894186418</v>
      </c>
      <c r="M73" s="51">
        <f>'資源化量内訳'!BP73</f>
        <v>1225</v>
      </c>
      <c r="N73" s="51">
        <f>'ごみ処理量内訳'!E73</f>
        <v>10234</v>
      </c>
      <c r="O73" s="51">
        <f>'ごみ処理量内訳'!L73</f>
        <v>0</v>
      </c>
      <c r="P73" s="51">
        <f t="shared" si="11"/>
        <v>1786</v>
      </c>
      <c r="Q73" s="51">
        <f>'ごみ処理量内訳'!G73</f>
        <v>143</v>
      </c>
      <c r="R73" s="51">
        <f>'ごみ処理量内訳'!H73</f>
        <v>1643</v>
      </c>
      <c r="S73" s="51">
        <f>'ごみ処理量内訳'!I73</f>
        <v>0</v>
      </c>
      <c r="T73" s="51">
        <f>'ごみ処理量内訳'!J73</f>
        <v>0</v>
      </c>
      <c r="U73" s="51">
        <f>'ごみ処理量内訳'!K73</f>
        <v>0</v>
      </c>
      <c r="V73" s="51">
        <f t="shared" si="12"/>
        <v>0</v>
      </c>
      <c r="W73" s="51">
        <f>'資源化量内訳'!M73</f>
        <v>0</v>
      </c>
      <c r="X73" s="51">
        <f>'資源化量内訳'!N73</f>
        <v>0</v>
      </c>
      <c r="Y73" s="51">
        <f>'資源化量内訳'!O73</f>
        <v>0</v>
      </c>
      <c r="Z73" s="51">
        <f>'資源化量内訳'!P73</f>
        <v>0</v>
      </c>
      <c r="AA73" s="51">
        <f>'資源化量内訳'!Q73</f>
        <v>0</v>
      </c>
      <c r="AB73" s="51">
        <f>'資源化量内訳'!R73</f>
        <v>0</v>
      </c>
      <c r="AC73" s="51">
        <f>'資源化量内訳'!S73</f>
        <v>0</v>
      </c>
      <c r="AD73" s="51">
        <f t="shared" si="13"/>
        <v>12020</v>
      </c>
      <c r="AE73" s="52">
        <f t="shared" si="14"/>
        <v>100</v>
      </c>
      <c r="AF73" s="51">
        <f>'資源化量内訳'!AB73</f>
        <v>0</v>
      </c>
      <c r="AG73" s="51">
        <f>'資源化量内訳'!AJ73</f>
        <v>138</v>
      </c>
      <c r="AH73" s="51">
        <f>'資源化量内訳'!AR73</f>
        <v>1105</v>
      </c>
      <c r="AI73" s="51">
        <f>'資源化量内訳'!AZ73</f>
        <v>0</v>
      </c>
      <c r="AJ73" s="51">
        <f>'資源化量内訳'!BH73</f>
        <v>0</v>
      </c>
      <c r="AK73" s="51" t="s">
        <v>209</v>
      </c>
      <c r="AL73" s="51">
        <f t="shared" si="15"/>
        <v>1243</v>
      </c>
      <c r="AM73" s="52">
        <f t="shared" si="16"/>
        <v>18.633446583616458</v>
      </c>
      <c r="AN73" s="51">
        <f>'ごみ処理量内訳'!AC73</f>
        <v>0</v>
      </c>
      <c r="AO73" s="51">
        <f>'ごみ処理量内訳'!AD73</f>
        <v>1327</v>
      </c>
      <c r="AP73" s="51">
        <f>'ごみ処理量内訳'!AE73</f>
        <v>538</v>
      </c>
      <c r="AQ73" s="51">
        <f t="shared" si="17"/>
        <v>1865</v>
      </c>
    </row>
    <row r="74" spans="1:43" ht="13.5">
      <c r="A74" s="26" t="s">
        <v>196</v>
      </c>
      <c r="B74" s="49" t="s">
        <v>185</v>
      </c>
      <c r="C74" s="50" t="s">
        <v>186</v>
      </c>
      <c r="D74" s="51">
        <v>22261</v>
      </c>
      <c r="E74" s="51">
        <v>22261</v>
      </c>
      <c r="F74" s="51">
        <f>'ごみ搬入量内訳'!H74</f>
        <v>4356</v>
      </c>
      <c r="G74" s="51">
        <f>'ごみ搬入量内訳'!AG74</f>
        <v>1420</v>
      </c>
      <c r="H74" s="51">
        <f>'ごみ搬入量内訳'!AH74</f>
        <v>0</v>
      </c>
      <c r="I74" s="51">
        <f t="shared" si="9"/>
        <v>5776</v>
      </c>
      <c r="J74" s="51">
        <f t="shared" si="10"/>
        <v>710.8691224224685</v>
      </c>
      <c r="K74" s="51">
        <f>('ごみ搬入量内訳'!E74+'ごみ搬入量内訳'!AH74)/'ごみ処理概要'!D74/365*1000000</f>
        <v>579.7964743303756</v>
      </c>
      <c r="L74" s="51">
        <f>'ごみ搬入量内訳'!F74/'ごみ処理概要'!D74/365*1000000</f>
        <v>131.072648092093</v>
      </c>
      <c r="M74" s="51">
        <f>'資源化量内訳'!BP74</f>
        <v>452</v>
      </c>
      <c r="N74" s="51">
        <f>'ごみ処理量内訳'!E74</f>
        <v>5014</v>
      </c>
      <c r="O74" s="51">
        <f>'ごみ処理量内訳'!L74</f>
        <v>53</v>
      </c>
      <c r="P74" s="51">
        <f t="shared" si="11"/>
        <v>665</v>
      </c>
      <c r="Q74" s="51">
        <f>'ごみ処理量内訳'!G74</f>
        <v>0</v>
      </c>
      <c r="R74" s="51">
        <f>'ごみ処理量内訳'!H74</f>
        <v>665</v>
      </c>
      <c r="S74" s="51">
        <f>'ごみ処理量内訳'!I74</f>
        <v>0</v>
      </c>
      <c r="T74" s="51">
        <f>'ごみ処理量内訳'!J74</f>
        <v>0</v>
      </c>
      <c r="U74" s="51">
        <f>'ごみ処理量内訳'!K74</f>
        <v>0</v>
      </c>
      <c r="V74" s="51">
        <f t="shared" si="12"/>
        <v>0</v>
      </c>
      <c r="W74" s="51">
        <f>'資源化量内訳'!M74</f>
        <v>0</v>
      </c>
      <c r="X74" s="51">
        <f>'資源化量内訳'!N74</f>
        <v>0</v>
      </c>
      <c r="Y74" s="51">
        <f>'資源化量内訳'!O74</f>
        <v>0</v>
      </c>
      <c r="Z74" s="51">
        <f>'資源化量内訳'!P74</f>
        <v>0</v>
      </c>
      <c r="AA74" s="51">
        <f>'資源化量内訳'!Q74</f>
        <v>0</v>
      </c>
      <c r="AB74" s="51">
        <f>'資源化量内訳'!R74</f>
        <v>0</v>
      </c>
      <c r="AC74" s="51">
        <f>'資源化量内訳'!S74</f>
        <v>0</v>
      </c>
      <c r="AD74" s="51">
        <f t="shared" si="13"/>
        <v>5732</v>
      </c>
      <c r="AE74" s="52">
        <f t="shared" si="14"/>
        <v>99.07536636427075</v>
      </c>
      <c r="AF74" s="51">
        <f>'資源化量内訳'!AB74</f>
        <v>0</v>
      </c>
      <c r="AG74" s="51">
        <f>'資源化量内訳'!AJ74</f>
        <v>0</v>
      </c>
      <c r="AH74" s="51">
        <f>'資源化量内訳'!AR74</f>
        <v>574</v>
      </c>
      <c r="AI74" s="51">
        <f>'資源化量内訳'!AZ74</f>
        <v>0</v>
      </c>
      <c r="AJ74" s="51">
        <f>'資源化量内訳'!BH74</f>
        <v>0</v>
      </c>
      <c r="AK74" s="51" t="s">
        <v>209</v>
      </c>
      <c r="AL74" s="51">
        <f t="shared" si="15"/>
        <v>574</v>
      </c>
      <c r="AM74" s="52">
        <f t="shared" si="16"/>
        <v>16.591203104786544</v>
      </c>
      <c r="AN74" s="51">
        <f>'ごみ処理量内訳'!AC74</f>
        <v>53</v>
      </c>
      <c r="AO74" s="51">
        <f>'ごみ処理量内訳'!AD74</f>
        <v>791</v>
      </c>
      <c r="AP74" s="51">
        <f>'ごみ処理量内訳'!AE74</f>
        <v>0</v>
      </c>
      <c r="AQ74" s="51">
        <f t="shared" si="17"/>
        <v>844</v>
      </c>
    </row>
    <row r="75" spans="1:43" ht="13.5">
      <c r="A75" s="26" t="s">
        <v>196</v>
      </c>
      <c r="B75" s="49" t="s">
        <v>228</v>
      </c>
      <c r="C75" s="50" t="s">
        <v>229</v>
      </c>
      <c r="D75" s="51">
        <v>3311</v>
      </c>
      <c r="E75" s="51">
        <v>3311</v>
      </c>
      <c r="F75" s="51">
        <f>'ごみ搬入量内訳'!H75</f>
        <v>782</v>
      </c>
      <c r="G75" s="51">
        <f>'ごみ搬入量内訳'!AG75</f>
        <v>29</v>
      </c>
      <c r="H75" s="51">
        <f>'ごみ搬入量内訳'!AH75</f>
        <v>230</v>
      </c>
      <c r="I75" s="51">
        <f t="shared" si="9"/>
        <v>1041</v>
      </c>
      <c r="J75" s="51">
        <f t="shared" si="10"/>
        <v>861.3877361886282</v>
      </c>
      <c r="K75" s="51">
        <f>('ごみ搬入量内訳'!E75+'ごみ搬入量内訳'!AH75)/'ごみ処理概要'!D75/365*1000000</f>
        <v>837.3913439220862</v>
      </c>
      <c r="L75" s="51">
        <f>'ごみ搬入量内訳'!F75/'ごみ処理概要'!D75/365*1000000</f>
        <v>23.996392266541996</v>
      </c>
      <c r="M75" s="51">
        <f>'資源化量内訳'!BP75</f>
        <v>0</v>
      </c>
      <c r="N75" s="51">
        <f>'ごみ処理量内訳'!E75</f>
        <v>557</v>
      </c>
      <c r="O75" s="51">
        <f>'ごみ処理量内訳'!L75</f>
        <v>0</v>
      </c>
      <c r="P75" s="51">
        <f t="shared" si="11"/>
        <v>129</v>
      </c>
      <c r="Q75" s="51">
        <f>'ごみ処理量内訳'!G75</f>
        <v>0</v>
      </c>
      <c r="R75" s="51">
        <f>'ごみ処理量内訳'!H75</f>
        <v>129</v>
      </c>
      <c r="S75" s="51">
        <f>'ごみ処理量内訳'!I75</f>
        <v>0</v>
      </c>
      <c r="T75" s="51">
        <f>'ごみ処理量内訳'!J75</f>
        <v>0</v>
      </c>
      <c r="U75" s="51">
        <f>'ごみ処理量内訳'!K75</f>
        <v>0</v>
      </c>
      <c r="V75" s="51">
        <f t="shared" si="12"/>
        <v>125</v>
      </c>
      <c r="W75" s="51">
        <f>'資源化量内訳'!M75</f>
        <v>36</v>
      </c>
      <c r="X75" s="51">
        <f>'資源化量内訳'!N75</f>
        <v>27</v>
      </c>
      <c r="Y75" s="51">
        <f>'資源化量内訳'!O75</f>
        <v>34</v>
      </c>
      <c r="Z75" s="51">
        <f>'資源化量内訳'!P75</f>
        <v>2</v>
      </c>
      <c r="AA75" s="51">
        <f>'資源化量内訳'!Q75</f>
        <v>22</v>
      </c>
      <c r="AB75" s="51">
        <f>'資源化量内訳'!R75</f>
        <v>3</v>
      </c>
      <c r="AC75" s="51">
        <f>'資源化量内訳'!S75</f>
        <v>1</v>
      </c>
      <c r="AD75" s="51">
        <f t="shared" si="13"/>
        <v>811</v>
      </c>
      <c r="AE75" s="52">
        <f t="shared" si="14"/>
        <v>100</v>
      </c>
      <c r="AF75" s="51">
        <f>'資源化量内訳'!AB75</f>
        <v>0</v>
      </c>
      <c r="AG75" s="51">
        <f>'資源化量内訳'!AJ75</f>
        <v>0</v>
      </c>
      <c r="AH75" s="51">
        <f>'資源化量内訳'!AR75</f>
        <v>129</v>
      </c>
      <c r="AI75" s="51">
        <f>'資源化量内訳'!AZ75</f>
        <v>0</v>
      </c>
      <c r="AJ75" s="51">
        <f>'資源化量内訳'!BH75</f>
        <v>0</v>
      </c>
      <c r="AK75" s="51" t="s">
        <v>209</v>
      </c>
      <c r="AL75" s="51">
        <f t="shared" si="15"/>
        <v>129</v>
      </c>
      <c r="AM75" s="52">
        <f t="shared" si="16"/>
        <v>31.319358816276203</v>
      </c>
      <c r="AN75" s="51">
        <f>'ごみ処理量内訳'!AC75</f>
        <v>0</v>
      </c>
      <c r="AO75" s="51">
        <f>'ごみ処理量内訳'!AD75</f>
        <v>78</v>
      </c>
      <c r="AP75" s="51">
        <f>'ごみ処理量内訳'!AE75</f>
        <v>0</v>
      </c>
      <c r="AQ75" s="51">
        <f t="shared" si="17"/>
        <v>78</v>
      </c>
    </row>
    <row r="76" spans="1:43" ht="13.5">
      <c r="A76" s="26" t="s">
        <v>196</v>
      </c>
      <c r="B76" s="49" t="s">
        <v>230</v>
      </c>
      <c r="C76" s="50" t="s">
        <v>231</v>
      </c>
      <c r="D76" s="51">
        <v>3028</v>
      </c>
      <c r="E76" s="51">
        <v>2018</v>
      </c>
      <c r="F76" s="51">
        <f>'ごみ搬入量内訳'!H76</f>
        <v>320</v>
      </c>
      <c r="G76" s="51">
        <f>'ごみ搬入量内訳'!AG76</f>
        <v>0</v>
      </c>
      <c r="H76" s="51">
        <f>'ごみ搬入量内訳'!AH76</f>
        <v>105</v>
      </c>
      <c r="I76" s="51">
        <f t="shared" si="9"/>
        <v>425</v>
      </c>
      <c r="J76" s="51">
        <f t="shared" si="10"/>
        <v>384.5388248493512</v>
      </c>
      <c r="K76" s="51">
        <f>('ごみ搬入量内訳'!E76+'ごみ搬入量内訳'!AH76)/'ごみ処理概要'!D76/365*1000000</f>
        <v>384.5388248493512</v>
      </c>
      <c r="L76" s="51">
        <f>'ごみ搬入量内訳'!F76/'ごみ処理概要'!D76/365*1000000</f>
        <v>0</v>
      </c>
      <c r="M76" s="51">
        <f>'資源化量内訳'!BP76</f>
        <v>0</v>
      </c>
      <c r="N76" s="51">
        <f>'ごみ処理量内訳'!E76</f>
        <v>210</v>
      </c>
      <c r="O76" s="51">
        <f>'ごみ処理量内訳'!L76</f>
        <v>3</v>
      </c>
      <c r="P76" s="51">
        <f t="shared" si="11"/>
        <v>49</v>
      </c>
      <c r="Q76" s="51">
        <f>'ごみ処理量内訳'!G76</f>
        <v>49</v>
      </c>
      <c r="R76" s="51">
        <f>'ごみ処理量内訳'!H76</f>
        <v>0</v>
      </c>
      <c r="S76" s="51">
        <f>'ごみ処理量内訳'!I76</f>
        <v>0</v>
      </c>
      <c r="T76" s="51">
        <f>'ごみ処理量内訳'!J76</f>
        <v>0</v>
      </c>
      <c r="U76" s="51">
        <f>'ごみ処理量内訳'!K76</f>
        <v>0</v>
      </c>
      <c r="V76" s="51">
        <f t="shared" si="12"/>
        <v>58</v>
      </c>
      <c r="W76" s="51">
        <f>'資源化量内訳'!M76</f>
        <v>25</v>
      </c>
      <c r="X76" s="51">
        <f>'資源化量内訳'!N76</f>
        <v>9</v>
      </c>
      <c r="Y76" s="51">
        <f>'資源化量内訳'!O76</f>
        <v>19</v>
      </c>
      <c r="Z76" s="51">
        <f>'資源化量内訳'!P76</f>
        <v>1</v>
      </c>
      <c r="AA76" s="51">
        <f>'資源化量内訳'!Q76</f>
        <v>0</v>
      </c>
      <c r="AB76" s="51">
        <f>'資源化量内訳'!R76</f>
        <v>0</v>
      </c>
      <c r="AC76" s="51">
        <f>'資源化量内訳'!S76</f>
        <v>4</v>
      </c>
      <c r="AD76" s="51">
        <f t="shared" si="13"/>
        <v>320</v>
      </c>
      <c r="AE76" s="52">
        <f t="shared" si="14"/>
        <v>99.0625</v>
      </c>
      <c r="AF76" s="51">
        <f>'資源化量内訳'!AB76</f>
        <v>0</v>
      </c>
      <c r="AG76" s="51">
        <f>'資源化量内訳'!AJ76</f>
        <v>0</v>
      </c>
      <c r="AH76" s="51">
        <f>'資源化量内訳'!AR76</f>
        <v>0</v>
      </c>
      <c r="AI76" s="51">
        <f>'資源化量内訳'!AZ76</f>
        <v>0</v>
      </c>
      <c r="AJ76" s="51">
        <f>'資源化量内訳'!BH76</f>
        <v>0</v>
      </c>
      <c r="AK76" s="51" t="s">
        <v>209</v>
      </c>
      <c r="AL76" s="51">
        <f t="shared" si="15"/>
        <v>0</v>
      </c>
      <c r="AM76" s="52">
        <f t="shared" si="16"/>
        <v>18.125</v>
      </c>
      <c r="AN76" s="51">
        <f>'ごみ処理量内訳'!AC76</f>
        <v>3</v>
      </c>
      <c r="AO76" s="51">
        <f>'ごみ処理量内訳'!AD76</f>
        <v>26</v>
      </c>
      <c r="AP76" s="51">
        <f>'ごみ処理量内訳'!AE76</f>
        <v>20</v>
      </c>
      <c r="AQ76" s="51">
        <f t="shared" si="17"/>
        <v>49</v>
      </c>
    </row>
    <row r="77" spans="1:43" ht="13.5">
      <c r="A77" s="26" t="s">
        <v>196</v>
      </c>
      <c r="B77" s="49" t="s">
        <v>232</v>
      </c>
      <c r="C77" s="50" t="s">
        <v>233</v>
      </c>
      <c r="D77" s="51">
        <v>1940</v>
      </c>
      <c r="E77" s="51">
        <v>422</v>
      </c>
      <c r="F77" s="51">
        <f>'ごみ搬入量内訳'!H77</f>
        <v>248</v>
      </c>
      <c r="G77" s="51">
        <f>'ごみ搬入量内訳'!AG77</f>
        <v>0</v>
      </c>
      <c r="H77" s="51">
        <f>'ごみ搬入量内訳'!AH77</f>
        <v>817</v>
      </c>
      <c r="I77" s="51">
        <f t="shared" si="9"/>
        <v>1065</v>
      </c>
      <c r="J77" s="51">
        <f t="shared" si="10"/>
        <v>1504.0248552464343</v>
      </c>
      <c r="K77" s="51">
        <f>('ごみ搬入量内訳'!E77+'ごみ搬入量内訳'!AH77)/'ごみ処理概要'!D77/365*1000000</f>
        <v>1504.0248552464343</v>
      </c>
      <c r="L77" s="51">
        <f>'ごみ搬入量内訳'!F77/'ごみ処理概要'!D77/365*1000000</f>
        <v>0</v>
      </c>
      <c r="M77" s="51">
        <f>'資源化量内訳'!BP77</f>
        <v>0</v>
      </c>
      <c r="N77" s="51">
        <f>'ごみ処理量内訳'!E77</f>
        <v>158</v>
      </c>
      <c r="O77" s="51">
        <f>'ごみ処理量内訳'!L77</f>
        <v>0</v>
      </c>
      <c r="P77" s="51">
        <f t="shared" si="11"/>
        <v>90</v>
      </c>
      <c r="Q77" s="51">
        <f>'ごみ処理量内訳'!G77</f>
        <v>0</v>
      </c>
      <c r="R77" s="51">
        <f>'ごみ処理量内訳'!H77</f>
        <v>90</v>
      </c>
      <c r="S77" s="51">
        <f>'ごみ処理量内訳'!I77</f>
        <v>0</v>
      </c>
      <c r="T77" s="51">
        <f>'ごみ処理量内訳'!J77</f>
        <v>0</v>
      </c>
      <c r="U77" s="51">
        <f>'ごみ処理量内訳'!K77</f>
        <v>0</v>
      </c>
      <c r="V77" s="51">
        <f t="shared" si="12"/>
        <v>0</v>
      </c>
      <c r="W77" s="51">
        <f>'資源化量内訳'!M77</f>
        <v>0</v>
      </c>
      <c r="X77" s="51">
        <f>'資源化量内訳'!N77</f>
        <v>0</v>
      </c>
      <c r="Y77" s="51">
        <f>'資源化量内訳'!O77</f>
        <v>0</v>
      </c>
      <c r="Z77" s="51">
        <f>'資源化量内訳'!P77</f>
        <v>0</v>
      </c>
      <c r="AA77" s="51">
        <f>'資源化量内訳'!Q77</f>
        <v>0</v>
      </c>
      <c r="AB77" s="51">
        <f>'資源化量内訳'!R77</f>
        <v>0</v>
      </c>
      <c r="AC77" s="51">
        <f>'資源化量内訳'!S77</f>
        <v>0</v>
      </c>
      <c r="AD77" s="51">
        <f t="shared" si="13"/>
        <v>248</v>
      </c>
      <c r="AE77" s="52">
        <f t="shared" si="14"/>
        <v>100</v>
      </c>
      <c r="AF77" s="51">
        <f>'資源化量内訳'!AB77</f>
        <v>0</v>
      </c>
      <c r="AG77" s="51">
        <f>'資源化量内訳'!AJ77</f>
        <v>0</v>
      </c>
      <c r="AH77" s="51">
        <f>'資源化量内訳'!AR77</f>
        <v>90</v>
      </c>
      <c r="AI77" s="51">
        <f>'資源化量内訳'!AZ77</f>
        <v>0</v>
      </c>
      <c r="AJ77" s="51">
        <f>'資源化量内訳'!BH77</f>
        <v>0</v>
      </c>
      <c r="AK77" s="51" t="s">
        <v>209</v>
      </c>
      <c r="AL77" s="51">
        <f t="shared" si="15"/>
        <v>90</v>
      </c>
      <c r="AM77" s="52">
        <f t="shared" si="16"/>
        <v>36.29032258064516</v>
      </c>
      <c r="AN77" s="51">
        <f>'ごみ処理量内訳'!AC77</f>
        <v>0</v>
      </c>
      <c r="AO77" s="51">
        <f>'ごみ処理量内訳'!AD77</f>
        <v>17</v>
      </c>
      <c r="AP77" s="51">
        <f>'ごみ処理量内訳'!AE77</f>
        <v>0</v>
      </c>
      <c r="AQ77" s="51">
        <f t="shared" si="17"/>
        <v>17</v>
      </c>
    </row>
    <row r="78" spans="1:43" ht="13.5">
      <c r="A78" s="26" t="s">
        <v>196</v>
      </c>
      <c r="B78" s="49" t="s">
        <v>234</v>
      </c>
      <c r="C78" s="50" t="s">
        <v>195</v>
      </c>
      <c r="D78" s="51">
        <v>4699</v>
      </c>
      <c r="E78" s="51">
        <v>4699</v>
      </c>
      <c r="F78" s="51">
        <f>'ごみ搬入量内訳'!H78</f>
        <v>925</v>
      </c>
      <c r="G78" s="51">
        <f>'ごみ搬入量内訳'!AG78</f>
        <v>0</v>
      </c>
      <c r="H78" s="51">
        <f>'ごみ搬入量内訳'!AH78</f>
        <v>0</v>
      </c>
      <c r="I78" s="51">
        <f t="shared" si="9"/>
        <v>925</v>
      </c>
      <c r="J78" s="51">
        <f t="shared" si="10"/>
        <v>539.3161471254449</v>
      </c>
      <c r="K78" s="51">
        <f>('ごみ搬入量内訳'!E78+'ごみ搬入量内訳'!AH78)/'ごみ処理概要'!D78/365*1000000</f>
        <v>539.3161471254449</v>
      </c>
      <c r="L78" s="51">
        <f>'ごみ搬入量内訳'!F78/'ごみ処理概要'!D78/365*1000000</f>
        <v>0</v>
      </c>
      <c r="M78" s="51">
        <f>'資源化量内訳'!BP78</f>
        <v>0</v>
      </c>
      <c r="N78" s="51">
        <f>'ごみ処理量内訳'!E78</f>
        <v>511</v>
      </c>
      <c r="O78" s="51">
        <f>'ごみ処理量内訳'!L78</f>
        <v>4</v>
      </c>
      <c r="P78" s="51">
        <f t="shared" si="11"/>
        <v>410</v>
      </c>
      <c r="Q78" s="51">
        <f>'ごみ処理量内訳'!G78</f>
        <v>198</v>
      </c>
      <c r="R78" s="51">
        <f>'ごみ処理量内訳'!H78</f>
        <v>212</v>
      </c>
      <c r="S78" s="51">
        <f>'ごみ処理量内訳'!I78</f>
        <v>0</v>
      </c>
      <c r="T78" s="51">
        <f>'ごみ処理量内訳'!J78</f>
        <v>0</v>
      </c>
      <c r="U78" s="51">
        <f>'ごみ処理量内訳'!K78</f>
        <v>0</v>
      </c>
      <c r="V78" s="51">
        <f t="shared" si="12"/>
        <v>0</v>
      </c>
      <c r="W78" s="51">
        <f>'資源化量内訳'!M78</f>
        <v>0</v>
      </c>
      <c r="X78" s="51">
        <f>'資源化量内訳'!N78</f>
        <v>0</v>
      </c>
      <c r="Y78" s="51">
        <f>'資源化量内訳'!O78</f>
        <v>0</v>
      </c>
      <c r="Z78" s="51">
        <f>'資源化量内訳'!P78</f>
        <v>0</v>
      </c>
      <c r="AA78" s="51">
        <f>'資源化量内訳'!Q78</f>
        <v>0</v>
      </c>
      <c r="AB78" s="51">
        <f>'資源化量内訳'!R78</f>
        <v>0</v>
      </c>
      <c r="AC78" s="51">
        <f>'資源化量内訳'!S78</f>
        <v>0</v>
      </c>
      <c r="AD78" s="51">
        <f t="shared" si="13"/>
        <v>925</v>
      </c>
      <c r="AE78" s="52">
        <f t="shared" si="14"/>
        <v>99.56756756756758</v>
      </c>
      <c r="AF78" s="51">
        <f>'資源化量内訳'!AB78</f>
        <v>0</v>
      </c>
      <c r="AG78" s="51">
        <f>'資源化量内訳'!AJ78</f>
        <v>0</v>
      </c>
      <c r="AH78" s="51">
        <f>'資源化量内訳'!AR78</f>
        <v>212</v>
      </c>
      <c r="AI78" s="51">
        <f>'資源化量内訳'!AZ78</f>
        <v>0</v>
      </c>
      <c r="AJ78" s="51">
        <f>'資源化量内訳'!BH78</f>
        <v>0</v>
      </c>
      <c r="AK78" s="51" t="s">
        <v>209</v>
      </c>
      <c r="AL78" s="51">
        <f t="shared" si="15"/>
        <v>212</v>
      </c>
      <c r="AM78" s="52">
        <f t="shared" si="16"/>
        <v>22.91891891891892</v>
      </c>
      <c r="AN78" s="51">
        <f>'ごみ処理量内訳'!AC78</f>
        <v>4</v>
      </c>
      <c r="AO78" s="51">
        <f>'ごみ処理量内訳'!AD78</f>
        <v>33</v>
      </c>
      <c r="AP78" s="51">
        <f>'ごみ処理量内訳'!AE78</f>
        <v>0</v>
      </c>
      <c r="AQ78" s="51">
        <f t="shared" si="17"/>
        <v>37</v>
      </c>
    </row>
    <row r="79" spans="1:43" ht="13.5">
      <c r="A79" s="26" t="s">
        <v>196</v>
      </c>
      <c r="B79" s="49" t="s">
        <v>235</v>
      </c>
      <c r="C79" s="50" t="s">
        <v>236</v>
      </c>
      <c r="D79" s="51">
        <v>6248</v>
      </c>
      <c r="E79" s="51">
        <v>3101</v>
      </c>
      <c r="F79" s="51">
        <f>'ごみ搬入量内訳'!H79</f>
        <v>737</v>
      </c>
      <c r="G79" s="51">
        <f>'ごみ搬入量内訳'!AG79</f>
        <v>713</v>
      </c>
      <c r="H79" s="51">
        <f>'ごみ搬入量内訳'!AH79</f>
        <v>721</v>
      </c>
      <c r="I79" s="51">
        <f t="shared" si="9"/>
        <v>2171</v>
      </c>
      <c r="J79" s="51">
        <f t="shared" si="10"/>
        <v>951.9758651535615</v>
      </c>
      <c r="K79" s="51">
        <f>('ごみ搬入量内訳'!E79+'ごみ搬入量内訳'!AH79)/'ごみ処理概要'!D79/365*1000000</f>
        <v>699.8403872800939</v>
      </c>
      <c r="L79" s="51">
        <f>'ごみ搬入量内訳'!F79/'ごみ処理概要'!D79/365*1000000</f>
        <v>252.13547787346747</v>
      </c>
      <c r="M79" s="51">
        <f>'資源化量内訳'!BP79</f>
        <v>276</v>
      </c>
      <c r="N79" s="51">
        <f>'ごみ処理量内訳'!E79</f>
        <v>1154</v>
      </c>
      <c r="O79" s="51">
        <f>'ごみ処理量内訳'!L79</f>
        <v>0</v>
      </c>
      <c r="P79" s="51">
        <f t="shared" si="11"/>
        <v>296</v>
      </c>
      <c r="Q79" s="51">
        <f>'ごみ処理量内訳'!G79</f>
        <v>106</v>
      </c>
      <c r="R79" s="51">
        <f>'ごみ処理量内訳'!H79</f>
        <v>190</v>
      </c>
      <c r="S79" s="51">
        <f>'ごみ処理量内訳'!I79</f>
        <v>0</v>
      </c>
      <c r="T79" s="51">
        <f>'ごみ処理量内訳'!J79</f>
        <v>0</v>
      </c>
      <c r="U79" s="51">
        <f>'ごみ処理量内訳'!K79</f>
        <v>0</v>
      </c>
      <c r="V79" s="51">
        <f t="shared" si="12"/>
        <v>0</v>
      </c>
      <c r="W79" s="51">
        <f>'資源化量内訳'!M79</f>
        <v>0</v>
      </c>
      <c r="X79" s="51">
        <f>'資源化量内訳'!N79</f>
        <v>0</v>
      </c>
      <c r="Y79" s="51">
        <f>'資源化量内訳'!O79</f>
        <v>0</v>
      </c>
      <c r="Z79" s="51">
        <f>'資源化量内訳'!P79</f>
        <v>0</v>
      </c>
      <c r="AA79" s="51">
        <f>'資源化量内訳'!Q79</f>
        <v>0</v>
      </c>
      <c r="AB79" s="51">
        <f>'資源化量内訳'!R79</f>
        <v>0</v>
      </c>
      <c r="AC79" s="51">
        <f>'資源化量内訳'!S79</f>
        <v>0</v>
      </c>
      <c r="AD79" s="51">
        <f t="shared" si="13"/>
        <v>1450</v>
      </c>
      <c r="AE79" s="52">
        <f t="shared" si="14"/>
        <v>100</v>
      </c>
      <c r="AF79" s="51">
        <f>'資源化量内訳'!AB79</f>
        <v>0</v>
      </c>
      <c r="AG79" s="51">
        <f>'資源化量内訳'!AJ79</f>
        <v>106</v>
      </c>
      <c r="AH79" s="51">
        <f>'資源化量内訳'!AR79</f>
        <v>190</v>
      </c>
      <c r="AI79" s="51">
        <f>'資源化量内訳'!AZ79</f>
        <v>0</v>
      </c>
      <c r="AJ79" s="51">
        <f>'資源化量内訳'!BH79</f>
        <v>0</v>
      </c>
      <c r="AK79" s="51" t="s">
        <v>209</v>
      </c>
      <c r="AL79" s="51">
        <f t="shared" si="15"/>
        <v>296</v>
      </c>
      <c r="AM79" s="52">
        <f t="shared" si="16"/>
        <v>33.14020857473928</v>
      </c>
      <c r="AN79" s="51">
        <f>'ごみ処理量内訳'!AC79</f>
        <v>0</v>
      </c>
      <c r="AO79" s="51">
        <f>'ごみ処理量内訳'!AD79</f>
        <v>120</v>
      </c>
      <c r="AP79" s="51">
        <f>'ごみ処理量内訳'!AE79</f>
        <v>0</v>
      </c>
      <c r="AQ79" s="51">
        <f t="shared" si="17"/>
        <v>120</v>
      </c>
    </row>
    <row r="80" spans="1:43" ht="13.5">
      <c r="A80" s="26" t="s">
        <v>196</v>
      </c>
      <c r="B80" s="49" t="s">
        <v>237</v>
      </c>
      <c r="C80" s="50" t="s">
        <v>238</v>
      </c>
      <c r="D80" s="51">
        <v>1942</v>
      </c>
      <c r="E80" s="51">
        <v>1942</v>
      </c>
      <c r="F80" s="51">
        <f>'ごみ搬入量内訳'!H80</f>
        <v>290</v>
      </c>
      <c r="G80" s="51">
        <f>'ごみ搬入量内訳'!AG80</f>
        <v>0</v>
      </c>
      <c r="H80" s="51">
        <f>'ごみ搬入量内訳'!AH80</f>
        <v>439</v>
      </c>
      <c r="I80" s="51">
        <f t="shared" si="9"/>
        <v>729</v>
      </c>
      <c r="J80" s="51">
        <f t="shared" si="10"/>
        <v>1028.455341901443</v>
      </c>
      <c r="K80" s="51">
        <f>('ごみ搬入量内訳'!E80+'ごみ搬入量内訳'!AH80)/'ごみ処理概要'!D80/365*1000000</f>
        <v>1028.455341901443</v>
      </c>
      <c r="L80" s="51">
        <f>'ごみ搬入量内訳'!F80/'ごみ処理概要'!D80/365*1000000</f>
        <v>0</v>
      </c>
      <c r="M80" s="51">
        <f>'資源化量内訳'!BP80</f>
        <v>0</v>
      </c>
      <c r="N80" s="51">
        <f>'ごみ処理量内訳'!E80</f>
        <v>112</v>
      </c>
      <c r="O80" s="51">
        <f>'ごみ処理量内訳'!L80</f>
        <v>0</v>
      </c>
      <c r="P80" s="51">
        <f t="shared" si="11"/>
        <v>178</v>
      </c>
      <c r="Q80" s="51">
        <f>'ごみ処理量内訳'!G80</f>
        <v>0</v>
      </c>
      <c r="R80" s="51">
        <f>'ごみ処理量内訳'!H80</f>
        <v>178</v>
      </c>
      <c r="S80" s="51">
        <f>'ごみ処理量内訳'!I80</f>
        <v>0</v>
      </c>
      <c r="T80" s="51">
        <f>'ごみ処理量内訳'!J80</f>
        <v>0</v>
      </c>
      <c r="U80" s="51">
        <f>'ごみ処理量内訳'!K80</f>
        <v>0</v>
      </c>
      <c r="V80" s="51">
        <f t="shared" si="12"/>
        <v>0</v>
      </c>
      <c r="W80" s="51">
        <f>'資源化量内訳'!M80</f>
        <v>0</v>
      </c>
      <c r="X80" s="51">
        <f>'資源化量内訳'!N80</f>
        <v>0</v>
      </c>
      <c r="Y80" s="51">
        <f>'資源化量内訳'!O80</f>
        <v>0</v>
      </c>
      <c r="Z80" s="51">
        <f>'資源化量内訳'!P80</f>
        <v>0</v>
      </c>
      <c r="AA80" s="51">
        <f>'資源化量内訳'!Q80</f>
        <v>0</v>
      </c>
      <c r="AB80" s="51">
        <f>'資源化量内訳'!R80</f>
        <v>0</v>
      </c>
      <c r="AC80" s="51">
        <f>'資源化量内訳'!S80</f>
        <v>0</v>
      </c>
      <c r="AD80" s="51">
        <f t="shared" si="13"/>
        <v>290</v>
      </c>
      <c r="AE80" s="52">
        <f t="shared" si="14"/>
        <v>100</v>
      </c>
      <c r="AF80" s="51">
        <f>'資源化量内訳'!AB80</f>
        <v>0</v>
      </c>
      <c r="AG80" s="51">
        <f>'資源化量内訳'!AJ80</f>
        <v>0</v>
      </c>
      <c r="AH80" s="51">
        <f>'資源化量内訳'!AR80</f>
        <v>178</v>
      </c>
      <c r="AI80" s="51">
        <f>'資源化量内訳'!AZ80</f>
        <v>0</v>
      </c>
      <c r="AJ80" s="51">
        <f>'資源化量内訳'!BH80</f>
        <v>0</v>
      </c>
      <c r="AK80" s="51" t="s">
        <v>209</v>
      </c>
      <c r="AL80" s="51">
        <f t="shared" si="15"/>
        <v>178</v>
      </c>
      <c r="AM80" s="52">
        <f t="shared" si="16"/>
        <v>61.37931034482759</v>
      </c>
      <c r="AN80" s="51">
        <f>'ごみ処理量内訳'!AC80</f>
        <v>0</v>
      </c>
      <c r="AO80" s="51">
        <f>'ごみ処理量内訳'!AD80</f>
        <v>11</v>
      </c>
      <c r="AP80" s="51">
        <f>'ごみ処理量内訳'!AE80</f>
        <v>0</v>
      </c>
      <c r="AQ80" s="51">
        <f t="shared" si="17"/>
        <v>11</v>
      </c>
    </row>
    <row r="81" spans="1:43" ht="13.5">
      <c r="A81" s="26" t="s">
        <v>196</v>
      </c>
      <c r="B81" s="49" t="s">
        <v>239</v>
      </c>
      <c r="C81" s="50" t="s">
        <v>240</v>
      </c>
      <c r="D81" s="51">
        <v>3355</v>
      </c>
      <c r="E81" s="51">
        <v>2830</v>
      </c>
      <c r="F81" s="51">
        <f>'ごみ搬入量内訳'!H81</f>
        <v>380</v>
      </c>
      <c r="G81" s="51">
        <f>'ごみ搬入量内訳'!AG81</f>
        <v>0</v>
      </c>
      <c r="H81" s="51">
        <f>'ごみ搬入量内訳'!AH81</f>
        <v>59</v>
      </c>
      <c r="I81" s="51">
        <f t="shared" si="9"/>
        <v>439</v>
      </c>
      <c r="J81" s="51">
        <f t="shared" si="10"/>
        <v>358.49172161770406</v>
      </c>
      <c r="K81" s="51">
        <f>('ごみ搬入量内訳'!E81+'ごみ搬入量内訳'!AH81)/'ごみ処理概要'!D81/365*1000000</f>
        <v>358.49172161770406</v>
      </c>
      <c r="L81" s="51">
        <f>'ごみ搬入量内訳'!F81/'ごみ処理概要'!D81/365*1000000</f>
        <v>0</v>
      </c>
      <c r="M81" s="51">
        <f>'資源化量内訳'!BP81</f>
        <v>0</v>
      </c>
      <c r="N81" s="51">
        <f>'ごみ処理量内訳'!E81</f>
        <v>161</v>
      </c>
      <c r="O81" s="51">
        <f>'ごみ処理量内訳'!L81</f>
        <v>0</v>
      </c>
      <c r="P81" s="51">
        <f t="shared" si="11"/>
        <v>217</v>
      </c>
      <c r="Q81" s="51">
        <f>'ごみ処理量内訳'!G81</f>
        <v>61</v>
      </c>
      <c r="R81" s="51">
        <f>'ごみ処理量内訳'!H81</f>
        <v>156</v>
      </c>
      <c r="S81" s="51">
        <f>'ごみ処理量内訳'!I81</f>
        <v>0</v>
      </c>
      <c r="T81" s="51">
        <f>'ごみ処理量内訳'!J81</f>
        <v>0</v>
      </c>
      <c r="U81" s="51">
        <f>'ごみ処理量内訳'!K81</f>
        <v>0</v>
      </c>
      <c r="V81" s="51">
        <f t="shared" si="12"/>
        <v>0</v>
      </c>
      <c r="W81" s="51">
        <f>'資源化量内訳'!M81</f>
        <v>0</v>
      </c>
      <c r="X81" s="51">
        <f>'資源化量内訳'!N81</f>
        <v>0</v>
      </c>
      <c r="Y81" s="51">
        <f>'資源化量内訳'!O81</f>
        <v>0</v>
      </c>
      <c r="Z81" s="51">
        <f>'資源化量内訳'!P81</f>
        <v>0</v>
      </c>
      <c r="AA81" s="51">
        <f>'資源化量内訳'!Q81</f>
        <v>0</v>
      </c>
      <c r="AB81" s="51">
        <f>'資源化量内訳'!R81</f>
        <v>0</v>
      </c>
      <c r="AC81" s="51">
        <f>'資源化量内訳'!S81</f>
        <v>0</v>
      </c>
      <c r="AD81" s="51">
        <f t="shared" si="13"/>
        <v>378</v>
      </c>
      <c r="AE81" s="52">
        <f t="shared" si="14"/>
        <v>100</v>
      </c>
      <c r="AF81" s="51">
        <f>'資源化量内訳'!AB81</f>
        <v>0</v>
      </c>
      <c r="AG81" s="51">
        <f>'資源化量内訳'!AJ81</f>
        <v>44</v>
      </c>
      <c r="AH81" s="51">
        <f>'資源化量内訳'!AR81</f>
        <v>156</v>
      </c>
      <c r="AI81" s="51">
        <f>'資源化量内訳'!AZ81</f>
        <v>0</v>
      </c>
      <c r="AJ81" s="51">
        <f>'資源化量内訳'!BH81</f>
        <v>0</v>
      </c>
      <c r="AK81" s="51" t="s">
        <v>209</v>
      </c>
      <c r="AL81" s="51">
        <f t="shared" si="15"/>
        <v>200</v>
      </c>
      <c r="AM81" s="52">
        <f t="shared" si="16"/>
        <v>52.910052910052904</v>
      </c>
      <c r="AN81" s="51">
        <f>'ごみ処理量内訳'!AC81</f>
        <v>0</v>
      </c>
      <c r="AO81" s="51">
        <f>'ごみ処理量内訳'!AD81</f>
        <v>21</v>
      </c>
      <c r="AP81" s="51">
        <f>'ごみ処理量内訳'!AE81</f>
        <v>17</v>
      </c>
      <c r="AQ81" s="51">
        <f t="shared" si="17"/>
        <v>38</v>
      </c>
    </row>
    <row r="82" spans="1:43" ht="13.5">
      <c r="A82" s="26" t="s">
        <v>196</v>
      </c>
      <c r="B82" s="49" t="s">
        <v>241</v>
      </c>
      <c r="C82" s="50" t="s">
        <v>242</v>
      </c>
      <c r="D82" s="51">
        <v>2010</v>
      </c>
      <c r="E82" s="51">
        <v>2010</v>
      </c>
      <c r="F82" s="51">
        <f>'ごみ搬入量内訳'!H82</f>
        <v>451</v>
      </c>
      <c r="G82" s="51">
        <f>'ごみ搬入量内訳'!AG82</f>
        <v>9</v>
      </c>
      <c r="H82" s="51">
        <f>'ごみ搬入量内訳'!AH82</f>
        <v>261</v>
      </c>
      <c r="I82" s="51">
        <f t="shared" si="9"/>
        <v>721</v>
      </c>
      <c r="J82" s="51">
        <f t="shared" si="10"/>
        <v>982.75744564847</v>
      </c>
      <c r="K82" s="51">
        <f>('ごみ搬入量内訳'!E82+'ごみ搬入量内訳'!AH82)/'ごみ処理概要'!D82/365*1000000</f>
        <v>753.7654194779527</v>
      </c>
      <c r="L82" s="51">
        <f>'ごみ搬入量内訳'!F82/'ごみ処理概要'!D82/365*1000000</f>
        <v>228.9920261705173</v>
      </c>
      <c r="M82" s="51">
        <f>'資源化量内訳'!BP82</f>
        <v>4</v>
      </c>
      <c r="N82" s="51">
        <f>'ごみ処理量内訳'!E82</f>
        <v>366</v>
      </c>
      <c r="O82" s="51">
        <f>'ごみ処理量内訳'!L82</f>
        <v>3</v>
      </c>
      <c r="P82" s="51">
        <f t="shared" si="11"/>
        <v>90</v>
      </c>
      <c r="Q82" s="51">
        <f>'ごみ処理量内訳'!G82</f>
        <v>69</v>
      </c>
      <c r="R82" s="51">
        <f>'ごみ処理量内訳'!H82</f>
        <v>21</v>
      </c>
      <c r="S82" s="51">
        <f>'ごみ処理量内訳'!I82</f>
        <v>0</v>
      </c>
      <c r="T82" s="51">
        <f>'ごみ処理量内訳'!J82</f>
        <v>0</v>
      </c>
      <c r="U82" s="51">
        <f>'ごみ処理量内訳'!K82</f>
        <v>0</v>
      </c>
      <c r="V82" s="51">
        <f t="shared" si="12"/>
        <v>0</v>
      </c>
      <c r="W82" s="51">
        <f>'資源化量内訳'!M82</f>
        <v>0</v>
      </c>
      <c r="X82" s="51">
        <f>'資源化量内訳'!N82</f>
        <v>0</v>
      </c>
      <c r="Y82" s="51">
        <f>'資源化量内訳'!O82</f>
        <v>0</v>
      </c>
      <c r="Z82" s="51">
        <f>'資源化量内訳'!P82</f>
        <v>0</v>
      </c>
      <c r="AA82" s="51">
        <f>'資源化量内訳'!Q82</f>
        <v>0</v>
      </c>
      <c r="AB82" s="51">
        <f>'資源化量内訳'!R82</f>
        <v>0</v>
      </c>
      <c r="AC82" s="51">
        <f>'資源化量内訳'!S82</f>
        <v>0</v>
      </c>
      <c r="AD82" s="51">
        <f t="shared" si="13"/>
        <v>459</v>
      </c>
      <c r="AE82" s="52">
        <f t="shared" si="14"/>
        <v>99.34640522875817</v>
      </c>
      <c r="AF82" s="51">
        <f>'資源化量内訳'!AB82</f>
        <v>0</v>
      </c>
      <c r="AG82" s="51">
        <f>'資源化量内訳'!AJ82</f>
        <v>42</v>
      </c>
      <c r="AH82" s="51">
        <f>'資源化量内訳'!AR82</f>
        <v>20</v>
      </c>
      <c r="AI82" s="51">
        <f>'資源化量内訳'!AZ82</f>
        <v>0</v>
      </c>
      <c r="AJ82" s="51">
        <f>'資源化量内訳'!BH82</f>
        <v>0</v>
      </c>
      <c r="AK82" s="51" t="s">
        <v>209</v>
      </c>
      <c r="AL82" s="51">
        <f t="shared" si="15"/>
        <v>62</v>
      </c>
      <c r="AM82" s="52">
        <f t="shared" si="16"/>
        <v>14.254859611231103</v>
      </c>
      <c r="AN82" s="51">
        <f>'ごみ処理量内訳'!AC82</f>
        <v>3</v>
      </c>
      <c r="AO82" s="51">
        <f>'ごみ処理量内訳'!AD82</f>
        <v>60</v>
      </c>
      <c r="AP82" s="51">
        <f>'ごみ処理量内訳'!AE82</f>
        <v>10</v>
      </c>
      <c r="AQ82" s="51">
        <f t="shared" si="17"/>
        <v>73</v>
      </c>
    </row>
    <row r="83" spans="1:43" ht="13.5">
      <c r="A83" s="26" t="s">
        <v>196</v>
      </c>
      <c r="B83" s="49" t="s">
        <v>243</v>
      </c>
      <c r="C83" s="50" t="s">
        <v>244</v>
      </c>
      <c r="D83" s="51">
        <v>2076</v>
      </c>
      <c r="E83" s="51">
        <v>2076</v>
      </c>
      <c r="F83" s="51">
        <f>'ごみ搬入量内訳'!H83</f>
        <v>421</v>
      </c>
      <c r="G83" s="51">
        <f>'ごみ搬入量内訳'!AG83</f>
        <v>33</v>
      </c>
      <c r="H83" s="51">
        <f>'ごみ搬入量内訳'!AH83</f>
        <v>300</v>
      </c>
      <c r="I83" s="51">
        <f t="shared" si="9"/>
        <v>754</v>
      </c>
      <c r="J83" s="51">
        <f t="shared" si="10"/>
        <v>995.0642700662497</v>
      </c>
      <c r="K83" s="51">
        <f>('ごみ搬入量内訳'!E83+'ごみ搬入量内訳'!AH83)/'ごみ処理概要'!D83/365*1000000</f>
        <v>814.2634676802069</v>
      </c>
      <c r="L83" s="51">
        <f>'ごみ搬入量内訳'!F83/'ごみ処理概要'!D83/365*1000000</f>
        <v>180.8008023860427</v>
      </c>
      <c r="M83" s="51">
        <f>'資源化量内訳'!BP83</f>
        <v>72</v>
      </c>
      <c r="N83" s="51">
        <f>'ごみ処理量内訳'!E83</f>
        <v>348</v>
      </c>
      <c r="O83" s="51">
        <f>'ごみ処理量内訳'!L83</f>
        <v>4</v>
      </c>
      <c r="P83" s="51">
        <f t="shared" si="11"/>
        <v>102</v>
      </c>
      <c r="Q83" s="51">
        <f>'ごみ処理量内訳'!G83</f>
        <v>77</v>
      </c>
      <c r="R83" s="51">
        <f>'ごみ処理量内訳'!H83</f>
        <v>25</v>
      </c>
      <c r="S83" s="51">
        <f>'ごみ処理量内訳'!I83</f>
        <v>0</v>
      </c>
      <c r="T83" s="51">
        <f>'ごみ処理量内訳'!J83</f>
        <v>0</v>
      </c>
      <c r="U83" s="51">
        <f>'ごみ処理量内訳'!K83</f>
        <v>0</v>
      </c>
      <c r="V83" s="51">
        <f t="shared" si="12"/>
        <v>0</v>
      </c>
      <c r="W83" s="51">
        <f>'資源化量内訳'!M83</f>
        <v>0</v>
      </c>
      <c r="X83" s="51">
        <f>'資源化量内訳'!N83</f>
        <v>0</v>
      </c>
      <c r="Y83" s="51">
        <f>'資源化量内訳'!O83</f>
        <v>0</v>
      </c>
      <c r="Z83" s="51">
        <f>'資源化量内訳'!P83</f>
        <v>0</v>
      </c>
      <c r="AA83" s="51">
        <f>'資源化量内訳'!Q83</f>
        <v>0</v>
      </c>
      <c r="AB83" s="51">
        <f>'資源化量内訳'!R83</f>
        <v>0</v>
      </c>
      <c r="AC83" s="51">
        <f>'資源化量内訳'!S83</f>
        <v>0</v>
      </c>
      <c r="AD83" s="51">
        <f t="shared" si="13"/>
        <v>454</v>
      </c>
      <c r="AE83" s="52">
        <f t="shared" si="14"/>
        <v>99.11894273127754</v>
      </c>
      <c r="AF83" s="51">
        <f>'資源化量内訳'!AB83</f>
        <v>0</v>
      </c>
      <c r="AG83" s="51">
        <f>'資源化量内訳'!AJ83</f>
        <v>44</v>
      </c>
      <c r="AH83" s="51">
        <f>'資源化量内訳'!AR83</f>
        <v>24</v>
      </c>
      <c r="AI83" s="51">
        <f>'資源化量内訳'!AZ83</f>
        <v>0</v>
      </c>
      <c r="AJ83" s="51">
        <f>'資源化量内訳'!BH83</f>
        <v>0</v>
      </c>
      <c r="AK83" s="51" t="s">
        <v>209</v>
      </c>
      <c r="AL83" s="51">
        <f t="shared" si="15"/>
        <v>68</v>
      </c>
      <c r="AM83" s="52">
        <f t="shared" si="16"/>
        <v>26.61596958174905</v>
      </c>
      <c r="AN83" s="51">
        <f>'ごみ処理量内訳'!AC83</f>
        <v>4</v>
      </c>
      <c r="AO83" s="51">
        <f>'ごみ処理量内訳'!AD83</f>
        <v>58</v>
      </c>
      <c r="AP83" s="51">
        <f>'ごみ処理量内訳'!AE83</f>
        <v>12</v>
      </c>
      <c r="AQ83" s="51">
        <f t="shared" si="17"/>
        <v>74</v>
      </c>
    </row>
    <row r="84" spans="1:43" ht="13.5">
      <c r="A84" s="26" t="s">
        <v>196</v>
      </c>
      <c r="B84" s="49" t="s">
        <v>245</v>
      </c>
      <c r="C84" s="50" t="s">
        <v>246</v>
      </c>
      <c r="D84" s="51">
        <v>2079</v>
      </c>
      <c r="E84" s="51">
        <v>2079</v>
      </c>
      <c r="F84" s="51">
        <f>'ごみ搬入量内訳'!H84</f>
        <v>236</v>
      </c>
      <c r="G84" s="51">
        <f>'ごみ搬入量内訳'!AG84</f>
        <v>69</v>
      </c>
      <c r="H84" s="51">
        <f>'ごみ搬入量内訳'!AH84</f>
        <v>458</v>
      </c>
      <c r="I84" s="51">
        <f t="shared" si="9"/>
        <v>763</v>
      </c>
      <c r="J84" s="51">
        <f t="shared" si="10"/>
        <v>1005.4886767215535</v>
      </c>
      <c r="K84" s="51">
        <f>('ごみ搬入量内訳'!E84+'ごみ搬入量内訳'!AH84)/'ごみ処理概要'!D84/365*1000000</f>
        <v>911.9241995954325</v>
      </c>
      <c r="L84" s="51">
        <f>'ごみ搬入量内訳'!F84/'ごみ処理概要'!D84/365*1000000</f>
        <v>93.56447712612098</v>
      </c>
      <c r="M84" s="51">
        <f>'資源化量内訳'!BP84</f>
        <v>15</v>
      </c>
      <c r="N84" s="51">
        <f>'ごみ処理量内訳'!E84</f>
        <v>228</v>
      </c>
      <c r="O84" s="51">
        <f>'ごみ処理量内訳'!L84</f>
        <v>4</v>
      </c>
      <c r="P84" s="51">
        <f t="shared" si="11"/>
        <v>72</v>
      </c>
      <c r="Q84" s="51">
        <f>'ごみ処理量内訳'!G84</f>
        <v>58</v>
      </c>
      <c r="R84" s="51">
        <f>'ごみ処理量内訳'!H84</f>
        <v>14</v>
      </c>
      <c r="S84" s="51">
        <f>'ごみ処理量内訳'!I84</f>
        <v>0</v>
      </c>
      <c r="T84" s="51">
        <f>'ごみ処理量内訳'!J84</f>
        <v>0</v>
      </c>
      <c r="U84" s="51">
        <f>'ごみ処理量内訳'!K84</f>
        <v>0</v>
      </c>
      <c r="V84" s="51">
        <f t="shared" si="12"/>
        <v>0</v>
      </c>
      <c r="W84" s="51">
        <f>'資源化量内訳'!M84</f>
        <v>0</v>
      </c>
      <c r="X84" s="51">
        <f>'資源化量内訳'!N84</f>
        <v>0</v>
      </c>
      <c r="Y84" s="51">
        <f>'資源化量内訳'!O84</f>
        <v>0</v>
      </c>
      <c r="Z84" s="51">
        <f>'資源化量内訳'!P84</f>
        <v>0</v>
      </c>
      <c r="AA84" s="51">
        <f>'資源化量内訳'!Q84</f>
        <v>0</v>
      </c>
      <c r="AB84" s="51">
        <f>'資源化量内訳'!R84</f>
        <v>0</v>
      </c>
      <c r="AC84" s="51">
        <f>'資源化量内訳'!S84</f>
        <v>0</v>
      </c>
      <c r="AD84" s="51">
        <f t="shared" si="13"/>
        <v>304</v>
      </c>
      <c r="AE84" s="52">
        <f t="shared" si="14"/>
        <v>98.68421052631578</v>
      </c>
      <c r="AF84" s="51">
        <f>'資源化量内訳'!AB84</f>
        <v>0</v>
      </c>
      <c r="AG84" s="51">
        <f>'資源化量内訳'!AJ84</f>
        <v>37</v>
      </c>
      <c r="AH84" s="51">
        <f>'資源化量内訳'!AR84</f>
        <v>13</v>
      </c>
      <c r="AI84" s="51">
        <f>'資源化量内訳'!AZ84</f>
        <v>0</v>
      </c>
      <c r="AJ84" s="51">
        <f>'資源化量内訳'!BH84</f>
        <v>0</v>
      </c>
      <c r="AK84" s="51" t="s">
        <v>209</v>
      </c>
      <c r="AL84" s="51">
        <f t="shared" si="15"/>
        <v>50</v>
      </c>
      <c r="AM84" s="52">
        <f t="shared" si="16"/>
        <v>20.37617554858934</v>
      </c>
      <c r="AN84" s="51">
        <f>'ごみ処理量内訳'!AC84</f>
        <v>4</v>
      </c>
      <c r="AO84" s="51">
        <f>'ごみ処理量内訳'!AD84</f>
        <v>38</v>
      </c>
      <c r="AP84" s="51">
        <f>'ごみ処理量内訳'!AE84</f>
        <v>8</v>
      </c>
      <c r="AQ84" s="51">
        <f t="shared" si="17"/>
        <v>50</v>
      </c>
    </row>
    <row r="85" spans="1:43" ht="13.5">
      <c r="A85" s="26" t="s">
        <v>196</v>
      </c>
      <c r="B85" s="49" t="s">
        <v>247</v>
      </c>
      <c r="C85" s="50" t="s">
        <v>248</v>
      </c>
      <c r="D85" s="51">
        <v>5290</v>
      </c>
      <c r="E85" s="51">
        <v>5290</v>
      </c>
      <c r="F85" s="51">
        <f>'ごみ搬入量内訳'!H85</f>
        <v>1022</v>
      </c>
      <c r="G85" s="51">
        <f>'ごみ搬入量内訳'!AG85</f>
        <v>70</v>
      </c>
      <c r="H85" s="51">
        <f>'ごみ搬入量内訳'!AH85</f>
        <v>826</v>
      </c>
      <c r="I85" s="51">
        <f t="shared" si="9"/>
        <v>1918</v>
      </c>
      <c r="J85" s="51">
        <f t="shared" si="10"/>
        <v>993.3448999145454</v>
      </c>
      <c r="K85" s="51">
        <f>('ごみ搬入量内訳'!E85+'ごみ搬入量内訳'!AH85)/'ごみ処理概要'!D85/365*1000000</f>
        <v>850.4026723981666</v>
      </c>
      <c r="L85" s="51">
        <f>'ごみ搬入量内訳'!F85/'ごみ処理概要'!D85/365*1000000</f>
        <v>142.9422275163788</v>
      </c>
      <c r="M85" s="51">
        <f>'資源化量内訳'!BP85</f>
        <v>18</v>
      </c>
      <c r="N85" s="51">
        <f>'ごみ処理量内訳'!E85</f>
        <v>838</v>
      </c>
      <c r="O85" s="51">
        <f>'ごみ処理量内訳'!L85</f>
        <v>21</v>
      </c>
      <c r="P85" s="51">
        <f t="shared" si="11"/>
        <v>237</v>
      </c>
      <c r="Q85" s="51">
        <f>'ごみ処理量内訳'!G85</f>
        <v>184</v>
      </c>
      <c r="R85" s="51">
        <f>'ごみ処理量内訳'!H85</f>
        <v>53</v>
      </c>
      <c r="S85" s="51">
        <f>'ごみ処理量内訳'!I85</f>
        <v>0</v>
      </c>
      <c r="T85" s="51">
        <f>'ごみ処理量内訳'!J85</f>
        <v>0</v>
      </c>
      <c r="U85" s="51">
        <f>'ごみ処理量内訳'!K85</f>
        <v>0</v>
      </c>
      <c r="V85" s="51">
        <f t="shared" si="12"/>
        <v>0</v>
      </c>
      <c r="W85" s="51">
        <f>'資源化量内訳'!M85</f>
        <v>0</v>
      </c>
      <c r="X85" s="51">
        <f>'資源化量内訳'!N85</f>
        <v>0</v>
      </c>
      <c r="Y85" s="51">
        <f>'資源化量内訳'!O85</f>
        <v>0</v>
      </c>
      <c r="Z85" s="51">
        <f>'資源化量内訳'!P85</f>
        <v>0</v>
      </c>
      <c r="AA85" s="51">
        <f>'資源化量内訳'!Q85</f>
        <v>0</v>
      </c>
      <c r="AB85" s="51">
        <f>'資源化量内訳'!R85</f>
        <v>0</v>
      </c>
      <c r="AC85" s="51">
        <f>'資源化量内訳'!S85</f>
        <v>0</v>
      </c>
      <c r="AD85" s="51">
        <f t="shared" si="13"/>
        <v>1096</v>
      </c>
      <c r="AE85" s="52">
        <f t="shared" si="14"/>
        <v>98.08394160583941</v>
      </c>
      <c r="AF85" s="51">
        <f>'資源化量内訳'!AB85</f>
        <v>0</v>
      </c>
      <c r="AG85" s="51">
        <f>'資源化量内訳'!AJ85</f>
        <v>94</v>
      </c>
      <c r="AH85" s="51">
        <f>'資源化量内訳'!AR85</f>
        <v>50</v>
      </c>
      <c r="AI85" s="51">
        <f>'資源化量内訳'!AZ85</f>
        <v>0</v>
      </c>
      <c r="AJ85" s="51">
        <f>'資源化量内訳'!BH85</f>
        <v>0</v>
      </c>
      <c r="AK85" s="51" t="s">
        <v>209</v>
      </c>
      <c r="AL85" s="51">
        <f t="shared" si="15"/>
        <v>144</v>
      </c>
      <c r="AM85" s="52">
        <f t="shared" si="16"/>
        <v>14.542190305206462</v>
      </c>
      <c r="AN85" s="51">
        <f>'ごみ処理量内訳'!AC85</f>
        <v>21</v>
      </c>
      <c r="AO85" s="51">
        <f>'ごみ処理量内訳'!AD85</f>
        <v>140</v>
      </c>
      <c r="AP85" s="51">
        <f>'ごみ処理量内訳'!AE85</f>
        <v>40</v>
      </c>
      <c r="AQ85" s="51">
        <f t="shared" si="17"/>
        <v>201</v>
      </c>
    </row>
    <row r="86" spans="1:43" ht="13.5">
      <c r="A86" s="26" t="s">
        <v>196</v>
      </c>
      <c r="B86" s="49" t="s">
        <v>249</v>
      </c>
      <c r="C86" s="50" t="s">
        <v>250</v>
      </c>
      <c r="D86" s="51">
        <v>4068</v>
      </c>
      <c r="E86" s="51">
        <v>4068</v>
      </c>
      <c r="F86" s="51">
        <f>'ごみ搬入量内訳'!H86</f>
        <v>826</v>
      </c>
      <c r="G86" s="51">
        <f>'ごみ搬入量内訳'!AG86</f>
        <v>31</v>
      </c>
      <c r="H86" s="51">
        <f>'ごみ搬入量内訳'!AH86</f>
        <v>623</v>
      </c>
      <c r="I86" s="51">
        <f t="shared" si="9"/>
        <v>1480</v>
      </c>
      <c r="J86" s="51">
        <f t="shared" si="10"/>
        <v>996.7538152772726</v>
      </c>
      <c r="K86" s="51">
        <f>('ごみ搬入量内訳'!E86+'ごみ搬入量内訳'!AH86)/'ごみ処理概要'!D86/365*1000000</f>
        <v>936.8138898991124</v>
      </c>
      <c r="L86" s="51">
        <f>'ごみ搬入量内訳'!F86/'ごみ処理概要'!D86/365*1000000</f>
        <v>59.93992537816031</v>
      </c>
      <c r="M86" s="51">
        <f>'資源化量内訳'!BP86</f>
        <v>3</v>
      </c>
      <c r="N86" s="51">
        <f>'ごみ処理量内訳'!E86</f>
        <v>655</v>
      </c>
      <c r="O86" s="51">
        <f>'ごみ処理量内訳'!L86</f>
        <v>16</v>
      </c>
      <c r="P86" s="51">
        <f t="shared" si="11"/>
        <v>189</v>
      </c>
      <c r="Q86" s="51">
        <f>'ごみ処理量内訳'!G86</f>
        <v>142</v>
      </c>
      <c r="R86" s="51">
        <f>'ごみ処理量内訳'!H86</f>
        <v>47</v>
      </c>
      <c r="S86" s="51">
        <f>'ごみ処理量内訳'!I86</f>
        <v>0</v>
      </c>
      <c r="T86" s="51">
        <f>'ごみ処理量内訳'!J86</f>
        <v>0</v>
      </c>
      <c r="U86" s="51">
        <f>'ごみ処理量内訳'!K86</f>
        <v>0</v>
      </c>
      <c r="V86" s="51">
        <f t="shared" si="12"/>
        <v>0</v>
      </c>
      <c r="W86" s="51">
        <f>'資源化量内訳'!M86</f>
        <v>0</v>
      </c>
      <c r="X86" s="51">
        <f>'資源化量内訳'!N86</f>
        <v>0</v>
      </c>
      <c r="Y86" s="51">
        <f>'資源化量内訳'!O86</f>
        <v>0</v>
      </c>
      <c r="Z86" s="51">
        <f>'資源化量内訳'!P86</f>
        <v>0</v>
      </c>
      <c r="AA86" s="51">
        <f>'資源化量内訳'!Q86</f>
        <v>0</v>
      </c>
      <c r="AB86" s="51">
        <f>'資源化量内訳'!R86</f>
        <v>0</v>
      </c>
      <c r="AC86" s="51">
        <f>'資源化量内訳'!S86</f>
        <v>0</v>
      </c>
      <c r="AD86" s="51">
        <f t="shared" si="13"/>
        <v>860</v>
      </c>
      <c r="AE86" s="52">
        <f t="shared" si="14"/>
        <v>98.13953488372093</v>
      </c>
      <c r="AF86" s="51">
        <f>'資源化量内訳'!AB86</f>
        <v>0</v>
      </c>
      <c r="AG86" s="51">
        <f>'資源化量内訳'!AJ86</f>
        <v>76</v>
      </c>
      <c r="AH86" s="51">
        <f>'資源化量内訳'!AR86</f>
        <v>44</v>
      </c>
      <c r="AI86" s="51">
        <f>'資源化量内訳'!AZ86</f>
        <v>0</v>
      </c>
      <c r="AJ86" s="51">
        <f>'資源化量内訳'!BH86</f>
        <v>0</v>
      </c>
      <c r="AK86" s="51" t="s">
        <v>209</v>
      </c>
      <c r="AL86" s="51">
        <f t="shared" si="15"/>
        <v>120</v>
      </c>
      <c r="AM86" s="52">
        <f t="shared" si="16"/>
        <v>14.25260718424102</v>
      </c>
      <c r="AN86" s="51">
        <f>'ごみ処理量内訳'!AC86</f>
        <v>16</v>
      </c>
      <c r="AO86" s="51">
        <f>'ごみ処理量内訳'!AD86</f>
        <v>109</v>
      </c>
      <c r="AP86" s="51">
        <f>'ごみ処理量内訳'!AE86</f>
        <v>27</v>
      </c>
      <c r="AQ86" s="51">
        <f t="shared" si="17"/>
        <v>152</v>
      </c>
    </row>
    <row r="87" spans="1:43" ht="13.5">
      <c r="A87" s="26" t="s">
        <v>196</v>
      </c>
      <c r="B87" s="49" t="s">
        <v>251</v>
      </c>
      <c r="C87" s="50" t="s">
        <v>195</v>
      </c>
      <c r="D87" s="51">
        <v>3975</v>
      </c>
      <c r="E87" s="51">
        <v>3975</v>
      </c>
      <c r="F87" s="51">
        <f>'ごみ搬入量内訳'!H87</f>
        <v>390</v>
      </c>
      <c r="G87" s="51">
        <f>'ごみ搬入量内訳'!AG87</f>
        <v>67</v>
      </c>
      <c r="H87" s="51">
        <f>'ごみ搬入量内訳'!AH87</f>
        <v>982</v>
      </c>
      <c r="I87" s="51">
        <f t="shared" si="9"/>
        <v>1439</v>
      </c>
      <c r="J87" s="51">
        <f t="shared" si="10"/>
        <v>991.815283880417</v>
      </c>
      <c r="K87" s="51">
        <f>('ごみ搬入量内訳'!E87+'ごみ搬入量内訳'!AH87)/'ごみ処理概要'!D87/365*1000000</f>
        <v>949.7716894977169</v>
      </c>
      <c r="L87" s="51">
        <f>'ごみ搬入量内訳'!F87/'ごみ処理概要'!D87/365*1000000</f>
        <v>42.0435943827001</v>
      </c>
      <c r="M87" s="51">
        <f>'資源化量内訳'!BP87</f>
        <v>0</v>
      </c>
      <c r="N87" s="51">
        <f>'ごみ処理量内訳'!E87</f>
        <v>332</v>
      </c>
      <c r="O87" s="51">
        <f>'ごみ処理量内訳'!L87</f>
        <v>9</v>
      </c>
      <c r="P87" s="51">
        <f t="shared" si="11"/>
        <v>117</v>
      </c>
      <c r="Q87" s="51">
        <f>'ごみ処理量内訳'!G87</f>
        <v>90</v>
      </c>
      <c r="R87" s="51">
        <f>'ごみ処理量内訳'!H87</f>
        <v>27</v>
      </c>
      <c r="S87" s="51">
        <f>'ごみ処理量内訳'!I87</f>
        <v>0</v>
      </c>
      <c r="T87" s="51">
        <f>'ごみ処理量内訳'!J87</f>
        <v>0</v>
      </c>
      <c r="U87" s="51">
        <f>'ごみ処理量内訳'!K87</f>
        <v>0</v>
      </c>
      <c r="V87" s="51">
        <f t="shared" si="12"/>
        <v>0</v>
      </c>
      <c r="W87" s="51">
        <f>'資源化量内訳'!M87</f>
        <v>0</v>
      </c>
      <c r="X87" s="51">
        <f>'資源化量内訳'!N87</f>
        <v>0</v>
      </c>
      <c r="Y87" s="51">
        <f>'資源化量内訳'!O87</f>
        <v>0</v>
      </c>
      <c r="Z87" s="51">
        <f>'資源化量内訳'!P87</f>
        <v>0</v>
      </c>
      <c r="AA87" s="51">
        <f>'資源化量内訳'!Q87</f>
        <v>0</v>
      </c>
      <c r="AB87" s="51">
        <f>'資源化量内訳'!R87</f>
        <v>0</v>
      </c>
      <c r="AC87" s="51">
        <f>'資源化量内訳'!S87</f>
        <v>0</v>
      </c>
      <c r="AD87" s="51">
        <f t="shared" si="13"/>
        <v>458</v>
      </c>
      <c r="AE87" s="52">
        <f t="shared" si="14"/>
        <v>98.0349344978166</v>
      </c>
      <c r="AF87" s="51">
        <f>'資源化量内訳'!AB87</f>
        <v>0</v>
      </c>
      <c r="AG87" s="51">
        <f>'資源化量内訳'!AJ87</f>
        <v>50</v>
      </c>
      <c r="AH87" s="51">
        <f>'資源化量内訳'!AR87</f>
        <v>25</v>
      </c>
      <c r="AI87" s="51">
        <f>'資源化量内訳'!AZ87</f>
        <v>0</v>
      </c>
      <c r="AJ87" s="51">
        <f>'資源化量内訳'!BH87</f>
        <v>0</v>
      </c>
      <c r="AK87" s="51" t="s">
        <v>209</v>
      </c>
      <c r="AL87" s="51">
        <f t="shared" si="15"/>
        <v>75</v>
      </c>
      <c r="AM87" s="52">
        <f t="shared" si="16"/>
        <v>16.375545851528383</v>
      </c>
      <c r="AN87" s="51">
        <f>'ごみ処理量内訳'!AC87</f>
        <v>9</v>
      </c>
      <c r="AO87" s="51">
        <f>'ごみ処理量内訳'!AD87</f>
        <v>55</v>
      </c>
      <c r="AP87" s="51">
        <f>'ごみ処理量内訳'!AE87</f>
        <v>17</v>
      </c>
      <c r="AQ87" s="51">
        <f t="shared" si="17"/>
        <v>81</v>
      </c>
    </row>
    <row r="88" spans="1:43" ht="13.5">
      <c r="A88" s="26" t="s">
        <v>196</v>
      </c>
      <c r="B88" s="49" t="s">
        <v>252</v>
      </c>
      <c r="C88" s="50" t="s">
        <v>253</v>
      </c>
      <c r="D88" s="51">
        <v>5045</v>
      </c>
      <c r="E88" s="51">
        <v>5045</v>
      </c>
      <c r="F88" s="51">
        <f>'ごみ搬入量内訳'!H88</f>
        <v>822</v>
      </c>
      <c r="G88" s="51">
        <f>'ごみ搬入量内訳'!AG88</f>
        <v>361</v>
      </c>
      <c r="H88" s="51">
        <f>'ごみ搬入量内訳'!AH88</f>
        <v>0</v>
      </c>
      <c r="I88" s="51">
        <f aca="true" t="shared" si="18" ref="I88:I93">SUM(F88:H88)</f>
        <v>1183</v>
      </c>
      <c r="J88" s="51">
        <f aca="true" t="shared" si="19" ref="J88:J93">I88/D88/365*1000000</f>
        <v>642.4372428961267</v>
      </c>
      <c r="K88" s="51">
        <f>('ごみ搬入量内訳'!E88+'ごみ搬入量内訳'!AH88)/'ごみ処理概要'!D88/365*1000000</f>
        <v>446.393418140842</v>
      </c>
      <c r="L88" s="51">
        <f>'ごみ搬入量内訳'!F88/'ごみ処理概要'!D88/365*1000000</f>
        <v>196.04382475528462</v>
      </c>
      <c r="M88" s="51">
        <f>'資源化量内訳'!BP88</f>
        <v>0</v>
      </c>
      <c r="N88" s="51">
        <f>'ごみ処理量内訳'!E88</f>
        <v>976</v>
      </c>
      <c r="O88" s="51">
        <f>'ごみ処理量内訳'!L88</f>
        <v>0</v>
      </c>
      <c r="P88" s="51">
        <f aca="true" t="shared" si="20" ref="P88:P93">SUM(Q88:U88)</f>
        <v>173</v>
      </c>
      <c r="Q88" s="51">
        <f>'ごみ処理量内訳'!G88</f>
        <v>0</v>
      </c>
      <c r="R88" s="51">
        <f>'ごみ処理量内訳'!H88</f>
        <v>173</v>
      </c>
      <c r="S88" s="51">
        <f>'ごみ処理量内訳'!I88</f>
        <v>0</v>
      </c>
      <c r="T88" s="51">
        <f>'ごみ処理量内訳'!J88</f>
        <v>0</v>
      </c>
      <c r="U88" s="51">
        <f>'ごみ処理量内訳'!K88</f>
        <v>0</v>
      </c>
      <c r="V88" s="51">
        <f aca="true" t="shared" si="21" ref="V88:V93">SUM(W88:AC88)</f>
        <v>0</v>
      </c>
      <c r="W88" s="51">
        <f>'資源化量内訳'!M88</f>
        <v>0</v>
      </c>
      <c r="X88" s="51">
        <f>'資源化量内訳'!N88</f>
        <v>0</v>
      </c>
      <c r="Y88" s="51">
        <f>'資源化量内訳'!O88</f>
        <v>0</v>
      </c>
      <c r="Z88" s="51">
        <f>'資源化量内訳'!P88</f>
        <v>0</v>
      </c>
      <c r="AA88" s="51">
        <f>'資源化量内訳'!Q88</f>
        <v>0</v>
      </c>
      <c r="AB88" s="51">
        <f>'資源化量内訳'!R88</f>
        <v>0</v>
      </c>
      <c r="AC88" s="51">
        <f>'資源化量内訳'!S88</f>
        <v>0</v>
      </c>
      <c r="AD88" s="51">
        <f aca="true" t="shared" si="22" ref="AD88:AD93">N88+O88+P88+V88</f>
        <v>1149</v>
      </c>
      <c r="AE88" s="52">
        <f aca="true" t="shared" si="23" ref="AE88:AE93">(N88+P88+V88)/AD88*100</f>
        <v>100</v>
      </c>
      <c r="AF88" s="51">
        <f>'資源化量内訳'!AB88</f>
        <v>0</v>
      </c>
      <c r="AG88" s="51">
        <f>'資源化量内訳'!AJ88</f>
        <v>0</v>
      </c>
      <c r="AH88" s="51">
        <f>'資源化量内訳'!AR88</f>
        <v>173</v>
      </c>
      <c r="AI88" s="51">
        <f>'資源化量内訳'!AZ88</f>
        <v>0</v>
      </c>
      <c r="AJ88" s="51">
        <f>'資源化量内訳'!BH88</f>
        <v>0</v>
      </c>
      <c r="AK88" s="51" t="s">
        <v>209</v>
      </c>
      <c r="AL88" s="51">
        <f aca="true" t="shared" si="24" ref="AL88:AL93">SUM(AF88:AJ88)</f>
        <v>173</v>
      </c>
      <c r="AM88" s="52">
        <f aca="true" t="shared" si="25" ref="AM88:AM93">(V88+AL88+M88)/(M88+AD88)*100</f>
        <v>15.056570931244561</v>
      </c>
      <c r="AN88" s="51">
        <f>'ごみ処理量内訳'!AC88</f>
        <v>0</v>
      </c>
      <c r="AO88" s="51">
        <f>'ごみ処理量内訳'!AD88</f>
        <v>98</v>
      </c>
      <c r="AP88" s="51">
        <f>'ごみ処理量内訳'!AE88</f>
        <v>0</v>
      </c>
      <c r="AQ88" s="51">
        <f aca="true" t="shared" si="26" ref="AQ88:AQ93">SUM(AN88:AP88)</f>
        <v>98</v>
      </c>
    </row>
    <row r="89" spans="1:43" ht="13.5">
      <c r="A89" s="26" t="s">
        <v>196</v>
      </c>
      <c r="B89" s="49" t="s">
        <v>254</v>
      </c>
      <c r="C89" s="50" t="s">
        <v>255</v>
      </c>
      <c r="D89" s="51">
        <v>10583</v>
      </c>
      <c r="E89" s="51">
        <v>10583</v>
      </c>
      <c r="F89" s="51">
        <f>'ごみ搬入量内訳'!H89</f>
        <v>1907</v>
      </c>
      <c r="G89" s="51">
        <f>'ごみ搬入量内訳'!AG89</f>
        <v>2824</v>
      </c>
      <c r="H89" s="51">
        <f>'ごみ搬入量内訳'!AH89</f>
        <v>124</v>
      </c>
      <c r="I89" s="51">
        <f t="shared" si="18"/>
        <v>4855</v>
      </c>
      <c r="J89" s="51">
        <f t="shared" si="19"/>
        <v>1256.8619354638286</v>
      </c>
      <c r="K89" s="51">
        <f>('ごみ搬入量内訳'!E89+'ごみ搬入量内訳'!AH89)/'ごみ処理概要'!D89/365*1000000</f>
        <v>759.812519173293</v>
      </c>
      <c r="L89" s="51">
        <f>'ごみ搬入量内訳'!F89/'ごみ処理概要'!D89/365*1000000</f>
        <v>497.04941629053576</v>
      </c>
      <c r="M89" s="51">
        <f>'資源化量内訳'!BP89</f>
        <v>0</v>
      </c>
      <c r="N89" s="51">
        <f>'ごみ処理量内訳'!E89</f>
        <v>4191</v>
      </c>
      <c r="O89" s="51">
        <f>'ごみ処理量内訳'!L89</f>
        <v>0</v>
      </c>
      <c r="P89" s="51">
        <f t="shared" si="20"/>
        <v>540</v>
      </c>
      <c r="Q89" s="51">
        <f>'ごみ処理量内訳'!G89</f>
        <v>166</v>
      </c>
      <c r="R89" s="51">
        <f>'ごみ処理量内訳'!H89</f>
        <v>374</v>
      </c>
      <c r="S89" s="51">
        <f>'ごみ処理量内訳'!I89</f>
        <v>0</v>
      </c>
      <c r="T89" s="51">
        <f>'ごみ処理量内訳'!J89</f>
        <v>0</v>
      </c>
      <c r="U89" s="51">
        <f>'ごみ処理量内訳'!K89</f>
        <v>0</v>
      </c>
      <c r="V89" s="51">
        <f t="shared" si="21"/>
        <v>0</v>
      </c>
      <c r="W89" s="51">
        <f>'資源化量内訳'!M89</f>
        <v>0</v>
      </c>
      <c r="X89" s="51">
        <f>'資源化量内訳'!N89</f>
        <v>0</v>
      </c>
      <c r="Y89" s="51">
        <f>'資源化量内訳'!O89</f>
        <v>0</v>
      </c>
      <c r="Z89" s="51">
        <f>'資源化量内訳'!P89</f>
        <v>0</v>
      </c>
      <c r="AA89" s="51">
        <f>'資源化量内訳'!Q89</f>
        <v>0</v>
      </c>
      <c r="AB89" s="51">
        <f>'資源化量内訳'!R89</f>
        <v>0</v>
      </c>
      <c r="AC89" s="51">
        <f>'資源化量内訳'!S89</f>
        <v>0</v>
      </c>
      <c r="AD89" s="51">
        <f t="shared" si="22"/>
        <v>4731</v>
      </c>
      <c r="AE89" s="52">
        <f t="shared" si="23"/>
        <v>100</v>
      </c>
      <c r="AF89" s="51">
        <f>'資源化量内訳'!AB89</f>
        <v>0</v>
      </c>
      <c r="AG89" s="51">
        <f>'資源化量内訳'!AJ89</f>
        <v>166</v>
      </c>
      <c r="AH89" s="51">
        <f>'資源化量内訳'!AR89</f>
        <v>337</v>
      </c>
      <c r="AI89" s="51">
        <f>'資源化量内訳'!AZ89</f>
        <v>0</v>
      </c>
      <c r="AJ89" s="51">
        <f>'資源化量内訳'!BH89</f>
        <v>0</v>
      </c>
      <c r="AK89" s="51" t="s">
        <v>209</v>
      </c>
      <c r="AL89" s="51">
        <f t="shared" si="24"/>
        <v>503</v>
      </c>
      <c r="AM89" s="52">
        <f t="shared" si="25"/>
        <v>10.632001690974423</v>
      </c>
      <c r="AN89" s="51">
        <f>'ごみ処理量内訳'!AC89</f>
        <v>0</v>
      </c>
      <c r="AO89" s="51">
        <f>'ごみ処理量内訳'!AD89</f>
        <v>471</v>
      </c>
      <c r="AP89" s="51">
        <f>'ごみ処理量内訳'!AE89</f>
        <v>37</v>
      </c>
      <c r="AQ89" s="51">
        <f t="shared" si="26"/>
        <v>508</v>
      </c>
    </row>
    <row r="90" spans="1:43" ht="13.5">
      <c r="A90" s="26" t="s">
        <v>196</v>
      </c>
      <c r="B90" s="49" t="s">
        <v>256</v>
      </c>
      <c r="C90" s="50" t="s">
        <v>257</v>
      </c>
      <c r="D90" s="51">
        <v>2742</v>
      </c>
      <c r="E90" s="51">
        <v>2742</v>
      </c>
      <c r="F90" s="51">
        <f>'ごみ搬入量内訳'!H90</f>
        <v>289</v>
      </c>
      <c r="G90" s="51">
        <f>'ごみ搬入量内訳'!AG90</f>
        <v>126</v>
      </c>
      <c r="H90" s="51">
        <f>'ごみ搬入量内訳'!AH90</f>
        <v>0</v>
      </c>
      <c r="I90" s="51">
        <f t="shared" si="18"/>
        <v>415</v>
      </c>
      <c r="J90" s="51">
        <f t="shared" si="19"/>
        <v>414.6558356564052</v>
      </c>
      <c r="K90" s="51">
        <f>('ごみ搬入量内訳'!E90+'ごみ搬入量内訳'!AH90)/'ごみ処理概要'!D90/365*1000000</f>
        <v>288.7603289269906</v>
      </c>
      <c r="L90" s="51">
        <f>'ごみ搬入量内訳'!F90/'ごみ処理概要'!D90/365*1000000</f>
        <v>125.89550672941459</v>
      </c>
      <c r="M90" s="51">
        <f>'資源化量内訳'!BP90</f>
        <v>0</v>
      </c>
      <c r="N90" s="51">
        <f>'ごみ処理量内訳'!E90</f>
        <v>314</v>
      </c>
      <c r="O90" s="51">
        <f>'ごみ処理量内訳'!L90</f>
        <v>0</v>
      </c>
      <c r="P90" s="51">
        <f t="shared" si="20"/>
        <v>85</v>
      </c>
      <c r="Q90" s="51">
        <f>'ごみ処理量内訳'!G90</f>
        <v>0</v>
      </c>
      <c r="R90" s="51">
        <f>'ごみ処理量内訳'!H90</f>
        <v>85</v>
      </c>
      <c r="S90" s="51">
        <f>'ごみ処理量内訳'!I90</f>
        <v>0</v>
      </c>
      <c r="T90" s="51">
        <f>'ごみ処理量内訳'!J90</f>
        <v>0</v>
      </c>
      <c r="U90" s="51">
        <f>'ごみ処理量内訳'!K90</f>
        <v>0</v>
      </c>
      <c r="V90" s="51">
        <f t="shared" si="21"/>
        <v>0</v>
      </c>
      <c r="W90" s="51">
        <f>'資源化量内訳'!M90</f>
        <v>0</v>
      </c>
      <c r="X90" s="51">
        <f>'資源化量内訳'!N90</f>
        <v>0</v>
      </c>
      <c r="Y90" s="51">
        <f>'資源化量内訳'!O90</f>
        <v>0</v>
      </c>
      <c r="Z90" s="51">
        <f>'資源化量内訳'!P90</f>
        <v>0</v>
      </c>
      <c r="AA90" s="51">
        <f>'資源化量内訳'!Q90</f>
        <v>0</v>
      </c>
      <c r="AB90" s="51">
        <f>'資源化量内訳'!R90</f>
        <v>0</v>
      </c>
      <c r="AC90" s="51">
        <f>'資源化量内訳'!S90</f>
        <v>0</v>
      </c>
      <c r="AD90" s="51">
        <f t="shared" si="22"/>
        <v>399</v>
      </c>
      <c r="AE90" s="52">
        <f t="shared" si="23"/>
        <v>100</v>
      </c>
      <c r="AF90" s="51">
        <f>'資源化量内訳'!AB90</f>
        <v>0</v>
      </c>
      <c r="AG90" s="51">
        <f>'資源化量内訳'!AJ90</f>
        <v>0</v>
      </c>
      <c r="AH90" s="51">
        <f>'資源化量内訳'!AR90</f>
        <v>85</v>
      </c>
      <c r="AI90" s="51">
        <f>'資源化量内訳'!AZ90</f>
        <v>0</v>
      </c>
      <c r="AJ90" s="51">
        <f>'資源化量内訳'!BH90</f>
        <v>0</v>
      </c>
      <c r="AK90" s="51" t="s">
        <v>209</v>
      </c>
      <c r="AL90" s="51">
        <f t="shared" si="24"/>
        <v>85</v>
      </c>
      <c r="AM90" s="52">
        <f t="shared" si="25"/>
        <v>21.303258145363408</v>
      </c>
      <c r="AN90" s="51">
        <f>'ごみ処理量内訳'!AC90</f>
        <v>0</v>
      </c>
      <c r="AO90" s="51">
        <f>'ごみ処理量内訳'!AD90</f>
        <v>32</v>
      </c>
      <c r="AP90" s="51">
        <f>'ごみ処理量内訳'!AE90</f>
        <v>0</v>
      </c>
      <c r="AQ90" s="51">
        <f t="shared" si="26"/>
        <v>32</v>
      </c>
    </row>
    <row r="91" spans="1:43" ht="13.5">
      <c r="A91" s="26" t="s">
        <v>196</v>
      </c>
      <c r="B91" s="49" t="s">
        <v>258</v>
      </c>
      <c r="C91" s="50" t="s">
        <v>192</v>
      </c>
      <c r="D91" s="51">
        <v>2569</v>
      </c>
      <c r="E91" s="51">
        <v>2569</v>
      </c>
      <c r="F91" s="51">
        <f>'ごみ搬入量内訳'!H91</f>
        <v>321</v>
      </c>
      <c r="G91" s="51">
        <f>'ごみ搬入量内訳'!AG91</f>
        <v>72</v>
      </c>
      <c r="H91" s="51">
        <f>'ごみ搬入量内訳'!AH91</f>
        <v>0</v>
      </c>
      <c r="I91" s="51">
        <f t="shared" si="18"/>
        <v>393</v>
      </c>
      <c r="J91" s="51">
        <f t="shared" si="19"/>
        <v>419.1172941872804</v>
      </c>
      <c r="K91" s="51">
        <f>('ごみ搬入量内訳'!E91+'ごみ搬入量内訳'!AH91)/'ごみ処理概要'!D91/365*1000000</f>
        <v>342.33244639724427</v>
      </c>
      <c r="L91" s="51">
        <f>'ごみ搬入量内訳'!F91/'ごみ処理概要'!D91/365*1000000</f>
        <v>76.78484779003611</v>
      </c>
      <c r="M91" s="51">
        <f>'資源化量内訳'!BP91</f>
        <v>0</v>
      </c>
      <c r="N91" s="51">
        <f>'ごみ処理量内訳'!E91</f>
        <v>288</v>
      </c>
      <c r="O91" s="51">
        <f>'ごみ処理量内訳'!L91</f>
        <v>0</v>
      </c>
      <c r="P91" s="51">
        <f t="shared" si="20"/>
        <v>86</v>
      </c>
      <c r="Q91" s="51">
        <f>'ごみ処理量内訳'!G91</f>
        <v>0</v>
      </c>
      <c r="R91" s="51">
        <f>'ごみ処理量内訳'!H91</f>
        <v>86</v>
      </c>
      <c r="S91" s="51">
        <f>'ごみ処理量内訳'!I91</f>
        <v>0</v>
      </c>
      <c r="T91" s="51">
        <f>'ごみ処理量内訳'!J91</f>
        <v>0</v>
      </c>
      <c r="U91" s="51">
        <f>'ごみ処理量内訳'!K91</f>
        <v>0</v>
      </c>
      <c r="V91" s="51">
        <f t="shared" si="21"/>
        <v>0</v>
      </c>
      <c r="W91" s="51">
        <f>'資源化量内訳'!M91</f>
        <v>0</v>
      </c>
      <c r="X91" s="51">
        <f>'資源化量内訳'!N91</f>
        <v>0</v>
      </c>
      <c r="Y91" s="51">
        <f>'資源化量内訳'!O91</f>
        <v>0</v>
      </c>
      <c r="Z91" s="51">
        <f>'資源化量内訳'!P91</f>
        <v>0</v>
      </c>
      <c r="AA91" s="51">
        <f>'資源化量内訳'!Q91</f>
        <v>0</v>
      </c>
      <c r="AB91" s="51">
        <f>'資源化量内訳'!R91</f>
        <v>0</v>
      </c>
      <c r="AC91" s="51">
        <f>'資源化量内訳'!S91</f>
        <v>0</v>
      </c>
      <c r="AD91" s="51">
        <f t="shared" si="22"/>
        <v>374</v>
      </c>
      <c r="AE91" s="52">
        <f t="shared" si="23"/>
        <v>100</v>
      </c>
      <c r="AF91" s="51">
        <f>'資源化量内訳'!AB91</f>
        <v>0</v>
      </c>
      <c r="AG91" s="51">
        <f>'資源化量内訳'!AJ91</f>
        <v>0</v>
      </c>
      <c r="AH91" s="51">
        <f>'資源化量内訳'!AR91</f>
        <v>86</v>
      </c>
      <c r="AI91" s="51">
        <f>'資源化量内訳'!AZ91</f>
        <v>0</v>
      </c>
      <c r="AJ91" s="51">
        <f>'資源化量内訳'!BH91</f>
        <v>0</v>
      </c>
      <c r="AK91" s="51" t="s">
        <v>209</v>
      </c>
      <c r="AL91" s="51">
        <f t="shared" si="24"/>
        <v>86</v>
      </c>
      <c r="AM91" s="52">
        <f t="shared" si="25"/>
        <v>22.994652406417114</v>
      </c>
      <c r="AN91" s="51">
        <f>'ごみ処理量内訳'!AC91</f>
        <v>0</v>
      </c>
      <c r="AO91" s="51">
        <f>'ごみ処理量内訳'!AD91</f>
        <v>30</v>
      </c>
      <c r="AP91" s="51">
        <f>'ごみ処理量内訳'!AE91</f>
        <v>0</v>
      </c>
      <c r="AQ91" s="51">
        <f t="shared" si="26"/>
        <v>30</v>
      </c>
    </row>
    <row r="92" spans="1:43" ht="13.5">
      <c r="A92" s="26" t="s">
        <v>196</v>
      </c>
      <c r="B92" s="49" t="s">
        <v>259</v>
      </c>
      <c r="C92" s="50" t="s">
        <v>260</v>
      </c>
      <c r="D92" s="51">
        <v>2150</v>
      </c>
      <c r="E92" s="51">
        <v>2150</v>
      </c>
      <c r="F92" s="51">
        <f>'ごみ搬入量内訳'!H92</f>
        <v>228</v>
      </c>
      <c r="G92" s="51">
        <f>'ごみ搬入量内訳'!AG92</f>
        <v>120</v>
      </c>
      <c r="H92" s="51">
        <f>'ごみ搬入量内訳'!AH92</f>
        <v>0</v>
      </c>
      <c r="I92" s="51">
        <f t="shared" si="18"/>
        <v>348</v>
      </c>
      <c r="J92" s="51">
        <f t="shared" si="19"/>
        <v>443.4533290856961</v>
      </c>
      <c r="K92" s="51">
        <f>('ごみ搬入量内訳'!E92+'ごみ搬入量内訳'!AH92)/'ごみ処理概要'!D92/365*1000000</f>
        <v>290.5383880216629</v>
      </c>
      <c r="L92" s="51">
        <f>'ごみ搬入量内訳'!F92/'ごみ処理概要'!D92/365*1000000</f>
        <v>152.91494106403314</v>
      </c>
      <c r="M92" s="51">
        <f>'資源化量内訳'!BP92</f>
        <v>0</v>
      </c>
      <c r="N92" s="51">
        <f>'ごみ処理量内訳'!E92</f>
        <v>269</v>
      </c>
      <c r="O92" s="51">
        <f>'ごみ処理量内訳'!L92</f>
        <v>0</v>
      </c>
      <c r="P92" s="51">
        <f t="shared" si="20"/>
        <v>78</v>
      </c>
      <c r="Q92" s="51">
        <f>'ごみ処理量内訳'!G92</f>
        <v>0</v>
      </c>
      <c r="R92" s="51">
        <f>'ごみ処理量内訳'!H92</f>
        <v>78</v>
      </c>
      <c r="S92" s="51">
        <f>'ごみ処理量内訳'!I92</f>
        <v>0</v>
      </c>
      <c r="T92" s="51">
        <f>'ごみ処理量内訳'!J92</f>
        <v>0</v>
      </c>
      <c r="U92" s="51">
        <f>'ごみ処理量内訳'!K92</f>
        <v>0</v>
      </c>
      <c r="V92" s="51">
        <f t="shared" si="21"/>
        <v>0</v>
      </c>
      <c r="W92" s="51">
        <f>'資源化量内訳'!M92</f>
        <v>0</v>
      </c>
      <c r="X92" s="51">
        <f>'資源化量内訳'!N92</f>
        <v>0</v>
      </c>
      <c r="Y92" s="51">
        <f>'資源化量内訳'!O92</f>
        <v>0</v>
      </c>
      <c r="Z92" s="51">
        <f>'資源化量内訳'!P92</f>
        <v>0</v>
      </c>
      <c r="AA92" s="51">
        <f>'資源化量内訳'!Q92</f>
        <v>0</v>
      </c>
      <c r="AB92" s="51">
        <f>'資源化量内訳'!R92</f>
        <v>0</v>
      </c>
      <c r="AC92" s="51">
        <f>'資源化量内訳'!S92</f>
        <v>0</v>
      </c>
      <c r="AD92" s="51">
        <f t="shared" si="22"/>
        <v>347</v>
      </c>
      <c r="AE92" s="52">
        <f t="shared" si="23"/>
        <v>100</v>
      </c>
      <c r="AF92" s="51">
        <f>'資源化量内訳'!AB92</f>
        <v>0</v>
      </c>
      <c r="AG92" s="51">
        <f>'資源化量内訳'!AJ92</f>
        <v>0</v>
      </c>
      <c r="AH92" s="51">
        <f>'資源化量内訳'!AR92</f>
        <v>78</v>
      </c>
      <c r="AI92" s="51">
        <f>'資源化量内訳'!AZ92</f>
        <v>0</v>
      </c>
      <c r="AJ92" s="51">
        <f>'資源化量内訳'!BH92</f>
        <v>0</v>
      </c>
      <c r="AK92" s="51" t="s">
        <v>209</v>
      </c>
      <c r="AL92" s="51">
        <f t="shared" si="24"/>
        <v>78</v>
      </c>
      <c r="AM92" s="52">
        <f t="shared" si="25"/>
        <v>22.478386167146976</v>
      </c>
      <c r="AN92" s="51">
        <f>'ごみ処理量内訳'!AC92</f>
        <v>0</v>
      </c>
      <c r="AO92" s="51">
        <f>'ごみ処理量内訳'!AD92</f>
        <v>27</v>
      </c>
      <c r="AP92" s="51">
        <f>'ごみ処理量内訳'!AE92</f>
        <v>0</v>
      </c>
      <c r="AQ92" s="51">
        <f t="shared" si="26"/>
        <v>27</v>
      </c>
    </row>
    <row r="93" spans="1:43" ht="13.5">
      <c r="A93" s="79" t="s">
        <v>266</v>
      </c>
      <c r="B93" s="80"/>
      <c r="C93" s="81"/>
      <c r="D93" s="51">
        <f>SUM(D7:D92)</f>
        <v>2879994</v>
      </c>
      <c r="E93" s="51">
        <f>SUM(E7:E92)</f>
        <v>2866917</v>
      </c>
      <c r="F93" s="51">
        <f>'ごみ搬入量内訳'!H93</f>
        <v>1006977</v>
      </c>
      <c r="G93" s="51">
        <f>'ごみ搬入量内訳'!AG93</f>
        <v>185596</v>
      </c>
      <c r="H93" s="51">
        <f>'ごみ搬入量内訳'!AH93</f>
        <v>9274</v>
      </c>
      <c r="I93" s="51">
        <f t="shared" si="18"/>
        <v>1201847</v>
      </c>
      <c r="J93" s="51">
        <f t="shared" si="19"/>
        <v>1143.3119328892058</v>
      </c>
      <c r="K93" s="51">
        <f>('ごみ搬入量内訳'!E93+'ごみ搬入量内訳'!AH93)/'ごみ処理概要'!D93/365*1000000</f>
        <v>651.5253299471772</v>
      </c>
      <c r="L93" s="51">
        <f>'ごみ搬入量内訳'!F93/'ごみ処理概要'!D93/365*1000000</f>
        <v>491.7866029420286</v>
      </c>
      <c r="M93" s="51">
        <f>'資源化量内訳'!BP93</f>
        <v>26773</v>
      </c>
      <c r="N93" s="51">
        <f>'ごみ処理量内訳'!E93</f>
        <v>824783</v>
      </c>
      <c r="O93" s="51">
        <f>'ごみ処理量内訳'!L93</f>
        <v>174380</v>
      </c>
      <c r="P93" s="51">
        <f t="shared" si="20"/>
        <v>177165</v>
      </c>
      <c r="Q93" s="51">
        <f>'ごみ処理量内訳'!G93</f>
        <v>47591</v>
      </c>
      <c r="R93" s="51">
        <f>'ごみ処理量内訳'!H93</f>
        <v>120945</v>
      </c>
      <c r="S93" s="51">
        <f>'ごみ処理量内訳'!I93</f>
        <v>0</v>
      </c>
      <c r="T93" s="51">
        <f>'ごみ処理量内訳'!J93</f>
        <v>3762</v>
      </c>
      <c r="U93" s="51">
        <f>'ごみ処理量内訳'!K93</f>
        <v>4867</v>
      </c>
      <c r="V93" s="51">
        <f t="shared" si="21"/>
        <v>16928</v>
      </c>
      <c r="W93" s="51">
        <f>'資源化量内訳'!M93</f>
        <v>11962</v>
      </c>
      <c r="X93" s="51">
        <f>'資源化量内訳'!N93</f>
        <v>1221</v>
      </c>
      <c r="Y93" s="51">
        <f>'資源化量内訳'!O93</f>
        <v>1746</v>
      </c>
      <c r="Z93" s="51">
        <f>'資源化量内訳'!P93</f>
        <v>62</v>
      </c>
      <c r="AA93" s="51">
        <f>'資源化量内訳'!Q93</f>
        <v>803</v>
      </c>
      <c r="AB93" s="51">
        <f>'資源化量内訳'!R93</f>
        <v>704</v>
      </c>
      <c r="AC93" s="51">
        <f>'資源化量内訳'!S93</f>
        <v>430</v>
      </c>
      <c r="AD93" s="51">
        <f t="shared" si="22"/>
        <v>1193256</v>
      </c>
      <c r="AE93" s="52">
        <f t="shared" si="23"/>
        <v>85.38620379868192</v>
      </c>
      <c r="AF93" s="51">
        <f>'資源化量内訳'!AB93</f>
        <v>1063</v>
      </c>
      <c r="AG93" s="51">
        <f>'資源化量内訳'!AJ93</f>
        <v>13505</v>
      </c>
      <c r="AH93" s="51">
        <f>'資源化量内訳'!AR93</f>
        <v>98566</v>
      </c>
      <c r="AI93" s="51">
        <f>'資源化量内訳'!AZ93</f>
        <v>0</v>
      </c>
      <c r="AJ93" s="51">
        <f>'資源化量内訳'!BH93</f>
        <v>1869</v>
      </c>
      <c r="AK93" s="51" t="s">
        <v>209</v>
      </c>
      <c r="AL93" s="51">
        <f t="shared" si="24"/>
        <v>115003</v>
      </c>
      <c r="AM93" s="52">
        <f t="shared" si="25"/>
        <v>13.008215378486904</v>
      </c>
      <c r="AN93" s="51">
        <f>'ごみ処理量内訳'!AC93</f>
        <v>174380</v>
      </c>
      <c r="AO93" s="51">
        <f>'ごみ処理量内訳'!AD93</f>
        <v>119130</v>
      </c>
      <c r="AP93" s="51">
        <f>'ごみ処理量内訳'!AE93</f>
        <v>24925</v>
      </c>
      <c r="AQ93" s="51">
        <f t="shared" si="26"/>
        <v>318435</v>
      </c>
    </row>
  </sheetData>
  <mergeCells count="31">
    <mergeCell ref="A93:C93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9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38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39</v>
      </c>
      <c r="C2" s="67" t="s">
        <v>42</v>
      </c>
      <c r="D2" s="59" t="s">
        <v>33</v>
      </c>
      <c r="E2" s="77"/>
      <c r="F2" s="56"/>
      <c r="G2" s="29" t="s">
        <v>34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49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50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51</v>
      </c>
      <c r="F4" s="67" t="s">
        <v>52</v>
      </c>
      <c r="G4" s="15"/>
      <c r="H4" s="12" t="s">
        <v>15</v>
      </c>
      <c r="I4" s="82" t="s">
        <v>53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54</v>
      </c>
      <c r="K5" s="8" t="s">
        <v>55</v>
      </c>
      <c r="L5" s="8" t="s">
        <v>56</v>
      </c>
      <c r="M5" s="12" t="s">
        <v>15</v>
      </c>
      <c r="N5" s="8" t="s">
        <v>54</v>
      </c>
      <c r="O5" s="8" t="s">
        <v>55</v>
      </c>
      <c r="P5" s="8" t="s">
        <v>56</v>
      </c>
      <c r="Q5" s="12" t="s">
        <v>15</v>
      </c>
      <c r="R5" s="8" t="s">
        <v>54</v>
      </c>
      <c r="S5" s="8" t="s">
        <v>55</v>
      </c>
      <c r="T5" s="8" t="s">
        <v>56</v>
      </c>
      <c r="U5" s="12" t="s">
        <v>15</v>
      </c>
      <c r="V5" s="8" t="s">
        <v>54</v>
      </c>
      <c r="W5" s="8" t="s">
        <v>55</v>
      </c>
      <c r="X5" s="8" t="s">
        <v>56</v>
      </c>
      <c r="Y5" s="12" t="s">
        <v>15</v>
      </c>
      <c r="Z5" s="8" t="s">
        <v>54</v>
      </c>
      <c r="AA5" s="8" t="s">
        <v>55</v>
      </c>
      <c r="AB5" s="8" t="s">
        <v>56</v>
      </c>
      <c r="AC5" s="12" t="s">
        <v>15</v>
      </c>
      <c r="AD5" s="8" t="s">
        <v>54</v>
      </c>
      <c r="AE5" s="8" t="s">
        <v>55</v>
      </c>
      <c r="AF5" s="8" t="s">
        <v>56</v>
      </c>
      <c r="AG5" s="15"/>
      <c r="AH5" s="70"/>
    </row>
    <row r="6" spans="1:34" s="30" customFormat="1" ht="22.5" customHeight="1">
      <c r="A6" s="64"/>
      <c r="B6" s="53"/>
      <c r="C6" s="55"/>
      <c r="D6" s="23" t="s">
        <v>48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196</v>
      </c>
      <c r="B7" s="49" t="s">
        <v>197</v>
      </c>
      <c r="C7" s="50" t="s">
        <v>198</v>
      </c>
      <c r="D7" s="51">
        <f aca="true" t="shared" si="0" ref="D7:D38">E7+F7</f>
        <v>451164</v>
      </c>
      <c r="E7" s="51">
        <v>239670</v>
      </c>
      <c r="F7" s="51">
        <v>211494</v>
      </c>
      <c r="G7" s="51">
        <f aca="true" t="shared" si="1" ref="G7:G23">H7+AG7</f>
        <v>451164</v>
      </c>
      <c r="H7" s="51">
        <f aca="true" t="shared" si="2" ref="H7:H23">I7+M7+Q7+U7+Y7+AC7</f>
        <v>432002</v>
      </c>
      <c r="I7" s="51">
        <f aca="true" t="shared" si="3" ref="I7:I23">SUM(J7:L7)</f>
        <v>0</v>
      </c>
      <c r="J7" s="51">
        <v>0</v>
      </c>
      <c r="K7" s="51">
        <v>0</v>
      </c>
      <c r="L7" s="51">
        <v>0</v>
      </c>
      <c r="M7" s="51">
        <f aca="true" t="shared" si="4" ref="M7:M23">SUM(N7:P7)</f>
        <v>325054</v>
      </c>
      <c r="N7" s="51">
        <v>108126</v>
      </c>
      <c r="O7" s="51">
        <v>43895</v>
      </c>
      <c r="P7" s="51">
        <v>173033</v>
      </c>
      <c r="Q7" s="51">
        <f aca="true" t="shared" si="5" ref="Q7:Q23">SUM(R7:T7)</f>
        <v>46899</v>
      </c>
      <c r="R7" s="51">
        <v>19654</v>
      </c>
      <c r="S7" s="51">
        <v>11794</v>
      </c>
      <c r="T7" s="51">
        <v>15451</v>
      </c>
      <c r="U7" s="51">
        <f aca="true" t="shared" si="6" ref="U7:U23">SUM(V7:X7)</f>
        <v>53115</v>
      </c>
      <c r="V7" s="51">
        <v>0</v>
      </c>
      <c r="W7" s="51">
        <v>53115</v>
      </c>
      <c r="X7" s="51">
        <v>0</v>
      </c>
      <c r="Y7" s="51">
        <f aca="true" t="shared" si="7" ref="Y7:Y23">SUM(Z7:AB7)</f>
        <v>4142</v>
      </c>
      <c r="Z7" s="51">
        <v>446</v>
      </c>
      <c r="AA7" s="51">
        <v>2776</v>
      </c>
      <c r="AB7" s="51">
        <v>920</v>
      </c>
      <c r="AC7" s="51">
        <f aca="true" t="shared" si="8" ref="AC7:AC23">SUM(AD7:AF7)</f>
        <v>2792</v>
      </c>
      <c r="AD7" s="51">
        <v>0</v>
      </c>
      <c r="AE7" s="51">
        <v>2792</v>
      </c>
      <c r="AF7" s="51">
        <v>0</v>
      </c>
      <c r="AG7" s="51">
        <v>19162</v>
      </c>
      <c r="AH7" s="51">
        <v>0</v>
      </c>
    </row>
    <row r="8" spans="1:34" ht="13.5">
      <c r="A8" s="26" t="s">
        <v>196</v>
      </c>
      <c r="B8" s="49" t="s">
        <v>199</v>
      </c>
      <c r="C8" s="50" t="s">
        <v>200</v>
      </c>
      <c r="D8" s="51">
        <f t="shared" si="0"/>
        <v>184630</v>
      </c>
      <c r="E8" s="51">
        <v>57962</v>
      </c>
      <c r="F8" s="51">
        <v>126668</v>
      </c>
      <c r="G8" s="51">
        <f t="shared" si="1"/>
        <v>184630</v>
      </c>
      <c r="H8" s="51">
        <f t="shared" si="2"/>
        <v>73966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59084</v>
      </c>
      <c r="N8" s="51">
        <v>42149</v>
      </c>
      <c r="O8" s="51">
        <v>0</v>
      </c>
      <c r="P8" s="51">
        <v>16935</v>
      </c>
      <c r="Q8" s="51">
        <f t="shared" si="5"/>
        <v>6570</v>
      </c>
      <c r="R8" s="51">
        <v>4226</v>
      </c>
      <c r="S8" s="51">
        <v>0</v>
      </c>
      <c r="T8" s="51">
        <v>2344</v>
      </c>
      <c r="U8" s="51">
        <f t="shared" si="6"/>
        <v>6391</v>
      </c>
      <c r="V8" s="51">
        <v>0</v>
      </c>
      <c r="W8" s="51">
        <v>6391</v>
      </c>
      <c r="X8" s="51">
        <v>0</v>
      </c>
      <c r="Y8" s="51">
        <f t="shared" si="7"/>
        <v>71</v>
      </c>
      <c r="Z8" s="51">
        <v>0</v>
      </c>
      <c r="AA8" s="51">
        <v>71</v>
      </c>
      <c r="AB8" s="51">
        <v>0</v>
      </c>
      <c r="AC8" s="51">
        <f t="shared" si="8"/>
        <v>1850</v>
      </c>
      <c r="AD8" s="51">
        <v>1810</v>
      </c>
      <c r="AE8" s="51">
        <v>0</v>
      </c>
      <c r="AF8" s="51">
        <v>40</v>
      </c>
      <c r="AG8" s="51">
        <v>110664</v>
      </c>
      <c r="AH8" s="51">
        <v>0</v>
      </c>
    </row>
    <row r="9" spans="1:34" ht="13.5">
      <c r="A9" s="26" t="s">
        <v>196</v>
      </c>
      <c r="B9" s="49" t="s">
        <v>201</v>
      </c>
      <c r="C9" s="50" t="s">
        <v>202</v>
      </c>
      <c r="D9" s="51">
        <f t="shared" si="0"/>
        <v>11229</v>
      </c>
      <c r="E9" s="51">
        <v>8843</v>
      </c>
      <c r="F9" s="51">
        <v>2386</v>
      </c>
      <c r="G9" s="51">
        <f t="shared" si="1"/>
        <v>11229</v>
      </c>
      <c r="H9" s="51">
        <f t="shared" si="2"/>
        <v>10374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7742</v>
      </c>
      <c r="N9" s="51">
        <v>0</v>
      </c>
      <c r="O9" s="51">
        <v>6423</v>
      </c>
      <c r="P9" s="51">
        <v>1319</v>
      </c>
      <c r="Q9" s="51">
        <f t="shared" si="5"/>
        <v>1709</v>
      </c>
      <c r="R9" s="51">
        <v>0</v>
      </c>
      <c r="S9" s="51">
        <v>1497</v>
      </c>
      <c r="T9" s="51">
        <v>212</v>
      </c>
      <c r="U9" s="51">
        <f t="shared" si="6"/>
        <v>909</v>
      </c>
      <c r="V9" s="51">
        <v>0</v>
      </c>
      <c r="W9" s="51">
        <v>909</v>
      </c>
      <c r="X9" s="51">
        <v>0</v>
      </c>
      <c r="Y9" s="51">
        <f t="shared" si="7"/>
        <v>7</v>
      </c>
      <c r="Z9" s="51">
        <v>0</v>
      </c>
      <c r="AA9" s="51">
        <v>7</v>
      </c>
      <c r="AB9" s="51">
        <v>0</v>
      </c>
      <c r="AC9" s="51">
        <f t="shared" si="8"/>
        <v>7</v>
      </c>
      <c r="AD9" s="51">
        <v>0</v>
      </c>
      <c r="AE9" s="51">
        <v>7</v>
      </c>
      <c r="AF9" s="51">
        <v>0</v>
      </c>
      <c r="AG9" s="51">
        <v>855</v>
      </c>
      <c r="AH9" s="51">
        <v>0</v>
      </c>
    </row>
    <row r="10" spans="1:34" ht="13.5">
      <c r="A10" s="26" t="s">
        <v>196</v>
      </c>
      <c r="B10" s="49" t="s">
        <v>203</v>
      </c>
      <c r="C10" s="50" t="s">
        <v>204</v>
      </c>
      <c r="D10" s="51">
        <f t="shared" si="0"/>
        <v>32602</v>
      </c>
      <c r="E10" s="51">
        <v>16005</v>
      </c>
      <c r="F10" s="51">
        <v>16597</v>
      </c>
      <c r="G10" s="51">
        <f t="shared" si="1"/>
        <v>32602</v>
      </c>
      <c r="H10" s="51">
        <f t="shared" si="2"/>
        <v>28456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26468</v>
      </c>
      <c r="N10" s="51">
        <v>4672</v>
      </c>
      <c r="O10" s="51">
        <v>9487</v>
      </c>
      <c r="P10" s="51">
        <v>12309</v>
      </c>
      <c r="Q10" s="51">
        <f t="shared" si="5"/>
        <v>1785</v>
      </c>
      <c r="R10" s="51">
        <v>550</v>
      </c>
      <c r="S10" s="51">
        <v>1107</v>
      </c>
      <c r="T10" s="51">
        <v>128</v>
      </c>
      <c r="U10" s="51">
        <f t="shared" si="6"/>
        <v>0</v>
      </c>
      <c r="V10" s="51">
        <v>0</v>
      </c>
      <c r="W10" s="51">
        <v>0</v>
      </c>
      <c r="X10" s="51">
        <v>0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203</v>
      </c>
      <c r="AD10" s="51">
        <v>63</v>
      </c>
      <c r="AE10" s="51">
        <v>126</v>
      </c>
      <c r="AF10" s="51">
        <v>14</v>
      </c>
      <c r="AG10" s="51">
        <v>4146</v>
      </c>
      <c r="AH10" s="51">
        <v>0</v>
      </c>
    </row>
    <row r="11" spans="1:34" ht="13.5">
      <c r="A11" s="26" t="s">
        <v>196</v>
      </c>
      <c r="B11" s="49" t="s">
        <v>205</v>
      </c>
      <c r="C11" s="50" t="s">
        <v>206</v>
      </c>
      <c r="D11" s="51">
        <f t="shared" si="0"/>
        <v>39588</v>
      </c>
      <c r="E11" s="51">
        <v>23723</v>
      </c>
      <c r="F11" s="51">
        <v>15865</v>
      </c>
      <c r="G11" s="51">
        <f t="shared" si="1"/>
        <v>39588</v>
      </c>
      <c r="H11" s="51">
        <f t="shared" si="2"/>
        <v>37109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26748</v>
      </c>
      <c r="N11" s="51">
        <v>12551</v>
      </c>
      <c r="O11" s="51">
        <v>2427</v>
      </c>
      <c r="P11" s="51">
        <v>11770</v>
      </c>
      <c r="Q11" s="51">
        <f t="shared" si="5"/>
        <v>4116</v>
      </c>
      <c r="R11" s="51">
        <v>2057</v>
      </c>
      <c r="S11" s="51">
        <v>443</v>
      </c>
      <c r="T11" s="51">
        <v>1616</v>
      </c>
      <c r="U11" s="51">
        <f t="shared" si="6"/>
        <v>6112</v>
      </c>
      <c r="V11" s="51">
        <v>981</v>
      </c>
      <c r="W11" s="51">
        <v>5131</v>
      </c>
      <c r="X11" s="51">
        <v>0</v>
      </c>
      <c r="Y11" s="51">
        <f t="shared" si="7"/>
        <v>110</v>
      </c>
      <c r="Z11" s="51">
        <v>84</v>
      </c>
      <c r="AA11" s="51">
        <v>26</v>
      </c>
      <c r="AB11" s="51">
        <v>0</v>
      </c>
      <c r="AC11" s="51">
        <f t="shared" si="8"/>
        <v>23</v>
      </c>
      <c r="AD11" s="51">
        <v>17</v>
      </c>
      <c r="AE11" s="51">
        <v>6</v>
      </c>
      <c r="AF11" s="51">
        <v>0</v>
      </c>
      <c r="AG11" s="51">
        <v>2479</v>
      </c>
      <c r="AH11" s="51">
        <v>0</v>
      </c>
    </row>
    <row r="12" spans="1:34" ht="13.5">
      <c r="A12" s="26" t="s">
        <v>196</v>
      </c>
      <c r="B12" s="49" t="s">
        <v>207</v>
      </c>
      <c r="C12" s="50" t="s">
        <v>208</v>
      </c>
      <c r="D12" s="51">
        <f t="shared" si="0"/>
        <v>14597</v>
      </c>
      <c r="E12" s="51">
        <v>9131</v>
      </c>
      <c r="F12" s="51">
        <v>5466</v>
      </c>
      <c r="G12" s="51">
        <f t="shared" si="1"/>
        <v>14597</v>
      </c>
      <c r="H12" s="51">
        <f t="shared" si="2"/>
        <v>10339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9080</v>
      </c>
      <c r="N12" s="51">
        <v>0</v>
      </c>
      <c r="O12" s="51">
        <v>7943</v>
      </c>
      <c r="P12" s="51">
        <v>1137</v>
      </c>
      <c r="Q12" s="51">
        <f t="shared" si="5"/>
        <v>214</v>
      </c>
      <c r="R12" s="51">
        <v>0</v>
      </c>
      <c r="S12" s="51">
        <v>214</v>
      </c>
      <c r="T12" s="51">
        <v>0</v>
      </c>
      <c r="U12" s="51">
        <f t="shared" si="6"/>
        <v>688</v>
      </c>
      <c r="V12" s="51">
        <v>618</v>
      </c>
      <c r="W12" s="51">
        <v>0</v>
      </c>
      <c r="X12" s="51">
        <v>70</v>
      </c>
      <c r="Y12" s="51">
        <f t="shared" si="7"/>
        <v>16</v>
      </c>
      <c r="Z12" s="51">
        <v>0</v>
      </c>
      <c r="AA12" s="51">
        <v>16</v>
      </c>
      <c r="AB12" s="51">
        <v>0</v>
      </c>
      <c r="AC12" s="51">
        <f t="shared" si="8"/>
        <v>341</v>
      </c>
      <c r="AD12" s="51">
        <v>0</v>
      </c>
      <c r="AE12" s="51">
        <v>340</v>
      </c>
      <c r="AF12" s="51">
        <v>1</v>
      </c>
      <c r="AG12" s="51">
        <v>4258</v>
      </c>
      <c r="AH12" s="51">
        <v>0</v>
      </c>
    </row>
    <row r="13" spans="1:34" ht="13.5">
      <c r="A13" s="26" t="s">
        <v>196</v>
      </c>
      <c r="B13" s="49" t="s">
        <v>70</v>
      </c>
      <c r="C13" s="50" t="s">
        <v>71</v>
      </c>
      <c r="D13" s="51">
        <f t="shared" si="0"/>
        <v>158165</v>
      </c>
      <c r="E13" s="51">
        <v>103700</v>
      </c>
      <c r="F13" s="51">
        <v>54465</v>
      </c>
      <c r="G13" s="51">
        <f t="shared" si="1"/>
        <v>158165</v>
      </c>
      <c r="H13" s="51">
        <f t="shared" si="2"/>
        <v>150507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120517</v>
      </c>
      <c r="N13" s="51">
        <v>50989</v>
      </c>
      <c r="O13" s="51">
        <v>29340</v>
      </c>
      <c r="P13" s="51">
        <v>40188</v>
      </c>
      <c r="Q13" s="51">
        <f t="shared" si="5"/>
        <v>6715</v>
      </c>
      <c r="R13" s="51">
        <v>3001</v>
      </c>
      <c r="S13" s="51">
        <v>2468</v>
      </c>
      <c r="T13" s="51">
        <v>1246</v>
      </c>
      <c r="U13" s="51">
        <f t="shared" si="6"/>
        <v>20719</v>
      </c>
      <c r="V13" s="51">
        <v>9318</v>
      </c>
      <c r="W13" s="51">
        <v>7279</v>
      </c>
      <c r="X13" s="51">
        <v>4122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2556</v>
      </c>
      <c r="AD13" s="51">
        <v>789</v>
      </c>
      <c r="AE13" s="51">
        <v>516</v>
      </c>
      <c r="AF13" s="51">
        <v>1251</v>
      </c>
      <c r="AG13" s="51">
        <v>7658</v>
      </c>
      <c r="AH13" s="51">
        <v>0</v>
      </c>
    </row>
    <row r="14" spans="1:34" ht="13.5">
      <c r="A14" s="26" t="s">
        <v>196</v>
      </c>
      <c r="B14" s="49" t="s">
        <v>72</v>
      </c>
      <c r="C14" s="50" t="s">
        <v>188</v>
      </c>
      <c r="D14" s="51">
        <f t="shared" si="0"/>
        <v>14701</v>
      </c>
      <c r="E14" s="51">
        <v>11197</v>
      </c>
      <c r="F14" s="51">
        <v>3504</v>
      </c>
      <c r="G14" s="51">
        <f t="shared" si="1"/>
        <v>14701</v>
      </c>
      <c r="H14" s="51">
        <f t="shared" si="2"/>
        <v>13585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9487</v>
      </c>
      <c r="N14" s="51">
        <v>0</v>
      </c>
      <c r="O14" s="51">
        <v>6699</v>
      </c>
      <c r="P14" s="51">
        <v>2788</v>
      </c>
      <c r="Q14" s="51">
        <f t="shared" si="5"/>
        <v>1350</v>
      </c>
      <c r="R14" s="51">
        <v>0</v>
      </c>
      <c r="S14" s="51">
        <v>1129</v>
      </c>
      <c r="T14" s="51">
        <v>221</v>
      </c>
      <c r="U14" s="51">
        <f t="shared" si="6"/>
        <v>2748</v>
      </c>
      <c r="V14" s="51">
        <v>0</v>
      </c>
      <c r="W14" s="51">
        <v>2748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0</v>
      </c>
      <c r="AD14" s="51">
        <v>0</v>
      </c>
      <c r="AE14" s="51">
        <v>0</v>
      </c>
      <c r="AF14" s="51">
        <v>0</v>
      </c>
      <c r="AG14" s="51">
        <v>1116</v>
      </c>
      <c r="AH14" s="51">
        <v>173</v>
      </c>
    </row>
    <row r="15" spans="1:34" ht="13.5">
      <c r="A15" s="26" t="s">
        <v>196</v>
      </c>
      <c r="B15" s="49" t="s">
        <v>73</v>
      </c>
      <c r="C15" s="50" t="s">
        <v>74</v>
      </c>
      <c r="D15" s="51">
        <f t="shared" si="0"/>
        <v>14401</v>
      </c>
      <c r="E15" s="51">
        <v>8857</v>
      </c>
      <c r="F15" s="51">
        <v>5544</v>
      </c>
      <c r="G15" s="51">
        <f t="shared" si="1"/>
        <v>14401</v>
      </c>
      <c r="H15" s="51">
        <f t="shared" si="2"/>
        <v>12546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10645</v>
      </c>
      <c r="N15" s="51">
        <v>6313</v>
      </c>
      <c r="O15" s="51">
        <v>0</v>
      </c>
      <c r="P15" s="51">
        <v>4332</v>
      </c>
      <c r="Q15" s="51">
        <f t="shared" si="5"/>
        <v>603</v>
      </c>
      <c r="R15" s="51">
        <v>562</v>
      </c>
      <c r="S15" s="51">
        <v>0</v>
      </c>
      <c r="T15" s="51">
        <v>41</v>
      </c>
      <c r="U15" s="51">
        <f t="shared" si="6"/>
        <v>1032</v>
      </c>
      <c r="V15" s="51">
        <v>878</v>
      </c>
      <c r="W15" s="51">
        <v>0</v>
      </c>
      <c r="X15" s="51">
        <v>154</v>
      </c>
      <c r="Y15" s="51">
        <f t="shared" si="7"/>
        <v>131</v>
      </c>
      <c r="Z15" s="51">
        <v>131</v>
      </c>
      <c r="AA15" s="51">
        <v>0</v>
      </c>
      <c r="AB15" s="51">
        <v>0</v>
      </c>
      <c r="AC15" s="51">
        <f t="shared" si="8"/>
        <v>135</v>
      </c>
      <c r="AD15" s="51">
        <v>135</v>
      </c>
      <c r="AE15" s="51">
        <v>0</v>
      </c>
      <c r="AF15" s="51">
        <v>0</v>
      </c>
      <c r="AG15" s="51">
        <v>1855</v>
      </c>
      <c r="AH15" s="51">
        <v>1558</v>
      </c>
    </row>
    <row r="16" spans="1:34" ht="13.5">
      <c r="A16" s="26" t="s">
        <v>196</v>
      </c>
      <c r="B16" s="49" t="s">
        <v>75</v>
      </c>
      <c r="C16" s="50" t="s">
        <v>76</v>
      </c>
      <c r="D16" s="51">
        <f t="shared" si="0"/>
        <v>6969</v>
      </c>
      <c r="E16" s="51">
        <v>3849</v>
      </c>
      <c r="F16" s="51">
        <v>3120</v>
      </c>
      <c r="G16" s="51">
        <f t="shared" si="1"/>
        <v>6969</v>
      </c>
      <c r="H16" s="51">
        <f t="shared" si="2"/>
        <v>3849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3233</v>
      </c>
      <c r="N16" s="51">
        <v>0</v>
      </c>
      <c r="O16" s="51">
        <v>3233</v>
      </c>
      <c r="P16" s="51">
        <v>0</v>
      </c>
      <c r="Q16" s="51">
        <f t="shared" si="5"/>
        <v>159</v>
      </c>
      <c r="R16" s="51">
        <v>0</v>
      </c>
      <c r="S16" s="51">
        <v>159</v>
      </c>
      <c r="T16" s="51">
        <v>0</v>
      </c>
      <c r="U16" s="51">
        <f t="shared" si="6"/>
        <v>307</v>
      </c>
      <c r="V16" s="51">
        <v>0</v>
      </c>
      <c r="W16" s="51">
        <v>307</v>
      </c>
      <c r="X16" s="51">
        <v>0</v>
      </c>
      <c r="Y16" s="51">
        <f t="shared" si="7"/>
        <v>8</v>
      </c>
      <c r="Z16" s="51">
        <v>0</v>
      </c>
      <c r="AA16" s="51">
        <v>8</v>
      </c>
      <c r="AB16" s="51">
        <v>0</v>
      </c>
      <c r="AC16" s="51">
        <f t="shared" si="8"/>
        <v>142</v>
      </c>
      <c r="AD16" s="51">
        <v>142</v>
      </c>
      <c r="AE16" s="51">
        <v>0</v>
      </c>
      <c r="AF16" s="51">
        <v>0</v>
      </c>
      <c r="AG16" s="51">
        <v>3120</v>
      </c>
      <c r="AH16" s="51">
        <v>0</v>
      </c>
    </row>
    <row r="17" spans="1:34" ht="13.5">
      <c r="A17" s="26" t="s">
        <v>196</v>
      </c>
      <c r="B17" s="49" t="s">
        <v>77</v>
      </c>
      <c r="C17" s="50" t="s">
        <v>78</v>
      </c>
      <c r="D17" s="51">
        <f t="shared" si="0"/>
        <v>10319</v>
      </c>
      <c r="E17" s="51">
        <v>7939</v>
      </c>
      <c r="F17" s="51">
        <v>2380</v>
      </c>
      <c r="G17" s="51">
        <f t="shared" si="1"/>
        <v>10319</v>
      </c>
      <c r="H17" s="51">
        <f t="shared" si="2"/>
        <v>7888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7049</v>
      </c>
      <c r="N17" s="51">
        <v>4058</v>
      </c>
      <c r="O17" s="51">
        <v>2991</v>
      </c>
      <c r="P17" s="51">
        <v>0</v>
      </c>
      <c r="Q17" s="51">
        <f t="shared" si="5"/>
        <v>208</v>
      </c>
      <c r="R17" s="51">
        <v>119</v>
      </c>
      <c r="S17" s="51">
        <v>89</v>
      </c>
      <c r="T17" s="51">
        <v>0</v>
      </c>
      <c r="U17" s="51">
        <f t="shared" si="6"/>
        <v>609</v>
      </c>
      <c r="V17" s="51">
        <v>376</v>
      </c>
      <c r="W17" s="51">
        <v>233</v>
      </c>
      <c r="X17" s="51">
        <v>0</v>
      </c>
      <c r="Y17" s="51">
        <f t="shared" si="7"/>
        <v>9</v>
      </c>
      <c r="Z17" s="51">
        <v>9</v>
      </c>
      <c r="AA17" s="51">
        <v>0</v>
      </c>
      <c r="AB17" s="51">
        <v>0</v>
      </c>
      <c r="AC17" s="51">
        <f t="shared" si="8"/>
        <v>13</v>
      </c>
      <c r="AD17" s="51">
        <v>13</v>
      </c>
      <c r="AE17" s="51">
        <v>0</v>
      </c>
      <c r="AF17" s="51">
        <v>0</v>
      </c>
      <c r="AG17" s="51">
        <v>2431</v>
      </c>
      <c r="AH17" s="51">
        <v>0</v>
      </c>
    </row>
    <row r="18" spans="1:34" ht="13.5">
      <c r="A18" s="26" t="s">
        <v>196</v>
      </c>
      <c r="B18" s="49" t="s">
        <v>79</v>
      </c>
      <c r="C18" s="50" t="s">
        <v>80</v>
      </c>
      <c r="D18" s="51">
        <f t="shared" si="0"/>
        <v>48379</v>
      </c>
      <c r="E18" s="51">
        <v>27947</v>
      </c>
      <c r="F18" s="51">
        <v>20432</v>
      </c>
      <c r="G18" s="51">
        <f t="shared" si="1"/>
        <v>48379</v>
      </c>
      <c r="H18" s="51">
        <f t="shared" si="2"/>
        <v>44910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35248</v>
      </c>
      <c r="N18" s="51">
        <v>0</v>
      </c>
      <c r="O18" s="51">
        <v>16959</v>
      </c>
      <c r="P18" s="51">
        <v>18289</v>
      </c>
      <c r="Q18" s="51">
        <f t="shared" si="5"/>
        <v>2256</v>
      </c>
      <c r="R18" s="51">
        <v>0</v>
      </c>
      <c r="S18" s="51">
        <v>2256</v>
      </c>
      <c r="T18" s="51">
        <v>0</v>
      </c>
      <c r="U18" s="51">
        <f t="shared" si="6"/>
        <v>5768</v>
      </c>
      <c r="V18" s="51">
        <v>0</v>
      </c>
      <c r="W18" s="51">
        <v>4501</v>
      </c>
      <c r="X18" s="51">
        <v>1267</v>
      </c>
      <c r="Y18" s="51">
        <f t="shared" si="7"/>
        <v>50</v>
      </c>
      <c r="Z18" s="51">
        <v>0</v>
      </c>
      <c r="AA18" s="51">
        <v>50</v>
      </c>
      <c r="AB18" s="51">
        <v>0</v>
      </c>
      <c r="AC18" s="51">
        <f t="shared" si="8"/>
        <v>1588</v>
      </c>
      <c r="AD18" s="51">
        <v>0</v>
      </c>
      <c r="AE18" s="51">
        <v>1230</v>
      </c>
      <c r="AF18" s="51">
        <v>358</v>
      </c>
      <c r="AG18" s="51">
        <v>3469</v>
      </c>
      <c r="AH18" s="51">
        <v>0</v>
      </c>
    </row>
    <row r="19" spans="1:34" ht="13.5">
      <c r="A19" s="26" t="s">
        <v>196</v>
      </c>
      <c r="B19" s="49" t="s">
        <v>81</v>
      </c>
      <c r="C19" s="50" t="s">
        <v>82</v>
      </c>
      <c r="D19" s="51">
        <f t="shared" si="0"/>
        <v>28769</v>
      </c>
      <c r="E19" s="51">
        <v>19734</v>
      </c>
      <c r="F19" s="51">
        <v>9035</v>
      </c>
      <c r="G19" s="51">
        <f t="shared" si="1"/>
        <v>28769</v>
      </c>
      <c r="H19" s="51">
        <f t="shared" si="2"/>
        <v>26475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21802</v>
      </c>
      <c r="N19" s="51">
        <v>0</v>
      </c>
      <c r="O19" s="51">
        <v>15095</v>
      </c>
      <c r="P19" s="51">
        <v>6707</v>
      </c>
      <c r="Q19" s="51">
        <f t="shared" si="5"/>
        <v>522</v>
      </c>
      <c r="R19" s="51">
        <v>0</v>
      </c>
      <c r="S19" s="51">
        <v>477</v>
      </c>
      <c r="T19" s="51">
        <v>45</v>
      </c>
      <c r="U19" s="51">
        <f t="shared" si="6"/>
        <v>2619</v>
      </c>
      <c r="V19" s="51">
        <v>0</v>
      </c>
      <c r="W19" s="51">
        <v>2590</v>
      </c>
      <c r="X19" s="51">
        <v>29</v>
      </c>
      <c r="Y19" s="51">
        <f t="shared" si="7"/>
        <v>48</v>
      </c>
      <c r="Z19" s="51">
        <v>0</v>
      </c>
      <c r="AA19" s="51">
        <v>46</v>
      </c>
      <c r="AB19" s="51">
        <v>2</v>
      </c>
      <c r="AC19" s="51">
        <f t="shared" si="8"/>
        <v>1484</v>
      </c>
      <c r="AD19" s="51">
        <v>0</v>
      </c>
      <c r="AE19" s="51">
        <v>1199</v>
      </c>
      <c r="AF19" s="51">
        <v>285</v>
      </c>
      <c r="AG19" s="51">
        <v>2294</v>
      </c>
      <c r="AH19" s="51">
        <v>9</v>
      </c>
    </row>
    <row r="20" spans="1:34" ht="13.5">
      <c r="A20" s="26" t="s">
        <v>196</v>
      </c>
      <c r="B20" s="49" t="s">
        <v>83</v>
      </c>
      <c r="C20" s="50" t="s">
        <v>84</v>
      </c>
      <c r="D20" s="51">
        <f t="shared" si="0"/>
        <v>15371</v>
      </c>
      <c r="E20" s="51">
        <v>12799</v>
      </c>
      <c r="F20" s="51">
        <v>2572</v>
      </c>
      <c r="G20" s="51">
        <f t="shared" si="1"/>
        <v>15371</v>
      </c>
      <c r="H20" s="51">
        <f t="shared" si="2"/>
        <v>14486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11338</v>
      </c>
      <c r="N20" s="51">
        <v>9331</v>
      </c>
      <c r="O20" s="51">
        <v>0</v>
      </c>
      <c r="P20" s="51">
        <v>2007</v>
      </c>
      <c r="Q20" s="51">
        <f t="shared" si="5"/>
        <v>198</v>
      </c>
      <c r="R20" s="51">
        <v>198</v>
      </c>
      <c r="S20" s="51">
        <v>0</v>
      </c>
      <c r="T20" s="51">
        <v>0</v>
      </c>
      <c r="U20" s="51">
        <f t="shared" si="6"/>
        <v>2332</v>
      </c>
      <c r="V20" s="51">
        <v>2237</v>
      </c>
      <c r="W20" s="51">
        <v>95</v>
      </c>
      <c r="X20" s="51">
        <v>0</v>
      </c>
      <c r="Y20" s="51">
        <f t="shared" si="7"/>
        <v>18</v>
      </c>
      <c r="Z20" s="51">
        <v>18</v>
      </c>
      <c r="AA20" s="51">
        <v>0</v>
      </c>
      <c r="AB20" s="51">
        <v>0</v>
      </c>
      <c r="AC20" s="51">
        <f t="shared" si="8"/>
        <v>600</v>
      </c>
      <c r="AD20" s="51">
        <v>600</v>
      </c>
      <c r="AE20" s="51">
        <v>0</v>
      </c>
      <c r="AF20" s="51">
        <v>0</v>
      </c>
      <c r="AG20" s="51">
        <v>885</v>
      </c>
      <c r="AH20" s="51">
        <v>0</v>
      </c>
    </row>
    <row r="21" spans="1:34" ht="13.5">
      <c r="A21" s="26" t="s">
        <v>196</v>
      </c>
      <c r="B21" s="49" t="s">
        <v>85</v>
      </c>
      <c r="C21" s="50" t="s">
        <v>86</v>
      </c>
      <c r="D21" s="51">
        <f t="shared" si="0"/>
        <v>11884</v>
      </c>
      <c r="E21" s="51">
        <v>8348</v>
      </c>
      <c r="F21" s="51">
        <v>3536</v>
      </c>
      <c r="G21" s="51">
        <f t="shared" si="1"/>
        <v>11884</v>
      </c>
      <c r="H21" s="51">
        <f t="shared" si="2"/>
        <v>11038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9041</v>
      </c>
      <c r="N21" s="51">
        <v>0</v>
      </c>
      <c r="O21" s="51">
        <v>5770</v>
      </c>
      <c r="P21" s="51">
        <v>3271</v>
      </c>
      <c r="Q21" s="51">
        <f t="shared" si="5"/>
        <v>85</v>
      </c>
      <c r="R21" s="51">
        <v>0</v>
      </c>
      <c r="S21" s="51">
        <v>85</v>
      </c>
      <c r="T21" s="51">
        <v>0</v>
      </c>
      <c r="U21" s="51">
        <f t="shared" si="6"/>
        <v>1417</v>
      </c>
      <c r="V21" s="51">
        <v>216</v>
      </c>
      <c r="W21" s="51">
        <v>1201</v>
      </c>
      <c r="X21" s="51">
        <v>0</v>
      </c>
      <c r="Y21" s="51">
        <f t="shared" si="7"/>
        <v>269</v>
      </c>
      <c r="Z21" s="51">
        <v>256</v>
      </c>
      <c r="AA21" s="51">
        <v>13</v>
      </c>
      <c r="AB21" s="51">
        <v>0</v>
      </c>
      <c r="AC21" s="51">
        <f t="shared" si="8"/>
        <v>226</v>
      </c>
      <c r="AD21" s="51">
        <v>0</v>
      </c>
      <c r="AE21" s="51">
        <v>226</v>
      </c>
      <c r="AF21" s="51">
        <v>0</v>
      </c>
      <c r="AG21" s="51">
        <v>846</v>
      </c>
      <c r="AH21" s="51">
        <v>0</v>
      </c>
    </row>
    <row r="22" spans="1:34" ht="13.5">
      <c r="A22" s="26" t="s">
        <v>196</v>
      </c>
      <c r="B22" s="49" t="s">
        <v>87</v>
      </c>
      <c r="C22" s="50" t="s">
        <v>88</v>
      </c>
      <c r="D22" s="51">
        <f t="shared" si="0"/>
        <v>10480</v>
      </c>
      <c r="E22" s="51">
        <v>9385</v>
      </c>
      <c r="F22" s="51">
        <v>1095</v>
      </c>
      <c r="G22" s="51">
        <f t="shared" si="1"/>
        <v>10480</v>
      </c>
      <c r="H22" s="51">
        <f t="shared" si="2"/>
        <v>7699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5429</v>
      </c>
      <c r="N22" s="51">
        <v>0</v>
      </c>
      <c r="O22" s="51">
        <v>4564</v>
      </c>
      <c r="P22" s="51">
        <v>865</v>
      </c>
      <c r="Q22" s="51">
        <f t="shared" si="5"/>
        <v>126</v>
      </c>
      <c r="R22" s="51">
        <v>0</v>
      </c>
      <c r="S22" s="51">
        <v>125</v>
      </c>
      <c r="T22" s="51">
        <v>1</v>
      </c>
      <c r="U22" s="51">
        <f t="shared" si="6"/>
        <v>1784</v>
      </c>
      <c r="V22" s="51">
        <v>0</v>
      </c>
      <c r="W22" s="51">
        <v>1781</v>
      </c>
      <c r="X22" s="51">
        <v>3</v>
      </c>
      <c r="Y22" s="51">
        <f t="shared" si="7"/>
        <v>10</v>
      </c>
      <c r="Z22" s="51">
        <v>0</v>
      </c>
      <c r="AA22" s="51">
        <v>10</v>
      </c>
      <c r="AB22" s="51">
        <v>0</v>
      </c>
      <c r="AC22" s="51">
        <f t="shared" si="8"/>
        <v>350</v>
      </c>
      <c r="AD22" s="51">
        <v>0</v>
      </c>
      <c r="AE22" s="51">
        <v>336</v>
      </c>
      <c r="AF22" s="51">
        <v>14</v>
      </c>
      <c r="AG22" s="51">
        <v>2781</v>
      </c>
      <c r="AH22" s="51">
        <v>0</v>
      </c>
    </row>
    <row r="23" spans="1:34" ht="13.5">
      <c r="A23" s="26" t="s">
        <v>196</v>
      </c>
      <c r="B23" s="49" t="s">
        <v>89</v>
      </c>
      <c r="C23" s="50" t="s">
        <v>90</v>
      </c>
      <c r="D23" s="51">
        <f t="shared" si="0"/>
        <v>5149</v>
      </c>
      <c r="E23" s="51">
        <v>3802</v>
      </c>
      <c r="F23" s="51">
        <v>1347</v>
      </c>
      <c r="G23" s="51">
        <f t="shared" si="1"/>
        <v>5149</v>
      </c>
      <c r="H23" s="51">
        <f t="shared" si="2"/>
        <v>5090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4089</v>
      </c>
      <c r="N23" s="51">
        <v>38</v>
      </c>
      <c r="O23" s="51">
        <v>2799</v>
      </c>
      <c r="P23" s="51">
        <v>1252</v>
      </c>
      <c r="Q23" s="51">
        <f t="shared" si="5"/>
        <v>97</v>
      </c>
      <c r="R23" s="51">
        <v>0</v>
      </c>
      <c r="S23" s="51">
        <v>97</v>
      </c>
      <c r="T23" s="51">
        <v>0</v>
      </c>
      <c r="U23" s="51">
        <f t="shared" si="6"/>
        <v>713</v>
      </c>
      <c r="V23" s="51">
        <v>103</v>
      </c>
      <c r="W23" s="51">
        <v>610</v>
      </c>
      <c r="X23" s="51">
        <v>0</v>
      </c>
      <c r="Y23" s="51">
        <f t="shared" si="7"/>
        <v>7</v>
      </c>
      <c r="Z23" s="51">
        <v>0</v>
      </c>
      <c r="AA23" s="51">
        <v>7</v>
      </c>
      <c r="AB23" s="51">
        <v>0</v>
      </c>
      <c r="AC23" s="51">
        <f t="shared" si="8"/>
        <v>184</v>
      </c>
      <c r="AD23" s="51">
        <v>0</v>
      </c>
      <c r="AE23" s="51">
        <v>184</v>
      </c>
      <c r="AF23" s="51">
        <v>0</v>
      </c>
      <c r="AG23" s="51">
        <v>59</v>
      </c>
      <c r="AH23" s="51">
        <v>0</v>
      </c>
    </row>
    <row r="24" spans="1:34" ht="13.5">
      <c r="A24" s="26" t="s">
        <v>196</v>
      </c>
      <c r="B24" s="49" t="s">
        <v>91</v>
      </c>
      <c r="C24" s="50" t="s">
        <v>92</v>
      </c>
      <c r="D24" s="51">
        <f t="shared" si="0"/>
        <v>4173</v>
      </c>
      <c r="E24" s="51">
        <v>3455</v>
      </c>
      <c r="F24" s="51">
        <v>718</v>
      </c>
      <c r="G24" s="51">
        <f aca="true" t="shared" si="9" ref="G24:G87">H24+AG24</f>
        <v>4173</v>
      </c>
      <c r="H24" s="51">
        <f aca="true" t="shared" si="10" ref="H24:H87">I24+M24+Q24+U24+Y24+AC24</f>
        <v>3783</v>
      </c>
      <c r="I24" s="51">
        <f aca="true" t="shared" si="11" ref="I24:I87">SUM(J24:L24)</f>
        <v>0</v>
      </c>
      <c r="J24" s="51">
        <v>0</v>
      </c>
      <c r="K24" s="51">
        <v>0</v>
      </c>
      <c r="L24" s="51">
        <v>0</v>
      </c>
      <c r="M24" s="51">
        <f aca="true" t="shared" si="12" ref="M24:M87">SUM(N24:P24)</f>
        <v>2292</v>
      </c>
      <c r="N24" s="51">
        <v>0</v>
      </c>
      <c r="O24" s="51">
        <v>2105</v>
      </c>
      <c r="P24" s="51">
        <v>187</v>
      </c>
      <c r="Q24" s="51">
        <f aca="true" t="shared" si="13" ref="Q24:Q87">SUM(R24:T24)</f>
        <v>1059</v>
      </c>
      <c r="R24" s="51">
        <v>0</v>
      </c>
      <c r="S24" s="51">
        <v>993</v>
      </c>
      <c r="T24" s="51">
        <v>66</v>
      </c>
      <c r="U24" s="51">
        <f aca="true" t="shared" si="14" ref="U24:U87">SUM(V24:X24)</f>
        <v>268</v>
      </c>
      <c r="V24" s="51">
        <v>0</v>
      </c>
      <c r="W24" s="51">
        <v>232</v>
      </c>
      <c r="X24" s="51">
        <v>36</v>
      </c>
      <c r="Y24" s="51">
        <f aca="true" t="shared" si="15" ref="Y24:Y87">SUM(Z24:AB24)</f>
        <v>4</v>
      </c>
      <c r="Z24" s="51">
        <v>0</v>
      </c>
      <c r="AA24" s="51">
        <v>4</v>
      </c>
      <c r="AB24" s="51">
        <v>0</v>
      </c>
      <c r="AC24" s="51">
        <f aca="true" t="shared" si="16" ref="AC24:AC87">SUM(AD24:AF24)</f>
        <v>160</v>
      </c>
      <c r="AD24" s="51">
        <v>0</v>
      </c>
      <c r="AE24" s="51">
        <v>121</v>
      </c>
      <c r="AF24" s="51">
        <v>39</v>
      </c>
      <c r="AG24" s="51">
        <v>390</v>
      </c>
      <c r="AH24" s="51">
        <v>0</v>
      </c>
    </row>
    <row r="25" spans="1:34" ht="13.5">
      <c r="A25" s="26" t="s">
        <v>196</v>
      </c>
      <c r="B25" s="49" t="s">
        <v>93</v>
      </c>
      <c r="C25" s="50" t="s">
        <v>94</v>
      </c>
      <c r="D25" s="51">
        <f t="shared" si="0"/>
        <v>4646</v>
      </c>
      <c r="E25" s="51">
        <v>4646</v>
      </c>
      <c r="F25" s="51">
        <v>0</v>
      </c>
      <c r="G25" s="51">
        <f t="shared" si="9"/>
        <v>4646</v>
      </c>
      <c r="H25" s="51">
        <f t="shared" si="10"/>
        <v>4197</v>
      </c>
      <c r="I25" s="51">
        <f t="shared" si="11"/>
        <v>0</v>
      </c>
      <c r="J25" s="51">
        <v>0</v>
      </c>
      <c r="K25" s="51">
        <v>0</v>
      </c>
      <c r="L25" s="51">
        <v>0</v>
      </c>
      <c r="M25" s="51">
        <f t="shared" si="12"/>
        <v>2878</v>
      </c>
      <c r="N25" s="51">
        <v>2878</v>
      </c>
      <c r="O25" s="51">
        <v>0</v>
      </c>
      <c r="P25" s="51">
        <v>0</v>
      </c>
      <c r="Q25" s="51">
        <f t="shared" si="13"/>
        <v>109</v>
      </c>
      <c r="R25" s="51">
        <v>109</v>
      </c>
      <c r="S25" s="51">
        <v>0</v>
      </c>
      <c r="T25" s="51">
        <v>0</v>
      </c>
      <c r="U25" s="51">
        <f t="shared" si="14"/>
        <v>1066</v>
      </c>
      <c r="V25" s="51">
        <v>411</v>
      </c>
      <c r="W25" s="51">
        <v>655</v>
      </c>
      <c r="X25" s="51">
        <v>0</v>
      </c>
      <c r="Y25" s="51">
        <f t="shared" si="15"/>
        <v>8</v>
      </c>
      <c r="Z25" s="51">
        <v>8</v>
      </c>
      <c r="AA25" s="51">
        <v>0</v>
      </c>
      <c r="AB25" s="51">
        <v>0</v>
      </c>
      <c r="AC25" s="51">
        <f t="shared" si="16"/>
        <v>136</v>
      </c>
      <c r="AD25" s="51">
        <v>136</v>
      </c>
      <c r="AE25" s="51">
        <v>0</v>
      </c>
      <c r="AF25" s="51">
        <v>0</v>
      </c>
      <c r="AG25" s="51">
        <v>449</v>
      </c>
      <c r="AH25" s="51">
        <v>0</v>
      </c>
    </row>
    <row r="26" spans="1:34" ht="13.5">
      <c r="A26" s="26" t="s">
        <v>196</v>
      </c>
      <c r="B26" s="49" t="s">
        <v>95</v>
      </c>
      <c r="C26" s="50" t="s">
        <v>96</v>
      </c>
      <c r="D26" s="51">
        <f t="shared" si="0"/>
        <v>2332</v>
      </c>
      <c r="E26" s="51">
        <v>2332</v>
      </c>
      <c r="F26" s="51">
        <v>0</v>
      </c>
      <c r="G26" s="51">
        <f t="shared" si="9"/>
        <v>2332</v>
      </c>
      <c r="H26" s="51">
        <f t="shared" si="10"/>
        <v>2240</v>
      </c>
      <c r="I26" s="51">
        <f t="shared" si="11"/>
        <v>0</v>
      </c>
      <c r="J26" s="51">
        <v>0</v>
      </c>
      <c r="K26" s="51">
        <v>0</v>
      </c>
      <c r="L26" s="51">
        <v>0</v>
      </c>
      <c r="M26" s="51">
        <f t="shared" si="12"/>
        <v>1687</v>
      </c>
      <c r="N26" s="51">
        <v>0</v>
      </c>
      <c r="O26" s="51">
        <v>1687</v>
      </c>
      <c r="P26" s="51">
        <v>0</v>
      </c>
      <c r="Q26" s="51">
        <f t="shared" si="13"/>
        <v>54</v>
      </c>
      <c r="R26" s="51">
        <v>0</v>
      </c>
      <c r="S26" s="51">
        <v>54</v>
      </c>
      <c r="T26" s="51">
        <v>0</v>
      </c>
      <c r="U26" s="51">
        <f t="shared" si="14"/>
        <v>417</v>
      </c>
      <c r="V26" s="51">
        <v>0</v>
      </c>
      <c r="W26" s="51">
        <v>417</v>
      </c>
      <c r="X26" s="51">
        <v>0</v>
      </c>
      <c r="Y26" s="51">
        <f t="shared" si="15"/>
        <v>4</v>
      </c>
      <c r="Z26" s="51">
        <v>0</v>
      </c>
      <c r="AA26" s="51">
        <v>4</v>
      </c>
      <c r="AB26" s="51">
        <v>0</v>
      </c>
      <c r="AC26" s="51">
        <f t="shared" si="16"/>
        <v>78</v>
      </c>
      <c r="AD26" s="51">
        <v>0</v>
      </c>
      <c r="AE26" s="51">
        <v>78</v>
      </c>
      <c r="AF26" s="51">
        <v>0</v>
      </c>
      <c r="AG26" s="51">
        <v>92</v>
      </c>
      <c r="AH26" s="51">
        <v>0</v>
      </c>
    </row>
    <row r="27" spans="1:34" ht="13.5">
      <c r="A27" s="26" t="s">
        <v>196</v>
      </c>
      <c r="B27" s="49" t="s">
        <v>97</v>
      </c>
      <c r="C27" s="50" t="s">
        <v>98</v>
      </c>
      <c r="D27" s="51">
        <f t="shared" si="0"/>
        <v>681</v>
      </c>
      <c r="E27" s="51">
        <v>681</v>
      </c>
      <c r="F27" s="51">
        <v>0</v>
      </c>
      <c r="G27" s="51">
        <f t="shared" si="9"/>
        <v>681</v>
      </c>
      <c r="H27" s="51">
        <f t="shared" si="10"/>
        <v>674</v>
      </c>
      <c r="I27" s="51">
        <f t="shared" si="11"/>
        <v>0</v>
      </c>
      <c r="J27" s="51">
        <v>0</v>
      </c>
      <c r="K27" s="51">
        <v>0</v>
      </c>
      <c r="L27" s="51">
        <v>0</v>
      </c>
      <c r="M27" s="51">
        <f t="shared" si="12"/>
        <v>533</v>
      </c>
      <c r="N27" s="51">
        <v>0</v>
      </c>
      <c r="O27" s="51">
        <v>533</v>
      </c>
      <c r="P27" s="51">
        <v>0</v>
      </c>
      <c r="Q27" s="51">
        <f t="shared" si="13"/>
        <v>121</v>
      </c>
      <c r="R27" s="51">
        <v>0</v>
      </c>
      <c r="S27" s="51">
        <v>121</v>
      </c>
      <c r="T27" s="51">
        <v>0</v>
      </c>
      <c r="U27" s="51">
        <f t="shared" si="14"/>
        <v>0</v>
      </c>
      <c r="V27" s="51">
        <v>0</v>
      </c>
      <c r="W27" s="51">
        <v>0</v>
      </c>
      <c r="X27" s="51">
        <v>0</v>
      </c>
      <c r="Y27" s="51">
        <f t="shared" si="15"/>
        <v>0</v>
      </c>
      <c r="Z27" s="51">
        <v>0</v>
      </c>
      <c r="AA27" s="51">
        <v>0</v>
      </c>
      <c r="AB27" s="51">
        <v>0</v>
      </c>
      <c r="AC27" s="51">
        <f t="shared" si="16"/>
        <v>20</v>
      </c>
      <c r="AD27" s="51">
        <v>0</v>
      </c>
      <c r="AE27" s="51">
        <v>20</v>
      </c>
      <c r="AF27" s="51">
        <v>0</v>
      </c>
      <c r="AG27" s="51">
        <v>7</v>
      </c>
      <c r="AH27" s="51">
        <v>0</v>
      </c>
    </row>
    <row r="28" spans="1:34" ht="13.5">
      <c r="A28" s="26" t="s">
        <v>196</v>
      </c>
      <c r="B28" s="49" t="s">
        <v>99</v>
      </c>
      <c r="C28" s="50" t="s">
        <v>100</v>
      </c>
      <c r="D28" s="51">
        <f t="shared" si="0"/>
        <v>736</v>
      </c>
      <c r="E28" s="51">
        <v>736</v>
      </c>
      <c r="F28" s="51">
        <v>0</v>
      </c>
      <c r="G28" s="51">
        <f t="shared" si="9"/>
        <v>736</v>
      </c>
      <c r="H28" s="51">
        <f t="shared" si="10"/>
        <v>728</v>
      </c>
      <c r="I28" s="51">
        <f t="shared" si="11"/>
        <v>0</v>
      </c>
      <c r="J28" s="51">
        <v>0</v>
      </c>
      <c r="K28" s="51">
        <v>0</v>
      </c>
      <c r="L28" s="51">
        <v>0</v>
      </c>
      <c r="M28" s="51">
        <f t="shared" si="12"/>
        <v>546</v>
      </c>
      <c r="N28" s="51">
        <v>0</v>
      </c>
      <c r="O28" s="51">
        <v>546</v>
      </c>
      <c r="P28" s="51">
        <v>0</v>
      </c>
      <c r="Q28" s="51">
        <f t="shared" si="13"/>
        <v>157</v>
      </c>
      <c r="R28" s="51">
        <v>0</v>
      </c>
      <c r="S28" s="51">
        <v>157</v>
      </c>
      <c r="T28" s="51">
        <v>0</v>
      </c>
      <c r="U28" s="51">
        <f t="shared" si="14"/>
        <v>0</v>
      </c>
      <c r="V28" s="51">
        <v>0</v>
      </c>
      <c r="W28" s="51">
        <v>0</v>
      </c>
      <c r="X28" s="51">
        <v>0</v>
      </c>
      <c r="Y28" s="51">
        <f t="shared" si="15"/>
        <v>0</v>
      </c>
      <c r="Z28" s="51">
        <v>0</v>
      </c>
      <c r="AA28" s="51">
        <v>0</v>
      </c>
      <c r="AB28" s="51">
        <v>0</v>
      </c>
      <c r="AC28" s="51">
        <f t="shared" si="16"/>
        <v>25</v>
      </c>
      <c r="AD28" s="51">
        <v>0</v>
      </c>
      <c r="AE28" s="51">
        <v>25</v>
      </c>
      <c r="AF28" s="51">
        <v>0</v>
      </c>
      <c r="AG28" s="51">
        <v>8</v>
      </c>
      <c r="AH28" s="51">
        <v>0</v>
      </c>
    </row>
    <row r="29" spans="1:34" ht="13.5">
      <c r="A29" s="26" t="s">
        <v>196</v>
      </c>
      <c r="B29" s="49" t="s">
        <v>101</v>
      </c>
      <c r="C29" s="50" t="s">
        <v>191</v>
      </c>
      <c r="D29" s="51">
        <f t="shared" si="0"/>
        <v>10881</v>
      </c>
      <c r="E29" s="51">
        <v>8380</v>
      </c>
      <c r="F29" s="51">
        <v>2501</v>
      </c>
      <c r="G29" s="51">
        <f t="shared" si="9"/>
        <v>10881</v>
      </c>
      <c r="H29" s="51">
        <f t="shared" si="10"/>
        <v>10111</v>
      </c>
      <c r="I29" s="51">
        <f t="shared" si="11"/>
        <v>0</v>
      </c>
      <c r="J29" s="51">
        <v>0</v>
      </c>
      <c r="K29" s="51">
        <v>0</v>
      </c>
      <c r="L29" s="51">
        <v>0</v>
      </c>
      <c r="M29" s="51">
        <f t="shared" si="12"/>
        <v>7105</v>
      </c>
      <c r="N29" s="51">
        <v>47</v>
      </c>
      <c r="O29" s="51">
        <v>5264</v>
      </c>
      <c r="P29" s="51">
        <v>1794</v>
      </c>
      <c r="Q29" s="51">
        <f t="shared" si="13"/>
        <v>1418</v>
      </c>
      <c r="R29" s="51">
        <v>3</v>
      </c>
      <c r="S29" s="51">
        <v>1396</v>
      </c>
      <c r="T29" s="51">
        <v>19</v>
      </c>
      <c r="U29" s="51">
        <f t="shared" si="14"/>
        <v>1451</v>
      </c>
      <c r="V29" s="51">
        <v>12</v>
      </c>
      <c r="W29" s="51">
        <v>1288</v>
      </c>
      <c r="X29" s="51">
        <v>151</v>
      </c>
      <c r="Y29" s="51">
        <f t="shared" si="15"/>
        <v>11</v>
      </c>
      <c r="Z29" s="51">
        <v>10</v>
      </c>
      <c r="AA29" s="51">
        <v>0</v>
      </c>
      <c r="AB29" s="51">
        <v>1</v>
      </c>
      <c r="AC29" s="51">
        <f t="shared" si="16"/>
        <v>126</v>
      </c>
      <c r="AD29" s="51">
        <v>91</v>
      </c>
      <c r="AE29" s="51">
        <v>2</v>
      </c>
      <c r="AF29" s="51">
        <v>33</v>
      </c>
      <c r="AG29" s="51">
        <v>770</v>
      </c>
      <c r="AH29" s="51">
        <v>0</v>
      </c>
    </row>
    <row r="30" spans="1:34" ht="13.5">
      <c r="A30" s="26" t="s">
        <v>196</v>
      </c>
      <c r="B30" s="49" t="s">
        <v>102</v>
      </c>
      <c r="C30" s="50" t="s">
        <v>104</v>
      </c>
      <c r="D30" s="51">
        <f t="shared" si="0"/>
        <v>1349</v>
      </c>
      <c r="E30" s="51">
        <v>902</v>
      </c>
      <c r="F30" s="51">
        <v>447</v>
      </c>
      <c r="G30" s="51">
        <f t="shared" si="9"/>
        <v>1349</v>
      </c>
      <c r="H30" s="51">
        <f t="shared" si="10"/>
        <v>1333</v>
      </c>
      <c r="I30" s="51">
        <f t="shared" si="11"/>
        <v>0</v>
      </c>
      <c r="J30" s="51">
        <v>0</v>
      </c>
      <c r="K30" s="51">
        <v>0</v>
      </c>
      <c r="L30" s="51">
        <v>0</v>
      </c>
      <c r="M30" s="51">
        <f t="shared" si="12"/>
        <v>1005</v>
      </c>
      <c r="N30" s="51">
        <v>613</v>
      </c>
      <c r="O30" s="51">
        <v>0</v>
      </c>
      <c r="P30" s="51">
        <v>392</v>
      </c>
      <c r="Q30" s="51">
        <f t="shared" si="13"/>
        <v>109</v>
      </c>
      <c r="R30" s="51">
        <v>85</v>
      </c>
      <c r="S30" s="51">
        <v>0</v>
      </c>
      <c r="T30" s="51">
        <v>24</v>
      </c>
      <c r="U30" s="51">
        <f t="shared" si="14"/>
        <v>137</v>
      </c>
      <c r="V30" s="51">
        <v>114</v>
      </c>
      <c r="W30" s="51">
        <v>0</v>
      </c>
      <c r="X30" s="51">
        <v>23</v>
      </c>
      <c r="Y30" s="51">
        <f t="shared" si="15"/>
        <v>0</v>
      </c>
      <c r="Z30" s="51">
        <v>0</v>
      </c>
      <c r="AA30" s="51">
        <v>0</v>
      </c>
      <c r="AB30" s="51">
        <v>0</v>
      </c>
      <c r="AC30" s="51">
        <f t="shared" si="16"/>
        <v>82</v>
      </c>
      <c r="AD30" s="51">
        <v>0</v>
      </c>
      <c r="AE30" s="51">
        <v>82</v>
      </c>
      <c r="AF30" s="51">
        <v>0</v>
      </c>
      <c r="AG30" s="51">
        <v>16</v>
      </c>
      <c r="AH30" s="51">
        <v>110</v>
      </c>
    </row>
    <row r="31" spans="1:34" ht="13.5">
      <c r="A31" s="26" t="s">
        <v>196</v>
      </c>
      <c r="B31" s="49" t="s">
        <v>105</v>
      </c>
      <c r="C31" s="50" t="s">
        <v>193</v>
      </c>
      <c r="D31" s="51">
        <f t="shared" si="0"/>
        <v>3715</v>
      </c>
      <c r="E31" s="51">
        <v>2103</v>
      </c>
      <c r="F31" s="51">
        <v>1612</v>
      </c>
      <c r="G31" s="51">
        <f t="shared" si="9"/>
        <v>3715</v>
      </c>
      <c r="H31" s="51">
        <f t="shared" si="10"/>
        <v>3224</v>
      </c>
      <c r="I31" s="51">
        <f t="shared" si="11"/>
        <v>0</v>
      </c>
      <c r="J31" s="51">
        <v>0</v>
      </c>
      <c r="K31" s="51">
        <v>0</v>
      </c>
      <c r="L31" s="51">
        <v>0</v>
      </c>
      <c r="M31" s="51">
        <f t="shared" si="12"/>
        <v>2417</v>
      </c>
      <c r="N31" s="51">
        <v>0</v>
      </c>
      <c r="O31" s="51">
        <v>1297</v>
      </c>
      <c r="P31" s="51">
        <v>1120</v>
      </c>
      <c r="Q31" s="51">
        <f t="shared" si="13"/>
        <v>107</v>
      </c>
      <c r="R31" s="51">
        <v>0</v>
      </c>
      <c r="S31" s="51">
        <v>105</v>
      </c>
      <c r="T31" s="51">
        <v>2</v>
      </c>
      <c r="U31" s="51">
        <f t="shared" si="14"/>
        <v>586</v>
      </c>
      <c r="V31" s="51">
        <v>0</v>
      </c>
      <c r="W31" s="51">
        <v>578</v>
      </c>
      <c r="X31" s="51">
        <v>8</v>
      </c>
      <c r="Y31" s="51">
        <f t="shared" si="15"/>
        <v>0</v>
      </c>
      <c r="Z31" s="51">
        <v>0</v>
      </c>
      <c r="AA31" s="51">
        <v>0</v>
      </c>
      <c r="AB31" s="51">
        <v>0</v>
      </c>
      <c r="AC31" s="51">
        <f t="shared" si="16"/>
        <v>114</v>
      </c>
      <c r="AD31" s="51">
        <v>0</v>
      </c>
      <c r="AE31" s="51">
        <v>113</v>
      </c>
      <c r="AF31" s="51">
        <v>1</v>
      </c>
      <c r="AG31" s="51">
        <v>491</v>
      </c>
      <c r="AH31" s="51">
        <v>147</v>
      </c>
    </row>
    <row r="32" spans="1:34" ht="13.5">
      <c r="A32" s="26" t="s">
        <v>196</v>
      </c>
      <c r="B32" s="49" t="s">
        <v>106</v>
      </c>
      <c r="C32" s="50" t="s">
        <v>107</v>
      </c>
      <c r="D32" s="51">
        <f t="shared" si="0"/>
        <v>242</v>
      </c>
      <c r="E32" s="51">
        <v>66</v>
      </c>
      <c r="F32" s="51">
        <v>176</v>
      </c>
      <c r="G32" s="51">
        <f t="shared" si="9"/>
        <v>242</v>
      </c>
      <c r="H32" s="51">
        <f t="shared" si="10"/>
        <v>239</v>
      </c>
      <c r="I32" s="51">
        <f t="shared" si="11"/>
        <v>0</v>
      </c>
      <c r="J32" s="51">
        <v>0</v>
      </c>
      <c r="K32" s="51">
        <v>0</v>
      </c>
      <c r="L32" s="51">
        <v>0</v>
      </c>
      <c r="M32" s="51">
        <f t="shared" si="12"/>
        <v>169</v>
      </c>
      <c r="N32" s="51">
        <v>34</v>
      </c>
      <c r="O32" s="51">
        <v>0</v>
      </c>
      <c r="P32" s="51">
        <v>135</v>
      </c>
      <c r="Q32" s="51">
        <f t="shared" si="13"/>
        <v>14</v>
      </c>
      <c r="R32" s="51">
        <v>7</v>
      </c>
      <c r="S32" s="51">
        <v>0</v>
      </c>
      <c r="T32" s="51">
        <v>7</v>
      </c>
      <c r="U32" s="51">
        <f t="shared" si="14"/>
        <v>50</v>
      </c>
      <c r="V32" s="51">
        <v>19</v>
      </c>
      <c r="W32" s="51">
        <v>0</v>
      </c>
      <c r="X32" s="51">
        <v>31</v>
      </c>
      <c r="Y32" s="51">
        <f t="shared" si="15"/>
        <v>0</v>
      </c>
      <c r="Z32" s="51">
        <v>0</v>
      </c>
      <c r="AA32" s="51">
        <v>0</v>
      </c>
      <c r="AB32" s="51">
        <v>0</v>
      </c>
      <c r="AC32" s="51">
        <f t="shared" si="16"/>
        <v>6</v>
      </c>
      <c r="AD32" s="51">
        <v>0</v>
      </c>
      <c r="AE32" s="51">
        <v>6</v>
      </c>
      <c r="AF32" s="51">
        <v>0</v>
      </c>
      <c r="AG32" s="51">
        <v>3</v>
      </c>
      <c r="AH32" s="51">
        <v>60</v>
      </c>
    </row>
    <row r="33" spans="1:34" ht="13.5">
      <c r="A33" s="26" t="s">
        <v>196</v>
      </c>
      <c r="B33" s="49" t="s">
        <v>108</v>
      </c>
      <c r="C33" s="50" t="s">
        <v>109</v>
      </c>
      <c r="D33" s="51">
        <f t="shared" si="0"/>
        <v>2172</v>
      </c>
      <c r="E33" s="51">
        <v>625</v>
      </c>
      <c r="F33" s="51">
        <v>1547</v>
      </c>
      <c r="G33" s="51">
        <f t="shared" si="9"/>
        <v>2172</v>
      </c>
      <c r="H33" s="51">
        <f t="shared" si="10"/>
        <v>625</v>
      </c>
      <c r="I33" s="51">
        <f t="shared" si="11"/>
        <v>0</v>
      </c>
      <c r="J33" s="51">
        <v>0</v>
      </c>
      <c r="K33" s="51">
        <v>0</v>
      </c>
      <c r="L33" s="51">
        <v>0</v>
      </c>
      <c r="M33" s="51">
        <f t="shared" si="12"/>
        <v>573</v>
      </c>
      <c r="N33" s="51">
        <v>0</v>
      </c>
      <c r="O33" s="51">
        <v>573</v>
      </c>
      <c r="P33" s="51">
        <v>0</v>
      </c>
      <c r="Q33" s="51">
        <f t="shared" si="13"/>
        <v>14</v>
      </c>
      <c r="R33" s="51">
        <v>0</v>
      </c>
      <c r="S33" s="51">
        <v>14</v>
      </c>
      <c r="T33" s="51">
        <v>0</v>
      </c>
      <c r="U33" s="51">
        <f t="shared" si="14"/>
        <v>36</v>
      </c>
      <c r="V33" s="51">
        <v>0</v>
      </c>
      <c r="W33" s="51">
        <v>36</v>
      </c>
      <c r="X33" s="51">
        <v>0</v>
      </c>
      <c r="Y33" s="51">
        <f t="shared" si="15"/>
        <v>0</v>
      </c>
      <c r="Z33" s="51">
        <v>0</v>
      </c>
      <c r="AA33" s="51">
        <v>0</v>
      </c>
      <c r="AB33" s="51">
        <v>0</v>
      </c>
      <c r="AC33" s="51">
        <f t="shared" si="16"/>
        <v>2</v>
      </c>
      <c r="AD33" s="51">
        <v>0</v>
      </c>
      <c r="AE33" s="51">
        <v>2</v>
      </c>
      <c r="AF33" s="51">
        <v>0</v>
      </c>
      <c r="AG33" s="51">
        <v>1547</v>
      </c>
      <c r="AH33" s="51">
        <v>0</v>
      </c>
    </row>
    <row r="34" spans="1:34" ht="13.5">
      <c r="A34" s="26" t="s">
        <v>196</v>
      </c>
      <c r="B34" s="49" t="s">
        <v>110</v>
      </c>
      <c r="C34" s="50" t="s">
        <v>111</v>
      </c>
      <c r="D34" s="51">
        <f t="shared" si="0"/>
        <v>2235</v>
      </c>
      <c r="E34" s="51">
        <v>1908</v>
      </c>
      <c r="F34" s="51">
        <v>327</v>
      </c>
      <c r="G34" s="51">
        <f t="shared" si="9"/>
        <v>2235</v>
      </c>
      <c r="H34" s="51">
        <f t="shared" si="10"/>
        <v>1908</v>
      </c>
      <c r="I34" s="51">
        <f t="shared" si="11"/>
        <v>0</v>
      </c>
      <c r="J34" s="51">
        <v>0</v>
      </c>
      <c r="K34" s="51">
        <v>0</v>
      </c>
      <c r="L34" s="51">
        <v>0</v>
      </c>
      <c r="M34" s="51">
        <f t="shared" si="12"/>
        <v>1031</v>
      </c>
      <c r="N34" s="51">
        <v>0</v>
      </c>
      <c r="O34" s="51">
        <v>947</v>
      </c>
      <c r="P34" s="51">
        <v>84</v>
      </c>
      <c r="Q34" s="51">
        <f t="shared" si="13"/>
        <v>679</v>
      </c>
      <c r="R34" s="51">
        <v>0</v>
      </c>
      <c r="S34" s="51">
        <v>673</v>
      </c>
      <c r="T34" s="51">
        <v>6</v>
      </c>
      <c r="U34" s="51">
        <f t="shared" si="14"/>
        <v>108</v>
      </c>
      <c r="V34" s="51">
        <v>0</v>
      </c>
      <c r="W34" s="51">
        <v>108</v>
      </c>
      <c r="X34" s="51">
        <v>0</v>
      </c>
      <c r="Y34" s="51">
        <f t="shared" si="15"/>
        <v>2</v>
      </c>
      <c r="Z34" s="51">
        <v>0</v>
      </c>
      <c r="AA34" s="51">
        <v>2</v>
      </c>
      <c r="AB34" s="51">
        <v>0</v>
      </c>
      <c r="AC34" s="51">
        <f t="shared" si="16"/>
        <v>88</v>
      </c>
      <c r="AD34" s="51">
        <v>0</v>
      </c>
      <c r="AE34" s="51">
        <v>87</v>
      </c>
      <c r="AF34" s="51">
        <v>1</v>
      </c>
      <c r="AG34" s="51">
        <v>327</v>
      </c>
      <c r="AH34" s="51">
        <v>0</v>
      </c>
    </row>
    <row r="35" spans="1:34" ht="13.5">
      <c r="A35" s="26" t="s">
        <v>196</v>
      </c>
      <c r="B35" s="49" t="s">
        <v>112</v>
      </c>
      <c r="C35" s="50" t="s">
        <v>113</v>
      </c>
      <c r="D35" s="51">
        <f t="shared" si="0"/>
        <v>1597</v>
      </c>
      <c r="E35" s="51">
        <v>1371</v>
      </c>
      <c r="F35" s="51">
        <v>226</v>
      </c>
      <c r="G35" s="51">
        <f t="shared" si="9"/>
        <v>1597</v>
      </c>
      <c r="H35" s="51">
        <f t="shared" si="10"/>
        <v>1371</v>
      </c>
      <c r="I35" s="51">
        <f t="shared" si="11"/>
        <v>0</v>
      </c>
      <c r="J35" s="51">
        <v>0</v>
      </c>
      <c r="K35" s="51">
        <v>0</v>
      </c>
      <c r="L35" s="51">
        <v>0</v>
      </c>
      <c r="M35" s="51">
        <f t="shared" si="12"/>
        <v>758</v>
      </c>
      <c r="N35" s="51">
        <v>0</v>
      </c>
      <c r="O35" s="51">
        <v>736</v>
      </c>
      <c r="P35" s="51">
        <v>22</v>
      </c>
      <c r="Q35" s="51">
        <f t="shared" si="13"/>
        <v>443</v>
      </c>
      <c r="R35" s="51">
        <v>0</v>
      </c>
      <c r="S35" s="51">
        <v>435</v>
      </c>
      <c r="T35" s="51">
        <v>8</v>
      </c>
      <c r="U35" s="51">
        <f t="shared" si="14"/>
        <v>91</v>
      </c>
      <c r="V35" s="51">
        <v>0</v>
      </c>
      <c r="W35" s="51">
        <v>91</v>
      </c>
      <c r="X35" s="51">
        <v>0</v>
      </c>
      <c r="Y35" s="51">
        <f t="shared" si="15"/>
        <v>1</v>
      </c>
      <c r="Z35" s="51">
        <v>0</v>
      </c>
      <c r="AA35" s="51">
        <v>1</v>
      </c>
      <c r="AB35" s="51">
        <v>0</v>
      </c>
      <c r="AC35" s="51">
        <f t="shared" si="16"/>
        <v>78</v>
      </c>
      <c r="AD35" s="51">
        <v>0</v>
      </c>
      <c r="AE35" s="51">
        <v>77</v>
      </c>
      <c r="AF35" s="51">
        <v>1</v>
      </c>
      <c r="AG35" s="51">
        <v>226</v>
      </c>
      <c r="AH35" s="51">
        <v>0</v>
      </c>
    </row>
    <row r="36" spans="1:34" ht="13.5">
      <c r="A36" s="26" t="s">
        <v>196</v>
      </c>
      <c r="B36" s="49" t="s">
        <v>114</v>
      </c>
      <c r="C36" s="50" t="s">
        <v>115</v>
      </c>
      <c r="D36" s="51">
        <f t="shared" si="0"/>
        <v>4134</v>
      </c>
      <c r="E36" s="51">
        <v>2766</v>
      </c>
      <c r="F36" s="51">
        <v>1368</v>
      </c>
      <c r="G36" s="51">
        <f t="shared" si="9"/>
        <v>4134</v>
      </c>
      <c r="H36" s="51">
        <f t="shared" si="10"/>
        <v>3277</v>
      </c>
      <c r="I36" s="51">
        <f t="shared" si="11"/>
        <v>0</v>
      </c>
      <c r="J36" s="51">
        <v>0</v>
      </c>
      <c r="K36" s="51">
        <v>0</v>
      </c>
      <c r="L36" s="51">
        <v>0</v>
      </c>
      <c r="M36" s="51">
        <f t="shared" si="12"/>
        <v>1785</v>
      </c>
      <c r="N36" s="51">
        <v>0</v>
      </c>
      <c r="O36" s="51">
        <v>1413</v>
      </c>
      <c r="P36" s="51">
        <v>372</v>
      </c>
      <c r="Q36" s="51">
        <f t="shared" si="13"/>
        <v>1098</v>
      </c>
      <c r="R36" s="51">
        <v>0</v>
      </c>
      <c r="S36" s="51">
        <v>991</v>
      </c>
      <c r="T36" s="51">
        <v>107</v>
      </c>
      <c r="U36" s="51">
        <f t="shared" si="14"/>
        <v>187</v>
      </c>
      <c r="V36" s="51">
        <v>0</v>
      </c>
      <c r="W36" s="51">
        <v>155</v>
      </c>
      <c r="X36" s="51">
        <v>32</v>
      </c>
      <c r="Y36" s="51">
        <f t="shared" si="15"/>
        <v>3</v>
      </c>
      <c r="Z36" s="51">
        <v>0</v>
      </c>
      <c r="AA36" s="51">
        <v>3</v>
      </c>
      <c r="AB36" s="51">
        <v>0</v>
      </c>
      <c r="AC36" s="51">
        <f t="shared" si="16"/>
        <v>204</v>
      </c>
      <c r="AD36" s="51">
        <v>0</v>
      </c>
      <c r="AE36" s="51">
        <v>200</v>
      </c>
      <c r="AF36" s="51">
        <v>4</v>
      </c>
      <c r="AG36" s="51">
        <v>857</v>
      </c>
      <c r="AH36" s="51">
        <v>0</v>
      </c>
    </row>
    <row r="37" spans="1:34" ht="13.5">
      <c r="A37" s="26" t="s">
        <v>196</v>
      </c>
      <c r="B37" s="49" t="s">
        <v>116</v>
      </c>
      <c r="C37" s="50" t="s">
        <v>117</v>
      </c>
      <c r="D37" s="51">
        <f t="shared" si="0"/>
        <v>1161</v>
      </c>
      <c r="E37" s="51">
        <v>518</v>
      </c>
      <c r="F37" s="51">
        <v>643</v>
      </c>
      <c r="G37" s="51">
        <f t="shared" si="9"/>
        <v>1161</v>
      </c>
      <c r="H37" s="51">
        <f t="shared" si="10"/>
        <v>926</v>
      </c>
      <c r="I37" s="51">
        <f t="shared" si="11"/>
        <v>0</v>
      </c>
      <c r="J37" s="51">
        <v>0</v>
      </c>
      <c r="K37" s="51">
        <v>0</v>
      </c>
      <c r="L37" s="51">
        <v>0</v>
      </c>
      <c r="M37" s="51">
        <f t="shared" si="12"/>
        <v>706</v>
      </c>
      <c r="N37" s="51">
        <v>316</v>
      </c>
      <c r="O37" s="51">
        <v>0</v>
      </c>
      <c r="P37" s="51">
        <v>390</v>
      </c>
      <c r="Q37" s="51">
        <f t="shared" si="13"/>
        <v>65</v>
      </c>
      <c r="R37" s="51">
        <v>56</v>
      </c>
      <c r="S37" s="51">
        <v>0</v>
      </c>
      <c r="T37" s="51">
        <v>9</v>
      </c>
      <c r="U37" s="51">
        <f t="shared" si="14"/>
        <v>115</v>
      </c>
      <c r="V37" s="51">
        <v>92</v>
      </c>
      <c r="W37" s="51">
        <v>0</v>
      </c>
      <c r="X37" s="51">
        <v>23</v>
      </c>
      <c r="Y37" s="51">
        <f t="shared" si="15"/>
        <v>0</v>
      </c>
      <c r="Z37" s="51">
        <v>0</v>
      </c>
      <c r="AA37" s="51">
        <v>0</v>
      </c>
      <c r="AB37" s="51">
        <v>0</v>
      </c>
      <c r="AC37" s="51">
        <f t="shared" si="16"/>
        <v>40</v>
      </c>
      <c r="AD37" s="51">
        <v>0</v>
      </c>
      <c r="AE37" s="51">
        <v>40</v>
      </c>
      <c r="AF37" s="51">
        <v>0</v>
      </c>
      <c r="AG37" s="51">
        <v>235</v>
      </c>
      <c r="AH37" s="51">
        <v>198</v>
      </c>
    </row>
    <row r="38" spans="1:34" ht="13.5">
      <c r="A38" s="26" t="s">
        <v>196</v>
      </c>
      <c r="B38" s="49" t="s">
        <v>118</v>
      </c>
      <c r="C38" s="50" t="s">
        <v>119</v>
      </c>
      <c r="D38" s="51">
        <f t="shared" si="0"/>
        <v>199</v>
      </c>
      <c r="E38" s="51">
        <v>129</v>
      </c>
      <c r="F38" s="51">
        <v>70</v>
      </c>
      <c r="G38" s="51">
        <f t="shared" si="9"/>
        <v>199</v>
      </c>
      <c r="H38" s="51">
        <f t="shared" si="10"/>
        <v>188</v>
      </c>
      <c r="I38" s="51">
        <f t="shared" si="11"/>
        <v>0</v>
      </c>
      <c r="J38" s="51">
        <v>0</v>
      </c>
      <c r="K38" s="51">
        <v>0</v>
      </c>
      <c r="L38" s="51">
        <v>0</v>
      </c>
      <c r="M38" s="51">
        <f t="shared" si="12"/>
        <v>112</v>
      </c>
      <c r="N38" s="51">
        <v>64</v>
      </c>
      <c r="O38" s="51">
        <v>0</v>
      </c>
      <c r="P38" s="51">
        <v>48</v>
      </c>
      <c r="Q38" s="51">
        <f t="shared" si="13"/>
        <v>18</v>
      </c>
      <c r="R38" s="51">
        <v>15</v>
      </c>
      <c r="S38" s="51">
        <v>0</v>
      </c>
      <c r="T38" s="51">
        <v>3</v>
      </c>
      <c r="U38" s="51">
        <f t="shared" si="14"/>
        <v>35</v>
      </c>
      <c r="V38" s="51">
        <v>26</v>
      </c>
      <c r="W38" s="51">
        <v>0</v>
      </c>
      <c r="X38" s="51">
        <v>9</v>
      </c>
      <c r="Y38" s="51">
        <f t="shared" si="15"/>
        <v>0</v>
      </c>
      <c r="Z38" s="51">
        <v>0</v>
      </c>
      <c r="AA38" s="51">
        <v>0</v>
      </c>
      <c r="AB38" s="51">
        <v>0</v>
      </c>
      <c r="AC38" s="51">
        <f t="shared" si="16"/>
        <v>23</v>
      </c>
      <c r="AD38" s="51">
        <v>0</v>
      </c>
      <c r="AE38" s="51">
        <v>23</v>
      </c>
      <c r="AF38" s="51">
        <v>0</v>
      </c>
      <c r="AG38" s="51">
        <v>11</v>
      </c>
      <c r="AH38" s="51">
        <v>25</v>
      </c>
    </row>
    <row r="39" spans="1:34" ht="13.5">
      <c r="A39" s="26" t="s">
        <v>196</v>
      </c>
      <c r="B39" s="49" t="s">
        <v>120</v>
      </c>
      <c r="C39" s="50" t="s">
        <v>121</v>
      </c>
      <c r="D39" s="51">
        <f aca="true" t="shared" si="17" ref="D39:D70">E39+F39</f>
        <v>634</v>
      </c>
      <c r="E39" s="51">
        <v>318</v>
      </c>
      <c r="F39" s="51">
        <v>316</v>
      </c>
      <c r="G39" s="51">
        <f t="shared" si="9"/>
        <v>634</v>
      </c>
      <c r="H39" s="51">
        <f t="shared" si="10"/>
        <v>607</v>
      </c>
      <c r="I39" s="51">
        <f t="shared" si="11"/>
        <v>0</v>
      </c>
      <c r="J39" s="51">
        <v>0</v>
      </c>
      <c r="K39" s="51">
        <v>0</v>
      </c>
      <c r="L39" s="51">
        <v>0</v>
      </c>
      <c r="M39" s="51">
        <f t="shared" si="12"/>
        <v>442</v>
      </c>
      <c r="N39" s="51">
        <v>184</v>
      </c>
      <c r="O39" s="51">
        <v>0</v>
      </c>
      <c r="P39" s="51">
        <v>258</v>
      </c>
      <c r="Q39" s="51">
        <f t="shared" si="13"/>
        <v>48</v>
      </c>
      <c r="R39" s="51">
        <v>35</v>
      </c>
      <c r="S39" s="51">
        <v>0</v>
      </c>
      <c r="T39" s="51">
        <v>13</v>
      </c>
      <c r="U39" s="51">
        <f t="shared" si="14"/>
        <v>88</v>
      </c>
      <c r="V39" s="51">
        <v>68</v>
      </c>
      <c r="W39" s="51">
        <v>0</v>
      </c>
      <c r="X39" s="51">
        <v>20</v>
      </c>
      <c r="Y39" s="51">
        <f t="shared" si="15"/>
        <v>0</v>
      </c>
      <c r="Z39" s="51">
        <v>0</v>
      </c>
      <c r="AA39" s="51">
        <v>0</v>
      </c>
      <c r="AB39" s="51">
        <v>0</v>
      </c>
      <c r="AC39" s="51">
        <f t="shared" si="16"/>
        <v>29</v>
      </c>
      <c r="AD39" s="51">
        <v>0</v>
      </c>
      <c r="AE39" s="51">
        <v>29</v>
      </c>
      <c r="AF39" s="51">
        <v>0</v>
      </c>
      <c r="AG39" s="51">
        <v>27</v>
      </c>
      <c r="AH39" s="51">
        <v>477</v>
      </c>
    </row>
    <row r="40" spans="1:34" ht="13.5">
      <c r="A40" s="26" t="s">
        <v>196</v>
      </c>
      <c r="B40" s="49" t="s">
        <v>122</v>
      </c>
      <c r="C40" s="50" t="s">
        <v>123</v>
      </c>
      <c r="D40" s="51">
        <f t="shared" si="17"/>
        <v>386</v>
      </c>
      <c r="E40" s="51">
        <v>202</v>
      </c>
      <c r="F40" s="51">
        <v>184</v>
      </c>
      <c r="G40" s="51">
        <f t="shared" si="9"/>
        <v>386</v>
      </c>
      <c r="H40" s="51">
        <f t="shared" si="10"/>
        <v>380</v>
      </c>
      <c r="I40" s="51">
        <f t="shared" si="11"/>
        <v>0</v>
      </c>
      <c r="J40" s="51">
        <v>0</v>
      </c>
      <c r="K40" s="51">
        <v>0</v>
      </c>
      <c r="L40" s="51">
        <v>0</v>
      </c>
      <c r="M40" s="51">
        <f t="shared" si="12"/>
        <v>242</v>
      </c>
      <c r="N40" s="51">
        <v>96</v>
      </c>
      <c r="O40" s="51">
        <v>0</v>
      </c>
      <c r="P40" s="51">
        <v>146</v>
      </c>
      <c r="Q40" s="51">
        <f t="shared" si="13"/>
        <v>23</v>
      </c>
      <c r="R40" s="51">
        <v>22</v>
      </c>
      <c r="S40" s="51">
        <v>0</v>
      </c>
      <c r="T40" s="51">
        <v>1</v>
      </c>
      <c r="U40" s="51">
        <f t="shared" si="14"/>
        <v>87</v>
      </c>
      <c r="V40" s="51">
        <v>55</v>
      </c>
      <c r="W40" s="51">
        <v>0</v>
      </c>
      <c r="X40" s="51">
        <v>32</v>
      </c>
      <c r="Y40" s="51">
        <f t="shared" si="15"/>
        <v>0</v>
      </c>
      <c r="Z40" s="51">
        <v>0</v>
      </c>
      <c r="AA40" s="51">
        <v>0</v>
      </c>
      <c r="AB40" s="51">
        <v>0</v>
      </c>
      <c r="AC40" s="51">
        <f t="shared" si="16"/>
        <v>28</v>
      </c>
      <c r="AD40" s="51">
        <v>0</v>
      </c>
      <c r="AE40" s="51">
        <v>28</v>
      </c>
      <c r="AF40" s="51">
        <v>0</v>
      </c>
      <c r="AG40" s="51">
        <v>6</v>
      </c>
      <c r="AH40" s="51">
        <v>278</v>
      </c>
    </row>
    <row r="41" spans="1:34" ht="13.5">
      <c r="A41" s="26" t="s">
        <v>196</v>
      </c>
      <c r="B41" s="49" t="s">
        <v>124</v>
      </c>
      <c r="C41" s="50" t="s">
        <v>125</v>
      </c>
      <c r="D41" s="51">
        <f t="shared" si="17"/>
        <v>681</v>
      </c>
      <c r="E41" s="51">
        <v>377</v>
      </c>
      <c r="F41" s="51">
        <v>304</v>
      </c>
      <c r="G41" s="51">
        <f t="shared" si="9"/>
        <v>681</v>
      </c>
      <c r="H41" s="51">
        <f t="shared" si="10"/>
        <v>529</v>
      </c>
      <c r="I41" s="51">
        <f t="shared" si="11"/>
        <v>0</v>
      </c>
      <c r="J41" s="51">
        <v>0</v>
      </c>
      <c r="K41" s="51">
        <v>0</v>
      </c>
      <c r="L41" s="51">
        <v>0</v>
      </c>
      <c r="M41" s="51">
        <f t="shared" si="12"/>
        <v>460</v>
      </c>
      <c r="N41" s="51">
        <v>236</v>
      </c>
      <c r="O41" s="51">
        <v>0</v>
      </c>
      <c r="P41" s="51">
        <v>224</v>
      </c>
      <c r="Q41" s="51">
        <f t="shared" si="13"/>
        <v>48</v>
      </c>
      <c r="R41" s="51">
        <v>39</v>
      </c>
      <c r="S41" s="51">
        <v>0</v>
      </c>
      <c r="T41" s="51">
        <v>9</v>
      </c>
      <c r="U41" s="51">
        <f t="shared" si="14"/>
        <v>0</v>
      </c>
      <c r="V41" s="51">
        <v>0</v>
      </c>
      <c r="W41" s="51">
        <v>0</v>
      </c>
      <c r="X41" s="51">
        <v>0</v>
      </c>
      <c r="Y41" s="51">
        <f t="shared" si="15"/>
        <v>10</v>
      </c>
      <c r="Z41" s="51">
        <v>0</v>
      </c>
      <c r="AA41" s="51">
        <v>10</v>
      </c>
      <c r="AB41" s="51">
        <v>0</v>
      </c>
      <c r="AC41" s="51">
        <f t="shared" si="16"/>
        <v>11</v>
      </c>
      <c r="AD41" s="51">
        <v>11</v>
      </c>
      <c r="AE41" s="51">
        <v>0</v>
      </c>
      <c r="AF41" s="51">
        <v>0</v>
      </c>
      <c r="AG41" s="51">
        <v>152</v>
      </c>
      <c r="AH41" s="51">
        <v>0</v>
      </c>
    </row>
    <row r="42" spans="1:34" ht="13.5">
      <c r="A42" s="26" t="s">
        <v>196</v>
      </c>
      <c r="B42" s="49" t="s">
        <v>126</v>
      </c>
      <c r="C42" s="50" t="s">
        <v>211</v>
      </c>
      <c r="D42" s="51">
        <f t="shared" si="17"/>
        <v>3374</v>
      </c>
      <c r="E42" s="51">
        <v>1592</v>
      </c>
      <c r="F42" s="51">
        <v>1782</v>
      </c>
      <c r="G42" s="51">
        <f t="shared" si="9"/>
        <v>3374</v>
      </c>
      <c r="H42" s="51">
        <f t="shared" si="10"/>
        <v>2770</v>
      </c>
      <c r="I42" s="51">
        <f t="shared" si="11"/>
        <v>0</v>
      </c>
      <c r="J42" s="51">
        <v>0</v>
      </c>
      <c r="K42" s="51">
        <v>0</v>
      </c>
      <c r="L42" s="51">
        <v>0</v>
      </c>
      <c r="M42" s="51">
        <f t="shared" si="12"/>
        <v>2564</v>
      </c>
      <c r="N42" s="51">
        <v>1230</v>
      </c>
      <c r="O42" s="51">
        <v>0</v>
      </c>
      <c r="P42" s="51">
        <v>1334</v>
      </c>
      <c r="Q42" s="51">
        <f t="shared" si="13"/>
        <v>170</v>
      </c>
      <c r="R42" s="51">
        <v>159</v>
      </c>
      <c r="S42" s="51">
        <v>0</v>
      </c>
      <c r="T42" s="51">
        <v>11</v>
      </c>
      <c r="U42" s="51">
        <f t="shared" si="14"/>
        <v>0</v>
      </c>
      <c r="V42" s="51">
        <v>0</v>
      </c>
      <c r="W42" s="51">
        <v>0</v>
      </c>
      <c r="X42" s="51">
        <v>0</v>
      </c>
      <c r="Y42" s="51">
        <f t="shared" si="15"/>
        <v>11</v>
      </c>
      <c r="Z42" s="51">
        <v>0</v>
      </c>
      <c r="AA42" s="51">
        <v>11</v>
      </c>
      <c r="AB42" s="51">
        <v>0</v>
      </c>
      <c r="AC42" s="51">
        <f t="shared" si="16"/>
        <v>25</v>
      </c>
      <c r="AD42" s="51">
        <v>25</v>
      </c>
      <c r="AE42" s="51">
        <v>0</v>
      </c>
      <c r="AF42" s="51">
        <v>0</v>
      </c>
      <c r="AG42" s="51">
        <v>604</v>
      </c>
      <c r="AH42" s="51">
        <v>0</v>
      </c>
    </row>
    <row r="43" spans="1:34" ht="13.5">
      <c r="A43" s="26" t="s">
        <v>196</v>
      </c>
      <c r="B43" s="49" t="s">
        <v>127</v>
      </c>
      <c r="C43" s="50" t="s">
        <v>128</v>
      </c>
      <c r="D43" s="51">
        <f t="shared" si="17"/>
        <v>506</v>
      </c>
      <c r="E43" s="51">
        <v>377</v>
      </c>
      <c r="F43" s="51">
        <v>129</v>
      </c>
      <c r="G43" s="51">
        <f t="shared" si="9"/>
        <v>506</v>
      </c>
      <c r="H43" s="51">
        <f t="shared" si="10"/>
        <v>324</v>
      </c>
      <c r="I43" s="51">
        <f t="shared" si="11"/>
        <v>0</v>
      </c>
      <c r="J43" s="51">
        <v>0</v>
      </c>
      <c r="K43" s="51">
        <v>0</v>
      </c>
      <c r="L43" s="51">
        <v>0</v>
      </c>
      <c r="M43" s="51">
        <f t="shared" si="12"/>
        <v>217</v>
      </c>
      <c r="N43" s="51">
        <v>202</v>
      </c>
      <c r="O43" s="51">
        <v>0</v>
      </c>
      <c r="P43" s="51">
        <v>15</v>
      </c>
      <c r="Q43" s="51">
        <f t="shared" si="13"/>
        <v>71</v>
      </c>
      <c r="R43" s="51">
        <v>71</v>
      </c>
      <c r="S43" s="51">
        <v>0</v>
      </c>
      <c r="T43" s="51">
        <v>0</v>
      </c>
      <c r="U43" s="51">
        <f t="shared" si="14"/>
        <v>0</v>
      </c>
      <c r="V43" s="51">
        <v>0</v>
      </c>
      <c r="W43" s="51">
        <v>0</v>
      </c>
      <c r="X43" s="51">
        <v>0</v>
      </c>
      <c r="Y43" s="51">
        <f t="shared" si="15"/>
        <v>24</v>
      </c>
      <c r="Z43" s="51">
        <v>0</v>
      </c>
      <c r="AA43" s="51">
        <v>24</v>
      </c>
      <c r="AB43" s="51">
        <v>0</v>
      </c>
      <c r="AC43" s="51">
        <f t="shared" si="16"/>
        <v>12</v>
      </c>
      <c r="AD43" s="51">
        <v>12</v>
      </c>
      <c r="AE43" s="51">
        <v>0</v>
      </c>
      <c r="AF43" s="51">
        <v>0</v>
      </c>
      <c r="AG43" s="51">
        <v>182</v>
      </c>
      <c r="AH43" s="51">
        <v>0</v>
      </c>
    </row>
    <row r="44" spans="1:34" ht="13.5">
      <c r="A44" s="26" t="s">
        <v>196</v>
      </c>
      <c r="B44" s="49" t="s">
        <v>129</v>
      </c>
      <c r="C44" s="50" t="s">
        <v>187</v>
      </c>
      <c r="D44" s="51">
        <f t="shared" si="17"/>
        <v>3421</v>
      </c>
      <c r="E44" s="51">
        <v>1292</v>
      </c>
      <c r="F44" s="51">
        <v>2129</v>
      </c>
      <c r="G44" s="51">
        <f t="shared" si="9"/>
        <v>3421</v>
      </c>
      <c r="H44" s="51">
        <f t="shared" si="10"/>
        <v>2851</v>
      </c>
      <c r="I44" s="51">
        <f t="shared" si="11"/>
        <v>0</v>
      </c>
      <c r="J44" s="51">
        <v>0</v>
      </c>
      <c r="K44" s="51">
        <v>0</v>
      </c>
      <c r="L44" s="51">
        <v>0</v>
      </c>
      <c r="M44" s="51">
        <f t="shared" si="12"/>
        <v>2652</v>
      </c>
      <c r="N44" s="51">
        <v>821</v>
      </c>
      <c r="O44" s="51">
        <v>0</v>
      </c>
      <c r="P44" s="51">
        <v>1831</v>
      </c>
      <c r="Q44" s="51">
        <f t="shared" si="13"/>
        <v>182</v>
      </c>
      <c r="R44" s="51">
        <v>170</v>
      </c>
      <c r="S44" s="51">
        <v>0</v>
      </c>
      <c r="T44" s="51">
        <v>12</v>
      </c>
      <c r="U44" s="51">
        <f t="shared" si="14"/>
        <v>0</v>
      </c>
      <c r="V44" s="51">
        <v>0</v>
      </c>
      <c r="W44" s="51">
        <v>0</v>
      </c>
      <c r="X44" s="51">
        <v>0</v>
      </c>
      <c r="Y44" s="51">
        <f t="shared" si="15"/>
        <v>3</v>
      </c>
      <c r="Z44" s="51">
        <v>0</v>
      </c>
      <c r="AA44" s="51">
        <v>3</v>
      </c>
      <c r="AB44" s="51">
        <v>0</v>
      </c>
      <c r="AC44" s="51">
        <f t="shared" si="16"/>
        <v>14</v>
      </c>
      <c r="AD44" s="51">
        <v>14</v>
      </c>
      <c r="AE44" s="51">
        <v>0</v>
      </c>
      <c r="AF44" s="51">
        <v>0</v>
      </c>
      <c r="AG44" s="51">
        <v>570</v>
      </c>
      <c r="AH44" s="51">
        <v>0</v>
      </c>
    </row>
    <row r="45" spans="1:34" ht="13.5">
      <c r="A45" s="26" t="s">
        <v>196</v>
      </c>
      <c r="B45" s="49" t="s">
        <v>130</v>
      </c>
      <c r="C45" s="50" t="s">
        <v>194</v>
      </c>
      <c r="D45" s="51">
        <f t="shared" si="17"/>
        <v>925</v>
      </c>
      <c r="E45" s="51">
        <v>485</v>
      </c>
      <c r="F45" s="51">
        <v>440</v>
      </c>
      <c r="G45" s="51">
        <f t="shared" si="9"/>
        <v>925</v>
      </c>
      <c r="H45" s="51">
        <f t="shared" si="10"/>
        <v>666</v>
      </c>
      <c r="I45" s="51">
        <f t="shared" si="11"/>
        <v>0</v>
      </c>
      <c r="J45" s="51">
        <v>0</v>
      </c>
      <c r="K45" s="51">
        <v>0</v>
      </c>
      <c r="L45" s="51">
        <v>0</v>
      </c>
      <c r="M45" s="51">
        <f t="shared" si="12"/>
        <v>590</v>
      </c>
      <c r="N45" s="51">
        <v>236</v>
      </c>
      <c r="O45" s="51">
        <v>0</v>
      </c>
      <c r="P45" s="51">
        <v>354</v>
      </c>
      <c r="Q45" s="51">
        <f t="shared" si="13"/>
        <v>65</v>
      </c>
      <c r="R45" s="51">
        <v>64</v>
      </c>
      <c r="S45" s="51">
        <v>0</v>
      </c>
      <c r="T45" s="51">
        <v>1</v>
      </c>
      <c r="U45" s="51">
        <f t="shared" si="14"/>
        <v>0</v>
      </c>
      <c r="V45" s="51">
        <v>0</v>
      </c>
      <c r="W45" s="51">
        <v>0</v>
      </c>
      <c r="X45" s="51">
        <v>0</v>
      </c>
      <c r="Y45" s="51">
        <f t="shared" si="15"/>
        <v>2</v>
      </c>
      <c r="Z45" s="51">
        <v>0</v>
      </c>
      <c r="AA45" s="51">
        <v>2</v>
      </c>
      <c r="AB45" s="51">
        <v>0</v>
      </c>
      <c r="AC45" s="51">
        <f t="shared" si="16"/>
        <v>9</v>
      </c>
      <c r="AD45" s="51">
        <v>9</v>
      </c>
      <c r="AE45" s="51">
        <v>0</v>
      </c>
      <c r="AF45" s="51">
        <v>0</v>
      </c>
      <c r="AG45" s="51">
        <v>259</v>
      </c>
      <c r="AH45" s="51">
        <v>0</v>
      </c>
    </row>
    <row r="46" spans="1:34" ht="13.5">
      <c r="A46" s="26" t="s">
        <v>196</v>
      </c>
      <c r="B46" s="49" t="s">
        <v>131</v>
      </c>
      <c r="C46" s="50" t="s">
        <v>132</v>
      </c>
      <c r="D46" s="51">
        <f t="shared" si="17"/>
        <v>430</v>
      </c>
      <c r="E46" s="51">
        <v>280</v>
      </c>
      <c r="F46" s="51">
        <v>150</v>
      </c>
      <c r="G46" s="51">
        <f t="shared" si="9"/>
        <v>430</v>
      </c>
      <c r="H46" s="51">
        <f t="shared" si="10"/>
        <v>309</v>
      </c>
      <c r="I46" s="51">
        <f t="shared" si="11"/>
        <v>0</v>
      </c>
      <c r="J46" s="51">
        <v>0</v>
      </c>
      <c r="K46" s="51">
        <v>0</v>
      </c>
      <c r="L46" s="51">
        <v>0</v>
      </c>
      <c r="M46" s="51">
        <f t="shared" si="12"/>
        <v>240</v>
      </c>
      <c r="N46" s="51">
        <v>147</v>
      </c>
      <c r="O46" s="51">
        <v>0</v>
      </c>
      <c r="P46" s="51">
        <v>93</v>
      </c>
      <c r="Q46" s="51">
        <f t="shared" si="13"/>
        <v>54</v>
      </c>
      <c r="R46" s="51">
        <v>54</v>
      </c>
      <c r="S46" s="51">
        <v>0</v>
      </c>
      <c r="T46" s="51">
        <v>0</v>
      </c>
      <c r="U46" s="51">
        <f t="shared" si="14"/>
        <v>0</v>
      </c>
      <c r="V46" s="51">
        <v>0</v>
      </c>
      <c r="W46" s="51">
        <v>0</v>
      </c>
      <c r="X46" s="51">
        <v>0</v>
      </c>
      <c r="Y46" s="51">
        <f t="shared" si="15"/>
        <v>8</v>
      </c>
      <c r="Z46" s="51">
        <v>0</v>
      </c>
      <c r="AA46" s="51">
        <v>8</v>
      </c>
      <c r="AB46" s="51">
        <v>0</v>
      </c>
      <c r="AC46" s="51">
        <f t="shared" si="16"/>
        <v>7</v>
      </c>
      <c r="AD46" s="51">
        <v>7</v>
      </c>
      <c r="AE46" s="51">
        <v>0</v>
      </c>
      <c r="AF46" s="51">
        <v>0</v>
      </c>
      <c r="AG46" s="51">
        <v>121</v>
      </c>
      <c r="AH46" s="51">
        <v>0</v>
      </c>
    </row>
    <row r="47" spans="1:34" ht="13.5">
      <c r="A47" s="26" t="s">
        <v>196</v>
      </c>
      <c r="B47" s="49" t="s">
        <v>133</v>
      </c>
      <c r="C47" s="50" t="s">
        <v>134</v>
      </c>
      <c r="D47" s="51">
        <f t="shared" si="17"/>
        <v>580</v>
      </c>
      <c r="E47" s="51">
        <v>341</v>
      </c>
      <c r="F47" s="51">
        <v>239</v>
      </c>
      <c r="G47" s="51">
        <f t="shared" si="9"/>
        <v>580</v>
      </c>
      <c r="H47" s="51">
        <f t="shared" si="10"/>
        <v>453</v>
      </c>
      <c r="I47" s="51">
        <f t="shared" si="11"/>
        <v>0</v>
      </c>
      <c r="J47" s="51">
        <v>0</v>
      </c>
      <c r="K47" s="51">
        <v>0</v>
      </c>
      <c r="L47" s="51">
        <v>0</v>
      </c>
      <c r="M47" s="51">
        <f t="shared" si="12"/>
        <v>371</v>
      </c>
      <c r="N47" s="51">
        <v>218</v>
      </c>
      <c r="O47" s="51">
        <v>0</v>
      </c>
      <c r="P47" s="51">
        <v>153</v>
      </c>
      <c r="Q47" s="51">
        <f t="shared" si="13"/>
        <v>73</v>
      </c>
      <c r="R47" s="51">
        <v>71</v>
      </c>
      <c r="S47" s="51">
        <v>0</v>
      </c>
      <c r="T47" s="51">
        <v>2</v>
      </c>
      <c r="U47" s="51">
        <f t="shared" si="14"/>
        <v>0</v>
      </c>
      <c r="V47" s="51">
        <v>0</v>
      </c>
      <c r="W47" s="51">
        <v>0</v>
      </c>
      <c r="X47" s="51">
        <v>0</v>
      </c>
      <c r="Y47" s="51">
        <f t="shared" si="15"/>
        <v>3</v>
      </c>
      <c r="Z47" s="51">
        <v>0</v>
      </c>
      <c r="AA47" s="51">
        <v>3</v>
      </c>
      <c r="AB47" s="51">
        <v>0</v>
      </c>
      <c r="AC47" s="51">
        <f t="shared" si="16"/>
        <v>6</v>
      </c>
      <c r="AD47" s="51">
        <v>6</v>
      </c>
      <c r="AE47" s="51">
        <v>0</v>
      </c>
      <c r="AF47" s="51">
        <v>0</v>
      </c>
      <c r="AG47" s="51">
        <v>127</v>
      </c>
      <c r="AH47" s="51">
        <v>0</v>
      </c>
    </row>
    <row r="48" spans="1:34" ht="13.5">
      <c r="A48" s="26" t="s">
        <v>196</v>
      </c>
      <c r="B48" s="49" t="s">
        <v>135</v>
      </c>
      <c r="C48" s="50" t="s">
        <v>136</v>
      </c>
      <c r="D48" s="51">
        <f t="shared" si="17"/>
        <v>731</v>
      </c>
      <c r="E48" s="51">
        <v>684</v>
      </c>
      <c r="F48" s="51">
        <v>47</v>
      </c>
      <c r="G48" s="51">
        <f t="shared" si="9"/>
        <v>731</v>
      </c>
      <c r="H48" s="51">
        <f t="shared" si="10"/>
        <v>684</v>
      </c>
      <c r="I48" s="51">
        <f t="shared" si="11"/>
        <v>0</v>
      </c>
      <c r="J48" s="51">
        <v>0</v>
      </c>
      <c r="K48" s="51">
        <v>0</v>
      </c>
      <c r="L48" s="51">
        <v>0</v>
      </c>
      <c r="M48" s="51">
        <f t="shared" si="12"/>
        <v>452</v>
      </c>
      <c r="N48" s="51">
        <v>0</v>
      </c>
      <c r="O48" s="51">
        <v>452</v>
      </c>
      <c r="P48" s="51">
        <v>0</v>
      </c>
      <c r="Q48" s="51">
        <f t="shared" si="13"/>
        <v>5</v>
      </c>
      <c r="R48" s="51">
        <v>0</v>
      </c>
      <c r="S48" s="51">
        <v>5</v>
      </c>
      <c r="T48" s="51">
        <v>0</v>
      </c>
      <c r="U48" s="51">
        <f t="shared" si="14"/>
        <v>206</v>
      </c>
      <c r="V48" s="51">
        <v>0</v>
      </c>
      <c r="W48" s="51">
        <v>206</v>
      </c>
      <c r="X48" s="51">
        <v>0</v>
      </c>
      <c r="Y48" s="51">
        <f t="shared" si="15"/>
        <v>3</v>
      </c>
      <c r="Z48" s="51">
        <v>0</v>
      </c>
      <c r="AA48" s="51">
        <v>3</v>
      </c>
      <c r="AB48" s="51">
        <v>0</v>
      </c>
      <c r="AC48" s="51">
        <f t="shared" si="16"/>
        <v>18</v>
      </c>
      <c r="AD48" s="51">
        <v>0</v>
      </c>
      <c r="AE48" s="51">
        <v>18</v>
      </c>
      <c r="AF48" s="51">
        <v>0</v>
      </c>
      <c r="AG48" s="51">
        <v>47</v>
      </c>
      <c r="AH48" s="51">
        <v>50</v>
      </c>
    </row>
    <row r="49" spans="1:34" ht="13.5">
      <c r="A49" s="26" t="s">
        <v>196</v>
      </c>
      <c r="B49" s="49" t="s">
        <v>137</v>
      </c>
      <c r="C49" s="50" t="s">
        <v>138</v>
      </c>
      <c r="D49" s="51">
        <f t="shared" si="17"/>
        <v>549</v>
      </c>
      <c r="E49" s="51">
        <v>515</v>
      </c>
      <c r="F49" s="51">
        <v>34</v>
      </c>
      <c r="G49" s="51">
        <f t="shared" si="9"/>
        <v>549</v>
      </c>
      <c r="H49" s="51">
        <f t="shared" si="10"/>
        <v>549</v>
      </c>
      <c r="I49" s="51">
        <f t="shared" si="11"/>
        <v>0</v>
      </c>
      <c r="J49" s="51">
        <v>0</v>
      </c>
      <c r="K49" s="51">
        <v>0</v>
      </c>
      <c r="L49" s="51">
        <v>0</v>
      </c>
      <c r="M49" s="51">
        <f t="shared" si="12"/>
        <v>273</v>
      </c>
      <c r="N49" s="51">
        <v>0</v>
      </c>
      <c r="O49" s="51">
        <v>273</v>
      </c>
      <c r="P49" s="51">
        <v>0</v>
      </c>
      <c r="Q49" s="51">
        <f t="shared" si="13"/>
        <v>69</v>
      </c>
      <c r="R49" s="51">
        <v>0</v>
      </c>
      <c r="S49" s="51">
        <v>69</v>
      </c>
      <c r="T49" s="51">
        <v>0</v>
      </c>
      <c r="U49" s="51">
        <f t="shared" si="14"/>
        <v>149</v>
      </c>
      <c r="V49" s="51">
        <v>0</v>
      </c>
      <c r="W49" s="51">
        <v>149</v>
      </c>
      <c r="X49" s="51">
        <v>0</v>
      </c>
      <c r="Y49" s="51">
        <f t="shared" si="15"/>
        <v>20</v>
      </c>
      <c r="Z49" s="51">
        <v>0</v>
      </c>
      <c r="AA49" s="51">
        <v>20</v>
      </c>
      <c r="AB49" s="51">
        <v>0</v>
      </c>
      <c r="AC49" s="51">
        <f t="shared" si="16"/>
        <v>38</v>
      </c>
      <c r="AD49" s="51">
        <v>0</v>
      </c>
      <c r="AE49" s="51">
        <v>38</v>
      </c>
      <c r="AF49" s="51">
        <v>0</v>
      </c>
      <c r="AG49" s="51">
        <v>0</v>
      </c>
      <c r="AH49" s="51">
        <v>0</v>
      </c>
    </row>
    <row r="50" spans="1:34" ht="13.5">
      <c r="A50" s="26" t="s">
        <v>196</v>
      </c>
      <c r="B50" s="49" t="s">
        <v>139</v>
      </c>
      <c r="C50" s="50" t="s">
        <v>140</v>
      </c>
      <c r="D50" s="51">
        <f t="shared" si="17"/>
        <v>6976</v>
      </c>
      <c r="E50" s="51">
        <v>5114</v>
      </c>
      <c r="F50" s="51">
        <v>1862</v>
      </c>
      <c r="G50" s="51">
        <f t="shared" si="9"/>
        <v>6976</v>
      </c>
      <c r="H50" s="51">
        <f t="shared" si="10"/>
        <v>6467</v>
      </c>
      <c r="I50" s="51">
        <f t="shared" si="11"/>
        <v>0</v>
      </c>
      <c r="J50" s="51">
        <v>0</v>
      </c>
      <c r="K50" s="51">
        <v>0</v>
      </c>
      <c r="L50" s="51">
        <v>0</v>
      </c>
      <c r="M50" s="51">
        <f t="shared" si="12"/>
        <v>4759</v>
      </c>
      <c r="N50" s="51">
        <v>0</v>
      </c>
      <c r="O50" s="51">
        <v>3004</v>
      </c>
      <c r="P50" s="51">
        <v>1755</v>
      </c>
      <c r="Q50" s="51">
        <f t="shared" si="13"/>
        <v>505</v>
      </c>
      <c r="R50" s="51">
        <v>0</v>
      </c>
      <c r="S50" s="51">
        <v>505</v>
      </c>
      <c r="T50" s="51">
        <v>0</v>
      </c>
      <c r="U50" s="51">
        <f t="shared" si="14"/>
        <v>821</v>
      </c>
      <c r="V50" s="51">
        <v>0</v>
      </c>
      <c r="W50" s="51">
        <v>762</v>
      </c>
      <c r="X50" s="51">
        <v>59</v>
      </c>
      <c r="Y50" s="51">
        <f t="shared" si="15"/>
        <v>8</v>
      </c>
      <c r="Z50" s="51">
        <v>0</v>
      </c>
      <c r="AA50" s="51">
        <v>8</v>
      </c>
      <c r="AB50" s="51">
        <v>0</v>
      </c>
      <c r="AC50" s="51">
        <f t="shared" si="16"/>
        <v>374</v>
      </c>
      <c r="AD50" s="51">
        <v>0</v>
      </c>
      <c r="AE50" s="51">
        <v>343</v>
      </c>
      <c r="AF50" s="51">
        <v>31</v>
      </c>
      <c r="AG50" s="51">
        <v>509</v>
      </c>
      <c r="AH50" s="51">
        <v>0</v>
      </c>
    </row>
    <row r="51" spans="1:34" ht="13.5">
      <c r="A51" s="26" t="s">
        <v>196</v>
      </c>
      <c r="B51" s="49" t="s">
        <v>141</v>
      </c>
      <c r="C51" s="50" t="s">
        <v>142</v>
      </c>
      <c r="D51" s="51">
        <f t="shared" si="17"/>
        <v>383</v>
      </c>
      <c r="E51" s="51">
        <v>381</v>
      </c>
      <c r="F51" s="51">
        <v>2</v>
      </c>
      <c r="G51" s="51">
        <f t="shared" si="9"/>
        <v>383</v>
      </c>
      <c r="H51" s="51">
        <f t="shared" si="10"/>
        <v>372</v>
      </c>
      <c r="I51" s="51">
        <f t="shared" si="11"/>
        <v>0</v>
      </c>
      <c r="J51" s="51">
        <v>0</v>
      </c>
      <c r="K51" s="51">
        <v>0</v>
      </c>
      <c r="L51" s="51">
        <v>0</v>
      </c>
      <c r="M51" s="51">
        <f t="shared" si="12"/>
        <v>238</v>
      </c>
      <c r="N51" s="51">
        <v>0</v>
      </c>
      <c r="O51" s="51">
        <v>238</v>
      </c>
      <c r="P51" s="51">
        <v>0</v>
      </c>
      <c r="Q51" s="51">
        <f t="shared" si="13"/>
        <v>44</v>
      </c>
      <c r="R51" s="51">
        <v>0</v>
      </c>
      <c r="S51" s="51">
        <v>44</v>
      </c>
      <c r="T51" s="51">
        <v>0</v>
      </c>
      <c r="U51" s="51">
        <f t="shared" si="14"/>
        <v>53</v>
      </c>
      <c r="V51" s="51">
        <v>0</v>
      </c>
      <c r="W51" s="51">
        <v>53</v>
      </c>
      <c r="X51" s="51">
        <v>0</v>
      </c>
      <c r="Y51" s="51">
        <f t="shared" si="15"/>
        <v>2</v>
      </c>
      <c r="Z51" s="51">
        <v>0</v>
      </c>
      <c r="AA51" s="51">
        <v>2</v>
      </c>
      <c r="AB51" s="51">
        <v>0</v>
      </c>
      <c r="AC51" s="51">
        <f t="shared" si="16"/>
        <v>35</v>
      </c>
      <c r="AD51" s="51">
        <v>0</v>
      </c>
      <c r="AE51" s="51">
        <v>35</v>
      </c>
      <c r="AF51" s="51">
        <v>0</v>
      </c>
      <c r="AG51" s="51">
        <v>11</v>
      </c>
      <c r="AH51" s="51">
        <v>0</v>
      </c>
    </row>
    <row r="52" spans="1:34" ht="13.5">
      <c r="A52" s="26" t="s">
        <v>196</v>
      </c>
      <c r="B52" s="49" t="s">
        <v>143</v>
      </c>
      <c r="C52" s="50" t="s">
        <v>144</v>
      </c>
      <c r="D52" s="51">
        <f t="shared" si="17"/>
        <v>419</v>
      </c>
      <c r="E52" s="51">
        <v>398</v>
      </c>
      <c r="F52" s="51">
        <v>21</v>
      </c>
      <c r="G52" s="51">
        <f t="shared" si="9"/>
        <v>419</v>
      </c>
      <c r="H52" s="51">
        <f t="shared" si="10"/>
        <v>310</v>
      </c>
      <c r="I52" s="51">
        <f t="shared" si="11"/>
        <v>0</v>
      </c>
      <c r="J52" s="51">
        <v>0</v>
      </c>
      <c r="K52" s="51">
        <v>0</v>
      </c>
      <c r="L52" s="51">
        <v>0</v>
      </c>
      <c r="M52" s="51">
        <f t="shared" si="12"/>
        <v>141</v>
      </c>
      <c r="N52" s="51">
        <v>0</v>
      </c>
      <c r="O52" s="51">
        <v>141</v>
      </c>
      <c r="P52" s="51">
        <v>0</v>
      </c>
      <c r="Q52" s="51">
        <f t="shared" si="13"/>
        <v>38</v>
      </c>
      <c r="R52" s="51">
        <v>0</v>
      </c>
      <c r="S52" s="51">
        <v>38</v>
      </c>
      <c r="T52" s="51">
        <v>0</v>
      </c>
      <c r="U52" s="51">
        <f t="shared" si="14"/>
        <v>74</v>
      </c>
      <c r="V52" s="51">
        <v>0</v>
      </c>
      <c r="W52" s="51">
        <v>74</v>
      </c>
      <c r="X52" s="51">
        <v>0</v>
      </c>
      <c r="Y52" s="51">
        <f t="shared" si="15"/>
        <v>3</v>
      </c>
      <c r="Z52" s="51">
        <v>0</v>
      </c>
      <c r="AA52" s="51">
        <v>3</v>
      </c>
      <c r="AB52" s="51">
        <v>0</v>
      </c>
      <c r="AC52" s="51">
        <f t="shared" si="16"/>
        <v>54</v>
      </c>
      <c r="AD52" s="51">
        <v>0</v>
      </c>
      <c r="AE52" s="51">
        <v>54</v>
      </c>
      <c r="AF52" s="51">
        <v>0</v>
      </c>
      <c r="AG52" s="51">
        <v>109</v>
      </c>
      <c r="AH52" s="51">
        <v>0</v>
      </c>
    </row>
    <row r="53" spans="1:34" ht="13.5">
      <c r="A53" s="26" t="s">
        <v>196</v>
      </c>
      <c r="B53" s="49" t="s">
        <v>145</v>
      </c>
      <c r="C53" s="50" t="s">
        <v>29</v>
      </c>
      <c r="D53" s="51">
        <f t="shared" si="17"/>
        <v>837</v>
      </c>
      <c r="E53" s="51">
        <v>570</v>
      </c>
      <c r="F53" s="51">
        <v>267</v>
      </c>
      <c r="G53" s="51">
        <f t="shared" si="9"/>
        <v>837</v>
      </c>
      <c r="H53" s="51">
        <f t="shared" si="10"/>
        <v>791</v>
      </c>
      <c r="I53" s="51">
        <f t="shared" si="11"/>
        <v>0</v>
      </c>
      <c r="J53" s="51">
        <v>0</v>
      </c>
      <c r="K53" s="51">
        <v>0</v>
      </c>
      <c r="L53" s="51">
        <v>0</v>
      </c>
      <c r="M53" s="51">
        <f t="shared" si="12"/>
        <v>527</v>
      </c>
      <c r="N53" s="51">
        <v>0</v>
      </c>
      <c r="O53" s="51">
        <v>309</v>
      </c>
      <c r="P53" s="51">
        <v>218</v>
      </c>
      <c r="Q53" s="51">
        <f t="shared" si="13"/>
        <v>58</v>
      </c>
      <c r="R53" s="51">
        <v>0</v>
      </c>
      <c r="S53" s="51">
        <v>58</v>
      </c>
      <c r="T53" s="51">
        <v>0</v>
      </c>
      <c r="U53" s="51">
        <f t="shared" si="14"/>
        <v>128</v>
      </c>
      <c r="V53" s="51">
        <v>0</v>
      </c>
      <c r="W53" s="51">
        <v>115</v>
      </c>
      <c r="X53" s="51">
        <v>13</v>
      </c>
      <c r="Y53" s="51">
        <f t="shared" si="15"/>
        <v>4</v>
      </c>
      <c r="Z53" s="51">
        <v>0</v>
      </c>
      <c r="AA53" s="51">
        <v>4</v>
      </c>
      <c r="AB53" s="51">
        <v>0</v>
      </c>
      <c r="AC53" s="51">
        <f t="shared" si="16"/>
        <v>74</v>
      </c>
      <c r="AD53" s="51">
        <v>0</v>
      </c>
      <c r="AE53" s="51">
        <v>73</v>
      </c>
      <c r="AF53" s="51">
        <v>1</v>
      </c>
      <c r="AG53" s="51">
        <v>46</v>
      </c>
      <c r="AH53" s="51">
        <v>0</v>
      </c>
    </row>
    <row r="54" spans="1:34" ht="13.5">
      <c r="A54" s="26" t="s">
        <v>196</v>
      </c>
      <c r="B54" s="49" t="s">
        <v>146</v>
      </c>
      <c r="C54" s="50" t="s">
        <v>210</v>
      </c>
      <c r="D54" s="51">
        <f t="shared" si="17"/>
        <v>1459</v>
      </c>
      <c r="E54" s="51">
        <v>1285</v>
      </c>
      <c r="F54" s="51">
        <v>174</v>
      </c>
      <c r="G54" s="51">
        <f t="shared" si="9"/>
        <v>1459</v>
      </c>
      <c r="H54" s="51">
        <f t="shared" si="10"/>
        <v>1052</v>
      </c>
      <c r="I54" s="51">
        <f t="shared" si="11"/>
        <v>0</v>
      </c>
      <c r="J54" s="51">
        <v>0</v>
      </c>
      <c r="K54" s="51">
        <v>0</v>
      </c>
      <c r="L54" s="51">
        <v>0</v>
      </c>
      <c r="M54" s="51">
        <f t="shared" si="12"/>
        <v>790</v>
      </c>
      <c r="N54" s="51">
        <v>0</v>
      </c>
      <c r="O54" s="51">
        <v>637</v>
      </c>
      <c r="P54" s="51">
        <v>153</v>
      </c>
      <c r="Q54" s="51">
        <f t="shared" si="13"/>
        <v>98</v>
      </c>
      <c r="R54" s="51">
        <v>0</v>
      </c>
      <c r="S54" s="51">
        <v>98</v>
      </c>
      <c r="T54" s="51">
        <v>0</v>
      </c>
      <c r="U54" s="51">
        <f t="shared" si="14"/>
        <v>93</v>
      </c>
      <c r="V54" s="51">
        <v>0</v>
      </c>
      <c r="W54" s="51">
        <v>93</v>
      </c>
      <c r="X54" s="51">
        <v>0</v>
      </c>
      <c r="Y54" s="51">
        <f t="shared" si="15"/>
        <v>4</v>
      </c>
      <c r="Z54" s="51">
        <v>0</v>
      </c>
      <c r="AA54" s="51">
        <v>4</v>
      </c>
      <c r="AB54" s="51">
        <v>0</v>
      </c>
      <c r="AC54" s="51">
        <f t="shared" si="16"/>
        <v>67</v>
      </c>
      <c r="AD54" s="51">
        <v>0</v>
      </c>
      <c r="AE54" s="51">
        <v>67</v>
      </c>
      <c r="AF54" s="51">
        <v>0</v>
      </c>
      <c r="AG54" s="51">
        <v>407</v>
      </c>
      <c r="AH54" s="51">
        <v>0</v>
      </c>
    </row>
    <row r="55" spans="1:34" ht="13.5">
      <c r="A55" s="26" t="s">
        <v>196</v>
      </c>
      <c r="B55" s="49" t="s">
        <v>147</v>
      </c>
      <c r="C55" s="50" t="s">
        <v>148</v>
      </c>
      <c r="D55" s="51">
        <f t="shared" si="17"/>
        <v>3532</v>
      </c>
      <c r="E55" s="51">
        <v>2454</v>
      </c>
      <c r="F55" s="51">
        <v>1078</v>
      </c>
      <c r="G55" s="51">
        <f t="shared" si="9"/>
        <v>3532</v>
      </c>
      <c r="H55" s="51">
        <f t="shared" si="10"/>
        <v>3216</v>
      </c>
      <c r="I55" s="51">
        <f t="shared" si="11"/>
        <v>0</v>
      </c>
      <c r="J55" s="51">
        <v>0</v>
      </c>
      <c r="K55" s="51">
        <v>0</v>
      </c>
      <c r="L55" s="51">
        <v>0</v>
      </c>
      <c r="M55" s="51">
        <f t="shared" si="12"/>
        <v>2755</v>
      </c>
      <c r="N55" s="51">
        <v>0</v>
      </c>
      <c r="O55" s="51">
        <v>1786</v>
      </c>
      <c r="P55" s="51">
        <v>969</v>
      </c>
      <c r="Q55" s="51">
        <f t="shared" si="13"/>
        <v>0</v>
      </c>
      <c r="R55" s="51">
        <v>0</v>
      </c>
      <c r="S55" s="51">
        <v>0</v>
      </c>
      <c r="T55" s="51">
        <v>0</v>
      </c>
      <c r="U55" s="51">
        <f t="shared" si="14"/>
        <v>461</v>
      </c>
      <c r="V55" s="51">
        <v>0</v>
      </c>
      <c r="W55" s="51">
        <v>461</v>
      </c>
      <c r="X55" s="51">
        <v>0</v>
      </c>
      <c r="Y55" s="51">
        <f t="shared" si="15"/>
        <v>0</v>
      </c>
      <c r="Z55" s="51">
        <v>0</v>
      </c>
      <c r="AA55" s="51">
        <v>0</v>
      </c>
      <c r="AB55" s="51">
        <v>0</v>
      </c>
      <c r="AC55" s="51">
        <f t="shared" si="16"/>
        <v>0</v>
      </c>
      <c r="AD55" s="51">
        <v>0</v>
      </c>
      <c r="AE55" s="51">
        <v>0</v>
      </c>
      <c r="AF55" s="51">
        <v>0</v>
      </c>
      <c r="AG55" s="51">
        <v>316</v>
      </c>
      <c r="AH55" s="51">
        <v>0</v>
      </c>
    </row>
    <row r="56" spans="1:34" ht="13.5">
      <c r="A56" s="26" t="s">
        <v>196</v>
      </c>
      <c r="B56" s="49" t="s">
        <v>149</v>
      </c>
      <c r="C56" s="50" t="s">
        <v>150</v>
      </c>
      <c r="D56" s="51">
        <f t="shared" si="17"/>
        <v>3735</v>
      </c>
      <c r="E56" s="51">
        <v>2592</v>
      </c>
      <c r="F56" s="51">
        <v>1143</v>
      </c>
      <c r="G56" s="51">
        <f t="shared" si="9"/>
        <v>3735</v>
      </c>
      <c r="H56" s="51">
        <f t="shared" si="10"/>
        <v>3481</v>
      </c>
      <c r="I56" s="51">
        <f t="shared" si="11"/>
        <v>0</v>
      </c>
      <c r="J56" s="51">
        <v>0</v>
      </c>
      <c r="K56" s="51">
        <v>0</v>
      </c>
      <c r="L56" s="51">
        <v>0</v>
      </c>
      <c r="M56" s="51">
        <f t="shared" si="12"/>
        <v>2506</v>
      </c>
      <c r="N56" s="51">
        <v>0</v>
      </c>
      <c r="O56" s="51">
        <v>1773</v>
      </c>
      <c r="P56" s="51">
        <v>733</v>
      </c>
      <c r="Q56" s="51">
        <f t="shared" si="13"/>
        <v>657</v>
      </c>
      <c r="R56" s="51">
        <v>0</v>
      </c>
      <c r="S56" s="51">
        <v>501</v>
      </c>
      <c r="T56" s="51">
        <v>156</v>
      </c>
      <c r="U56" s="51">
        <f t="shared" si="14"/>
        <v>318</v>
      </c>
      <c r="V56" s="51">
        <v>0</v>
      </c>
      <c r="W56" s="51">
        <v>318</v>
      </c>
      <c r="X56" s="51">
        <v>0</v>
      </c>
      <c r="Y56" s="51">
        <f t="shared" si="15"/>
        <v>0</v>
      </c>
      <c r="Z56" s="51">
        <v>0</v>
      </c>
      <c r="AA56" s="51">
        <v>0</v>
      </c>
      <c r="AB56" s="51">
        <v>0</v>
      </c>
      <c r="AC56" s="51">
        <f t="shared" si="16"/>
        <v>0</v>
      </c>
      <c r="AD56" s="51">
        <v>0</v>
      </c>
      <c r="AE56" s="51">
        <v>0</v>
      </c>
      <c r="AF56" s="51">
        <v>0</v>
      </c>
      <c r="AG56" s="51">
        <v>254</v>
      </c>
      <c r="AH56" s="51">
        <v>0</v>
      </c>
    </row>
    <row r="57" spans="1:34" ht="13.5">
      <c r="A57" s="26" t="s">
        <v>196</v>
      </c>
      <c r="B57" s="49" t="s">
        <v>151</v>
      </c>
      <c r="C57" s="50" t="s">
        <v>152</v>
      </c>
      <c r="D57" s="51">
        <f t="shared" si="17"/>
        <v>4011</v>
      </c>
      <c r="E57" s="51">
        <v>3669</v>
      </c>
      <c r="F57" s="51">
        <v>342</v>
      </c>
      <c r="G57" s="51">
        <f t="shared" si="9"/>
        <v>4011</v>
      </c>
      <c r="H57" s="51">
        <f t="shared" si="10"/>
        <v>3544</v>
      </c>
      <c r="I57" s="51">
        <f t="shared" si="11"/>
        <v>0</v>
      </c>
      <c r="J57" s="51">
        <v>0</v>
      </c>
      <c r="K57" s="51">
        <v>0</v>
      </c>
      <c r="L57" s="51">
        <v>0</v>
      </c>
      <c r="M57" s="51">
        <f t="shared" si="12"/>
        <v>2601</v>
      </c>
      <c r="N57" s="51">
        <v>2326</v>
      </c>
      <c r="O57" s="51">
        <v>0</v>
      </c>
      <c r="P57" s="51">
        <v>275</v>
      </c>
      <c r="Q57" s="51">
        <f t="shared" si="13"/>
        <v>376</v>
      </c>
      <c r="R57" s="51">
        <v>376</v>
      </c>
      <c r="S57" s="51">
        <v>0</v>
      </c>
      <c r="T57" s="51">
        <v>0</v>
      </c>
      <c r="U57" s="51">
        <f t="shared" si="14"/>
        <v>419</v>
      </c>
      <c r="V57" s="51">
        <v>419</v>
      </c>
      <c r="W57" s="51">
        <v>0</v>
      </c>
      <c r="X57" s="51">
        <v>0</v>
      </c>
      <c r="Y57" s="51">
        <f t="shared" si="15"/>
        <v>0</v>
      </c>
      <c r="Z57" s="51">
        <v>0</v>
      </c>
      <c r="AA57" s="51">
        <v>0</v>
      </c>
      <c r="AB57" s="51">
        <v>0</v>
      </c>
      <c r="AC57" s="51">
        <f t="shared" si="16"/>
        <v>148</v>
      </c>
      <c r="AD57" s="51">
        <v>148</v>
      </c>
      <c r="AE57" s="51">
        <v>0</v>
      </c>
      <c r="AF57" s="51">
        <v>0</v>
      </c>
      <c r="AG57" s="51">
        <v>467</v>
      </c>
      <c r="AH57" s="51">
        <v>0</v>
      </c>
    </row>
    <row r="58" spans="1:34" ht="13.5">
      <c r="A58" s="26" t="s">
        <v>196</v>
      </c>
      <c r="B58" s="49" t="s">
        <v>153</v>
      </c>
      <c r="C58" s="50" t="s">
        <v>154</v>
      </c>
      <c r="D58" s="51">
        <f t="shared" si="17"/>
        <v>3376</v>
      </c>
      <c r="E58" s="51">
        <v>3065</v>
      </c>
      <c r="F58" s="51">
        <v>311</v>
      </c>
      <c r="G58" s="51">
        <f t="shared" si="9"/>
        <v>3376</v>
      </c>
      <c r="H58" s="51">
        <f t="shared" si="10"/>
        <v>3065</v>
      </c>
      <c r="I58" s="51">
        <f t="shared" si="11"/>
        <v>0</v>
      </c>
      <c r="J58" s="51">
        <v>0</v>
      </c>
      <c r="K58" s="51">
        <v>0</v>
      </c>
      <c r="L58" s="51">
        <v>0</v>
      </c>
      <c r="M58" s="51">
        <f t="shared" si="12"/>
        <v>2224</v>
      </c>
      <c r="N58" s="51">
        <v>2060</v>
      </c>
      <c r="O58" s="51">
        <v>0</v>
      </c>
      <c r="P58" s="51">
        <v>164</v>
      </c>
      <c r="Q58" s="51">
        <f t="shared" si="13"/>
        <v>48</v>
      </c>
      <c r="R58" s="51">
        <v>48</v>
      </c>
      <c r="S58" s="51">
        <v>0</v>
      </c>
      <c r="T58" s="51">
        <v>0</v>
      </c>
      <c r="U58" s="51">
        <f t="shared" si="14"/>
        <v>569</v>
      </c>
      <c r="V58" s="51">
        <v>569</v>
      </c>
      <c r="W58" s="51">
        <v>0</v>
      </c>
      <c r="X58" s="51">
        <v>0</v>
      </c>
      <c r="Y58" s="51">
        <f t="shared" si="15"/>
        <v>4</v>
      </c>
      <c r="Z58" s="51">
        <v>4</v>
      </c>
      <c r="AA58" s="51">
        <v>0</v>
      </c>
      <c r="AB58" s="51">
        <v>0</v>
      </c>
      <c r="AC58" s="51">
        <f t="shared" si="16"/>
        <v>220</v>
      </c>
      <c r="AD58" s="51">
        <v>220</v>
      </c>
      <c r="AE58" s="51">
        <v>0</v>
      </c>
      <c r="AF58" s="51">
        <v>0</v>
      </c>
      <c r="AG58" s="51">
        <v>311</v>
      </c>
      <c r="AH58" s="51">
        <v>0</v>
      </c>
    </row>
    <row r="59" spans="1:34" ht="13.5">
      <c r="A59" s="26" t="s">
        <v>196</v>
      </c>
      <c r="B59" s="49" t="s">
        <v>155</v>
      </c>
      <c r="C59" s="50" t="s">
        <v>156</v>
      </c>
      <c r="D59" s="51">
        <f t="shared" si="17"/>
        <v>558</v>
      </c>
      <c r="E59" s="51">
        <v>450</v>
      </c>
      <c r="F59" s="51">
        <v>108</v>
      </c>
      <c r="G59" s="51">
        <f t="shared" si="9"/>
        <v>558</v>
      </c>
      <c r="H59" s="51">
        <f t="shared" si="10"/>
        <v>450</v>
      </c>
      <c r="I59" s="51">
        <f t="shared" si="11"/>
        <v>0</v>
      </c>
      <c r="J59" s="51">
        <v>0</v>
      </c>
      <c r="K59" s="51">
        <v>0</v>
      </c>
      <c r="L59" s="51">
        <v>0</v>
      </c>
      <c r="M59" s="51">
        <f t="shared" si="12"/>
        <v>321</v>
      </c>
      <c r="N59" s="51">
        <v>0</v>
      </c>
      <c r="O59" s="51">
        <v>321</v>
      </c>
      <c r="P59" s="51">
        <v>0</v>
      </c>
      <c r="Q59" s="51">
        <f t="shared" si="13"/>
        <v>61</v>
      </c>
      <c r="R59" s="51">
        <v>0</v>
      </c>
      <c r="S59" s="51">
        <v>61</v>
      </c>
      <c r="T59" s="51">
        <v>0</v>
      </c>
      <c r="U59" s="51">
        <f t="shared" si="14"/>
        <v>0</v>
      </c>
      <c r="V59" s="51">
        <v>0</v>
      </c>
      <c r="W59" s="51">
        <v>0</v>
      </c>
      <c r="X59" s="51">
        <v>0</v>
      </c>
      <c r="Y59" s="51">
        <f t="shared" si="15"/>
        <v>0</v>
      </c>
      <c r="Z59" s="51">
        <v>0</v>
      </c>
      <c r="AA59" s="51">
        <v>0</v>
      </c>
      <c r="AB59" s="51">
        <v>0</v>
      </c>
      <c r="AC59" s="51">
        <f t="shared" si="16"/>
        <v>68</v>
      </c>
      <c r="AD59" s="51">
        <v>0</v>
      </c>
      <c r="AE59" s="51">
        <v>68</v>
      </c>
      <c r="AF59" s="51">
        <v>0</v>
      </c>
      <c r="AG59" s="51">
        <v>108</v>
      </c>
      <c r="AH59" s="51">
        <v>0</v>
      </c>
    </row>
    <row r="60" spans="1:34" ht="13.5">
      <c r="A60" s="26" t="s">
        <v>196</v>
      </c>
      <c r="B60" s="49" t="s">
        <v>157</v>
      </c>
      <c r="C60" s="50" t="s">
        <v>158</v>
      </c>
      <c r="D60" s="51">
        <f t="shared" si="17"/>
        <v>1064</v>
      </c>
      <c r="E60" s="51">
        <v>753</v>
      </c>
      <c r="F60" s="51">
        <v>311</v>
      </c>
      <c r="G60" s="51">
        <f t="shared" si="9"/>
        <v>1064</v>
      </c>
      <c r="H60" s="51">
        <f t="shared" si="10"/>
        <v>753</v>
      </c>
      <c r="I60" s="51">
        <f t="shared" si="11"/>
        <v>0</v>
      </c>
      <c r="J60" s="51">
        <v>0</v>
      </c>
      <c r="K60" s="51">
        <v>0</v>
      </c>
      <c r="L60" s="51">
        <v>0</v>
      </c>
      <c r="M60" s="51">
        <f t="shared" si="12"/>
        <v>567</v>
      </c>
      <c r="N60" s="51">
        <v>567</v>
      </c>
      <c r="O60" s="51">
        <v>0</v>
      </c>
      <c r="P60" s="51">
        <v>0</v>
      </c>
      <c r="Q60" s="51">
        <f t="shared" si="13"/>
        <v>79</v>
      </c>
      <c r="R60" s="51">
        <v>79</v>
      </c>
      <c r="S60" s="51">
        <v>0</v>
      </c>
      <c r="T60" s="51">
        <v>0</v>
      </c>
      <c r="U60" s="51">
        <f t="shared" si="14"/>
        <v>0</v>
      </c>
      <c r="V60" s="51">
        <v>0</v>
      </c>
      <c r="W60" s="51">
        <v>0</v>
      </c>
      <c r="X60" s="51">
        <v>0</v>
      </c>
      <c r="Y60" s="51">
        <f t="shared" si="15"/>
        <v>0</v>
      </c>
      <c r="Z60" s="51">
        <v>0</v>
      </c>
      <c r="AA60" s="51">
        <v>0</v>
      </c>
      <c r="AB60" s="51">
        <v>0</v>
      </c>
      <c r="AC60" s="51">
        <f t="shared" si="16"/>
        <v>107</v>
      </c>
      <c r="AD60" s="51">
        <v>107</v>
      </c>
      <c r="AE60" s="51">
        <v>0</v>
      </c>
      <c r="AF60" s="51">
        <v>0</v>
      </c>
      <c r="AG60" s="51">
        <v>311</v>
      </c>
      <c r="AH60" s="51">
        <v>0</v>
      </c>
    </row>
    <row r="61" spans="1:34" ht="13.5">
      <c r="A61" s="26" t="s">
        <v>196</v>
      </c>
      <c r="B61" s="49" t="s">
        <v>159</v>
      </c>
      <c r="C61" s="50" t="s">
        <v>160</v>
      </c>
      <c r="D61" s="51">
        <f t="shared" si="17"/>
        <v>1510</v>
      </c>
      <c r="E61" s="51">
        <v>1346</v>
      </c>
      <c r="F61" s="51">
        <v>164</v>
      </c>
      <c r="G61" s="51">
        <f t="shared" si="9"/>
        <v>1510</v>
      </c>
      <c r="H61" s="51">
        <f t="shared" si="10"/>
        <v>1346</v>
      </c>
      <c r="I61" s="51">
        <f t="shared" si="11"/>
        <v>0</v>
      </c>
      <c r="J61" s="51">
        <v>0</v>
      </c>
      <c r="K61" s="51">
        <v>0</v>
      </c>
      <c r="L61" s="51">
        <v>0</v>
      </c>
      <c r="M61" s="51">
        <f t="shared" si="12"/>
        <v>881</v>
      </c>
      <c r="N61" s="51">
        <v>0</v>
      </c>
      <c r="O61" s="51">
        <v>881</v>
      </c>
      <c r="P61" s="51">
        <v>0</v>
      </c>
      <c r="Q61" s="51">
        <f t="shared" si="13"/>
        <v>465</v>
      </c>
      <c r="R61" s="51">
        <v>0</v>
      </c>
      <c r="S61" s="51">
        <v>465</v>
      </c>
      <c r="T61" s="51">
        <v>0</v>
      </c>
      <c r="U61" s="51">
        <f t="shared" si="14"/>
        <v>0</v>
      </c>
      <c r="V61" s="51">
        <v>0</v>
      </c>
      <c r="W61" s="51">
        <v>0</v>
      </c>
      <c r="X61" s="51">
        <v>0</v>
      </c>
      <c r="Y61" s="51">
        <f t="shared" si="15"/>
        <v>0</v>
      </c>
      <c r="Z61" s="51">
        <v>0</v>
      </c>
      <c r="AA61" s="51">
        <v>0</v>
      </c>
      <c r="AB61" s="51">
        <v>0</v>
      </c>
      <c r="AC61" s="51">
        <f t="shared" si="16"/>
        <v>0</v>
      </c>
      <c r="AD61" s="51">
        <v>0</v>
      </c>
      <c r="AE61" s="51">
        <v>0</v>
      </c>
      <c r="AF61" s="51">
        <v>0</v>
      </c>
      <c r="AG61" s="51">
        <v>164</v>
      </c>
      <c r="AH61" s="51">
        <v>0</v>
      </c>
    </row>
    <row r="62" spans="1:34" ht="13.5">
      <c r="A62" s="26" t="s">
        <v>196</v>
      </c>
      <c r="B62" s="49" t="s">
        <v>161</v>
      </c>
      <c r="C62" s="50" t="s">
        <v>162</v>
      </c>
      <c r="D62" s="51">
        <f t="shared" si="17"/>
        <v>1050</v>
      </c>
      <c r="E62" s="51">
        <v>938</v>
      </c>
      <c r="F62" s="51">
        <v>112</v>
      </c>
      <c r="G62" s="51">
        <f t="shared" si="9"/>
        <v>1050</v>
      </c>
      <c r="H62" s="51">
        <f t="shared" si="10"/>
        <v>938</v>
      </c>
      <c r="I62" s="51">
        <f t="shared" si="11"/>
        <v>0</v>
      </c>
      <c r="J62" s="51">
        <v>0</v>
      </c>
      <c r="K62" s="51">
        <v>0</v>
      </c>
      <c r="L62" s="51">
        <v>0</v>
      </c>
      <c r="M62" s="51">
        <f t="shared" si="12"/>
        <v>615</v>
      </c>
      <c r="N62" s="51">
        <v>0</v>
      </c>
      <c r="O62" s="51">
        <v>615</v>
      </c>
      <c r="P62" s="51">
        <v>0</v>
      </c>
      <c r="Q62" s="51">
        <f t="shared" si="13"/>
        <v>323</v>
      </c>
      <c r="R62" s="51">
        <v>0</v>
      </c>
      <c r="S62" s="51">
        <v>323</v>
      </c>
      <c r="T62" s="51">
        <v>0</v>
      </c>
      <c r="U62" s="51">
        <f t="shared" si="14"/>
        <v>0</v>
      </c>
      <c r="V62" s="51">
        <v>0</v>
      </c>
      <c r="W62" s="51">
        <v>0</v>
      </c>
      <c r="X62" s="51">
        <v>0</v>
      </c>
      <c r="Y62" s="51">
        <f t="shared" si="15"/>
        <v>0</v>
      </c>
      <c r="Z62" s="51">
        <v>0</v>
      </c>
      <c r="AA62" s="51">
        <v>0</v>
      </c>
      <c r="AB62" s="51">
        <v>0</v>
      </c>
      <c r="AC62" s="51">
        <f t="shared" si="16"/>
        <v>0</v>
      </c>
      <c r="AD62" s="51">
        <v>0</v>
      </c>
      <c r="AE62" s="51">
        <v>0</v>
      </c>
      <c r="AF62" s="51">
        <v>0</v>
      </c>
      <c r="AG62" s="51">
        <v>112</v>
      </c>
      <c r="AH62" s="51">
        <v>0</v>
      </c>
    </row>
    <row r="63" spans="1:34" ht="13.5">
      <c r="A63" s="26" t="s">
        <v>196</v>
      </c>
      <c r="B63" s="49" t="s">
        <v>163</v>
      </c>
      <c r="C63" s="50" t="s">
        <v>164</v>
      </c>
      <c r="D63" s="51">
        <f t="shared" si="17"/>
        <v>953</v>
      </c>
      <c r="E63" s="51">
        <v>851</v>
      </c>
      <c r="F63" s="51">
        <v>102</v>
      </c>
      <c r="G63" s="51">
        <f t="shared" si="9"/>
        <v>953</v>
      </c>
      <c r="H63" s="51">
        <f t="shared" si="10"/>
        <v>851</v>
      </c>
      <c r="I63" s="51">
        <f t="shared" si="11"/>
        <v>0</v>
      </c>
      <c r="J63" s="51">
        <v>0</v>
      </c>
      <c r="K63" s="51">
        <v>0</v>
      </c>
      <c r="L63" s="51">
        <v>0</v>
      </c>
      <c r="M63" s="51">
        <f t="shared" si="12"/>
        <v>556</v>
      </c>
      <c r="N63" s="51">
        <v>0</v>
      </c>
      <c r="O63" s="51">
        <v>556</v>
      </c>
      <c r="P63" s="51">
        <v>0</v>
      </c>
      <c r="Q63" s="51">
        <f t="shared" si="13"/>
        <v>295</v>
      </c>
      <c r="R63" s="51">
        <v>0</v>
      </c>
      <c r="S63" s="51">
        <v>295</v>
      </c>
      <c r="T63" s="51">
        <v>0</v>
      </c>
      <c r="U63" s="51">
        <f t="shared" si="14"/>
        <v>0</v>
      </c>
      <c r="V63" s="51">
        <v>0</v>
      </c>
      <c r="W63" s="51">
        <v>0</v>
      </c>
      <c r="X63" s="51">
        <v>0</v>
      </c>
      <c r="Y63" s="51">
        <f t="shared" si="15"/>
        <v>0</v>
      </c>
      <c r="Z63" s="51">
        <v>0</v>
      </c>
      <c r="AA63" s="51">
        <v>0</v>
      </c>
      <c r="AB63" s="51">
        <v>0</v>
      </c>
      <c r="AC63" s="51">
        <f t="shared" si="16"/>
        <v>0</v>
      </c>
      <c r="AD63" s="51">
        <v>0</v>
      </c>
      <c r="AE63" s="51">
        <v>0</v>
      </c>
      <c r="AF63" s="51">
        <v>0</v>
      </c>
      <c r="AG63" s="51">
        <v>102</v>
      </c>
      <c r="AH63" s="51">
        <v>0</v>
      </c>
    </row>
    <row r="64" spans="1:34" ht="13.5">
      <c r="A64" s="26" t="s">
        <v>196</v>
      </c>
      <c r="B64" s="49" t="s">
        <v>165</v>
      </c>
      <c r="C64" s="50" t="s">
        <v>166</v>
      </c>
      <c r="D64" s="51">
        <f t="shared" si="17"/>
        <v>3129</v>
      </c>
      <c r="E64" s="51">
        <v>2851</v>
      </c>
      <c r="F64" s="51">
        <v>278</v>
      </c>
      <c r="G64" s="51">
        <f t="shared" si="9"/>
        <v>3129</v>
      </c>
      <c r="H64" s="51">
        <f t="shared" si="10"/>
        <v>2877</v>
      </c>
      <c r="I64" s="51">
        <f t="shared" si="11"/>
        <v>0</v>
      </c>
      <c r="J64" s="51">
        <v>0</v>
      </c>
      <c r="K64" s="51">
        <v>0</v>
      </c>
      <c r="L64" s="51">
        <v>0</v>
      </c>
      <c r="M64" s="51">
        <f t="shared" si="12"/>
        <v>2157</v>
      </c>
      <c r="N64" s="51">
        <v>0</v>
      </c>
      <c r="O64" s="51">
        <v>1879</v>
      </c>
      <c r="P64" s="51">
        <v>278</v>
      </c>
      <c r="Q64" s="51">
        <f t="shared" si="13"/>
        <v>94</v>
      </c>
      <c r="R64" s="51">
        <v>0</v>
      </c>
      <c r="S64" s="51">
        <v>94</v>
      </c>
      <c r="T64" s="51">
        <v>0</v>
      </c>
      <c r="U64" s="51">
        <f t="shared" si="14"/>
        <v>624</v>
      </c>
      <c r="V64" s="51">
        <v>0</v>
      </c>
      <c r="W64" s="51">
        <v>624</v>
      </c>
      <c r="X64" s="51">
        <v>0</v>
      </c>
      <c r="Y64" s="51">
        <f t="shared" si="15"/>
        <v>2</v>
      </c>
      <c r="Z64" s="51">
        <v>0</v>
      </c>
      <c r="AA64" s="51">
        <v>2</v>
      </c>
      <c r="AB64" s="51">
        <v>0</v>
      </c>
      <c r="AC64" s="51">
        <f t="shared" si="16"/>
        <v>0</v>
      </c>
      <c r="AD64" s="51">
        <v>0</v>
      </c>
      <c r="AE64" s="51">
        <v>0</v>
      </c>
      <c r="AF64" s="51">
        <v>0</v>
      </c>
      <c r="AG64" s="51">
        <v>252</v>
      </c>
      <c r="AH64" s="51">
        <v>202</v>
      </c>
    </row>
    <row r="65" spans="1:34" ht="13.5">
      <c r="A65" s="26" t="s">
        <v>196</v>
      </c>
      <c r="B65" s="49" t="s">
        <v>167</v>
      </c>
      <c r="C65" s="50" t="s">
        <v>168</v>
      </c>
      <c r="D65" s="51">
        <f t="shared" si="17"/>
        <v>1987</v>
      </c>
      <c r="E65" s="51">
        <v>1526</v>
      </c>
      <c r="F65" s="51">
        <v>461</v>
      </c>
      <c r="G65" s="51">
        <f t="shared" si="9"/>
        <v>1987</v>
      </c>
      <c r="H65" s="51">
        <f t="shared" si="10"/>
        <v>1881</v>
      </c>
      <c r="I65" s="51">
        <f t="shared" si="11"/>
        <v>0</v>
      </c>
      <c r="J65" s="51">
        <v>0</v>
      </c>
      <c r="K65" s="51">
        <v>0</v>
      </c>
      <c r="L65" s="51">
        <v>0</v>
      </c>
      <c r="M65" s="51">
        <f t="shared" si="12"/>
        <v>1325</v>
      </c>
      <c r="N65" s="51">
        <v>0</v>
      </c>
      <c r="O65" s="51">
        <v>1325</v>
      </c>
      <c r="P65" s="51">
        <v>0</v>
      </c>
      <c r="Q65" s="51">
        <f t="shared" si="13"/>
        <v>23</v>
      </c>
      <c r="R65" s="51">
        <v>0</v>
      </c>
      <c r="S65" s="51">
        <v>23</v>
      </c>
      <c r="T65" s="51">
        <v>0</v>
      </c>
      <c r="U65" s="51">
        <f t="shared" si="14"/>
        <v>532</v>
      </c>
      <c r="V65" s="51">
        <v>0</v>
      </c>
      <c r="W65" s="51">
        <v>532</v>
      </c>
      <c r="X65" s="51">
        <v>0</v>
      </c>
      <c r="Y65" s="51">
        <f t="shared" si="15"/>
        <v>1</v>
      </c>
      <c r="Z65" s="51">
        <v>0</v>
      </c>
      <c r="AA65" s="51">
        <v>1</v>
      </c>
      <c r="AB65" s="51">
        <v>0</v>
      </c>
      <c r="AC65" s="51">
        <f t="shared" si="16"/>
        <v>0</v>
      </c>
      <c r="AD65" s="51">
        <v>0</v>
      </c>
      <c r="AE65" s="51">
        <v>0</v>
      </c>
      <c r="AF65" s="51">
        <v>0</v>
      </c>
      <c r="AG65" s="51">
        <v>106</v>
      </c>
      <c r="AH65" s="51">
        <v>0</v>
      </c>
    </row>
    <row r="66" spans="1:34" ht="13.5">
      <c r="A66" s="26" t="s">
        <v>196</v>
      </c>
      <c r="B66" s="49" t="s">
        <v>169</v>
      </c>
      <c r="C66" s="50" t="s">
        <v>170</v>
      </c>
      <c r="D66" s="51">
        <f t="shared" si="17"/>
        <v>527</v>
      </c>
      <c r="E66" s="51">
        <v>332</v>
      </c>
      <c r="F66" s="51">
        <v>195</v>
      </c>
      <c r="G66" s="51">
        <f t="shared" si="9"/>
        <v>527</v>
      </c>
      <c r="H66" s="51">
        <f t="shared" si="10"/>
        <v>462</v>
      </c>
      <c r="I66" s="51">
        <f t="shared" si="11"/>
        <v>0</v>
      </c>
      <c r="J66" s="51">
        <v>0</v>
      </c>
      <c r="K66" s="51">
        <v>0</v>
      </c>
      <c r="L66" s="51">
        <v>0</v>
      </c>
      <c r="M66" s="51">
        <f t="shared" si="12"/>
        <v>327</v>
      </c>
      <c r="N66" s="51">
        <v>0</v>
      </c>
      <c r="O66" s="51">
        <v>153</v>
      </c>
      <c r="P66" s="51">
        <v>174</v>
      </c>
      <c r="Q66" s="51">
        <f t="shared" si="13"/>
        <v>0</v>
      </c>
      <c r="R66" s="51">
        <v>0</v>
      </c>
      <c r="S66" s="51">
        <v>0</v>
      </c>
      <c r="T66" s="51">
        <v>0</v>
      </c>
      <c r="U66" s="51">
        <f t="shared" si="14"/>
        <v>135</v>
      </c>
      <c r="V66" s="51">
        <v>0</v>
      </c>
      <c r="W66" s="51">
        <v>135</v>
      </c>
      <c r="X66" s="51">
        <v>0</v>
      </c>
      <c r="Y66" s="51">
        <f t="shared" si="15"/>
        <v>0</v>
      </c>
      <c r="Z66" s="51">
        <v>0</v>
      </c>
      <c r="AA66" s="51">
        <v>0</v>
      </c>
      <c r="AB66" s="51">
        <v>0</v>
      </c>
      <c r="AC66" s="51">
        <f t="shared" si="16"/>
        <v>0</v>
      </c>
      <c r="AD66" s="51">
        <v>0</v>
      </c>
      <c r="AE66" s="51">
        <v>0</v>
      </c>
      <c r="AF66" s="51">
        <v>0</v>
      </c>
      <c r="AG66" s="51">
        <v>65</v>
      </c>
      <c r="AH66" s="51">
        <v>0</v>
      </c>
    </row>
    <row r="67" spans="1:34" ht="13.5">
      <c r="A67" s="26" t="s">
        <v>196</v>
      </c>
      <c r="B67" s="49" t="s">
        <v>171</v>
      </c>
      <c r="C67" s="50" t="s">
        <v>172</v>
      </c>
      <c r="D67" s="51">
        <f t="shared" si="17"/>
        <v>5199</v>
      </c>
      <c r="E67" s="51">
        <v>5199</v>
      </c>
      <c r="F67" s="51">
        <v>0</v>
      </c>
      <c r="G67" s="51">
        <f t="shared" si="9"/>
        <v>5199</v>
      </c>
      <c r="H67" s="51">
        <f t="shared" si="10"/>
        <v>5199</v>
      </c>
      <c r="I67" s="51">
        <f t="shared" si="11"/>
        <v>0</v>
      </c>
      <c r="J67" s="51">
        <v>0</v>
      </c>
      <c r="K67" s="51">
        <v>0</v>
      </c>
      <c r="L67" s="51">
        <v>0</v>
      </c>
      <c r="M67" s="51">
        <f t="shared" si="12"/>
        <v>3284</v>
      </c>
      <c r="N67" s="51">
        <v>0</v>
      </c>
      <c r="O67" s="51">
        <v>3284</v>
      </c>
      <c r="P67" s="51">
        <v>0</v>
      </c>
      <c r="Q67" s="51">
        <f t="shared" si="13"/>
        <v>121</v>
      </c>
      <c r="R67" s="51">
        <v>0</v>
      </c>
      <c r="S67" s="51">
        <v>121</v>
      </c>
      <c r="T67" s="51">
        <v>0</v>
      </c>
      <c r="U67" s="51">
        <f t="shared" si="14"/>
        <v>1611</v>
      </c>
      <c r="V67" s="51">
        <v>0</v>
      </c>
      <c r="W67" s="51">
        <v>1611</v>
      </c>
      <c r="X67" s="51">
        <v>0</v>
      </c>
      <c r="Y67" s="51">
        <f t="shared" si="15"/>
        <v>41</v>
      </c>
      <c r="Z67" s="51">
        <v>0</v>
      </c>
      <c r="AA67" s="51">
        <v>41</v>
      </c>
      <c r="AB67" s="51">
        <v>0</v>
      </c>
      <c r="AC67" s="51">
        <f t="shared" si="16"/>
        <v>142</v>
      </c>
      <c r="AD67" s="51">
        <v>0</v>
      </c>
      <c r="AE67" s="51">
        <v>142</v>
      </c>
      <c r="AF67" s="51">
        <v>0</v>
      </c>
      <c r="AG67" s="51">
        <v>0</v>
      </c>
      <c r="AH67" s="51">
        <v>0</v>
      </c>
    </row>
    <row r="68" spans="1:34" ht="13.5">
      <c r="A68" s="26" t="s">
        <v>196</v>
      </c>
      <c r="B68" s="49" t="s">
        <v>173</v>
      </c>
      <c r="C68" s="50" t="s">
        <v>174</v>
      </c>
      <c r="D68" s="51">
        <f t="shared" si="17"/>
        <v>1362</v>
      </c>
      <c r="E68" s="51">
        <v>921</v>
      </c>
      <c r="F68" s="51">
        <v>441</v>
      </c>
      <c r="G68" s="51">
        <f t="shared" si="9"/>
        <v>1362</v>
      </c>
      <c r="H68" s="51">
        <f t="shared" si="10"/>
        <v>1297</v>
      </c>
      <c r="I68" s="51">
        <f t="shared" si="11"/>
        <v>0</v>
      </c>
      <c r="J68" s="51">
        <v>0</v>
      </c>
      <c r="K68" s="51">
        <v>0</v>
      </c>
      <c r="L68" s="51">
        <v>0</v>
      </c>
      <c r="M68" s="51">
        <f t="shared" si="12"/>
        <v>931</v>
      </c>
      <c r="N68" s="51">
        <v>0</v>
      </c>
      <c r="O68" s="51">
        <v>555</v>
      </c>
      <c r="P68" s="51">
        <v>376</v>
      </c>
      <c r="Q68" s="51">
        <f t="shared" si="13"/>
        <v>150</v>
      </c>
      <c r="R68" s="51">
        <v>0</v>
      </c>
      <c r="S68" s="51">
        <v>150</v>
      </c>
      <c r="T68" s="51">
        <v>0</v>
      </c>
      <c r="U68" s="51">
        <f t="shared" si="14"/>
        <v>197</v>
      </c>
      <c r="V68" s="51">
        <v>0</v>
      </c>
      <c r="W68" s="51">
        <v>197</v>
      </c>
      <c r="X68" s="51">
        <v>0</v>
      </c>
      <c r="Y68" s="51">
        <f t="shared" si="15"/>
        <v>0</v>
      </c>
      <c r="Z68" s="51">
        <v>0</v>
      </c>
      <c r="AA68" s="51">
        <v>0</v>
      </c>
      <c r="AB68" s="51">
        <v>0</v>
      </c>
      <c r="AC68" s="51">
        <f t="shared" si="16"/>
        <v>19</v>
      </c>
      <c r="AD68" s="51">
        <v>0</v>
      </c>
      <c r="AE68" s="51">
        <v>19</v>
      </c>
      <c r="AF68" s="51">
        <v>0</v>
      </c>
      <c r="AG68" s="51">
        <v>65</v>
      </c>
      <c r="AH68" s="51">
        <v>0</v>
      </c>
    </row>
    <row r="69" spans="1:34" ht="13.5">
      <c r="A69" s="26" t="s">
        <v>196</v>
      </c>
      <c r="B69" s="49" t="s">
        <v>175</v>
      </c>
      <c r="C69" s="50" t="s">
        <v>176</v>
      </c>
      <c r="D69" s="51">
        <f t="shared" si="17"/>
        <v>1119</v>
      </c>
      <c r="E69" s="51">
        <v>659</v>
      </c>
      <c r="F69" s="51">
        <v>460</v>
      </c>
      <c r="G69" s="51">
        <f t="shared" si="9"/>
        <v>1119</v>
      </c>
      <c r="H69" s="51">
        <f t="shared" si="10"/>
        <v>1089</v>
      </c>
      <c r="I69" s="51">
        <f t="shared" si="11"/>
        <v>0</v>
      </c>
      <c r="J69" s="51">
        <v>0</v>
      </c>
      <c r="K69" s="51">
        <v>0</v>
      </c>
      <c r="L69" s="51">
        <v>0</v>
      </c>
      <c r="M69" s="51">
        <f t="shared" si="12"/>
        <v>889</v>
      </c>
      <c r="N69" s="51">
        <v>0</v>
      </c>
      <c r="O69" s="51">
        <v>558</v>
      </c>
      <c r="P69" s="51">
        <v>331</v>
      </c>
      <c r="Q69" s="51">
        <f t="shared" si="13"/>
        <v>0</v>
      </c>
      <c r="R69" s="51">
        <v>0</v>
      </c>
      <c r="S69" s="51">
        <v>0</v>
      </c>
      <c r="T69" s="51">
        <v>0</v>
      </c>
      <c r="U69" s="51">
        <f t="shared" si="14"/>
        <v>178</v>
      </c>
      <c r="V69" s="51">
        <v>0</v>
      </c>
      <c r="W69" s="51">
        <v>178</v>
      </c>
      <c r="X69" s="51">
        <v>0</v>
      </c>
      <c r="Y69" s="51">
        <f t="shared" si="15"/>
        <v>0</v>
      </c>
      <c r="Z69" s="51">
        <v>0</v>
      </c>
      <c r="AA69" s="51">
        <v>0</v>
      </c>
      <c r="AB69" s="51">
        <v>0</v>
      </c>
      <c r="AC69" s="51">
        <f t="shared" si="16"/>
        <v>22</v>
      </c>
      <c r="AD69" s="51">
        <v>0</v>
      </c>
      <c r="AE69" s="51">
        <v>22</v>
      </c>
      <c r="AF69" s="51">
        <v>0</v>
      </c>
      <c r="AG69" s="51">
        <v>30</v>
      </c>
      <c r="AH69" s="51">
        <v>0</v>
      </c>
    </row>
    <row r="70" spans="1:34" ht="13.5">
      <c r="A70" s="26" t="s">
        <v>196</v>
      </c>
      <c r="B70" s="49" t="s">
        <v>177</v>
      </c>
      <c r="C70" s="50" t="s">
        <v>178</v>
      </c>
      <c r="D70" s="51">
        <f t="shared" si="17"/>
        <v>291</v>
      </c>
      <c r="E70" s="51">
        <v>252</v>
      </c>
      <c r="F70" s="51">
        <v>39</v>
      </c>
      <c r="G70" s="51">
        <f t="shared" si="9"/>
        <v>291</v>
      </c>
      <c r="H70" s="51">
        <f t="shared" si="10"/>
        <v>283</v>
      </c>
      <c r="I70" s="51">
        <f t="shared" si="11"/>
        <v>0</v>
      </c>
      <c r="J70" s="51">
        <v>0</v>
      </c>
      <c r="K70" s="51">
        <v>0</v>
      </c>
      <c r="L70" s="51">
        <v>0</v>
      </c>
      <c r="M70" s="51">
        <f t="shared" si="12"/>
        <v>119</v>
      </c>
      <c r="N70" s="51">
        <v>0</v>
      </c>
      <c r="O70" s="51">
        <v>119</v>
      </c>
      <c r="P70" s="51">
        <v>0</v>
      </c>
      <c r="Q70" s="51">
        <f t="shared" si="13"/>
        <v>79</v>
      </c>
      <c r="R70" s="51">
        <v>0</v>
      </c>
      <c r="S70" s="51">
        <v>79</v>
      </c>
      <c r="T70" s="51">
        <v>0</v>
      </c>
      <c r="U70" s="51">
        <f t="shared" si="14"/>
        <v>77</v>
      </c>
      <c r="V70" s="51">
        <v>77</v>
      </c>
      <c r="W70" s="51">
        <v>0</v>
      </c>
      <c r="X70" s="51">
        <v>0</v>
      </c>
      <c r="Y70" s="51">
        <f t="shared" si="15"/>
        <v>0</v>
      </c>
      <c r="Z70" s="51">
        <v>0</v>
      </c>
      <c r="AA70" s="51">
        <v>0</v>
      </c>
      <c r="AB70" s="51">
        <v>0</v>
      </c>
      <c r="AC70" s="51">
        <f t="shared" si="16"/>
        <v>8</v>
      </c>
      <c r="AD70" s="51">
        <v>0</v>
      </c>
      <c r="AE70" s="51">
        <v>8</v>
      </c>
      <c r="AF70" s="51">
        <v>0</v>
      </c>
      <c r="AG70" s="51">
        <v>8</v>
      </c>
      <c r="AH70" s="51">
        <v>0</v>
      </c>
    </row>
    <row r="71" spans="1:34" ht="13.5">
      <c r="A71" s="26" t="s">
        <v>196</v>
      </c>
      <c r="B71" s="49" t="s">
        <v>179</v>
      </c>
      <c r="C71" s="50" t="s">
        <v>180</v>
      </c>
      <c r="D71" s="51">
        <f aca="true" t="shared" si="18" ref="D71:D92">E71+F71</f>
        <v>781</v>
      </c>
      <c r="E71" s="51">
        <v>745</v>
      </c>
      <c r="F71" s="51">
        <v>36</v>
      </c>
      <c r="G71" s="51">
        <f t="shared" si="9"/>
        <v>781</v>
      </c>
      <c r="H71" s="51">
        <f t="shared" si="10"/>
        <v>745</v>
      </c>
      <c r="I71" s="51">
        <f t="shared" si="11"/>
        <v>0</v>
      </c>
      <c r="J71" s="51">
        <v>0</v>
      </c>
      <c r="K71" s="51">
        <v>0</v>
      </c>
      <c r="L71" s="51">
        <v>0</v>
      </c>
      <c r="M71" s="51">
        <f t="shared" si="12"/>
        <v>489</v>
      </c>
      <c r="N71" s="51">
        <v>0</v>
      </c>
      <c r="O71" s="51">
        <v>489</v>
      </c>
      <c r="P71" s="51">
        <v>0</v>
      </c>
      <c r="Q71" s="51">
        <f t="shared" si="13"/>
        <v>112</v>
      </c>
      <c r="R71" s="51">
        <v>0</v>
      </c>
      <c r="S71" s="51">
        <v>112</v>
      </c>
      <c r="T71" s="51">
        <v>0</v>
      </c>
      <c r="U71" s="51">
        <f t="shared" si="14"/>
        <v>123</v>
      </c>
      <c r="V71" s="51">
        <v>0</v>
      </c>
      <c r="W71" s="51">
        <v>123</v>
      </c>
      <c r="X71" s="51">
        <v>0</v>
      </c>
      <c r="Y71" s="51">
        <f t="shared" si="15"/>
        <v>2</v>
      </c>
      <c r="Z71" s="51">
        <v>0</v>
      </c>
      <c r="AA71" s="51">
        <v>2</v>
      </c>
      <c r="AB71" s="51">
        <v>0</v>
      </c>
      <c r="AC71" s="51">
        <f t="shared" si="16"/>
        <v>19</v>
      </c>
      <c r="AD71" s="51">
        <v>0</v>
      </c>
      <c r="AE71" s="51">
        <v>19</v>
      </c>
      <c r="AF71" s="51">
        <v>0</v>
      </c>
      <c r="AG71" s="51">
        <v>36</v>
      </c>
      <c r="AH71" s="51">
        <v>0</v>
      </c>
    </row>
    <row r="72" spans="1:34" ht="13.5">
      <c r="A72" s="26" t="s">
        <v>196</v>
      </c>
      <c r="B72" s="49" t="s">
        <v>181</v>
      </c>
      <c r="C72" s="50" t="s">
        <v>182</v>
      </c>
      <c r="D72" s="51">
        <f t="shared" si="18"/>
        <v>3995</v>
      </c>
      <c r="E72" s="51">
        <v>3871</v>
      </c>
      <c r="F72" s="51">
        <v>124</v>
      </c>
      <c r="G72" s="51">
        <f t="shared" si="9"/>
        <v>3995</v>
      </c>
      <c r="H72" s="51">
        <f t="shared" si="10"/>
        <v>3871</v>
      </c>
      <c r="I72" s="51">
        <f t="shared" si="11"/>
        <v>0</v>
      </c>
      <c r="J72" s="51">
        <v>0</v>
      </c>
      <c r="K72" s="51">
        <v>0</v>
      </c>
      <c r="L72" s="51">
        <v>0</v>
      </c>
      <c r="M72" s="51">
        <f t="shared" si="12"/>
        <v>2338</v>
      </c>
      <c r="N72" s="51">
        <v>0</v>
      </c>
      <c r="O72" s="51">
        <v>2338</v>
      </c>
      <c r="P72" s="51">
        <v>0</v>
      </c>
      <c r="Q72" s="51">
        <f t="shared" si="13"/>
        <v>492</v>
      </c>
      <c r="R72" s="51">
        <v>0</v>
      </c>
      <c r="S72" s="51">
        <v>492</v>
      </c>
      <c r="T72" s="51">
        <v>0</v>
      </c>
      <c r="U72" s="51">
        <f t="shared" si="14"/>
        <v>1041</v>
      </c>
      <c r="V72" s="51">
        <v>0</v>
      </c>
      <c r="W72" s="51">
        <v>1041</v>
      </c>
      <c r="X72" s="51">
        <v>0</v>
      </c>
      <c r="Y72" s="51">
        <f t="shared" si="15"/>
        <v>0</v>
      </c>
      <c r="Z72" s="51">
        <v>0</v>
      </c>
      <c r="AA72" s="51">
        <v>0</v>
      </c>
      <c r="AB72" s="51">
        <v>0</v>
      </c>
      <c r="AC72" s="51">
        <f t="shared" si="16"/>
        <v>0</v>
      </c>
      <c r="AD72" s="51">
        <v>0</v>
      </c>
      <c r="AE72" s="51">
        <v>0</v>
      </c>
      <c r="AF72" s="51">
        <v>0</v>
      </c>
      <c r="AG72" s="51">
        <v>124</v>
      </c>
      <c r="AH72" s="51">
        <v>40</v>
      </c>
    </row>
    <row r="73" spans="1:34" ht="13.5">
      <c r="A73" s="26" t="s">
        <v>196</v>
      </c>
      <c r="B73" s="49" t="s">
        <v>183</v>
      </c>
      <c r="C73" s="50" t="s">
        <v>184</v>
      </c>
      <c r="D73" s="51">
        <f t="shared" si="18"/>
        <v>12558</v>
      </c>
      <c r="E73" s="51">
        <v>9589</v>
      </c>
      <c r="F73" s="51">
        <v>2969</v>
      </c>
      <c r="G73" s="51">
        <f t="shared" si="9"/>
        <v>12558</v>
      </c>
      <c r="H73" s="51">
        <f t="shared" si="10"/>
        <v>12421</v>
      </c>
      <c r="I73" s="51">
        <f t="shared" si="11"/>
        <v>0</v>
      </c>
      <c r="J73" s="51">
        <v>0</v>
      </c>
      <c r="K73" s="51">
        <v>0</v>
      </c>
      <c r="L73" s="51">
        <v>0</v>
      </c>
      <c r="M73" s="51">
        <f t="shared" si="12"/>
        <v>10097</v>
      </c>
      <c r="N73" s="51">
        <v>7128</v>
      </c>
      <c r="O73" s="51">
        <v>0</v>
      </c>
      <c r="P73" s="51">
        <v>2969</v>
      </c>
      <c r="Q73" s="51">
        <f t="shared" si="13"/>
        <v>538</v>
      </c>
      <c r="R73" s="51">
        <v>0</v>
      </c>
      <c r="S73" s="51">
        <v>538</v>
      </c>
      <c r="T73" s="51">
        <v>0</v>
      </c>
      <c r="U73" s="51">
        <f t="shared" si="14"/>
        <v>1643</v>
      </c>
      <c r="V73" s="51">
        <v>0</v>
      </c>
      <c r="W73" s="51">
        <v>1643</v>
      </c>
      <c r="X73" s="51">
        <v>0</v>
      </c>
      <c r="Y73" s="51">
        <f t="shared" si="15"/>
        <v>0</v>
      </c>
      <c r="Z73" s="51">
        <v>0</v>
      </c>
      <c r="AA73" s="51">
        <v>0</v>
      </c>
      <c r="AB73" s="51">
        <v>0</v>
      </c>
      <c r="AC73" s="51">
        <f t="shared" si="16"/>
        <v>143</v>
      </c>
      <c r="AD73" s="51">
        <v>143</v>
      </c>
      <c r="AE73" s="51">
        <v>0</v>
      </c>
      <c r="AF73" s="51">
        <v>0</v>
      </c>
      <c r="AG73" s="51">
        <v>137</v>
      </c>
      <c r="AH73" s="51">
        <v>2</v>
      </c>
    </row>
    <row r="74" spans="1:34" ht="13.5">
      <c r="A74" s="26" t="s">
        <v>196</v>
      </c>
      <c r="B74" s="49" t="s">
        <v>185</v>
      </c>
      <c r="C74" s="50" t="s">
        <v>186</v>
      </c>
      <c r="D74" s="51">
        <f t="shared" si="18"/>
        <v>5776</v>
      </c>
      <c r="E74" s="51">
        <v>4711</v>
      </c>
      <c r="F74" s="51">
        <v>1065</v>
      </c>
      <c r="G74" s="51">
        <f t="shared" si="9"/>
        <v>5776</v>
      </c>
      <c r="H74" s="51">
        <f t="shared" si="10"/>
        <v>4356</v>
      </c>
      <c r="I74" s="51">
        <f t="shared" si="11"/>
        <v>0</v>
      </c>
      <c r="J74" s="51">
        <v>0</v>
      </c>
      <c r="K74" s="51">
        <v>0</v>
      </c>
      <c r="L74" s="51">
        <v>0</v>
      </c>
      <c r="M74" s="51">
        <f t="shared" si="12"/>
        <v>3646</v>
      </c>
      <c r="N74" s="51">
        <v>3646</v>
      </c>
      <c r="O74" s="51">
        <v>0</v>
      </c>
      <c r="P74" s="51">
        <v>0</v>
      </c>
      <c r="Q74" s="51">
        <f t="shared" si="13"/>
        <v>1</v>
      </c>
      <c r="R74" s="51">
        <v>1</v>
      </c>
      <c r="S74" s="51">
        <v>0</v>
      </c>
      <c r="T74" s="51">
        <v>0</v>
      </c>
      <c r="U74" s="51">
        <f t="shared" si="14"/>
        <v>574</v>
      </c>
      <c r="V74" s="51">
        <v>574</v>
      </c>
      <c r="W74" s="51">
        <v>0</v>
      </c>
      <c r="X74" s="51">
        <v>0</v>
      </c>
      <c r="Y74" s="51">
        <f t="shared" si="15"/>
        <v>0</v>
      </c>
      <c r="Z74" s="51">
        <v>0</v>
      </c>
      <c r="AA74" s="51">
        <v>0</v>
      </c>
      <c r="AB74" s="51">
        <v>0</v>
      </c>
      <c r="AC74" s="51">
        <f t="shared" si="16"/>
        <v>135</v>
      </c>
      <c r="AD74" s="51">
        <v>135</v>
      </c>
      <c r="AE74" s="51">
        <v>0</v>
      </c>
      <c r="AF74" s="51">
        <v>0</v>
      </c>
      <c r="AG74" s="51">
        <v>1420</v>
      </c>
      <c r="AH74" s="51">
        <v>0</v>
      </c>
    </row>
    <row r="75" spans="1:34" ht="13.5">
      <c r="A75" s="26" t="s">
        <v>196</v>
      </c>
      <c r="B75" s="49" t="s">
        <v>228</v>
      </c>
      <c r="C75" s="50" t="s">
        <v>229</v>
      </c>
      <c r="D75" s="51">
        <f t="shared" si="18"/>
        <v>811</v>
      </c>
      <c r="E75" s="51">
        <v>782</v>
      </c>
      <c r="F75" s="51">
        <v>29</v>
      </c>
      <c r="G75" s="51">
        <f t="shared" si="9"/>
        <v>811</v>
      </c>
      <c r="H75" s="51">
        <f t="shared" si="10"/>
        <v>782</v>
      </c>
      <c r="I75" s="51">
        <f t="shared" si="11"/>
        <v>0</v>
      </c>
      <c r="J75" s="51">
        <v>0</v>
      </c>
      <c r="K75" s="51">
        <v>0</v>
      </c>
      <c r="L75" s="51">
        <v>0</v>
      </c>
      <c r="M75" s="51">
        <f t="shared" si="12"/>
        <v>528</v>
      </c>
      <c r="N75" s="51">
        <v>0</v>
      </c>
      <c r="O75" s="51">
        <v>528</v>
      </c>
      <c r="P75" s="51">
        <v>0</v>
      </c>
      <c r="Q75" s="51">
        <f t="shared" si="13"/>
        <v>17</v>
      </c>
      <c r="R75" s="51">
        <v>0</v>
      </c>
      <c r="S75" s="51">
        <v>17</v>
      </c>
      <c r="T75" s="51">
        <v>0</v>
      </c>
      <c r="U75" s="51">
        <f t="shared" si="14"/>
        <v>125</v>
      </c>
      <c r="V75" s="51">
        <v>0</v>
      </c>
      <c r="W75" s="51">
        <v>125</v>
      </c>
      <c r="X75" s="51">
        <v>0</v>
      </c>
      <c r="Y75" s="51">
        <f t="shared" si="15"/>
        <v>0</v>
      </c>
      <c r="Z75" s="51">
        <v>0</v>
      </c>
      <c r="AA75" s="51">
        <v>0</v>
      </c>
      <c r="AB75" s="51">
        <v>0</v>
      </c>
      <c r="AC75" s="51">
        <f t="shared" si="16"/>
        <v>112</v>
      </c>
      <c r="AD75" s="51">
        <v>0</v>
      </c>
      <c r="AE75" s="51">
        <v>112</v>
      </c>
      <c r="AF75" s="51">
        <v>0</v>
      </c>
      <c r="AG75" s="51">
        <v>29</v>
      </c>
      <c r="AH75" s="51">
        <v>230</v>
      </c>
    </row>
    <row r="76" spans="1:34" ht="13.5">
      <c r="A76" s="26" t="s">
        <v>196</v>
      </c>
      <c r="B76" s="49" t="s">
        <v>230</v>
      </c>
      <c r="C76" s="50" t="s">
        <v>231</v>
      </c>
      <c r="D76" s="51">
        <f t="shared" si="18"/>
        <v>320</v>
      </c>
      <c r="E76" s="51">
        <v>320</v>
      </c>
      <c r="F76" s="51">
        <v>0</v>
      </c>
      <c r="G76" s="51">
        <f t="shared" si="9"/>
        <v>320</v>
      </c>
      <c r="H76" s="51">
        <f t="shared" si="10"/>
        <v>320</v>
      </c>
      <c r="I76" s="51">
        <f t="shared" si="11"/>
        <v>0</v>
      </c>
      <c r="J76" s="51">
        <v>0</v>
      </c>
      <c r="K76" s="51">
        <v>0</v>
      </c>
      <c r="L76" s="51">
        <v>0</v>
      </c>
      <c r="M76" s="51">
        <f t="shared" si="12"/>
        <v>210</v>
      </c>
      <c r="N76" s="51">
        <v>0</v>
      </c>
      <c r="O76" s="51">
        <v>210</v>
      </c>
      <c r="P76" s="51">
        <v>0</v>
      </c>
      <c r="Q76" s="51">
        <f t="shared" si="13"/>
        <v>3</v>
      </c>
      <c r="R76" s="51">
        <v>0</v>
      </c>
      <c r="S76" s="51">
        <v>3</v>
      </c>
      <c r="T76" s="51">
        <v>0</v>
      </c>
      <c r="U76" s="51">
        <f t="shared" si="14"/>
        <v>58</v>
      </c>
      <c r="V76" s="51">
        <v>0</v>
      </c>
      <c r="W76" s="51">
        <v>58</v>
      </c>
      <c r="X76" s="51">
        <v>0</v>
      </c>
      <c r="Y76" s="51">
        <f t="shared" si="15"/>
        <v>0</v>
      </c>
      <c r="Z76" s="51">
        <v>0</v>
      </c>
      <c r="AA76" s="51">
        <v>0</v>
      </c>
      <c r="AB76" s="51">
        <v>0</v>
      </c>
      <c r="AC76" s="51">
        <f t="shared" si="16"/>
        <v>49</v>
      </c>
      <c r="AD76" s="51">
        <v>0</v>
      </c>
      <c r="AE76" s="51">
        <v>49</v>
      </c>
      <c r="AF76" s="51">
        <v>0</v>
      </c>
      <c r="AG76" s="51">
        <v>0</v>
      </c>
      <c r="AH76" s="51">
        <v>105</v>
      </c>
    </row>
    <row r="77" spans="1:34" ht="13.5">
      <c r="A77" s="26" t="s">
        <v>196</v>
      </c>
      <c r="B77" s="49" t="s">
        <v>232</v>
      </c>
      <c r="C77" s="50" t="s">
        <v>233</v>
      </c>
      <c r="D77" s="51">
        <f t="shared" si="18"/>
        <v>248</v>
      </c>
      <c r="E77" s="51">
        <v>248</v>
      </c>
      <c r="F77" s="51">
        <v>0</v>
      </c>
      <c r="G77" s="51">
        <f t="shared" si="9"/>
        <v>248</v>
      </c>
      <c r="H77" s="51">
        <f t="shared" si="10"/>
        <v>248</v>
      </c>
      <c r="I77" s="51">
        <f t="shared" si="11"/>
        <v>0</v>
      </c>
      <c r="J77" s="51">
        <v>0</v>
      </c>
      <c r="K77" s="51">
        <v>0</v>
      </c>
      <c r="L77" s="51">
        <v>0</v>
      </c>
      <c r="M77" s="51">
        <f t="shared" si="12"/>
        <v>158</v>
      </c>
      <c r="N77" s="51">
        <v>0</v>
      </c>
      <c r="O77" s="51">
        <v>158</v>
      </c>
      <c r="P77" s="51">
        <v>0</v>
      </c>
      <c r="Q77" s="51">
        <f t="shared" si="13"/>
        <v>16</v>
      </c>
      <c r="R77" s="51">
        <v>0</v>
      </c>
      <c r="S77" s="51">
        <v>16</v>
      </c>
      <c r="T77" s="51">
        <v>0</v>
      </c>
      <c r="U77" s="51">
        <f t="shared" si="14"/>
        <v>53</v>
      </c>
      <c r="V77" s="51">
        <v>0</v>
      </c>
      <c r="W77" s="51">
        <v>53</v>
      </c>
      <c r="X77" s="51">
        <v>0</v>
      </c>
      <c r="Y77" s="51">
        <f t="shared" si="15"/>
        <v>0</v>
      </c>
      <c r="Z77" s="51">
        <v>0</v>
      </c>
      <c r="AA77" s="51">
        <v>0</v>
      </c>
      <c r="AB77" s="51">
        <v>0</v>
      </c>
      <c r="AC77" s="51">
        <f t="shared" si="16"/>
        <v>21</v>
      </c>
      <c r="AD77" s="51">
        <v>0</v>
      </c>
      <c r="AE77" s="51">
        <v>21</v>
      </c>
      <c r="AF77" s="51">
        <v>0</v>
      </c>
      <c r="AG77" s="51">
        <v>0</v>
      </c>
      <c r="AH77" s="51">
        <v>817</v>
      </c>
    </row>
    <row r="78" spans="1:34" ht="13.5">
      <c r="A78" s="26" t="s">
        <v>196</v>
      </c>
      <c r="B78" s="49" t="s">
        <v>234</v>
      </c>
      <c r="C78" s="50" t="s">
        <v>195</v>
      </c>
      <c r="D78" s="51">
        <f t="shared" si="18"/>
        <v>925</v>
      </c>
      <c r="E78" s="51">
        <v>925</v>
      </c>
      <c r="F78" s="51">
        <v>0</v>
      </c>
      <c r="G78" s="51">
        <f t="shared" si="9"/>
        <v>925</v>
      </c>
      <c r="H78" s="51">
        <f t="shared" si="10"/>
        <v>925</v>
      </c>
      <c r="I78" s="51">
        <f t="shared" si="11"/>
        <v>0</v>
      </c>
      <c r="J78" s="51">
        <v>0</v>
      </c>
      <c r="K78" s="51">
        <v>0</v>
      </c>
      <c r="L78" s="51">
        <v>0</v>
      </c>
      <c r="M78" s="51">
        <f t="shared" si="12"/>
        <v>511</v>
      </c>
      <c r="N78" s="51">
        <v>0</v>
      </c>
      <c r="O78" s="51">
        <v>511</v>
      </c>
      <c r="P78" s="51">
        <v>0</v>
      </c>
      <c r="Q78" s="51">
        <f t="shared" si="13"/>
        <v>4</v>
      </c>
      <c r="R78" s="51">
        <v>0</v>
      </c>
      <c r="S78" s="51">
        <v>4</v>
      </c>
      <c r="T78" s="51">
        <v>0</v>
      </c>
      <c r="U78" s="51">
        <f t="shared" si="14"/>
        <v>212</v>
      </c>
      <c r="V78" s="51">
        <v>0</v>
      </c>
      <c r="W78" s="51">
        <v>212</v>
      </c>
      <c r="X78" s="51">
        <v>0</v>
      </c>
      <c r="Y78" s="51">
        <f t="shared" si="15"/>
        <v>0</v>
      </c>
      <c r="Z78" s="51">
        <v>0</v>
      </c>
      <c r="AA78" s="51">
        <v>0</v>
      </c>
      <c r="AB78" s="51">
        <v>0</v>
      </c>
      <c r="AC78" s="51">
        <f t="shared" si="16"/>
        <v>198</v>
      </c>
      <c r="AD78" s="51">
        <v>0</v>
      </c>
      <c r="AE78" s="51">
        <v>198</v>
      </c>
      <c r="AF78" s="51">
        <v>0</v>
      </c>
      <c r="AG78" s="51">
        <v>0</v>
      </c>
      <c r="AH78" s="51">
        <v>0</v>
      </c>
    </row>
    <row r="79" spans="1:34" ht="13.5">
      <c r="A79" s="26" t="s">
        <v>196</v>
      </c>
      <c r="B79" s="49" t="s">
        <v>235</v>
      </c>
      <c r="C79" s="50" t="s">
        <v>236</v>
      </c>
      <c r="D79" s="51">
        <f t="shared" si="18"/>
        <v>1450</v>
      </c>
      <c r="E79" s="51">
        <v>875</v>
      </c>
      <c r="F79" s="51">
        <v>575</v>
      </c>
      <c r="G79" s="51">
        <f t="shared" si="9"/>
        <v>1450</v>
      </c>
      <c r="H79" s="51">
        <f t="shared" si="10"/>
        <v>737</v>
      </c>
      <c r="I79" s="51">
        <f t="shared" si="11"/>
        <v>0</v>
      </c>
      <c r="J79" s="51">
        <v>0</v>
      </c>
      <c r="K79" s="51">
        <v>0</v>
      </c>
      <c r="L79" s="51">
        <v>0</v>
      </c>
      <c r="M79" s="51">
        <f t="shared" si="12"/>
        <v>585</v>
      </c>
      <c r="N79" s="51">
        <v>0</v>
      </c>
      <c r="O79" s="51">
        <v>585</v>
      </c>
      <c r="P79" s="51">
        <v>0</v>
      </c>
      <c r="Q79" s="51">
        <f t="shared" si="13"/>
        <v>0</v>
      </c>
      <c r="R79" s="51">
        <v>0</v>
      </c>
      <c r="S79" s="51">
        <v>0</v>
      </c>
      <c r="T79" s="51">
        <v>0</v>
      </c>
      <c r="U79" s="51">
        <f t="shared" si="14"/>
        <v>149</v>
      </c>
      <c r="V79" s="51">
        <v>0</v>
      </c>
      <c r="W79" s="51">
        <v>149</v>
      </c>
      <c r="X79" s="51">
        <v>0</v>
      </c>
      <c r="Y79" s="51">
        <f t="shared" si="15"/>
        <v>3</v>
      </c>
      <c r="Z79" s="51">
        <v>0</v>
      </c>
      <c r="AA79" s="51">
        <v>3</v>
      </c>
      <c r="AB79" s="51">
        <v>0</v>
      </c>
      <c r="AC79" s="51">
        <f t="shared" si="16"/>
        <v>0</v>
      </c>
      <c r="AD79" s="51">
        <v>0</v>
      </c>
      <c r="AE79" s="51">
        <v>0</v>
      </c>
      <c r="AF79" s="51">
        <v>0</v>
      </c>
      <c r="AG79" s="51">
        <v>713</v>
      </c>
      <c r="AH79" s="51">
        <v>721</v>
      </c>
    </row>
    <row r="80" spans="1:34" ht="13.5">
      <c r="A80" s="26" t="s">
        <v>196</v>
      </c>
      <c r="B80" s="49" t="s">
        <v>237</v>
      </c>
      <c r="C80" s="50" t="s">
        <v>238</v>
      </c>
      <c r="D80" s="51">
        <f t="shared" si="18"/>
        <v>290</v>
      </c>
      <c r="E80" s="51">
        <v>290</v>
      </c>
      <c r="F80" s="51">
        <v>0</v>
      </c>
      <c r="G80" s="51">
        <f t="shared" si="9"/>
        <v>290</v>
      </c>
      <c r="H80" s="51">
        <f t="shared" si="10"/>
        <v>290</v>
      </c>
      <c r="I80" s="51">
        <f t="shared" si="11"/>
        <v>0</v>
      </c>
      <c r="J80" s="51">
        <v>0</v>
      </c>
      <c r="K80" s="51">
        <v>0</v>
      </c>
      <c r="L80" s="51">
        <v>0</v>
      </c>
      <c r="M80" s="51">
        <f t="shared" si="12"/>
        <v>112</v>
      </c>
      <c r="N80" s="51">
        <v>0</v>
      </c>
      <c r="O80" s="51">
        <v>112</v>
      </c>
      <c r="P80" s="51">
        <v>0</v>
      </c>
      <c r="Q80" s="51">
        <f t="shared" si="13"/>
        <v>0</v>
      </c>
      <c r="R80" s="51">
        <v>0</v>
      </c>
      <c r="S80" s="51">
        <v>0</v>
      </c>
      <c r="T80" s="51">
        <v>0</v>
      </c>
      <c r="U80" s="51">
        <f t="shared" si="14"/>
        <v>106</v>
      </c>
      <c r="V80" s="51">
        <v>0</v>
      </c>
      <c r="W80" s="51">
        <v>106</v>
      </c>
      <c r="X80" s="51">
        <v>0</v>
      </c>
      <c r="Y80" s="51">
        <f t="shared" si="15"/>
        <v>0</v>
      </c>
      <c r="Z80" s="51">
        <v>0</v>
      </c>
      <c r="AA80" s="51">
        <v>0</v>
      </c>
      <c r="AB80" s="51">
        <v>0</v>
      </c>
      <c r="AC80" s="51">
        <f t="shared" si="16"/>
        <v>72</v>
      </c>
      <c r="AD80" s="51">
        <v>0</v>
      </c>
      <c r="AE80" s="51">
        <v>72</v>
      </c>
      <c r="AF80" s="51">
        <v>0</v>
      </c>
      <c r="AG80" s="51">
        <v>0</v>
      </c>
      <c r="AH80" s="51">
        <v>439</v>
      </c>
    </row>
    <row r="81" spans="1:34" ht="13.5">
      <c r="A81" s="26" t="s">
        <v>196</v>
      </c>
      <c r="B81" s="49" t="s">
        <v>239</v>
      </c>
      <c r="C81" s="50" t="s">
        <v>240</v>
      </c>
      <c r="D81" s="51">
        <f t="shared" si="18"/>
        <v>380</v>
      </c>
      <c r="E81" s="51">
        <v>380</v>
      </c>
      <c r="F81" s="51">
        <v>0</v>
      </c>
      <c r="G81" s="51">
        <f t="shared" si="9"/>
        <v>380</v>
      </c>
      <c r="H81" s="51">
        <f t="shared" si="10"/>
        <v>380</v>
      </c>
      <c r="I81" s="51">
        <f t="shared" si="11"/>
        <v>0</v>
      </c>
      <c r="J81" s="51">
        <v>0</v>
      </c>
      <c r="K81" s="51">
        <v>0</v>
      </c>
      <c r="L81" s="51">
        <v>0</v>
      </c>
      <c r="M81" s="51">
        <f t="shared" si="12"/>
        <v>161</v>
      </c>
      <c r="N81" s="51">
        <v>0</v>
      </c>
      <c r="O81" s="51">
        <v>161</v>
      </c>
      <c r="P81" s="51">
        <v>0</v>
      </c>
      <c r="Q81" s="51">
        <f t="shared" si="13"/>
        <v>0</v>
      </c>
      <c r="R81" s="51">
        <v>0</v>
      </c>
      <c r="S81" s="51">
        <v>0</v>
      </c>
      <c r="T81" s="51">
        <v>0</v>
      </c>
      <c r="U81" s="51">
        <f t="shared" si="14"/>
        <v>156</v>
      </c>
      <c r="V81" s="51">
        <v>0</v>
      </c>
      <c r="W81" s="51">
        <v>156</v>
      </c>
      <c r="X81" s="51">
        <v>0</v>
      </c>
      <c r="Y81" s="51">
        <f t="shared" si="15"/>
        <v>2</v>
      </c>
      <c r="Z81" s="51">
        <v>0</v>
      </c>
      <c r="AA81" s="51">
        <v>2</v>
      </c>
      <c r="AB81" s="51">
        <v>0</v>
      </c>
      <c r="AC81" s="51">
        <f t="shared" si="16"/>
        <v>61</v>
      </c>
      <c r="AD81" s="51">
        <v>0</v>
      </c>
      <c r="AE81" s="51">
        <v>61</v>
      </c>
      <c r="AF81" s="51">
        <v>0</v>
      </c>
      <c r="AG81" s="51">
        <v>0</v>
      </c>
      <c r="AH81" s="51">
        <v>59</v>
      </c>
    </row>
    <row r="82" spans="1:34" ht="13.5">
      <c r="A82" s="26" t="s">
        <v>196</v>
      </c>
      <c r="B82" s="49" t="s">
        <v>241</v>
      </c>
      <c r="C82" s="50" t="s">
        <v>242</v>
      </c>
      <c r="D82" s="51">
        <f t="shared" si="18"/>
        <v>460</v>
      </c>
      <c r="E82" s="51">
        <v>292</v>
      </c>
      <c r="F82" s="51">
        <v>168</v>
      </c>
      <c r="G82" s="51">
        <f t="shared" si="9"/>
        <v>460</v>
      </c>
      <c r="H82" s="51">
        <f t="shared" si="10"/>
        <v>451</v>
      </c>
      <c r="I82" s="51">
        <f t="shared" si="11"/>
        <v>0</v>
      </c>
      <c r="J82" s="51">
        <v>0</v>
      </c>
      <c r="K82" s="51">
        <v>0</v>
      </c>
      <c r="L82" s="51">
        <v>0</v>
      </c>
      <c r="M82" s="51">
        <f t="shared" si="12"/>
        <v>358</v>
      </c>
      <c r="N82" s="51">
        <v>0</v>
      </c>
      <c r="O82" s="51">
        <v>205</v>
      </c>
      <c r="P82" s="51">
        <v>153</v>
      </c>
      <c r="Q82" s="51">
        <f t="shared" si="13"/>
        <v>25</v>
      </c>
      <c r="R82" s="51">
        <v>0</v>
      </c>
      <c r="S82" s="51">
        <v>24</v>
      </c>
      <c r="T82" s="51">
        <v>1</v>
      </c>
      <c r="U82" s="51">
        <f t="shared" si="14"/>
        <v>53</v>
      </c>
      <c r="V82" s="51">
        <v>0</v>
      </c>
      <c r="W82" s="51">
        <v>47</v>
      </c>
      <c r="X82" s="51">
        <v>6</v>
      </c>
      <c r="Y82" s="51">
        <f t="shared" si="15"/>
        <v>3</v>
      </c>
      <c r="Z82" s="51">
        <v>0</v>
      </c>
      <c r="AA82" s="51">
        <v>3</v>
      </c>
      <c r="AB82" s="51">
        <v>0</v>
      </c>
      <c r="AC82" s="51">
        <f t="shared" si="16"/>
        <v>12</v>
      </c>
      <c r="AD82" s="51">
        <v>0</v>
      </c>
      <c r="AE82" s="51">
        <v>12</v>
      </c>
      <c r="AF82" s="51">
        <v>0</v>
      </c>
      <c r="AG82" s="51">
        <v>9</v>
      </c>
      <c r="AH82" s="51">
        <v>261</v>
      </c>
    </row>
    <row r="83" spans="1:34" ht="13.5">
      <c r="A83" s="26" t="s">
        <v>196</v>
      </c>
      <c r="B83" s="49" t="s">
        <v>243</v>
      </c>
      <c r="C83" s="50" t="s">
        <v>244</v>
      </c>
      <c r="D83" s="51">
        <f t="shared" si="18"/>
        <v>454</v>
      </c>
      <c r="E83" s="51">
        <v>317</v>
      </c>
      <c r="F83" s="51">
        <v>137</v>
      </c>
      <c r="G83" s="51">
        <f t="shared" si="9"/>
        <v>454</v>
      </c>
      <c r="H83" s="51">
        <f t="shared" si="10"/>
        <v>421</v>
      </c>
      <c r="I83" s="51">
        <f t="shared" si="11"/>
        <v>0</v>
      </c>
      <c r="J83" s="51">
        <v>0</v>
      </c>
      <c r="K83" s="51">
        <v>0</v>
      </c>
      <c r="L83" s="51">
        <v>0</v>
      </c>
      <c r="M83" s="51">
        <f t="shared" si="12"/>
        <v>319</v>
      </c>
      <c r="N83" s="51">
        <v>0</v>
      </c>
      <c r="O83" s="51">
        <v>216</v>
      </c>
      <c r="P83" s="51">
        <v>103</v>
      </c>
      <c r="Q83" s="51">
        <f t="shared" si="13"/>
        <v>25</v>
      </c>
      <c r="R83" s="51">
        <v>0</v>
      </c>
      <c r="S83" s="51">
        <v>25</v>
      </c>
      <c r="T83" s="51">
        <v>0</v>
      </c>
      <c r="U83" s="51">
        <f t="shared" si="14"/>
        <v>57</v>
      </c>
      <c r="V83" s="51">
        <v>0</v>
      </c>
      <c r="W83" s="51">
        <v>47</v>
      </c>
      <c r="X83" s="51">
        <v>10</v>
      </c>
      <c r="Y83" s="51">
        <f t="shared" si="15"/>
        <v>4</v>
      </c>
      <c r="Z83" s="51">
        <v>0</v>
      </c>
      <c r="AA83" s="51">
        <v>4</v>
      </c>
      <c r="AB83" s="51">
        <v>0</v>
      </c>
      <c r="AC83" s="51">
        <f t="shared" si="16"/>
        <v>16</v>
      </c>
      <c r="AD83" s="51">
        <v>0</v>
      </c>
      <c r="AE83" s="51">
        <v>16</v>
      </c>
      <c r="AF83" s="51">
        <v>0</v>
      </c>
      <c r="AG83" s="51">
        <v>33</v>
      </c>
      <c r="AH83" s="51">
        <v>300</v>
      </c>
    </row>
    <row r="84" spans="1:34" ht="13.5">
      <c r="A84" s="26" t="s">
        <v>196</v>
      </c>
      <c r="B84" s="49" t="s">
        <v>245</v>
      </c>
      <c r="C84" s="50" t="s">
        <v>246</v>
      </c>
      <c r="D84" s="51">
        <f t="shared" si="18"/>
        <v>305</v>
      </c>
      <c r="E84" s="51">
        <v>234</v>
      </c>
      <c r="F84" s="51">
        <v>71</v>
      </c>
      <c r="G84" s="51">
        <f t="shared" si="9"/>
        <v>305</v>
      </c>
      <c r="H84" s="51">
        <f t="shared" si="10"/>
        <v>236</v>
      </c>
      <c r="I84" s="51">
        <f t="shared" si="11"/>
        <v>0</v>
      </c>
      <c r="J84" s="51">
        <v>0</v>
      </c>
      <c r="K84" s="51">
        <v>0</v>
      </c>
      <c r="L84" s="51">
        <v>0</v>
      </c>
      <c r="M84" s="51">
        <f t="shared" si="12"/>
        <v>168</v>
      </c>
      <c r="N84" s="51">
        <v>0</v>
      </c>
      <c r="O84" s="51">
        <v>154</v>
      </c>
      <c r="P84" s="51">
        <v>14</v>
      </c>
      <c r="Q84" s="51">
        <f t="shared" si="13"/>
        <v>16</v>
      </c>
      <c r="R84" s="51">
        <v>0</v>
      </c>
      <c r="S84" s="51">
        <v>16</v>
      </c>
      <c r="T84" s="51">
        <v>0</v>
      </c>
      <c r="U84" s="51">
        <f t="shared" si="14"/>
        <v>38</v>
      </c>
      <c r="V84" s="51">
        <v>0</v>
      </c>
      <c r="W84" s="51">
        <v>38</v>
      </c>
      <c r="X84" s="51">
        <v>0</v>
      </c>
      <c r="Y84" s="51">
        <f t="shared" si="15"/>
        <v>4</v>
      </c>
      <c r="Z84" s="51">
        <v>0</v>
      </c>
      <c r="AA84" s="51">
        <v>4</v>
      </c>
      <c r="AB84" s="51">
        <v>0</v>
      </c>
      <c r="AC84" s="51">
        <f t="shared" si="16"/>
        <v>10</v>
      </c>
      <c r="AD84" s="51">
        <v>0</v>
      </c>
      <c r="AE84" s="51">
        <v>10</v>
      </c>
      <c r="AF84" s="51">
        <v>0</v>
      </c>
      <c r="AG84" s="51">
        <v>69</v>
      </c>
      <c r="AH84" s="51">
        <v>458</v>
      </c>
    </row>
    <row r="85" spans="1:34" ht="13.5">
      <c r="A85" s="26" t="s">
        <v>196</v>
      </c>
      <c r="B85" s="49" t="s">
        <v>247</v>
      </c>
      <c r="C85" s="50" t="s">
        <v>248</v>
      </c>
      <c r="D85" s="51">
        <f t="shared" si="18"/>
        <v>1092</v>
      </c>
      <c r="E85" s="51">
        <v>816</v>
      </c>
      <c r="F85" s="51">
        <v>276</v>
      </c>
      <c r="G85" s="51">
        <f t="shared" si="9"/>
        <v>1092</v>
      </c>
      <c r="H85" s="51">
        <f t="shared" si="10"/>
        <v>1022</v>
      </c>
      <c r="I85" s="51">
        <f t="shared" si="11"/>
        <v>0</v>
      </c>
      <c r="J85" s="51">
        <v>0</v>
      </c>
      <c r="K85" s="51">
        <v>0</v>
      </c>
      <c r="L85" s="51">
        <v>0</v>
      </c>
      <c r="M85" s="51">
        <f t="shared" si="12"/>
        <v>785</v>
      </c>
      <c r="N85" s="51">
        <v>0</v>
      </c>
      <c r="O85" s="51">
        <v>563</v>
      </c>
      <c r="P85" s="51">
        <v>222</v>
      </c>
      <c r="Q85" s="51">
        <f t="shared" si="13"/>
        <v>66</v>
      </c>
      <c r="R85" s="51">
        <v>0</v>
      </c>
      <c r="S85" s="51">
        <v>66</v>
      </c>
      <c r="T85" s="51">
        <v>0</v>
      </c>
      <c r="U85" s="51">
        <f t="shared" si="14"/>
        <v>117</v>
      </c>
      <c r="V85" s="51">
        <v>0</v>
      </c>
      <c r="W85" s="51">
        <v>112</v>
      </c>
      <c r="X85" s="51">
        <v>5</v>
      </c>
      <c r="Y85" s="51">
        <f t="shared" si="15"/>
        <v>20</v>
      </c>
      <c r="Z85" s="51">
        <v>0</v>
      </c>
      <c r="AA85" s="51">
        <v>20</v>
      </c>
      <c r="AB85" s="51">
        <v>0</v>
      </c>
      <c r="AC85" s="51">
        <f t="shared" si="16"/>
        <v>34</v>
      </c>
      <c r="AD85" s="51">
        <v>0</v>
      </c>
      <c r="AE85" s="51">
        <v>34</v>
      </c>
      <c r="AF85" s="51">
        <v>0</v>
      </c>
      <c r="AG85" s="51">
        <v>70</v>
      </c>
      <c r="AH85" s="51">
        <v>826</v>
      </c>
    </row>
    <row r="86" spans="1:34" ht="13.5">
      <c r="A86" s="26" t="s">
        <v>196</v>
      </c>
      <c r="B86" s="49" t="s">
        <v>249</v>
      </c>
      <c r="C86" s="50" t="s">
        <v>250</v>
      </c>
      <c r="D86" s="51">
        <f t="shared" si="18"/>
        <v>857</v>
      </c>
      <c r="E86" s="51">
        <v>768</v>
      </c>
      <c r="F86" s="51">
        <v>89</v>
      </c>
      <c r="G86" s="51">
        <f t="shared" si="9"/>
        <v>857</v>
      </c>
      <c r="H86" s="51">
        <f t="shared" si="10"/>
        <v>826</v>
      </c>
      <c r="I86" s="51">
        <f t="shared" si="11"/>
        <v>0</v>
      </c>
      <c r="J86" s="51">
        <v>0</v>
      </c>
      <c r="K86" s="51">
        <v>0</v>
      </c>
      <c r="L86" s="51">
        <v>0</v>
      </c>
      <c r="M86" s="51">
        <f t="shared" si="12"/>
        <v>636</v>
      </c>
      <c r="N86" s="51">
        <v>0</v>
      </c>
      <c r="O86" s="51">
        <v>556</v>
      </c>
      <c r="P86" s="51">
        <v>80</v>
      </c>
      <c r="Q86" s="51">
        <f t="shared" si="13"/>
        <v>51</v>
      </c>
      <c r="R86" s="51">
        <v>0</v>
      </c>
      <c r="S86" s="51">
        <v>50</v>
      </c>
      <c r="T86" s="51">
        <v>1</v>
      </c>
      <c r="U86" s="51">
        <f t="shared" si="14"/>
        <v>97</v>
      </c>
      <c r="V86" s="51">
        <v>0</v>
      </c>
      <c r="W86" s="51">
        <v>94</v>
      </c>
      <c r="X86" s="51">
        <v>3</v>
      </c>
      <c r="Y86" s="51">
        <f t="shared" si="15"/>
        <v>16</v>
      </c>
      <c r="Z86" s="51">
        <v>0</v>
      </c>
      <c r="AA86" s="51">
        <v>16</v>
      </c>
      <c r="AB86" s="51">
        <v>0</v>
      </c>
      <c r="AC86" s="51">
        <f t="shared" si="16"/>
        <v>26</v>
      </c>
      <c r="AD86" s="51">
        <v>0</v>
      </c>
      <c r="AE86" s="51">
        <v>26</v>
      </c>
      <c r="AF86" s="51">
        <v>0</v>
      </c>
      <c r="AG86" s="51">
        <v>31</v>
      </c>
      <c r="AH86" s="51">
        <v>623</v>
      </c>
    </row>
    <row r="87" spans="1:34" ht="13.5">
      <c r="A87" s="26" t="s">
        <v>196</v>
      </c>
      <c r="B87" s="49" t="s">
        <v>251</v>
      </c>
      <c r="C87" s="50" t="s">
        <v>195</v>
      </c>
      <c r="D87" s="51">
        <f t="shared" si="18"/>
        <v>457</v>
      </c>
      <c r="E87" s="51">
        <v>396</v>
      </c>
      <c r="F87" s="51">
        <v>61</v>
      </c>
      <c r="G87" s="51">
        <f t="shared" si="9"/>
        <v>457</v>
      </c>
      <c r="H87" s="51">
        <f t="shared" si="10"/>
        <v>390</v>
      </c>
      <c r="I87" s="51">
        <f t="shared" si="11"/>
        <v>0</v>
      </c>
      <c r="J87" s="51">
        <v>0</v>
      </c>
      <c r="K87" s="51">
        <v>0</v>
      </c>
      <c r="L87" s="51">
        <v>0</v>
      </c>
      <c r="M87" s="51">
        <f t="shared" si="12"/>
        <v>277</v>
      </c>
      <c r="N87" s="51">
        <v>0</v>
      </c>
      <c r="O87" s="51">
        <v>266</v>
      </c>
      <c r="P87" s="51">
        <v>11</v>
      </c>
      <c r="Q87" s="51">
        <f t="shared" si="13"/>
        <v>29</v>
      </c>
      <c r="R87" s="51">
        <v>0</v>
      </c>
      <c r="S87" s="51">
        <v>28</v>
      </c>
      <c r="T87" s="51">
        <v>1</v>
      </c>
      <c r="U87" s="51">
        <f t="shared" si="14"/>
        <v>62</v>
      </c>
      <c r="V87" s="51">
        <v>0</v>
      </c>
      <c r="W87" s="51">
        <v>62</v>
      </c>
      <c r="X87" s="51">
        <v>0</v>
      </c>
      <c r="Y87" s="51">
        <f t="shared" si="15"/>
        <v>9</v>
      </c>
      <c r="Z87" s="51">
        <v>0</v>
      </c>
      <c r="AA87" s="51">
        <v>9</v>
      </c>
      <c r="AB87" s="51">
        <v>0</v>
      </c>
      <c r="AC87" s="51">
        <f t="shared" si="16"/>
        <v>13</v>
      </c>
      <c r="AD87" s="51">
        <v>0</v>
      </c>
      <c r="AE87" s="51">
        <v>13</v>
      </c>
      <c r="AF87" s="51">
        <v>0</v>
      </c>
      <c r="AG87" s="51">
        <v>67</v>
      </c>
      <c r="AH87" s="51">
        <v>982</v>
      </c>
    </row>
    <row r="88" spans="1:34" ht="13.5">
      <c r="A88" s="26" t="s">
        <v>196</v>
      </c>
      <c r="B88" s="49" t="s">
        <v>252</v>
      </c>
      <c r="C88" s="50" t="s">
        <v>253</v>
      </c>
      <c r="D88" s="51">
        <f t="shared" si="18"/>
        <v>1183</v>
      </c>
      <c r="E88" s="51">
        <v>822</v>
      </c>
      <c r="F88" s="51">
        <v>361</v>
      </c>
      <c r="G88" s="51">
        <f>H88+AG88</f>
        <v>1183</v>
      </c>
      <c r="H88" s="51">
        <f>I88+M88+Q88+U88+Y88+AC88</f>
        <v>822</v>
      </c>
      <c r="I88" s="51">
        <f>SUM(J88:L88)</f>
        <v>0</v>
      </c>
      <c r="J88" s="51">
        <v>0</v>
      </c>
      <c r="K88" s="51">
        <v>0</v>
      </c>
      <c r="L88" s="51">
        <v>0</v>
      </c>
      <c r="M88" s="51">
        <f>SUM(N88:P88)</f>
        <v>660</v>
      </c>
      <c r="N88" s="51">
        <v>0</v>
      </c>
      <c r="O88" s="51">
        <v>660</v>
      </c>
      <c r="P88" s="51">
        <v>0</v>
      </c>
      <c r="Q88" s="51">
        <f>SUM(R88:T88)</f>
        <v>51</v>
      </c>
      <c r="R88" s="51">
        <v>0</v>
      </c>
      <c r="S88" s="51">
        <v>51</v>
      </c>
      <c r="T88" s="51">
        <v>0</v>
      </c>
      <c r="U88" s="51">
        <f>SUM(V88:X88)</f>
        <v>67</v>
      </c>
      <c r="V88" s="51">
        <v>0</v>
      </c>
      <c r="W88" s="51">
        <v>67</v>
      </c>
      <c r="X88" s="51">
        <v>0</v>
      </c>
      <c r="Y88" s="51">
        <f>SUM(Z88:AB88)</f>
        <v>1</v>
      </c>
      <c r="Z88" s="51">
        <v>0</v>
      </c>
      <c r="AA88" s="51">
        <v>1</v>
      </c>
      <c r="AB88" s="51">
        <v>0</v>
      </c>
      <c r="AC88" s="51">
        <f>SUM(AD88:AF88)</f>
        <v>43</v>
      </c>
      <c r="AD88" s="51">
        <v>43</v>
      </c>
      <c r="AE88" s="51">
        <v>0</v>
      </c>
      <c r="AF88" s="51">
        <v>0</v>
      </c>
      <c r="AG88" s="51">
        <v>361</v>
      </c>
      <c r="AH88" s="51">
        <v>0</v>
      </c>
    </row>
    <row r="89" spans="1:34" ht="13.5">
      <c r="A89" s="26" t="s">
        <v>196</v>
      </c>
      <c r="B89" s="49" t="s">
        <v>254</v>
      </c>
      <c r="C89" s="50" t="s">
        <v>255</v>
      </c>
      <c r="D89" s="51">
        <f t="shared" si="18"/>
        <v>4731</v>
      </c>
      <c r="E89" s="51">
        <v>2811</v>
      </c>
      <c r="F89" s="51">
        <v>1920</v>
      </c>
      <c r="G89" s="51">
        <f>H89+AG89</f>
        <v>4731</v>
      </c>
      <c r="H89" s="51">
        <f>I89+M89+Q89+U89+Y89+AC89</f>
        <v>1907</v>
      </c>
      <c r="I89" s="51">
        <f>SUM(J89:L89)</f>
        <v>0</v>
      </c>
      <c r="J89" s="51">
        <v>0</v>
      </c>
      <c r="K89" s="51">
        <v>0</v>
      </c>
      <c r="L89" s="51">
        <v>0</v>
      </c>
      <c r="M89" s="51">
        <f>SUM(N89:P89)</f>
        <v>1557</v>
      </c>
      <c r="N89" s="51">
        <v>0</v>
      </c>
      <c r="O89" s="51">
        <v>1361</v>
      </c>
      <c r="P89" s="51">
        <v>196</v>
      </c>
      <c r="Q89" s="51">
        <f>SUM(R89:T89)</f>
        <v>32</v>
      </c>
      <c r="R89" s="51">
        <v>0</v>
      </c>
      <c r="S89" s="51">
        <v>30</v>
      </c>
      <c r="T89" s="51">
        <v>2</v>
      </c>
      <c r="U89" s="51">
        <f>SUM(V89:X89)</f>
        <v>287</v>
      </c>
      <c r="V89" s="51">
        <v>0</v>
      </c>
      <c r="W89" s="51">
        <v>265</v>
      </c>
      <c r="X89" s="51">
        <v>22</v>
      </c>
      <c r="Y89" s="51">
        <f>SUM(Z89:AB89)</f>
        <v>6</v>
      </c>
      <c r="Z89" s="51">
        <v>0</v>
      </c>
      <c r="AA89" s="51">
        <v>6</v>
      </c>
      <c r="AB89" s="51">
        <v>0</v>
      </c>
      <c r="AC89" s="51">
        <f>SUM(AD89:AF89)</f>
        <v>25</v>
      </c>
      <c r="AD89" s="51">
        <v>0</v>
      </c>
      <c r="AE89" s="51">
        <v>25</v>
      </c>
      <c r="AF89" s="51">
        <v>0</v>
      </c>
      <c r="AG89" s="51">
        <v>2824</v>
      </c>
      <c r="AH89" s="51">
        <v>124</v>
      </c>
    </row>
    <row r="90" spans="1:34" ht="13.5">
      <c r="A90" s="26" t="s">
        <v>196</v>
      </c>
      <c r="B90" s="49" t="s">
        <v>256</v>
      </c>
      <c r="C90" s="50" t="s">
        <v>257</v>
      </c>
      <c r="D90" s="51">
        <f t="shared" si="18"/>
        <v>415</v>
      </c>
      <c r="E90" s="51">
        <v>289</v>
      </c>
      <c r="F90" s="51">
        <v>126</v>
      </c>
      <c r="G90" s="51">
        <f>H90+AG90</f>
        <v>415</v>
      </c>
      <c r="H90" s="51">
        <f>I90+M90+Q90+U90+Y90+AC90</f>
        <v>289</v>
      </c>
      <c r="I90" s="51">
        <f>SUM(J90:L90)</f>
        <v>0</v>
      </c>
      <c r="J90" s="51">
        <v>0</v>
      </c>
      <c r="K90" s="51">
        <v>0</v>
      </c>
      <c r="L90" s="51">
        <v>0</v>
      </c>
      <c r="M90" s="51">
        <f>SUM(N90:P90)</f>
        <v>228</v>
      </c>
      <c r="N90" s="51">
        <v>0</v>
      </c>
      <c r="O90" s="51">
        <v>228</v>
      </c>
      <c r="P90" s="51">
        <v>0</v>
      </c>
      <c r="Q90" s="51">
        <f>SUM(R90:T90)</f>
        <v>10</v>
      </c>
      <c r="R90" s="51">
        <v>0</v>
      </c>
      <c r="S90" s="51">
        <v>10</v>
      </c>
      <c r="T90" s="51">
        <v>0</v>
      </c>
      <c r="U90" s="51">
        <f>SUM(V90:X90)</f>
        <v>29</v>
      </c>
      <c r="V90" s="51">
        <v>0</v>
      </c>
      <c r="W90" s="51">
        <v>29</v>
      </c>
      <c r="X90" s="51">
        <v>0</v>
      </c>
      <c r="Y90" s="51">
        <f>SUM(Z90:AB90)</f>
        <v>1</v>
      </c>
      <c r="Z90" s="51">
        <v>0</v>
      </c>
      <c r="AA90" s="51">
        <v>1</v>
      </c>
      <c r="AB90" s="51">
        <v>0</v>
      </c>
      <c r="AC90" s="51">
        <f>SUM(AD90:AF90)</f>
        <v>21</v>
      </c>
      <c r="AD90" s="51">
        <v>21</v>
      </c>
      <c r="AE90" s="51">
        <v>0</v>
      </c>
      <c r="AF90" s="51">
        <v>0</v>
      </c>
      <c r="AG90" s="51">
        <v>126</v>
      </c>
      <c r="AH90" s="51">
        <v>0</v>
      </c>
    </row>
    <row r="91" spans="1:34" ht="13.5">
      <c r="A91" s="26" t="s">
        <v>196</v>
      </c>
      <c r="B91" s="49" t="s">
        <v>258</v>
      </c>
      <c r="C91" s="50" t="s">
        <v>192</v>
      </c>
      <c r="D91" s="51">
        <f t="shared" si="18"/>
        <v>393</v>
      </c>
      <c r="E91" s="51">
        <v>321</v>
      </c>
      <c r="F91" s="51">
        <v>72</v>
      </c>
      <c r="G91" s="51">
        <f>H91+AG91</f>
        <v>393</v>
      </c>
      <c r="H91" s="51">
        <f>I91+M91+Q91+U91+Y91+AC91</f>
        <v>321</v>
      </c>
      <c r="I91" s="51">
        <f>SUM(J91:L91)</f>
        <v>0</v>
      </c>
      <c r="J91" s="51">
        <v>0</v>
      </c>
      <c r="K91" s="51">
        <v>0</v>
      </c>
      <c r="L91" s="51">
        <v>0</v>
      </c>
      <c r="M91" s="51">
        <f>SUM(N91:P91)</f>
        <v>224</v>
      </c>
      <c r="N91" s="51">
        <v>0</v>
      </c>
      <c r="O91" s="51">
        <v>224</v>
      </c>
      <c r="P91" s="51">
        <v>0</v>
      </c>
      <c r="Q91" s="51">
        <f>SUM(R91:T91)</f>
        <v>24</v>
      </c>
      <c r="R91" s="51">
        <v>0</v>
      </c>
      <c r="S91" s="51">
        <v>24</v>
      </c>
      <c r="T91" s="51">
        <v>0</v>
      </c>
      <c r="U91" s="51">
        <f>SUM(V91:X91)</f>
        <v>36</v>
      </c>
      <c r="V91" s="51">
        <v>0</v>
      </c>
      <c r="W91" s="51">
        <v>36</v>
      </c>
      <c r="X91" s="51">
        <v>0</v>
      </c>
      <c r="Y91" s="51">
        <f>SUM(Z91:AB91)</f>
        <v>1</v>
      </c>
      <c r="Z91" s="51">
        <v>0</v>
      </c>
      <c r="AA91" s="51">
        <v>1</v>
      </c>
      <c r="AB91" s="51">
        <v>0</v>
      </c>
      <c r="AC91" s="51">
        <f>SUM(AD91:AF91)</f>
        <v>36</v>
      </c>
      <c r="AD91" s="51">
        <v>36</v>
      </c>
      <c r="AE91" s="51">
        <v>0</v>
      </c>
      <c r="AF91" s="51">
        <v>0</v>
      </c>
      <c r="AG91" s="51">
        <v>72</v>
      </c>
      <c r="AH91" s="51">
        <v>0</v>
      </c>
    </row>
    <row r="92" spans="1:34" ht="13.5">
      <c r="A92" s="26" t="s">
        <v>196</v>
      </c>
      <c r="B92" s="49" t="s">
        <v>259</v>
      </c>
      <c r="C92" s="50" t="s">
        <v>260</v>
      </c>
      <c r="D92" s="51">
        <f t="shared" si="18"/>
        <v>348</v>
      </c>
      <c r="E92" s="51">
        <v>228</v>
      </c>
      <c r="F92" s="51">
        <v>120</v>
      </c>
      <c r="G92" s="51">
        <f>H92+AG92</f>
        <v>348</v>
      </c>
      <c r="H92" s="51">
        <f>I92+M92+Q92+U92+Y92+AC92</f>
        <v>228</v>
      </c>
      <c r="I92" s="51">
        <f>SUM(J92:L92)</f>
        <v>0</v>
      </c>
      <c r="J92" s="51">
        <v>0</v>
      </c>
      <c r="K92" s="51">
        <v>0</v>
      </c>
      <c r="L92" s="51">
        <v>0</v>
      </c>
      <c r="M92" s="51">
        <f>SUM(N92:P92)</f>
        <v>163</v>
      </c>
      <c r="N92" s="51">
        <v>0</v>
      </c>
      <c r="O92" s="51">
        <v>163</v>
      </c>
      <c r="P92" s="51">
        <v>0</v>
      </c>
      <c r="Q92" s="51">
        <f>SUM(R92:T92)</f>
        <v>22</v>
      </c>
      <c r="R92" s="51">
        <v>0</v>
      </c>
      <c r="S92" s="51">
        <v>22</v>
      </c>
      <c r="T92" s="51">
        <v>0</v>
      </c>
      <c r="U92" s="51">
        <f>SUM(V92:X92)</f>
        <v>29</v>
      </c>
      <c r="V92" s="51">
        <v>0</v>
      </c>
      <c r="W92" s="51">
        <v>29</v>
      </c>
      <c r="X92" s="51">
        <v>0</v>
      </c>
      <c r="Y92" s="51">
        <f>SUM(Z92:AB92)</f>
        <v>1</v>
      </c>
      <c r="Z92" s="51">
        <v>0</v>
      </c>
      <c r="AA92" s="51">
        <v>1</v>
      </c>
      <c r="AB92" s="51">
        <v>0</v>
      </c>
      <c r="AC92" s="51">
        <f>SUM(AD92:AF92)</f>
        <v>13</v>
      </c>
      <c r="AD92" s="51">
        <v>13</v>
      </c>
      <c r="AE92" s="51">
        <v>0</v>
      </c>
      <c r="AF92" s="51">
        <v>0</v>
      </c>
      <c r="AG92" s="51">
        <v>120</v>
      </c>
      <c r="AH92" s="51">
        <v>0</v>
      </c>
    </row>
    <row r="93" spans="1:34" ht="13.5">
      <c r="A93" s="79" t="s">
        <v>266</v>
      </c>
      <c r="B93" s="80"/>
      <c r="C93" s="81"/>
      <c r="D93" s="51">
        <f aca="true" t="shared" si="19" ref="D93:AH93">SUM(D7:D92)</f>
        <v>1192573</v>
      </c>
      <c r="E93" s="51">
        <f t="shared" si="19"/>
        <v>675608</v>
      </c>
      <c r="F93" s="51">
        <f t="shared" si="19"/>
        <v>516965</v>
      </c>
      <c r="G93" s="51">
        <f t="shared" si="19"/>
        <v>1192573</v>
      </c>
      <c r="H93" s="51">
        <f t="shared" si="19"/>
        <v>1006977</v>
      </c>
      <c r="I93" s="51">
        <f t="shared" si="19"/>
        <v>0</v>
      </c>
      <c r="J93" s="51">
        <f t="shared" si="19"/>
        <v>0</v>
      </c>
      <c r="K93" s="51">
        <f t="shared" si="19"/>
        <v>0</v>
      </c>
      <c r="L93" s="51">
        <f t="shared" si="19"/>
        <v>0</v>
      </c>
      <c r="M93" s="51">
        <f t="shared" si="19"/>
        <v>776877</v>
      </c>
      <c r="N93" s="51">
        <f t="shared" si="19"/>
        <v>261276</v>
      </c>
      <c r="O93" s="51">
        <f t="shared" si="19"/>
        <v>201273</v>
      </c>
      <c r="P93" s="51">
        <f t="shared" si="19"/>
        <v>314328</v>
      </c>
      <c r="Q93" s="51">
        <f t="shared" si="19"/>
        <v>84933</v>
      </c>
      <c r="R93" s="51">
        <f t="shared" si="19"/>
        <v>31831</v>
      </c>
      <c r="S93" s="51">
        <f t="shared" si="19"/>
        <v>31336</v>
      </c>
      <c r="T93" s="51">
        <f t="shared" si="19"/>
        <v>21766</v>
      </c>
      <c r="U93" s="51">
        <f t="shared" si="19"/>
        <v>123742</v>
      </c>
      <c r="V93" s="51">
        <f t="shared" si="19"/>
        <v>17163</v>
      </c>
      <c r="W93" s="51">
        <f t="shared" si="19"/>
        <v>100451</v>
      </c>
      <c r="X93" s="51">
        <f t="shared" si="19"/>
        <v>6128</v>
      </c>
      <c r="Y93" s="51">
        <f t="shared" si="19"/>
        <v>5155</v>
      </c>
      <c r="Z93" s="51">
        <f t="shared" si="19"/>
        <v>966</v>
      </c>
      <c r="AA93" s="51">
        <f t="shared" si="19"/>
        <v>3266</v>
      </c>
      <c r="AB93" s="51">
        <f t="shared" si="19"/>
        <v>923</v>
      </c>
      <c r="AC93" s="51">
        <f t="shared" si="19"/>
        <v>16270</v>
      </c>
      <c r="AD93" s="51">
        <f t="shared" si="19"/>
        <v>4746</v>
      </c>
      <c r="AE93" s="51">
        <f t="shared" si="19"/>
        <v>9450</v>
      </c>
      <c r="AF93" s="51">
        <f t="shared" si="19"/>
        <v>2074</v>
      </c>
      <c r="AG93" s="51">
        <f t="shared" si="19"/>
        <v>185596</v>
      </c>
      <c r="AH93" s="51">
        <f t="shared" si="19"/>
        <v>9274</v>
      </c>
    </row>
  </sheetData>
  <mergeCells count="14">
    <mergeCell ref="A93:C93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9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37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39</v>
      </c>
      <c r="C2" s="67" t="s">
        <v>42</v>
      </c>
      <c r="D2" s="29" t="s">
        <v>30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31</v>
      </c>
      <c r="V2" s="32"/>
      <c r="W2" s="32"/>
      <c r="X2" s="32"/>
      <c r="Y2" s="32"/>
      <c r="Z2" s="32"/>
      <c r="AA2" s="33"/>
      <c r="AB2" s="29" t="s">
        <v>32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43</v>
      </c>
      <c r="G3" s="83"/>
      <c r="H3" s="83"/>
      <c r="I3" s="83"/>
      <c r="J3" s="83"/>
      <c r="K3" s="84"/>
      <c r="L3" s="67" t="s">
        <v>44</v>
      </c>
      <c r="M3" s="16" t="s">
        <v>268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45</v>
      </c>
      <c r="AD3" s="67" t="s">
        <v>46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40</v>
      </c>
      <c r="P5" s="8" t="s">
        <v>19</v>
      </c>
      <c r="Q5" s="20" t="s">
        <v>47</v>
      </c>
      <c r="R5" s="8" t="s">
        <v>20</v>
      </c>
      <c r="S5" s="20" t="s">
        <v>103</v>
      </c>
      <c r="T5" s="8" t="s">
        <v>41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48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196</v>
      </c>
      <c r="B7" s="49" t="s">
        <v>197</v>
      </c>
      <c r="C7" s="50" t="s">
        <v>198</v>
      </c>
      <c r="D7" s="51">
        <f aca="true" t="shared" si="0" ref="D7:D70">E7+F7+L7+M7</f>
        <v>451077</v>
      </c>
      <c r="E7" s="51">
        <v>331992</v>
      </c>
      <c r="F7" s="51">
        <f aca="true" t="shared" si="1" ref="F7:F23">SUM(G7:K7)</f>
        <v>60780</v>
      </c>
      <c r="G7" s="51">
        <v>5764</v>
      </c>
      <c r="H7" s="51">
        <v>55016</v>
      </c>
      <c r="I7" s="51">
        <v>0</v>
      </c>
      <c r="J7" s="51">
        <v>0</v>
      </c>
      <c r="K7" s="51">
        <v>0</v>
      </c>
      <c r="L7" s="51">
        <v>58305</v>
      </c>
      <c r="M7" s="51">
        <f aca="true" t="shared" si="2" ref="M7:M23">SUM(N7:T7)</f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 aca="true" t="shared" si="3" ref="U7:U23">SUM(V7:AA7)</f>
        <v>339393</v>
      </c>
      <c r="V7" s="51">
        <v>331992</v>
      </c>
      <c r="W7" s="51">
        <v>2352</v>
      </c>
      <c r="X7" s="51">
        <v>5049</v>
      </c>
      <c r="Y7" s="51">
        <v>0</v>
      </c>
      <c r="Z7" s="51">
        <v>0</v>
      </c>
      <c r="AA7" s="51">
        <v>0</v>
      </c>
      <c r="AB7" s="51">
        <f aca="true" t="shared" si="4" ref="AB7:AB23">SUM(AC7:AE7)</f>
        <v>107974</v>
      </c>
      <c r="AC7" s="51">
        <v>58305</v>
      </c>
      <c r="AD7" s="51">
        <v>44082</v>
      </c>
      <c r="AE7" s="51">
        <f aca="true" t="shared" si="5" ref="AE7:AE23">SUM(AF7:AJ7)</f>
        <v>5587</v>
      </c>
      <c r="AF7" s="51">
        <v>1768</v>
      </c>
      <c r="AG7" s="51">
        <v>3819</v>
      </c>
      <c r="AH7" s="51">
        <v>0</v>
      </c>
      <c r="AI7" s="51">
        <v>0</v>
      </c>
      <c r="AJ7" s="51">
        <v>0</v>
      </c>
    </row>
    <row r="8" spans="1:36" ht="13.5">
      <c r="A8" s="26" t="s">
        <v>196</v>
      </c>
      <c r="B8" s="49" t="s">
        <v>199</v>
      </c>
      <c r="C8" s="50" t="s">
        <v>200</v>
      </c>
      <c r="D8" s="51">
        <f t="shared" si="0"/>
        <v>184630</v>
      </c>
      <c r="E8" s="51">
        <v>69807</v>
      </c>
      <c r="F8" s="51">
        <f t="shared" si="1"/>
        <v>21447</v>
      </c>
      <c r="G8" s="51">
        <v>14985</v>
      </c>
      <c r="H8" s="51">
        <v>6462</v>
      </c>
      <c r="I8" s="51">
        <v>0</v>
      </c>
      <c r="J8" s="51">
        <v>0</v>
      </c>
      <c r="K8" s="51">
        <v>0</v>
      </c>
      <c r="L8" s="51">
        <v>93376</v>
      </c>
      <c r="M8" s="51">
        <f t="shared" si="2"/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f t="shared" si="3"/>
        <v>77841</v>
      </c>
      <c r="V8" s="51">
        <v>69807</v>
      </c>
      <c r="W8" s="51">
        <v>8034</v>
      </c>
      <c r="X8" s="51">
        <v>0</v>
      </c>
      <c r="Y8" s="51">
        <v>0</v>
      </c>
      <c r="Z8" s="51">
        <v>0</v>
      </c>
      <c r="AA8" s="51">
        <v>0</v>
      </c>
      <c r="AB8" s="51">
        <f t="shared" si="4"/>
        <v>118394</v>
      </c>
      <c r="AC8" s="51">
        <v>93376</v>
      </c>
      <c r="AD8" s="51">
        <v>20298</v>
      </c>
      <c r="AE8" s="51">
        <f t="shared" si="5"/>
        <v>4720</v>
      </c>
      <c r="AF8" s="51">
        <v>4720</v>
      </c>
      <c r="AG8" s="51">
        <v>0</v>
      </c>
      <c r="AH8" s="51">
        <v>0</v>
      </c>
      <c r="AI8" s="51">
        <v>0</v>
      </c>
      <c r="AJ8" s="51">
        <v>0</v>
      </c>
    </row>
    <row r="9" spans="1:36" ht="13.5">
      <c r="A9" s="26" t="s">
        <v>196</v>
      </c>
      <c r="B9" s="49" t="s">
        <v>201</v>
      </c>
      <c r="C9" s="50" t="s">
        <v>202</v>
      </c>
      <c r="D9" s="51">
        <f t="shared" si="0"/>
        <v>11229</v>
      </c>
      <c r="E9" s="51">
        <v>8182</v>
      </c>
      <c r="F9" s="51">
        <f t="shared" si="1"/>
        <v>2131</v>
      </c>
      <c r="G9" s="51">
        <v>2131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f t="shared" si="2"/>
        <v>916</v>
      </c>
      <c r="N9" s="51">
        <v>837</v>
      </c>
      <c r="O9" s="51">
        <v>0</v>
      </c>
      <c r="P9" s="51">
        <v>0</v>
      </c>
      <c r="Q9" s="51">
        <v>0</v>
      </c>
      <c r="R9" s="51">
        <v>0</v>
      </c>
      <c r="S9" s="51">
        <v>72</v>
      </c>
      <c r="T9" s="51">
        <v>7</v>
      </c>
      <c r="U9" s="51">
        <f t="shared" si="3"/>
        <v>8182</v>
      </c>
      <c r="V9" s="51">
        <v>8182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1885</v>
      </c>
      <c r="AC9" s="51">
        <v>0</v>
      </c>
      <c r="AD9" s="51">
        <v>696</v>
      </c>
      <c r="AE9" s="51">
        <f t="shared" si="5"/>
        <v>1189</v>
      </c>
      <c r="AF9" s="51">
        <v>1189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196</v>
      </c>
      <c r="B10" s="49" t="s">
        <v>203</v>
      </c>
      <c r="C10" s="50" t="s">
        <v>204</v>
      </c>
      <c r="D10" s="51">
        <f t="shared" si="0"/>
        <v>32602</v>
      </c>
      <c r="E10" s="51">
        <v>30486</v>
      </c>
      <c r="F10" s="51">
        <f t="shared" si="1"/>
        <v>2116</v>
      </c>
      <c r="G10" s="51">
        <v>203</v>
      </c>
      <c r="H10" s="51">
        <v>1913</v>
      </c>
      <c r="I10" s="51">
        <v>0</v>
      </c>
      <c r="J10" s="51">
        <v>0</v>
      </c>
      <c r="K10" s="51">
        <v>0</v>
      </c>
      <c r="L10" s="51">
        <v>0</v>
      </c>
      <c r="M10" s="51">
        <f t="shared" si="2"/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f t="shared" si="3"/>
        <v>30486</v>
      </c>
      <c r="V10" s="51">
        <v>30486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4329</v>
      </c>
      <c r="AC10" s="51">
        <v>0</v>
      </c>
      <c r="AD10" s="51">
        <v>4329</v>
      </c>
      <c r="AE10" s="51">
        <f t="shared" si="5"/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196</v>
      </c>
      <c r="B11" s="49" t="s">
        <v>205</v>
      </c>
      <c r="C11" s="50" t="s">
        <v>206</v>
      </c>
      <c r="D11" s="51">
        <f t="shared" si="0"/>
        <v>39588</v>
      </c>
      <c r="E11" s="51">
        <v>26748</v>
      </c>
      <c r="F11" s="51">
        <f t="shared" si="1"/>
        <v>5248</v>
      </c>
      <c r="G11" s="51">
        <v>4267</v>
      </c>
      <c r="H11" s="51">
        <v>981</v>
      </c>
      <c r="I11" s="51">
        <v>0</v>
      </c>
      <c r="J11" s="51">
        <v>0</v>
      </c>
      <c r="K11" s="51">
        <v>0</v>
      </c>
      <c r="L11" s="51">
        <v>2461</v>
      </c>
      <c r="M11" s="51">
        <f t="shared" si="2"/>
        <v>5131</v>
      </c>
      <c r="N11" s="51">
        <v>3674</v>
      </c>
      <c r="O11" s="51">
        <v>372</v>
      </c>
      <c r="P11" s="51">
        <v>826</v>
      </c>
      <c r="Q11" s="51">
        <v>0</v>
      </c>
      <c r="R11" s="51">
        <v>0</v>
      </c>
      <c r="S11" s="51">
        <v>259</v>
      </c>
      <c r="T11" s="51">
        <v>0</v>
      </c>
      <c r="U11" s="51">
        <f t="shared" si="3"/>
        <v>29202</v>
      </c>
      <c r="V11" s="51">
        <v>26748</v>
      </c>
      <c r="W11" s="51">
        <v>2367</v>
      </c>
      <c r="X11" s="51">
        <v>87</v>
      </c>
      <c r="Y11" s="51">
        <v>0</v>
      </c>
      <c r="Z11" s="51">
        <v>0</v>
      </c>
      <c r="AA11" s="51">
        <v>0</v>
      </c>
      <c r="AB11" s="51">
        <f t="shared" si="4"/>
        <v>8193</v>
      </c>
      <c r="AC11" s="51">
        <v>2461</v>
      </c>
      <c r="AD11" s="51">
        <v>4760</v>
      </c>
      <c r="AE11" s="51">
        <f t="shared" si="5"/>
        <v>972</v>
      </c>
      <c r="AF11" s="51">
        <v>972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196</v>
      </c>
      <c r="B12" s="49" t="s">
        <v>207</v>
      </c>
      <c r="C12" s="50" t="s">
        <v>208</v>
      </c>
      <c r="D12" s="51">
        <f t="shared" si="0"/>
        <v>14597</v>
      </c>
      <c r="E12" s="51">
        <v>10363</v>
      </c>
      <c r="F12" s="51">
        <f t="shared" si="1"/>
        <v>1216</v>
      </c>
      <c r="G12" s="51">
        <v>474</v>
      </c>
      <c r="H12" s="51">
        <v>742</v>
      </c>
      <c r="I12" s="51">
        <v>0</v>
      </c>
      <c r="J12" s="51">
        <v>0</v>
      </c>
      <c r="K12" s="51">
        <v>0</v>
      </c>
      <c r="L12" s="51">
        <v>3018</v>
      </c>
      <c r="M12" s="51">
        <f t="shared" si="2"/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10465</v>
      </c>
      <c r="V12" s="51">
        <v>10363</v>
      </c>
      <c r="W12" s="51">
        <v>40</v>
      </c>
      <c r="X12" s="51">
        <v>62</v>
      </c>
      <c r="Y12" s="51">
        <v>0</v>
      </c>
      <c r="Z12" s="51">
        <v>0</v>
      </c>
      <c r="AA12" s="51">
        <v>0</v>
      </c>
      <c r="AB12" s="51">
        <f t="shared" si="4"/>
        <v>4751</v>
      </c>
      <c r="AC12" s="51">
        <v>3018</v>
      </c>
      <c r="AD12" s="51">
        <v>1321</v>
      </c>
      <c r="AE12" s="51">
        <f t="shared" si="5"/>
        <v>412</v>
      </c>
      <c r="AF12" s="51">
        <v>160</v>
      </c>
      <c r="AG12" s="51">
        <v>252</v>
      </c>
      <c r="AH12" s="51">
        <v>0</v>
      </c>
      <c r="AI12" s="51">
        <v>0</v>
      </c>
      <c r="AJ12" s="51">
        <v>0</v>
      </c>
    </row>
    <row r="13" spans="1:36" ht="13.5">
      <c r="A13" s="26" t="s">
        <v>196</v>
      </c>
      <c r="B13" s="49" t="s">
        <v>70</v>
      </c>
      <c r="C13" s="50" t="s">
        <v>71</v>
      </c>
      <c r="D13" s="51">
        <f t="shared" si="0"/>
        <v>158165</v>
      </c>
      <c r="E13" s="51">
        <v>124885</v>
      </c>
      <c r="F13" s="51">
        <f t="shared" si="1"/>
        <v>33280</v>
      </c>
      <c r="G13" s="51">
        <v>0</v>
      </c>
      <c r="H13" s="51">
        <v>28749</v>
      </c>
      <c r="I13" s="51">
        <v>0</v>
      </c>
      <c r="J13" s="51">
        <v>0</v>
      </c>
      <c r="K13" s="51">
        <v>4531</v>
      </c>
      <c r="L13" s="51">
        <v>0</v>
      </c>
      <c r="M13" s="51">
        <f t="shared" si="2"/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f t="shared" si="3"/>
        <v>135393</v>
      </c>
      <c r="V13" s="51">
        <v>124885</v>
      </c>
      <c r="W13" s="51">
        <v>0</v>
      </c>
      <c r="X13" s="51">
        <v>5977</v>
      </c>
      <c r="Y13" s="51">
        <v>0</v>
      </c>
      <c r="Z13" s="51">
        <v>0</v>
      </c>
      <c r="AA13" s="51">
        <v>4531</v>
      </c>
      <c r="AB13" s="51">
        <f t="shared" si="4"/>
        <v>18376</v>
      </c>
      <c r="AC13" s="51">
        <v>0</v>
      </c>
      <c r="AD13" s="51">
        <v>16323</v>
      </c>
      <c r="AE13" s="51">
        <f t="shared" si="5"/>
        <v>2053</v>
      </c>
      <c r="AF13" s="51">
        <v>0</v>
      </c>
      <c r="AG13" s="51">
        <v>2053</v>
      </c>
      <c r="AH13" s="51">
        <v>0</v>
      </c>
      <c r="AI13" s="51">
        <v>0</v>
      </c>
      <c r="AJ13" s="51">
        <v>0</v>
      </c>
    </row>
    <row r="14" spans="1:36" ht="13.5">
      <c r="A14" s="26" t="s">
        <v>196</v>
      </c>
      <c r="B14" s="49" t="s">
        <v>72</v>
      </c>
      <c r="C14" s="50" t="s">
        <v>188</v>
      </c>
      <c r="D14" s="51">
        <f t="shared" si="0"/>
        <v>15230</v>
      </c>
      <c r="E14" s="51">
        <v>9847</v>
      </c>
      <c r="F14" s="51">
        <f t="shared" si="1"/>
        <v>1267</v>
      </c>
      <c r="G14" s="51">
        <v>271</v>
      </c>
      <c r="H14" s="51">
        <v>985</v>
      </c>
      <c r="I14" s="51">
        <v>0</v>
      </c>
      <c r="J14" s="51">
        <v>0</v>
      </c>
      <c r="K14" s="51">
        <v>11</v>
      </c>
      <c r="L14" s="51">
        <v>1845</v>
      </c>
      <c r="M14" s="51">
        <f t="shared" si="2"/>
        <v>2271</v>
      </c>
      <c r="N14" s="51">
        <v>515</v>
      </c>
      <c r="O14" s="51">
        <v>786</v>
      </c>
      <c r="P14" s="51">
        <v>867</v>
      </c>
      <c r="Q14" s="51">
        <v>39</v>
      </c>
      <c r="R14" s="51">
        <v>0</v>
      </c>
      <c r="S14" s="51">
        <v>54</v>
      </c>
      <c r="T14" s="51">
        <v>10</v>
      </c>
      <c r="U14" s="51">
        <f t="shared" si="3"/>
        <v>9847</v>
      </c>
      <c r="V14" s="51">
        <v>9847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3559</v>
      </c>
      <c r="AC14" s="51">
        <v>1845</v>
      </c>
      <c r="AD14" s="51">
        <v>1127</v>
      </c>
      <c r="AE14" s="51">
        <f t="shared" si="5"/>
        <v>587</v>
      </c>
      <c r="AF14" s="51">
        <v>189</v>
      </c>
      <c r="AG14" s="51">
        <v>387</v>
      </c>
      <c r="AH14" s="51">
        <v>0</v>
      </c>
      <c r="AI14" s="51">
        <v>0</v>
      </c>
      <c r="AJ14" s="51">
        <v>11</v>
      </c>
    </row>
    <row r="15" spans="1:36" ht="13.5">
      <c r="A15" s="26" t="s">
        <v>196</v>
      </c>
      <c r="B15" s="49" t="s">
        <v>73</v>
      </c>
      <c r="C15" s="50" t="s">
        <v>74</v>
      </c>
      <c r="D15" s="51">
        <f t="shared" si="0"/>
        <v>14401</v>
      </c>
      <c r="E15" s="51">
        <v>11969</v>
      </c>
      <c r="F15" s="51">
        <f t="shared" si="1"/>
        <v>2121</v>
      </c>
      <c r="G15" s="51">
        <v>1665</v>
      </c>
      <c r="H15" s="51">
        <v>456</v>
      </c>
      <c r="I15" s="51">
        <v>0</v>
      </c>
      <c r="J15" s="51">
        <v>0</v>
      </c>
      <c r="K15" s="51">
        <v>0</v>
      </c>
      <c r="L15" s="51">
        <v>311</v>
      </c>
      <c r="M15" s="51">
        <f t="shared" si="2"/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f t="shared" si="3"/>
        <v>12426</v>
      </c>
      <c r="V15" s="51">
        <v>11969</v>
      </c>
      <c r="W15" s="51">
        <v>434</v>
      </c>
      <c r="X15" s="51">
        <v>23</v>
      </c>
      <c r="Y15" s="51">
        <v>0</v>
      </c>
      <c r="Z15" s="51">
        <v>0</v>
      </c>
      <c r="AA15" s="51">
        <v>0</v>
      </c>
      <c r="AB15" s="51">
        <f t="shared" si="4"/>
        <v>2627</v>
      </c>
      <c r="AC15" s="51">
        <v>311</v>
      </c>
      <c r="AD15" s="51">
        <v>1995</v>
      </c>
      <c r="AE15" s="51">
        <f t="shared" si="5"/>
        <v>321</v>
      </c>
      <c r="AF15" s="51">
        <v>321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196</v>
      </c>
      <c r="B16" s="49" t="s">
        <v>75</v>
      </c>
      <c r="C16" s="50" t="s">
        <v>76</v>
      </c>
      <c r="D16" s="51">
        <f t="shared" si="0"/>
        <v>6819</v>
      </c>
      <c r="E16" s="51">
        <v>5980</v>
      </c>
      <c r="F16" s="51">
        <f t="shared" si="1"/>
        <v>839</v>
      </c>
      <c r="G16" s="51">
        <v>0</v>
      </c>
      <c r="H16" s="51">
        <v>839</v>
      </c>
      <c r="I16" s="51">
        <v>0</v>
      </c>
      <c r="J16" s="51">
        <v>0</v>
      </c>
      <c r="K16" s="51">
        <v>0</v>
      </c>
      <c r="L16" s="51">
        <v>0</v>
      </c>
      <c r="M16" s="51">
        <f t="shared" si="2"/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f t="shared" si="3"/>
        <v>5980</v>
      </c>
      <c r="V16" s="51">
        <v>5980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596</v>
      </c>
      <c r="AC16" s="51">
        <v>0</v>
      </c>
      <c r="AD16" s="51">
        <v>596</v>
      </c>
      <c r="AE16" s="51">
        <f t="shared" si="5"/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196</v>
      </c>
      <c r="B17" s="49" t="s">
        <v>77</v>
      </c>
      <c r="C17" s="50" t="s">
        <v>78</v>
      </c>
      <c r="D17" s="51">
        <f t="shared" si="0"/>
        <v>9914</v>
      </c>
      <c r="E17" s="51">
        <v>8707</v>
      </c>
      <c r="F17" s="51">
        <f t="shared" si="1"/>
        <v>1207</v>
      </c>
      <c r="G17" s="51">
        <v>0</v>
      </c>
      <c r="H17" s="51">
        <v>1207</v>
      </c>
      <c r="I17" s="51">
        <v>0</v>
      </c>
      <c r="J17" s="51">
        <v>0</v>
      </c>
      <c r="K17" s="51">
        <v>0</v>
      </c>
      <c r="L17" s="51">
        <v>0</v>
      </c>
      <c r="M17" s="51">
        <f t="shared" si="2"/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8707</v>
      </c>
      <c r="V17" s="51">
        <v>8707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1323</v>
      </c>
      <c r="AC17" s="51">
        <v>0</v>
      </c>
      <c r="AD17" s="51">
        <v>1041</v>
      </c>
      <c r="AE17" s="51">
        <f t="shared" si="5"/>
        <v>282</v>
      </c>
      <c r="AF17" s="51">
        <v>0</v>
      </c>
      <c r="AG17" s="51">
        <v>282</v>
      </c>
      <c r="AH17" s="51">
        <v>0</v>
      </c>
      <c r="AI17" s="51">
        <v>0</v>
      </c>
      <c r="AJ17" s="51">
        <v>0</v>
      </c>
    </row>
    <row r="18" spans="1:36" ht="13.5">
      <c r="A18" s="26" t="s">
        <v>196</v>
      </c>
      <c r="B18" s="49" t="s">
        <v>79</v>
      </c>
      <c r="C18" s="50" t="s">
        <v>80</v>
      </c>
      <c r="D18" s="51">
        <f t="shared" si="0"/>
        <v>48379</v>
      </c>
      <c r="E18" s="51">
        <v>37194</v>
      </c>
      <c r="F18" s="51">
        <f t="shared" si="1"/>
        <v>6519</v>
      </c>
      <c r="G18" s="51">
        <v>6519</v>
      </c>
      <c r="H18" s="51">
        <v>0</v>
      </c>
      <c r="I18" s="51">
        <v>0</v>
      </c>
      <c r="J18" s="51">
        <v>0</v>
      </c>
      <c r="K18" s="51">
        <v>0</v>
      </c>
      <c r="L18" s="51">
        <v>1966</v>
      </c>
      <c r="M18" s="51">
        <f t="shared" si="2"/>
        <v>2700</v>
      </c>
      <c r="N18" s="51">
        <v>2649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51</v>
      </c>
      <c r="U18" s="51">
        <f t="shared" si="3"/>
        <v>37296</v>
      </c>
      <c r="V18" s="51">
        <v>37194</v>
      </c>
      <c r="W18" s="51">
        <v>102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10943</v>
      </c>
      <c r="AC18" s="51">
        <v>1966</v>
      </c>
      <c r="AD18" s="51">
        <v>4761</v>
      </c>
      <c r="AE18" s="51">
        <f t="shared" si="5"/>
        <v>4216</v>
      </c>
      <c r="AF18" s="51">
        <v>4216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196</v>
      </c>
      <c r="B19" s="49" t="s">
        <v>81</v>
      </c>
      <c r="C19" s="50" t="s">
        <v>82</v>
      </c>
      <c r="D19" s="51">
        <f t="shared" si="0"/>
        <v>28769</v>
      </c>
      <c r="E19" s="51">
        <v>22396</v>
      </c>
      <c r="F19" s="51">
        <f t="shared" si="1"/>
        <v>5350</v>
      </c>
      <c r="G19" s="51">
        <v>2659</v>
      </c>
      <c r="H19" s="51">
        <v>2691</v>
      </c>
      <c r="I19" s="51">
        <v>0</v>
      </c>
      <c r="J19" s="51">
        <v>0</v>
      </c>
      <c r="K19" s="51">
        <v>0</v>
      </c>
      <c r="L19" s="51">
        <v>973</v>
      </c>
      <c r="M19" s="51">
        <f t="shared" si="2"/>
        <v>50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50</v>
      </c>
      <c r="U19" s="51">
        <f t="shared" si="3"/>
        <v>24513</v>
      </c>
      <c r="V19" s="51">
        <v>22396</v>
      </c>
      <c r="W19" s="51">
        <v>1968</v>
      </c>
      <c r="X19" s="51">
        <v>149</v>
      </c>
      <c r="Y19" s="51">
        <v>0</v>
      </c>
      <c r="Z19" s="51">
        <v>0</v>
      </c>
      <c r="AA19" s="51">
        <v>0</v>
      </c>
      <c r="AB19" s="51">
        <f t="shared" si="4"/>
        <v>3895</v>
      </c>
      <c r="AC19" s="51">
        <v>973</v>
      </c>
      <c r="AD19" s="51">
        <v>2867</v>
      </c>
      <c r="AE19" s="51">
        <f t="shared" si="5"/>
        <v>55</v>
      </c>
      <c r="AF19" s="51">
        <v>0</v>
      </c>
      <c r="AG19" s="51">
        <v>55</v>
      </c>
      <c r="AH19" s="51">
        <v>0</v>
      </c>
      <c r="AI19" s="51">
        <v>0</v>
      </c>
      <c r="AJ19" s="51">
        <v>0</v>
      </c>
    </row>
    <row r="20" spans="1:36" ht="13.5">
      <c r="A20" s="26" t="s">
        <v>196</v>
      </c>
      <c r="B20" s="49" t="s">
        <v>83</v>
      </c>
      <c r="C20" s="50" t="s">
        <v>84</v>
      </c>
      <c r="D20" s="51">
        <f t="shared" si="0"/>
        <v>16905</v>
      </c>
      <c r="E20" s="51">
        <v>12437</v>
      </c>
      <c r="F20" s="51">
        <f t="shared" si="1"/>
        <v>2932</v>
      </c>
      <c r="G20" s="51">
        <v>600</v>
      </c>
      <c r="H20" s="51">
        <v>2332</v>
      </c>
      <c r="I20" s="51">
        <v>0</v>
      </c>
      <c r="J20" s="51">
        <v>0</v>
      </c>
      <c r="K20" s="51">
        <v>0</v>
      </c>
      <c r="L20" s="51">
        <v>1266</v>
      </c>
      <c r="M20" s="51">
        <f t="shared" si="2"/>
        <v>270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156</v>
      </c>
      <c r="T20" s="51">
        <v>114</v>
      </c>
      <c r="U20" s="51">
        <f t="shared" si="3"/>
        <v>12857</v>
      </c>
      <c r="V20" s="51">
        <v>12437</v>
      </c>
      <c r="W20" s="51">
        <v>228</v>
      </c>
      <c r="X20" s="51">
        <v>192</v>
      </c>
      <c r="Y20" s="51">
        <v>0</v>
      </c>
      <c r="Z20" s="51">
        <v>0</v>
      </c>
      <c r="AA20" s="51">
        <v>0</v>
      </c>
      <c r="AB20" s="51">
        <f t="shared" si="4"/>
        <v>1711</v>
      </c>
      <c r="AC20" s="51">
        <v>1266</v>
      </c>
      <c r="AD20" s="51">
        <v>0</v>
      </c>
      <c r="AE20" s="51">
        <f t="shared" si="5"/>
        <v>445</v>
      </c>
      <c r="AF20" s="51">
        <v>62</v>
      </c>
      <c r="AG20" s="51">
        <v>383</v>
      </c>
      <c r="AH20" s="51">
        <v>0</v>
      </c>
      <c r="AI20" s="51">
        <v>0</v>
      </c>
      <c r="AJ20" s="51">
        <v>0</v>
      </c>
    </row>
    <row r="21" spans="1:36" ht="13.5">
      <c r="A21" s="26" t="s">
        <v>196</v>
      </c>
      <c r="B21" s="49" t="s">
        <v>85</v>
      </c>
      <c r="C21" s="50" t="s">
        <v>86</v>
      </c>
      <c r="D21" s="51">
        <f t="shared" si="0"/>
        <v>11563</v>
      </c>
      <c r="E21" s="51">
        <v>9676</v>
      </c>
      <c r="F21" s="51">
        <f t="shared" si="1"/>
        <v>405</v>
      </c>
      <c r="G21" s="51">
        <v>0</v>
      </c>
      <c r="H21" s="51">
        <v>405</v>
      </c>
      <c r="I21" s="51">
        <v>0</v>
      </c>
      <c r="J21" s="51">
        <v>0</v>
      </c>
      <c r="K21" s="51">
        <v>0</v>
      </c>
      <c r="L21" s="51">
        <v>227</v>
      </c>
      <c r="M21" s="51">
        <f t="shared" si="2"/>
        <v>1255</v>
      </c>
      <c r="N21" s="51">
        <v>1165</v>
      </c>
      <c r="O21" s="51">
        <v>0</v>
      </c>
      <c r="P21" s="51">
        <v>0</v>
      </c>
      <c r="Q21" s="51">
        <v>0</v>
      </c>
      <c r="R21" s="51">
        <v>0</v>
      </c>
      <c r="S21" s="51">
        <v>90</v>
      </c>
      <c r="T21" s="51">
        <v>0</v>
      </c>
      <c r="U21" s="51">
        <f t="shared" si="3"/>
        <v>9676</v>
      </c>
      <c r="V21" s="51">
        <v>9676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1709</v>
      </c>
      <c r="AC21" s="51">
        <v>227</v>
      </c>
      <c r="AD21" s="51">
        <v>1482</v>
      </c>
      <c r="AE21" s="51">
        <f t="shared" si="5"/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196</v>
      </c>
      <c r="B22" s="49" t="s">
        <v>87</v>
      </c>
      <c r="C22" s="50" t="s">
        <v>88</v>
      </c>
      <c r="D22" s="51">
        <f t="shared" si="0"/>
        <v>10480</v>
      </c>
      <c r="E22" s="51">
        <v>6009</v>
      </c>
      <c r="F22" s="51">
        <f t="shared" si="1"/>
        <v>1081</v>
      </c>
      <c r="G22" s="51">
        <v>0</v>
      </c>
      <c r="H22" s="51">
        <v>1081</v>
      </c>
      <c r="I22" s="51">
        <v>0</v>
      </c>
      <c r="J22" s="51">
        <v>0</v>
      </c>
      <c r="K22" s="51">
        <v>0</v>
      </c>
      <c r="L22" s="51">
        <v>2020</v>
      </c>
      <c r="M22" s="51">
        <f t="shared" si="2"/>
        <v>1370</v>
      </c>
      <c r="N22" s="51">
        <v>1165</v>
      </c>
      <c r="O22" s="51">
        <v>0</v>
      </c>
      <c r="P22" s="51">
        <v>0</v>
      </c>
      <c r="Q22" s="51">
        <v>0</v>
      </c>
      <c r="R22" s="51">
        <v>123</v>
      </c>
      <c r="S22" s="51">
        <v>70</v>
      </c>
      <c r="T22" s="51">
        <v>12</v>
      </c>
      <c r="U22" s="51">
        <f t="shared" si="3"/>
        <v>6351</v>
      </c>
      <c r="V22" s="51">
        <v>6009</v>
      </c>
      <c r="W22" s="51">
        <v>0</v>
      </c>
      <c r="X22" s="51">
        <v>342</v>
      </c>
      <c r="Y22" s="51">
        <v>0</v>
      </c>
      <c r="Z22" s="51">
        <v>0</v>
      </c>
      <c r="AA22" s="51">
        <v>0</v>
      </c>
      <c r="AB22" s="51">
        <f t="shared" si="4"/>
        <v>3080</v>
      </c>
      <c r="AC22" s="51">
        <v>2020</v>
      </c>
      <c r="AD22" s="51">
        <v>913</v>
      </c>
      <c r="AE22" s="51">
        <f t="shared" si="5"/>
        <v>147</v>
      </c>
      <c r="AF22" s="51">
        <v>0</v>
      </c>
      <c r="AG22" s="51">
        <v>147</v>
      </c>
      <c r="AH22" s="51">
        <v>0</v>
      </c>
      <c r="AI22" s="51">
        <v>0</v>
      </c>
      <c r="AJ22" s="51">
        <v>0</v>
      </c>
    </row>
    <row r="23" spans="1:36" ht="13.5">
      <c r="A23" s="26" t="s">
        <v>196</v>
      </c>
      <c r="B23" s="49" t="s">
        <v>89</v>
      </c>
      <c r="C23" s="50" t="s">
        <v>90</v>
      </c>
      <c r="D23" s="51">
        <f t="shared" si="0"/>
        <v>5087</v>
      </c>
      <c r="E23" s="51">
        <v>4164</v>
      </c>
      <c r="F23" s="51">
        <f t="shared" si="1"/>
        <v>888</v>
      </c>
      <c r="G23" s="51">
        <v>168</v>
      </c>
      <c r="H23" s="51">
        <v>720</v>
      </c>
      <c r="I23" s="51">
        <v>0</v>
      </c>
      <c r="J23" s="51">
        <v>0</v>
      </c>
      <c r="K23" s="51">
        <v>0</v>
      </c>
      <c r="L23" s="51">
        <v>35</v>
      </c>
      <c r="M23" s="51">
        <f t="shared" si="2"/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4231</v>
      </c>
      <c r="V23" s="51">
        <v>4164</v>
      </c>
      <c r="W23" s="51">
        <v>67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628</v>
      </c>
      <c r="AC23" s="51">
        <v>35</v>
      </c>
      <c r="AD23" s="51">
        <v>593</v>
      </c>
      <c r="AE23" s="51">
        <f t="shared" si="5"/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196</v>
      </c>
      <c r="B24" s="49" t="s">
        <v>91</v>
      </c>
      <c r="C24" s="50" t="s">
        <v>92</v>
      </c>
      <c r="D24" s="51">
        <f t="shared" si="0"/>
        <v>4249</v>
      </c>
      <c r="E24" s="51">
        <v>2475</v>
      </c>
      <c r="F24" s="51">
        <f aca="true" t="shared" si="6" ref="F24:F87">SUM(G24:K24)</f>
        <v>564</v>
      </c>
      <c r="G24" s="51">
        <v>206</v>
      </c>
      <c r="H24" s="51">
        <v>354</v>
      </c>
      <c r="I24" s="51">
        <v>0</v>
      </c>
      <c r="J24" s="51">
        <v>0</v>
      </c>
      <c r="K24" s="51">
        <v>4</v>
      </c>
      <c r="L24" s="51">
        <v>1210</v>
      </c>
      <c r="M24" s="51">
        <f aca="true" t="shared" si="7" ref="M24:M87">SUM(N24:T24)</f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f aca="true" t="shared" si="8" ref="U24:U87">SUM(V24:AA24)</f>
        <v>2565</v>
      </c>
      <c r="V24" s="51">
        <v>2475</v>
      </c>
      <c r="W24" s="51">
        <v>90</v>
      </c>
      <c r="X24" s="51">
        <v>0</v>
      </c>
      <c r="Y24" s="51">
        <v>0</v>
      </c>
      <c r="Z24" s="51">
        <v>0</v>
      </c>
      <c r="AA24" s="51">
        <v>0</v>
      </c>
      <c r="AB24" s="51">
        <f aca="true" t="shared" si="9" ref="AB24:AB87">SUM(AC24:AE24)</f>
        <v>1667</v>
      </c>
      <c r="AC24" s="51">
        <v>1210</v>
      </c>
      <c r="AD24" s="51">
        <v>326</v>
      </c>
      <c r="AE24" s="51">
        <f aca="true" t="shared" si="10" ref="AE24:AE87">SUM(AF24:AJ24)</f>
        <v>131</v>
      </c>
      <c r="AF24" s="51">
        <v>41</v>
      </c>
      <c r="AG24" s="51">
        <v>86</v>
      </c>
      <c r="AH24" s="51">
        <v>0</v>
      </c>
      <c r="AI24" s="51">
        <v>0</v>
      </c>
      <c r="AJ24" s="51">
        <v>4</v>
      </c>
    </row>
    <row r="25" spans="1:36" ht="13.5">
      <c r="A25" s="26" t="s">
        <v>196</v>
      </c>
      <c r="B25" s="49" t="s">
        <v>93</v>
      </c>
      <c r="C25" s="50" t="s">
        <v>94</v>
      </c>
      <c r="D25" s="51">
        <f t="shared" si="0"/>
        <v>4502</v>
      </c>
      <c r="E25" s="51">
        <v>3327</v>
      </c>
      <c r="F25" s="51">
        <f t="shared" si="6"/>
        <v>1066</v>
      </c>
      <c r="G25" s="51">
        <v>0</v>
      </c>
      <c r="H25" s="51">
        <v>1066</v>
      </c>
      <c r="I25" s="51">
        <v>0</v>
      </c>
      <c r="J25" s="51">
        <v>0</v>
      </c>
      <c r="K25" s="51">
        <v>0</v>
      </c>
      <c r="L25" s="51">
        <v>109</v>
      </c>
      <c r="M25" s="51">
        <f t="shared" si="7"/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8"/>
        <v>3327</v>
      </c>
      <c r="V25" s="51">
        <v>3327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9"/>
        <v>610</v>
      </c>
      <c r="AC25" s="51">
        <v>109</v>
      </c>
      <c r="AD25" s="51">
        <v>501</v>
      </c>
      <c r="AE25" s="51">
        <f t="shared" si="10"/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196</v>
      </c>
      <c r="B26" s="49" t="s">
        <v>95</v>
      </c>
      <c r="C26" s="50" t="s">
        <v>96</v>
      </c>
      <c r="D26" s="51">
        <f t="shared" si="0"/>
        <v>2254</v>
      </c>
      <c r="E26" s="51">
        <v>1779</v>
      </c>
      <c r="F26" s="51">
        <f t="shared" si="6"/>
        <v>179</v>
      </c>
      <c r="G26" s="51">
        <v>0</v>
      </c>
      <c r="H26" s="51">
        <v>179</v>
      </c>
      <c r="I26" s="51">
        <v>0</v>
      </c>
      <c r="J26" s="51">
        <v>0</v>
      </c>
      <c r="K26" s="51">
        <v>0</v>
      </c>
      <c r="L26" s="51">
        <v>54</v>
      </c>
      <c r="M26" s="51">
        <f t="shared" si="7"/>
        <v>242</v>
      </c>
      <c r="N26" s="51">
        <v>238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4</v>
      </c>
      <c r="U26" s="51">
        <f t="shared" si="8"/>
        <v>1779</v>
      </c>
      <c r="V26" s="51">
        <v>1779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9"/>
        <v>326</v>
      </c>
      <c r="AC26" s="51">
        <v>54</v>
      </c>
      <c r="AD26" s="51">
        <v>272</v>
      </c>
      <c r="AE26" s="51">
        <f t="shared" si="10"/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196</v>
      </c>
      <c r="B27" s="49" t="s">
        <v>97</v>
      </c>
      <c r="C27" s="50" t="s">
        <v>98</v>
      </c>
      <c r="D27" s="51">
        <f t="shared" si="0"/>
        <v>693</v>
      </c>
      <c r="E27" s="51">
        <v>533</v>
      </c>
      <c r="F27" s="51">
        <f t="shared" si="6"/>
        <v>124</v>
      </c>
      <c r="G27" s="51">
        <v>0</v>
      </c>
      <c r="H27" s="51">
        <v>124</v>
      </c>
      <c r="I27" s="51">
        <v>0</v>
      </c>
      <c r="J27" s="51">
        <v>0</v>
      </c>
      <c r="K27" s="51">
        <v>0</v>
      </c>
      <c r="L27" s="51">
        <v>36</v>
      </c>
      <c r="M27" s="51">
        <f t="shared" si="7"/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f t="shared" si="8"/>
        <v>557</v>
      </c>
      <c r="V27" s="51">
        <v>533</v>
      </c>
      <c r="W27" s="51">
        <v>0</v>
      </c>
      <c r="X27" s="51">
        <v>24</v>
      </c>
      <c r="Y27" s="51">
        <v>0</v>
      </c>
      <c r="Z27" s="51">
        <v>0</v>
      </c>
      <c r="AA27" s="51">
        <v>0</v>
      </c>
      <c r="AB27" s="51">
        <f t="shared" si="9"/>
        <v>117</v>
      </c>
      <c r="AC27" s="51">
        <v>36</v>
      </c>
      <c r="AD27" s="51">
        <v>81</v>
      </c>
      <c r="AE27" s="51">
        <f t="shared" si="10"/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196</v>
      </c>
      <c r="B28" s="49" t="s">
        <v>99</v>
      </c>
      <c r="C28" s="50" t="s">
        <v>100</v>
      </c>
      <c r="D28" s="51">
        <f t="shared" si="0"/>
        <v>736</v>
      </c>
      <c r="E28" s="51">
        <v>546</v>
      </c>
      <c r="F28" s="51">
        <f t="shared" si="6"/>
        <v>150</v>
      </c>
      <c r="G28" s="51">
        <v>0</v>
      </c>
      <c r="H28" s="51">
        <v>150</v>
      </c>
      <c r="I28" s="51">
        <v>0</v>
      </c>
      <c r="J28" s="51">
        <v>0</v>
      </c>
      <c r="K28" s="51">
        <v>0</v>
      </c>
      <c r="L28" s="51">
        <v>40</v>
      </c>
      <c r="M28" s="51">
        <f t="shared" si="7"/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8"/>
        <v>576</v>
      </c>
      <c r="V28" s="51">
        <v>546</v>
      </c>
      <c r="W28" s="51">
        <v>0</v>
      </c>
      <c r="X28" s="51">
        <v>30</v>
      </c>
      <c r="Y28" s="51">
        <v>0</v>
      </c>
      <c r="Z28" s="51">
        <v>0</v>
      </c>
      <c r="AA28" s="51">
        <v>0</v>
      </c>
      <c r="AB28" s="51">
        <f t="shared" si="9"/>
        <v>127</v>
      </c>
      <c r="AC28" s="51">
        <v>40</v>
      </c>
      <c r="AD28" s="51">
        <v>87</v>
      </c>
      <c r="AE28" s="51">
        <f t="shared" si="10"/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196</v>
      </c>
      <c r="B29" s="49" t="s">
        <v>101</v>
      </c>
      <c r="C29" s="50" t="s">
        <v>191</v>
      </c>
      <c r="D29" s="51">
        <f t="shared" si="0"/>
        <v>11305</v>
      </c>
      <c r="E29" s="51">
        <v>7595</v>
      </c>
      <c r="F29" s="51">
        <f t="shared" si="6"/>
        <v>1753</v>
      </c>
      <c r="G29" s="51">
        <v>457</v>
      </c>
      <c r="H29" s="51">
        <v>1296</v>
      </c>
      <c r="I29" s="51">
        <v>0</v>
      </c>
      <c r="J29" s="51">
        <v>0</v>
      </c>
      <c r="K29" s="51">
        <v>0</v>
      </c>
      <c r="L29" s="51">
        <v>1523</v>
      </c>
      <c r="M29" s="51">
        <f t="shared" si="7"/>
        <v>434</v>
      </c>
      <c r="N29" s="51">
        <v>434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f t="shared" si="8"/>
        <v>7891</v>
      </c>
      <c r="V29" s="51">
        <v>7595</v>
      </c>
      <c r="W29" s="51">
        <v>122</v>
      </c>
      <c r="X29" s="51">
        <v>174</v>
      </c>
      <c r="Y29" s="51">
        <v>0</v>
      </c>
      <c r="Z29" s="51">
        <v>0</v>
      </c>
      <c r="AA29" s="51">
        <v>0</v>
      </c>
      <c r="AB29" s="51">
        <f t="shared" si="9"/>
        <v>2510</v>
      </c>
      <c r="AC29" s="51">
        <v>1523</v>
      </c>
      <c r="AD29" s="51">
        <v>659</v>
      </c>
      <c r="AE29" s="51">
        <f t="shared" si="10"/>
        <v>328</v>
      </c>
      <c r="AF29" s="51">
        <v>40</v>
      </c>
      <c r="AG29" s="51">
        <v>288</v>
      </c>
      <c r="AH29" s="51">
        <v>0</v>
      </c>
      <c r="AI29" s="51">
        <v>0</v>
      </c>
      <c r="AJ29" s="51">
        <v>0</v>
      </c>
    </row>
    <row r="30" spans="1:36" ht="13.5">
      <c r="A30" s="26" t="s">
        <v>196</v>
      </c>
      <c r="B30" s="49" t="s">
        <v>102</v>
      </c>
      <c r="C30" s="50" t="s">
        <v>104</v>
      </c>
      <c r="D30" s="51">
        <f t="shared" si="0"/>
        <v>1344</v>
      </c>
      <c r="E30" s="51">
        <v>1017</v>
      </c>
      <c r="F30" s="51">
        <f t="shared" si="6"/>
        <v>220</v>
      </c>
      <c r="G30" s="51">
        <v>82</v>
      </c>
      <c r="H30" s="51">
        <v>138</v>
      </c>
      <c r="I30" s="51">
        <v>0</v>
      </c>
      <c r="J30" s="51">
        <v>0</v>
      </c>
      <c r="K30" s="51">
        <v>0</v>
      </c>
      <c r="L30" s="51">
        <v>0</v>
      </c>
      <c r="M30" s="51">
        <f t="shared" si="7"/>
        <v>107</v>
      </c>
      <c r="N30" s="51">
        <v>0</v>
      </c>
      <c r="O30" s="51">
        <v>0</v>
      </c>
      <c r="P30" s="51">
        <v>0</v>
      </c>
      <c r="Q30" s="51">
        <v>0</v>
      </c>
      <c r="R30" s="51">
        <v>105</v>
      </c>
      <c r="S30" s="51">
        <v>0</v>
      </c>
      <c r="T30" s="51">
        <v>2</v>
      </c>
      <c r="U30" s="51">
        <f t="shared" si="8"/>
        <v>1027</v>
      </c>
      <c r="V30" s="51">
        <v>1017</v>
      </c>
      <c r="W30" s="51">
        <v>10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9"/>
        <v>212</v>
      </c>
      <c r="AC30" s="51">
        <v>0</v>
      </c>
      <c r="AD30" s="51">
        <v>200</v>
      </c>
      <c r="AE30" s="51">
        <f t="shared" si="10"/>
        <v>12</v>
      </c>
      <c r="AF30" s="51">
        <v>0</v>
      </c>
      <c r="AG30" s="51">
        <v>12</v>
      </c>
      <c r="AH30" s="51">
        <v>0</v>
      </c>
      <c r="AI30" s="51">
        <v>0</v>
      </c>
      <c r="AJ30" s="51">
        <v>0</v>
      </c>
    </row>
    <row r="31" spans="1:36" ht="13.5">
      <c r="A31" s="26" t="s">
        <v>196</v>
      </c>
      <c r="B31" s="49" t="s">
        <v>105</v>
      </c>
      <c r="C31" s="50" t="s">
        <v>193</v>
      </c>
      <c r="D31" s="51">
        <f t="shared" si="0"/>
        <v>3714</v>
      </c>
      <c r="E31" s="51">
        <v>2820</v>
      </c>
      <c r="F31" s="51">
        <f t="shared" si="6"/>
        <v>760</v>
      </c>
      <c r="G31" s="51">
        <v>128</v>
      </c>
      <c r="H31" s="51">
        <v>632</v>
      </c>
      <c r="I31" s="51">
        <v>0</v>
      </c>
      <c r="J31" s="51">
        <v>0</v>
      </c>
      <c r="K31" s="51">
        <v>0</v>
      </c>
      <c r="L31" s="51">
        <v>134</v>
      </c>
      <c r="M31" s="51">
        <f t="shared" si="7"/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f t="shared" si="8"/>
        <v>2820</v>
      </c>
      <c r="V31" s="51">
        <v>2820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9"/>
        <v>408</v>
      </c>
      <c r="AC31" s="51">
        <v>134</v>
      </c>
      <c r="AD31" s="51">
        <v>274</v>
      </c>
      <c r="AE31" s="51">
        <f t="shared" si="10"/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196</v>
      </c>
      <c r="B32" s="49" t="s">
        <v>106</v>
      </c>
      <c r="C32" s="50" t="s">
        <v>107</v>
      </c>
      <c r="D32" s="51">
        <f t="shared" si="0"/>
        <v>241</v>
      </c>
      <c r="E32" s="51">
        <v>171</v>
      </c>
      <c r="F32" s="51">
        <f t="shared" si="6"/>
        <v>56</v>
      </c>
      <c r="G32" s="51">
        <v>6</v>
      </c>
      <c r="H32" s="51">
        <v>50</v>
      </c>
      <c r="I32" s="51">
        <v>0</v>
      </c>
      <c r="J32" s="51">
        <v>0</v>
      </c>
      <c r="K32" s="51">
        <v>0</v>
      </c>
      <c r="L32" s="51">
        <v>0</v>
      </c>
      <c r="M32" s="51">
        <f t="shared" si="7"/>
        <v>14</v>
      </c>
      <c r="N32" s="51">
        <v>0</v>
      </c>
      <c r="O32" s="51">
        <v>0</v>
      </c>
      <c r="P32" s="51">
        <v>0</v>
      </c>
      <c r="Q32" s="51">
        <v>13</v>
      </c>
      <c r="R32" s="51">
        <v>0</v>
      </c>
      <c r="S32" s="51">
        <v>0</v>
      </c>
      <c r="T32" s="51">
        <v>1</v>
      </c>
      <c r="U32" s="51">
        <f t="shared" si="8"/>
        <v>172</v>
      </c>
      <c r="V32" s="51">
        <v>171</v>
      </c>
      <c r="W32" s="51">
        <v>1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9"/>
        <v>38</v>
      </c>
      <c r="AC32" s="51">
        <v>0</v>
      </c>
      <c r="AD32" s="51">
        <v>34</v>
      </c>
      <c r="AE32" s="51">
        <f t="shared" si="10"/>
        <v>4</v>
      </c>
      <c r="AF32" s="51">
        <v>0</v>
      </c>
      <c r="AG32" s="51">
        <v>4</v>
      </c>
      <c r="AH32" s="51">
        <v>0</v>
      </c>
      <c r="AI32" s="51">
        <v>0</v>
      </c>
      <c r="AJ32" s="51">
        <v>0</v>
      </c>
    </row>
    <row r="33" spans="1:36" ht="13.5">
      <c r="A33" s="26" t="s">
        <v>196</v>
      </c>
      <c r="B33" s="49" t="s">
        <v>108</v>
      </c>
      <c r="C33" s="50" t="s">
        <v>109</v>
      </c>
      <c r="D33" s="51">
        <f t="shared" si="0"/>
        <v>2172</v>
      </c>
      <c r="E33" s="51">
        <v>1689</v>
      </c>
      <c r="F33" s="51">
        <f t="shared" si="6"/>
        <v>483</v>
      </c>
      <c r="G33" s="51">
        <v>295</v>
      </c>
      <c r="H33" s="51">
        <v>188</v>
      </c>
      <c r="I33" s="51">
        <v>0</v>
      </c>
      <c r="J33" s="51">
        <v>0</v>
      </c>
      <c r="K33" s="51">
        <v>0</v>
      </c>
      <c r="L33" s="51">
        <v>0</v>
      </c>
      <c r="M33" s="51">
        <f t="shared" si="7"/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f t="shared" si="8"/>
        <v>1959</v>
      </c>
      <c r="V33" s="51">
        <v>1689</v>
      </c>
      <c r="W33" s="51">
        <v>270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9"/>
        <v>269</v>
      </c>
      <c r="AC33" s="51">
        <v>0</v>
      </c>
      <c r="AD33" s="51">
        <v>240</v>
      </c>
      <c r="AE33" s="51">
        <f t="shared" si="10"/>
        <v>29</v>
      </c>
      <c r="AF33" s="51">
        <v>0</v>
      </c>
      <c r="AG33" s="51">
        <v>29</v>
      </c>
      <c r="AH33" s="51">
        <v>0</v>
      </c>
      <c r="AI33" s="51">
        <v>0</v>
      </c>
      <c r="AJ33" s="51">
        <v>0</v>
      </c>
    </row>
    <row r="34" spans="1:36" ht="13.5">
      <c r="A34" s="26" t="s">
        <v>196</v>
      </c>
      <c r="B34" s="49" t="s">
        <v>110</v>
      </c>
      <c r="C34" s="50" t="s">
        <v>111</v>
      </c>
      <c r="D34" s="51">
        <f t="shared" si="0"/>
        <v>2235</v>
      </c>
      <c r="E34" s="51">
        <v>1152</v>
      </c>
      <c r="F34" s="51">
        <f t="shared" si="6"/>
        <v>254</v>
      </c>
      <c r="G34" s="51">
        <v>127</v>
      </c>
      <c r="H34" s="51">
        <v>125</v>
      </c>
      <c r="I34" s="51">
        <v>0</v>
      </c>
      <c r="J34" s="51">
        <v>0</v>
      </c>
      <c r="K34" s="51">
        <v>2</v>
      </c>
      <c r="L34" s="51">
        <v>829</v>
      </c>
      <c r="M34" s="51">
        <f t="shared" si="7"/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f t="shared" si="8"/>
        <v>1208</v>
      </c>
      <c r="V34" s="51">
        <v>1152</v>
      </c>
      <c r="W34" s="51">
        <v>56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9"/>
        <v>1027</v>
      </c>
      <c r="AC34" s="51">
        <v>829</v>
      </c>
      <c r="AD34" s="51">
        <v>154</v>
      </c>
      <c r="AE34" s="51">
        <f t="shared" si="10"/>
        <v>44</v>
      </c>
      <c r="AF34" s="51">
        <v>25</v>
      </c>
      <c r="AG34" s="51">
        <v>17</v>
      </c>
      <c r="AH34" s="51">
        <v>0</v>
      </c>
      <c r="AI34" s="51">
        <v>0</v>
      </c>
      <c r="AJ34" s="51">
        <v>2</v>
      </c>
    </row>
    <row r="35" spans="1:36" ht="13.5">
      <c r="A35" s="26" t="s">
        <v>196</v>
      </c>
      <c r="B35" s="49" t="s">
        <v>112</v>
      </c>
      <c r="C35" s="50" t="s">
        <v>113</v>
      </c>
      <c r="D35" s="51">
        <f t="shared" si="0"/>
        <v>1597</v>
      </c>
      <c r="E35" s="51">
        <v>813</v>
      </c>
      <c r="F35" s="51">
        <f t="shared" si="6"/>
        <v>216</v>
      </c>
      <c r="G35" s="51">
        <v>114</v>
      </c>
      <c r="H35" s="51">
        <v>101</v>
      </c>
      <c r="I35" s="51">
        <v>0</v>
      </c>
      <c r="J35" s="51">
        <v>0</v>
      </c>
      <c r="K35" s="51">
        <v>1</v>
      </c>
      <c r="L35" s="51">
        <v>568</v>
      </c>
      <c r="M35" s="51">
        <f t="shared" si="7"/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8"/>
        <v>863</v>
      </c>
      <c r="V35" s="51">
        <v>813</v>
      </c>
      <c r="W35" s="51">
        <v>50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9"/>
        <v>731</v>
      </c>
      <c r="AC35" s="51">
        <v>568</v>
      </c>
      <c r="AD35" s="51">
        <v>109</v>
      </c>
      <c r="AE35" s="51">
        <f t="shared" si="10"/>
        <v>54</v>
      </c>
      <c r="AF35" s="51">
        <v>23</v>
      </c>
      <c r="AG35" s="51">
        <v>30</v>
      </c>
      <c r="AH35" s="51">
        <v>0</v>
      </c>
      <c r="AI35" s="51">
        <v>0</v>
      </c>
      <c r="AJ35" s="51">
        <v>1</v>
      </c>
    </row>
    <row r="36" spans="1:36" ht="13.5">
      <c r="A36" s="26" t="s">
        <v>196</v>
      </c>
      <c r="B36" s="49" t="s">
        <v>114</v>
      </c>
      <c r="C36" s="50" t="s">
        <v>115</v>
      </c>
      <c r="D36" s="51">
        <f t="shared" si="0"/>
        <v>4134</v>
      </c>
      <c r="E36" s="51">
        <v>2409</v>
      </c>
      <c r="F36" s="51">
        <f t="shared" si="6"/>
        <v>436</v>
      </c>
      <c r="G36" s="51">
        <v>243</v>
      </c>
      <c r="H36" s="51">
        <v>190</v>
      </c>
      <c r="I36" s="51">
        <v>0</v>
      </c>
      <c r="J36" s="51">
        <v>0</v>
      </c>
      <c r="K36" s="51">
        <v>3</v>
      </c>
      <c r="L36" s="51">
        <v>1289</v>
      </c>
      <c r="M36" s="51">
        <f t="shared" si="7"/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8"/>
        <v>2516</v>
      </c>
      <c r="V36" s="51">
        <v>2409</v>
      </c>
      <c r="W36" s="51">
        <v>107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9"/>
        <v>1714</v>
      </c>
      <c r="AC36" s="51">
        <v>1289</v>
      </c>
      <c r="AD36" s="51">
        <v>316</v>
      </c>
      <c r="AE36" s="51">
        <f t="shared" si="10"/>
        <v>109</v>
      </c>
      <c r="AF36" s="51">
        <v>48</v>
      </c>
      <c r="AG36" s="51">
        <v>58</v>
      </c>
      <c r="AH36" s="51">
        <v>0</v>
      </c>
      <c r="AI36" s="51">
        <v>0</v>
      </c>
      <c r="AJ36" s="51">
        <v>3</v>
      </c>
    </row>
    <row r="37" spans="1:36" ht="13.5">
      <c r="A37" s="26" t="s">
        <v>196</v>
      </c>
      <c r="B37" s="49" t="s">
        <v>116</v>
      </c>
      <c r="C37" s="50" t="s">
        <v>117</v>
      </c>
      <c r="D37" s="51">
        <f t="shared" si="0"/>
        <v>1157</v>
      </c>
      <c r="E37" s="51">
        <v>897</v>
      </c>
      <c r="F37" s="51">
        <f t="shared" si="6"/>
        <v>175</v>
      </c>
      <c r="G37" s="51">
        <v>40</v>
      </c>
      <c r="H37" s="51">
        <v>135</v>
      </c>
      <c r="I37" s="51">
        <v>0</v>
      </c>
      <c r="J37" s="51">
        <v>0</v>
      </c>
      <c r="K37" s="51">
        <v>0</v>
      </c>
      <c r="L37" s="51">
        <v>0</v>
      </c>
      <c r="M37" s="51">
        <f t="shared" si="7"/>
        <v>85</v>
      </c>
      <c r="N37" s="51">
        <v>0</v>
      </c>
      <c r="O37" s="51">
        <v>0</v>
      </c>
      <c r="P37" s="51">
        <v>0</v>
      </c>
      <c r="Q37" s="51">
        <v>0</v>
      </c>
      <c r="R37" s="51">
        <v>83</v>
      </c>
      <c r="S37" s="51">
        <v>0</v>
      </c>
      <c r="T37" s="51">
        <v>2</v>
      </c>
      <c r="U37" s="51">
        <f t="shared" si="8"/>
        <v>902</v>
      </c>
      <c r="V37" s="51">
        <v>897</v>
      </c>
      <c r="W37" s="51">
        <v>5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9"/>
        <v>188</v>
      </c>
      <c r="AC37" s="51">
        <v>0</v>
      </c>
      <c r="AD37" s="51">
        <v>176</v>
      </c>
      <c r="AE37" s="51">
        <f t="shared" si="10"/>
        <v>12</v>
      </c>
      <c r="AF37" s="51">
        <v>0</v>
      </c>
      <c r="AG37" s="51">
        <v>12</v>
      </c>
      <c r="AH37" s="51">
        <v>0</v>
      </c>
      <c r="AI37" s="51">
        <v>0</v>
      </c>
      <c r="AJ37" s="51">
        <v>0</v>
      </c>
    </row>
    <row r="38" spans="1:36" ht="13.5">
      <c r="A38" s="26" t="s">
        <v>196</v>
      </c>
      <c r="B38" s="49" t="s">
        <v>118</v>
      </c>
      <c r="C38" s="50" t="s">
        <v>119</v>
      </c>
      <c r="D38" s="51">
        <f t="shared" si="0"/>
        <v>198</v>
      </c>
      <c r="E38" s="51">
        <v>120</v>
      </c>
      <c r="F38" s="51">
        <f t="shared" si="6"/>
        <v>61</v>
      </c>
      <c r="G38" s="51">
        <v>23</v>
      </c>
      <c r="H38" s="51">
        <v>38</v>
      </c>
      <c r="I38" s="51">
        <v>0</v>
      </c>
      <c r="J38" s="51">
        <v>0</v>
      </c>
      <c r="K38" s="51">
        <v>0</v>
      </c>
      <c r="L38" s="51">
        <v>0</v>
      </c>
      <c r="M38" s="51">
        <f t="shared" si="7"/>
        <v>17</v>
      </c>
      <c r="N38" s="51">
        <v>0</v>
      </c>
      <c r="O38" s="51">
        <v>0</v>
      </c>
      <c r="P38" s="51">
        <v>0</v>
      </c>
      <c r="Q38" s="51">
        <v>0</v>
      </c>
      <c r="R38" s="51">
        <v>17</v>
      </c>
      <c r="S38" s="51">
        <v>0</v>
      </c>
      <c r="T38" s="51">
        <v>0</v>
      </c>
      <c r="U38" s="51">
        <f t="shared" si="8"/>
        <v>123</v>
      </c>
      <c r="V38" s="51">
        <v>120</v>
      </c>
      <c r="W38" s="51">
        <v>3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9"/>
        <v>26</v>
      </c>
      <c r="AC38" s="51">
        <v>0</v>
      </c>
      <c r="AD38" s="51">
        <v>23</v>
      </c>
      <c r="AE38" s="51">
        <f t="shared" si="10"/>
        <v>3</v>
      </c>
      <c r="AF38" s="51">
        <v>0</v>
      </c>
      <c r="AG38" s="51">
        <v>3</v>
      </c>
      <c r="AH38" s="51">
        <v>0</v>
      </c>
      <c r="AI38" s="51">
        <v>0</v>
      </c>
      <c r="AJ38" s="51">
        <v>0</v>
      </c>
    </row>
    <row r="39" spans="1:36" ht="13.5">
      <c r="A39" s="26" t="s">
        <v>196</v>
      </c>
      <c r="B39" s="49" t="s">
        <v>120</v>
      </c>
      <c r="C39" s="50" t="s">
        <v>121</v>
      </c>
      <c r="D39" s="51">
        <f t="shared" si="0"/>
        <v>632</v>
      </c>
      <c r="E39" s="51">
        <v>464</v>
      </c>
      <c r="F39" s="51">
        <f t="shared" si="6"/>
        <v>120</v>
      </c>
      <c r="G39" s="51">
        <v>29</v>
      </c>
      <c r="H39" s="51">
        <v>91</v>
      </c>
      <c r="I39" s="51">
        <v>0</v>
      </c>
      <c r="J39" s="51">
        <v>0</v>
      </c>
      <c r="K39" s="51">
        <v>0</v>
      </c>
      <c r="L39" s="51">
        <v>0</v>
      </c>
      <c r="M39" s="51">
        <f t="shared" si="7"/>
        <v>48</v>
      </c>
      <c r="N39" s="51">
        <v>0</v>
      </c>
      <c r="O39" s="51">
        <v>0</v>
      </c>
      <c r="P39" s="51">
        <v>0</v>
      </c>
      <c r="Q39" s="51">
        <v>0</v>
      </c>
      <c r="R39" s="51">
        <v>47</v>
      </c>
      <c r="S39" s="51">
        <v>0</v>
      </c>
      <c r="T39" s="51">
        <v>1</v>
      </c>
      <c r="U39" s="51">
        <f t="shared" si="8"/>
        <v>467</v>
      </c>
      <c r="V39" s="51">
        <v>464</v>
      </c>
      <c r="W39" s="51">
        <v>3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9"/>
        <v>99</v>
      </c>
      <c r="AC39" s="51">
        <v>0</v>
      </c>
      <c r="AD39" s="51">
        <v>91</v>
      </c>
      <c r="AE39" s="51">
        <f t="shared" si="10"/>
        <v>8</v>
      </c>
      <c r="AF39" s="51">
        <v>0</v>
      </c>
      <c r="AG39" s="51">
        <v>8</v>
      </c>
      <c r="AH39" s="51">
        <v>0</v>
      </c>
      <c r="AI39" s="51">
        <v>0</v>
      </c>
      <c r="AJ39" s="51">
        <v>0</v>
      </c>
    </row>
    <row r="40" spans="1:36" ht="13.5">
      <c r="A40" s="26" t="s">
        <v>196</v>
      </c>
      <c r="B40" s="49" t="s">
        <v>122</v>
      </c>
      <c r="C40" s="50" t="s">
        <v>123</v>
      </c>
      <c r="D40" s="51">
        <f t="shared" si="0"/>
        <v>386</v>
      </c>
      <c r="E40" s="51">
        <v>245</v>
      </c>
      <c r="F40" s="51">
        <f t="shared" si="6"/>
        <v>141</v>
      </c>
      <c r="G40" s="51">
        <v>28</v>
      </c>
      <c r="H40" s="51">
        <v>113</v>
      </c>
      <c r="I40" s="51">
        <v>0</v>
      </c>
      <c r="J40" s="51">
        <v>0</v>
      </c>
      <c r="K40" s="51">
        <v>0</v>
      </c>
      <c r="L40" s="51">
        <v>0</v>
      </c>
      <c r="M40" s="51">
        <f t="shared" si="7"/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f t="shared" si="8"/>
        <v>249</v>
      </c>
      <c r="V40" s="51">
        <v>245</v>
      </c>
      <c r="W40" s="51">
        <v>3</v>
      </c>
      <c r="X40" s="51">
        <v>1</v>
      </c>
      <c r="Y40" s="51">
        <v>0</v>
      </c>
      <c r="Z40" s="51">
        <v>0</v>
      </c>
      <c r="AA40" s="51">
        <v>0</v>
      </c>
      <c r="AB40" s="51">
        <f t="shared" si="9"/>
        <v>56</v>
      </c>
      <c r="AC40" s="51">
        <v>0</v>
      </c>
      <c r="AD40" s="51">
        <v>48</v>
      </c>
      <c r="AE40" s="51">
        <f t="shared" si="10"/>
        <v>8</v>
      </c>
      <c r="AF40" s="51">
        <v>0</v>
      </c>
      <c r="AG40" s="51">
        <v>8</v>
      </c>
      <c r="AH40" s="51">
        <v>0</v>
      </c>
      <c r="AI40" s="51">
        <v>0</v>
      </c>
      <c r="AJ40" s="51">
        <v>0</v>
      </c>
    </row>
    <row r="41" spans="1:36" ht="13.5">
      <c r="A41" s="26" t="s">
        <v>196</v>
      </c>
      <c r="B41" s="49" t="s">
        <v>124</v>
      </c>
      <c r="C41" s="50" t="s">
        <v>125</v>
      </c>
      <c r="D41" s="51">
        <f t="shared" si="0"/>
        <v>681</v>
      </c>
      <c r="E41" s="51">
        <v>565</v>
      </c>
      <c r="F41" s="51">
        <f t="shared" si="6"/>
        <v>106</v>
      </c>
      <c r="G41" s="51">
        <v>106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f t="shared" si="7"/>
        <v>10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10</v>
      </c>
      <c r="U41" s="51">
        <f t="shared" si="8"/>
        <v>589</v>
      </c>
      <c r="V41" s="51">
        <v>565</v>
      </c>
      <c r="W41" s="51">
        <v>24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9"/>
        <v>102</v>
      </c>
      <c r="AC41" s="51">
        <v>0</v>
      </c>
      <c r="AD41" s="51">
        <v>74</v>
      </c>
      <c r="AE41" s="51">
        <f t="shared" si="10"/>
        <v>28</v>
      </c>
      <c r="AF41" s="51">
        <v>28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196</v>
      </c>
      <c r="B42" s="49" t="s">
        <v>126</v>
      </c>
      <c r="C42" s="50" t="s">
        <v>211</v>
      </c>
      <c r="D42" s="51">
        <f t="shared" si="0"/>
        <v>3374</v>
      </c>
      <c r="E42" s="51">
        <v>2987</v>
      </c>
      <c r="F42" s="51">
        <f t="shared" si="6"/>
        <v>376</v>
      </c>
      <c r="G42" s="51">
        <v>376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f t="shared" si="7"/>
        <v>11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11</v>
      </c>
      <c r="U42" s="51">
        <f t="shared" si="8"/>
        <v>3069</v>
      </c>
      <c r="V42" s="51">
        <v>2987</v>
      </c>
      <c r="W42" s="51">
        <v>82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9"/>
        <v>488</v>
      </c>
      <c r="AC42" s="51">
        <v>0</v>
      </c>
      <c r="AD42" s="51">
        <v>390</v>
      </c>
      <c r="AE42" s="51">
        <f t="shared" si="10"/>
        <v>98</v>
      </c>
      <c r="AF42" s="51">
        <v>98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196</v>
      </c>
      <c r="B43" s="49" t="s">
        <v>127</v>
      </c>
      <c r="C43" s="50" t="s">
        <v>128</v>
      </c>
      <c r="D43" s="51">
        <f t="shared" si="0"/>
        <v>506</v>
      </c>
      <c r="E43" s="51">
        <v>325</v>
      </c>
      <c r="F43" s="51">
        <f t="shared" si="6"/>
        <v>157</v>
      </c>
      <c r="G43" s="51">
        <v>157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f t="shared" si="7"/>
        <v>24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24</v>
      </c>
      <c r="U43" s="51">
        <f t="shared" si="8"/>
        <v>358</v>
      </c>
      <c r="V43" s="51">
        <v>325</v>
      </c>
      <c r="W43" s="51">
        <v>33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9"/>
        <v>83</v>
      </c>
      <c r="AC43" s="51">
        <v>0</v>
      </c>
      <c r="AD43" s="51">
        <v>42</v>
      </c>
      <c r="AE43" s="51">
        <f t="shared" si="10"/>
        <v>41</v>
      </c>
      <c r="AF43" s="51">
        <v>41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196</v>
      </c>
      <c r="B44" s="49" t="s">
        <v>129</v>
      </c>
      <c r="C44" s="50" t="s">
        <v>187</v>
      </c>
      <c r="D44" s="51">
        <f t="shared" si="0"/>
        <v>3305</v>
      </c>
      <c r="E44" s="51">
        <v>2903</v>
      </c>
      <c r="F44" s="51">
        <f t="shared" si="6"/>
        <v>402</v>
      </c>
      <c r="G44" s="51">
        <v>402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f t="shared" si="7"/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8"/>
        <v>2903</v>
      </c>
      <c r="V44" s="51">
        <v>2903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9"/>
        <v>497</v>
      </c>
      <c r="AC44" s="51">
        <v>0</v>
      </c>
      <c r="AD44" s="51">
        <v>393</v>
      </c>
      <c r="AE44" s="51">
        <f t="shared" si="10"/>
        <v>104</v>
      </c>
      <c r="AF44" s="51">
        <v>104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196</v>
      </c>
      <c r="B45" s="49" t="s">
        <v>130</v>
      </c>
      <c r="C45" s="50" t="s">
        <v>194</v>
      </c>
      <c r="D45" s="51">
        <f t="shared" si="0"/>
        <v>925</v>
      </c>
      <c r="E45" s="51">
        <v>736</v>
      </c>
      <c r="F45" s="51">
        <f t="shared" si="6"/>
        <v>189</v>
      </c>
      <c r="G45" s="51">
        <v>187</v>
      </c>
      <c r="H45" s="51">
        <v>0</v>
      </c>
      <c r="I45" s="51">
        <v>0</v>
      </c>
      <c r="J45" s="51">
        <v>0</v>
      </c>
      <c r="K45" s="51">
        <v>2</v>
      </c>
      <c r="L45" s="51">
        <v>0</v>
      </c>
      <c r="M45" s="51">
        <f t="shared" si="7"/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f t="shared" si="8"/>
        <v>776</v>
      </c>
      <c r="V45" s="51">
        <v>736</v>
      </c>
      <c r="W45" s="51">
        <v>38</v>
      </c>
      <c r="X45" s="51">
        <v>0</v>
      </c>
      <c r="Y45" s="51">
        <v>0</v>
      </c>
      <c r="Z45" s="51">
        <v>0</v>
      </c>
      <c r="AA45" s="51">
        <v>2</v>
      </c>
      <c r="AB45" s="51">
        <f t="shared" si="9"/>
        <v>145</v>
      </c>
      <c r="AC45" s="51">
        <v>0</v>
      </c>
      <c r="AD45" s="51">
        <v>96</v>
      </c>
      <c r="AE45" s="51">
        <f t="shared" si="10"/>
        <v>49</v>
      </c>
      <c r="AF45" s="51">
        <v>49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196</v>
      </c>
      <c r="B46" s="49" t="s">
        <v>131</v>
      </c>
      <c r="C46" s="50" t="s">
        <v>132</v>
      </c>
      <c r="D46" s="51">
        <f t="shared" si="0"/>
        <v>430</v>
      </c>
      <c r="E46" s="51">
        <v>297</v>
      </c>
      <c r="F46" s="51">
        <f t="shared" si="6"/>
        <v>125</v>
      </c>
      <c r="G46" s="51">
        <v>125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f t="shared" si="7"/>
        <v>8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8</v>
      </c>
      <c r="U46" s="51">
        <f t="shared" si="8"/>
        <v>326</v>
      </c>
      <c r="V46" s="51">
        <v>297</v>
      </c>
      <c r="W46" s="51">
        <v>29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9"/>
        <v>71</v>
      </c>
      <c r="AC46" s="51">
        <v>0</v>
      </c>
      <c r="AD46" s="51">
        <v>39</v>
      </c>
      <c r="AE46" s="51">
        <f t="shared" si="10"/>
        <v>32</v>
      </c>
      <c r="AF46" s="51">
        <v>32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196</v>
      </c>
      <c r="B47" s="49" t="s">
        <v>133</v>
      </c>
      <c r="C47" s="50" t="s">
        <v>134</v>
      </c>
      <c r="D47" s="51">
        <f t="shared" si="0"/>
        <v>583</v>
      </c>
      <c r="E47" s="51">
        <v>414</v>
      </c>
      <c r="F47" s="51">
        <f t="shared" si="6"/>
        <v>166</v>
      </c>
      <c r="G47" s="51">
        <v>163</v>
      </c>
      <c r="H47" s="51">
        <v>0</v>
      </c>
      <c r="I47" s="51">
        <v>0</v>
      </c>
      <c r="J47" s="51">
        <v>0</v>
      </c>
      <c r="K47" s="51">
        <v>3</v>
      </c>
      <c r="L47" s="51">
        <v>0</v>
      </c>
      <c r="M47" s="51">
        <f t="shared" si="7"/>
        <v>3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3</v>
      </c>
      <c r="U47" s="51">
        <f t="shared" si="8"/>
        <v>453</v>
      </c>
      <c r="V47" s="51">
        <v>414</v>
      </c>
      <c r="W47" s="51">
        <v>36</v>
      </c>
      <c r="X47" s="51">
        <v>0</v>
      </c>
      <c r="Y47" s="51">
        <v>0</v>
      </c>
      <c r="Z47" s="51">
        <v>0</v>
      </c>
      <c r="AA47" s="51">
        <v>3</v>
      </c>
      <c r="AB47" s="51">
        <f t="shared" si="9"/>
        <v>96</v>
      </c>
      <c r="AC47" s="51">
        <v>0</v>
      </c>
      <c r="AD47" s="51">
        <v>54</v>
      </c>
      <c r="AE47" s="51">
        <f t="shared" si="10"/>
        <v>42</v>
      </c>
      <c r="AF47" s="51">
        <v>42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196</v>
      </c>
      <c r="B48" s="49" t="s">
        <v>135</v>
      </c>
      <c r="C48" s="50" t="s">
        <v>136</v>
      </c>
      <c r="D48" s="51">
        <f t="shared" si="0"/>
        <v>724</v>
      </c>
      <c r="E48" s="51">
        <v>492</v>
      </c>
      <c r="F48" s="51">
        <f t="shared" si="6"/>
        <v>231</v>
      </c>
      <c r="G48" s="51">
        <v>25</v>
      </c>
      <c r="H48" s="51">
        <v>206</v>
      </c>
      <c r="I48" s="51">
        <v>0</v>
      </c>
      <c r="J48" s="51">
        <v>0</v>
      </c>
      <c r="K48" s="51">
        <v>0</v>
      </c>
      <c r="L48" s="51">
        <v>1</v>
      </c>
      <c r="M48" s="51">
        <f t="shared" si="7"/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f t="shared" si="8"/>
        <v>492</v>
      </c>
      <c r="V48" s="51">
        <v>492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9"/>
        <v>66</v>
      </c>
      <c r="AC48" s="51">
        <v>1</v>
      </c>
      <c r="AD48" s="51">
        <v>65</v>
      </c>
      <c r="AE48" s="51">
        <f t="shared" si="10"/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196</v>
      </c>
      <c r="B49" s="49" t="s">
        <v>137</v>
      </c>
      <c r="C49" s="50" t="s">
        <v>138</v>
      </c>
      <c r="D49" s="51">
        <f t="shared" si="0"/>
        <v>558</v>
      </c>
      <c r="E49" s="51">
        <v>297</v>
      </c>
      <c r="F49" s="51">
        <f t="shared" si="6"/>
        <v>261</v>
      </c>
      <c r="G49" s="51">
        <v>38</v>
      </c>
      <c r="H49" s="51">
        <v>223</v>
      </c>
      <c r="I49" s="51">
        <v>0</v>
      </c>
      <c r="J49" s="51">
        <v>0</v>
      </c>
      <c r="K49" s="51">
        <v>0</v>
      </c>
      <c r="L49" s="51">
        <v>0</v>
      </c>
      <c r="M49" s="51">
        <f t="shared" si="7"/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f t="shared" si="8"/>
        <v>325</v>
      </c>
      <c r="V49" s="51">
        <v>297</v>
      </c>
      <c r="W49" s="51">
        <v>28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9"/>
        <v>36</v>
      </c>
      <c r="AC49" s="51">
        <v>0</v>
      </c>
      <c r="AD49" s="51">
        <v>36</v>
      </c>
      <c r="AE49" s="51">
        <f t="shared" si="10"/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</row>
    <row r="50" spans="1:36" ht="13.5">
      <c r="A50" s="26" t="s">
        <v>196</v>
      </c>
      <c r="B50" s="49" t="s">
        <v>139</v>
      </c>
      <c r="C50" s="50" t="s">
        <v>140</v>
      </c>
      <c r="D50" s="51">
        <f t="shared" si="0"/>
        <v>6967</v>
      </c>
      <c r="E50" s="51">
        <v>5045</v>
      </c>
      <c r="F50" s="51">
        <f t="shared" si="6"/>
        <v>1180</v>
      </c>
      <c r="G50" s="51">
        <v>1180</v>
      </c>
      <c r="H50" s="51">
        <v>0</v>
      </c>
      <c r="I50" s="51">
        <v>0</v>
      </c>
      <c r="J50" s="51">
        <v>0</v>
      </c>
      <c r="K50" s="51">
        <v>0</v>
      </c>
      <c r="L50" s="51">
        <v>408</v>
      </c>
      <c r="M50" s="51">
        <f t="shared" si="7"/>
        <v>334</v>
      </c>
      <c r="N50" s="51">
        <v>300</v>
      </c>
      <c r="O50" s="51">
        <v>27</v>
      </c>
      <c r="P50" s="51">
        <v>0</v>
      </c>
      <c r="Q50" s="51">
        <v>7</v>
      </c>
      <c r="R50" s="51">
        <v>0</v>
      </c>
      <c r="S50" s="51">
        <v>0</v>
      </c>
      <c r="T50" s="51">
        <v>0</v>
      </c>
      <c r="U50" s="51">
        <f t="shared" si="8"/>
        <v>5063</v>
      </c>
      <c r="V50" s="51">
        <v>5045</v>
      </c>
      <c r="W50" s="51">
        <v>18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9"/>
        <v>1839</v>
      </c>
      <c r="AC50" s="51">
        <v>408</v>
      </c>
      <c r="AD50" s="51">
        <v>646</v>
      </c>
      <c r="AE50" s="51">
        <f t="shared" si="10"/>
        <v>785</v>
      </c>
      <c r="AF50" s="51">
        <v>785</v>
      </c>
      <c r="AG50" s="51">
        <v>0</v>
      </c>
      <c r="AH50" s="51">
        <v>0</v>
      </c>
      <c r="AI50" s="51">
        <v>0</v>
      </c>
      <c r="AJ50" s="51">
        <v>0</v>
      </c>
    </row>
    <row r="51" spans="1:36" ht="13.5">
      <c r="A51" s="26" t="s">
        <v>196</v>
      </c>
      <c r="B51" s="49" t="s">
        <v>141</v>
      </c>
      <c r="C51" s="50" t="s">
        <v>142</v>
      </c>
      <c r="D51" s="51">
        <f t="shared" si="0"/>
        <v>383</v>
      </c>
      <c r="E51" s="51">
        <v>246</v>
      </c>
      <c r="F51" s="51">
        <f t="shared" si="6"/>
        <v>137</v>
      </c>
      <c r="G51" s="51">
        <v>128</v>
      </c>
      <c r="H51" s="51">
        <v>0</v>
      </c>
      <c r="I51" s="51">
        <v>0</v>
      </c>
      <c r="J51" s="51">
        <v>0</v>
      </c>
      <c r="K51" s="51">
        <v>9</v>
      </c>
      <c r="L51" s="51">
        <v>0</v>
      </c>
      <c r="M51" s="51">
        <f t="shared" si="7"/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f t="shared" si="8"/>
        <v>248</v>
      </c>
      <c r="V51" s="51">
        <v>246</v>
      </c>
      <c r="W51" s="51">
        <v>2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9"/>
        <v>124</v>
      </c>
      <c r="AC51" s="51">
        <v>0</v>
      </c>
      <c r="AD51" s="51">
        <v>32</v>
      </c>
      <c r="AE51" s="51">
        <f t="shared" si="10"/>
        <v>92</v>
      </c>
      <c r="AF51" s="51">
        <v>83</v>
      </c>
      <c r="AG51" s="51">
        <v>0</v>
      </c>
      <c r="AH51" s="51">
        <v>0</v>
      </c>
      <c r="AI51" s="51">
        <v>0</v>
      </c>
      <c r="AJ51" s="51">
        <v>9</v>
      </c>
    </row>
    <row r="52" spans="1:36" ht="13.5">
      <c r="A52" s="26" t="s">
        <v>196</v>
      </c>
      <c r="B52" s="49" t="s">
        <v>143</v>
      </c>
      <c r="C52" s="50" t="s">
        <v>144</v>
      </c>
      <c r="D52" s="51">
        <f t="shared" si="0"/>
        <v>446</v>
      </c>
      <c r="E52" s="51">
        <v>170</v>
      </c>
      <c r="F52" s="51">
        <f t="shared" si="6"/>
        <v>2</v>
      </c>
      <c r="G52" s="51">
        <v>0</v>
      </c>
      <c r="H52" s="51">
        <v>0</v>
      </c>
      <c r="I52" s="51">
        <v>0</v>
      </c>
      <c r="J52" s="51">
        <v>0</v>
      </c>
      <c r="K52" s="51">
        <v>2</v>
      </c>
      <c r="L52" s="51">
        <v>200</v>
      </c>
      <c r="M52" s="51">
        <f t="shared" si="7"/>
        <v>74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74</v>
      </c>
      <c r="U52" s="51">
        <f t="shared" si="8"/>
        <v>170</v>
      </c>
      <c r="V52" s="51">
        <v>170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9"/>
        <v>372</v>
      </c>
      <c r="AC52" s="51">
        <v>200</v>
      </c>
      <c r="AD52" s="51">
        <v>170</v>
      </c>
      <c r="AE52" s="51">
        <f t="shared" si="10"/>
        <v>2</v>
      </c>
      <c r="AF52" s="51">
        <v>0</v>
      </c>
      <c r="AG52" s="51">
        <v>0</v>
      </c>
      <c r="AH52" s="51">
        <v>0</v>
      </c>
      <c r="AI52" s="51">
        <v>0</v>
      </c>
      <c r="AJ52" s="51">
        <v>2</v>
      </c>
    </row>
    <row r="53" spans="1:36" ht="13.5">
      <c r="A53" s="26" t="s">
        <v>196</v>
      </c>
      <c r="B53" s="49" t="s">
        <v>145</v>
      </c>
      <c r="C53" s="50" t="s">
        <v>29</v>
      </c>
      <c r="D53" s="51">
        <f t="shared" si="0"/>
        <v>841</v>
      </c>
      <c r="E53" s="51">
        <v>576</v>
      </c>
      <c r="F53" s="51">
        <f t="shared" si="6"/>
        <v>237</v>
      </c>
      <c r="G53" s="51">
        <v>233</v>
      </c>
      <c r="H53" s="51">
        <v>0</v>
      </c>
      <c r="I53" s="51">
        <v>0</v>
      </c>
      <c r="J53" s="51">
        <v>0</v>
      </c>
      <c r="K53" s="51">
        <v>4</v>
      </c>
      <c r="L53" s="51">
        <v>24</v>
      </c>
      <c r="M53" s="51">
        <f t="shared" si="7"/>
        <v>4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4</v>
      </c>
      <c r="U53" s="51">
        <f t="shared" si="8"/>
        <v>580</v>
      </c>
      <c r="V53" s="51">
        <v>576</v>
      </c>
      <c r="W53" s="51">
        <v>3</v>
      </c>
      <c r="X53" s="51">
        <v>0</v>
      </c>
      <c r="Y53" s="51">
        <v>0</v>
      </c>
      <c r="Z53" s="51">
        <v>0</v>
      </c>
      <c r="AA53" s="51">
        <v>1</v>
      </c>
      <c r="AB53" s="51">
        <f t="shared" si="9"/>
        <v>232</v>
      </c>
      <c r="AC53" s="51">
        <v>24</v>
      </c>
      <c r="AD53" s="51">
        <v>74</v>
      </c>
      <c r="AE53" s="51">
        <f t="shared" si="10"/>
        <v>134</v>
      </c>
      <c r="AF53" s="51">
        <v>134</v>
      </c>
      <c r="AG53" s="51">
        <v>0</v>
      </c>
      <c r="AH53" s="51">
        <v>0</v>
      </c>
      <c r="AI53" s="51">
        <v>0</v>
      </c>
      <c r="AJ53" s="51">
        <v>0</v>
      </c>
    </row>
    <row r="54" spans="1:36" ht="13.5">
      <c r="A54" s="26" t="s">
        <v>196</v>
      </c>
      <c r="B54" s="49" t="s">
        <v>146</v>
      </c>
      <c r="C54" s="50" t="s">
        <v>210</v>
      </c>
      <c r="D54" s="51">
        <f t="shared" si="0"/>
        <v>1455</v>
      </c>
      <c r="E54" s="51">
        <v>875</v>
      </c>
      <c r="F54" s="51">
        <f t="shared" si="6"/>
        <v>257</v>
      </c>
      <c r="G54" s="51">
        <v>257</v>
      </c>
      <c r="H54" s="51">
        <v>0</v>
      </c>
      <c r="I54" s="51">
        <v>0</v>
      </c>
      <c r="J54" s="51">
        <v>0</v>
      </c>
      <c r="K54" s="51">
        <v>0</v>
      </c>
      <c r="L54" s="51">
        <v>323</v>
      </c>
      <c r="M54" s="51">
        <f t="shared" si="7"/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f t="shared" si="8"/>
        <v>879</v>
      </c>
      <c r="V54" s="51">
        <v>875</v>
      </c>
      <c r="W54" s="51">
        <v>4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9"/>
        <v>600</v>
      </c>
      <c r="AC54" s="51">
        <v>323</v>
      </c>
      <c r="AD54" s="51">
        <v>112</v>
      </c>
      <c r="AE54" s="51">
        <f t="shared" si="10"/>
        <v>165</v>
      </c>
      <c r="AF54" s="51">
        <v>165</v>
      </c>
      <c r="AG54" s="51">
        <v>0</v>
      </c>
      <c r="AH54" s="51">
        <v>0</v>
      </c>
      <c r="AI54" s="51">
        <v>0</v>
      </c>
      <c r="AJ54" s="51">
        <v>0</v>
      </c>
    </row>
    <row r="55" spans="1:36" ht="13.5">
      <c r="A55" s="26" t="s">
        <v>196</v>
      </c>
      <c r="B55" s="49" t="s">
        <v>147</v>
      </c>
      <c r="C55" s="50" t="s">
        <v>148</v>
      </c>
      <c r="D55" s="51">
        <f t="shared" si="0"/>
        <v>3532</v>
      </c>
      <c r="E55" s="51">
        <v>3071</v>
      </c>
      <c r="F55" s="51">
        <f t="shared" si="6"/>
        <v>326</v>
      </c>
      <c r="G55" s="51">
        <v>28</v>
      </c>
      <c r="H55" s="51">
        <v>298</v>
      </c>
      <c r="I55" s="51">
        <v>0</v>
      </c>
      <c r="J55" s="51">
        <v>0</v>
      </c>
      <c r="K55" s="51">
        <v>0</v>
      </c>
      <c r="L55" s="51">
        <v>0</v>
      </c>
      <c r="M55" s="51">
        <f t="shared" si="7"/>
        <v>135</v>
      </c>
      <c r="N55" s="51">
        <v>135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f t="shared" si="8"/>
        <v>3071</v>
      </c>
      <c r="V55" s="51">
        <v>3071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9"/>
        <v>325</v>
      </c>
      <c r="AC55" s="51">
        <v>0</v>
      </c>
      <c r="AD55" s="51">
        <v>325</v>
      </c>
      <c r="AE55" s="51">
        <f t="shared" si="10"/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</row>
    <row r="56" spans="1:36" ht="13.5">
      <c r="A56" s="26" t="s">
        <v>196</v>
      </c>
      <c r="B56" s="49" t="s">
        <v>149</v>
      </c>
      <c r="C56" s="50" t="s">
        <v>150</v>
      </c>
      <c r="D56" s="51">
        <f t="shared" si="0"/>
        <v>3735</v>
      </c>
      <c r="E56" s="51">
        <v>2640</v>
      </c>
      <c r="F56" s="51">
        <f t="shared" si="6"/>
        <v>777</v>
      </c>
      <c r="G56" s="51">
        <v>777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f t="shared" si="7"/>
        <v>318</v>
      </c>
      <c r="N56" s="51">
        <v>293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25</v>
      </c>
      <c r="U56" s="51">
        <f t="shared" si="8"/>
        <v>2640</v>
      </c>
      <c r="V56" s="51">
        <v>2640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9"/>
        <v>637</v>
      </c>
      <c r="AC56" s="51">
        <v>0</v>
      </c>
      <c r="AD56" s="51">
        <v>220</v>
      </c>
      <c r="AE56" s="51">
        <f t="shared" si="10"/>
        <v>417</v>
      </c>
      <c r="AF56" s="51">
        <v>417</v>
      </c>
      <c r="AG56" s="51">
        <v>0</v>
      </c>
      <c r="AH56" s="51">
        <v>0</v>
      </c>
      <c r="AI56" s="51">
        <v>0</v>
      </c>
      <c r="AJ56" s="51">
        <v>0</v>
      </c>
    </row>
    <row r="57" spans="1:36" ht="13.5">
      <c r="A57" s="26" t="s">
        <v>196</v>
      </c>
      <c r="B57" s="49" t="s">
        <v>151</v>
      </c>
      <c r="C57" s="50" t="s">
        <v>152</v>
      </c>
      <c r="D57" s="51">
        <f t="shared" si="0"/>
        <v>4011</v>
      </c>
      <c r="E57" s="51">
        <v>3068</v>
      </c>
      <c r="F57" s="51">
        <f t="shared" si="6"/>
        <v>524</v>
      </c>
      <c r="G57" s="51">
        <v>0</v>
      </c>
      <c r="H57" s="51">
        <v>524</v>
      </c>
      <c r="I57" s="51">
        <v>0</v>
      </c>
      <c r="J57" s="51">
        <v>0</v>
      </c>
      <c r="K57" s="51">
        <v>0</v>
      </c>
      <c r="L57" s="51">
        <v>0</v>
      </c>
      <c r="M57" s="51">
        <f t="shared" si="7"/>
        <v>419</v>
      </c>
      <c r="N57" s="51">
        <v>419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f t="shared" si="8"/>
        <v>3068</v>
      </c>
      <c r="V57" s="51">
        <v>3068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9"/>
        <v>301</v>
      </c>
      <c r="AC57" s="51">
        <v>0</v>
      </c>
      <c r="AD57" s="51">
        <v>301</v>
      </c>
      <c r="AE57" s="51">
        <f t="shared" si="10"/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</row>
    <row r="58" spans="1:36" ht="13.5">
      <c r="A58" s="26" t="s">
        <v>196</v>
      </c>
      <c r="B58" s="49" t="s">
        <v>153</v>
      </c>
      <c r="C58" s="50" t="s">
        <v>154</v>
      </c>
      <c r="D58" s="51">
        <f t="shared" si="0"/>
        <v>3376</v>
      </c>
      <c r="E58" s="51">
        <v>2488</v>
      </c>
      <c r="F58" s="51">
        <f t="shared" si="6"/>
        <v>888</v>
      </c>
      <c r="G58" s="51">
        <v>197</v>
      </c>
      <c r="H58" s="51">
        <v>598</v>
      </c>
      <c r="I58" s="51">
        <v>0</v>
      </c>
      <c r="J58" s="51">
        <v>0</v>
      </c>
      <c r="K58" s="51">
        <v>93</v>
      </c>
      <c r="L58" s="51">
        <v>0</v>
      </c>
      <c r="M58" s="51">
        <f t="shared" si="7"/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f t="shared" si="8"/>
        <v>2685</v>
      </c>
      <c r="V58" s="51">
        <v>2488</v>
      </c>
      <c r="W58" s="51">
        <v>197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9"/>
        <v>356</v>
      </c>
      <c r="AC58" s="51">
        <v>0</v>
      </c>
      <c r="AD58" s="51">
        <v>263</v>
      </c>
      <c r="AE58" s="51">
        <f t="shared" si="10"/>
        <v>93</v>
      </c>
      <c r="AF58" s="51">
        <v>0</v>
      </c>
      <c r="AG58" s="51">
        <v>0</v>
      </c>
      <c r="AH58" s="51">
        <v>0</v>
      </c>
      <c r="AI58" s="51">
        <v>0</v>
      </c>
      <c r="AJ58" s="51">
        <v>93</v>
      </c>
    </row>
    <row r="59" spans="1:36" ht="13.5">
      <c r="A59" s="26" t="s">
        <v>196</v>
      </c>
      <c r="B59" s="49" t="s">
        <v>155</v>
      </c>
      <c r="C59" s="50" t="s">
        <v>156</v>
      </c>
      <c r="D59" s="51">
        <f t="shared" si="0"/>
        <v>558</v>
      </c>
      <c r="E59" s="51">
        <v>423</v>
      </c>
      <c r="F59" s="51">
        <f t="shared" si="6"/>
        <v>89</v>
      </c>
      <c r="G59" s="51">
        <v>68</v>
      </c>
      <c r="H59" s="51">
        <v>21</v>
      </c>
      <c r="I59" s="51">
        <v>0</v>
      </c>
      <c r="J59" s="51">
        <v>0</v>
      </c>
      <c r="K59" s="51">
        <v>0</v>
      </c>
      <c r="L59" s="51">
        <v>46</v>
      </c>
      <c r="M59" s="51">
        <f t="shared" si="7"/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f t="shared" si="8"/>
        <v>423</v>
      </c>
      <c r="V59" s="51">
        <v>423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9"/>
        <v>137</v>
      </c>
      <c r="AC59" s="51">
        <v>46</v>
      </c>
      <c r="AD59" s="51">
        <v>60</v>
      </c>
      <c r="AE59" s="51">
        <f t="shared" si="10"/>
        <v>31</v>
      </c>
      <c r="AF59" s="51">
        <v>31</v>
      </c>
      <c r="AG59" s="51">
        <v>0</v>
      </c>
      <c r="AH59" s="51">
        <v>0</v>
      </c>
      <c r="AI59" s="51">
        <v>0</v>
      </c>
      <c r="AJ59" s="51">
        <v>0</v>
      </c>
    </row>
    <row r="60" spans="1:36" ht="13.5">
      <c r="A60" s="26" t="s">
        <v>196</v>
      </c>
      <c r="B60" s="49" t="s">
        <v>157</v>
      </c>
      <c r="C60" s="50" t="s">
        <v>158</v>
      </c>
      <c r="D60" s="51">
        <f t="shared" si="0"/>
        <v>1064</v>
      </c>
      <c r="E60" s="51">
        <v>855</v>
      </c>
      <c r="F60" s="51">
        <f t="shared" si="6"/>
        <v>166</v>
      </c>
      <c r="G60" s="51">
        <v>107</v>
      </c>
      <c r="H60" s="51">
        <v>59</v>
      </c>
      <c r="I60" s="51">
        <v>0</v>
      </c>
      <c r="J60" s="51">
        <v>0</v>
      </c>
      <c r="K60" s="51">
        <v>0</v>
      </c>
      <c r="L60" s="51">
        <v>43</v>
      </c>
      <c r="M60" s="51">
        <f t="shared" si="7"/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f t="shared" si="8"/>
        <v>855</v>
      </c>
      <c r="V60" s="51">
        <v>855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f t="shared" si="9"/>
        <v>194</v>
      </c>
      <c r="AC60" s="51">
        <v>43</v>
      </c>
      <c r="AD60" s="51">
        <v>121</v>
      </c>
      <c r="AE60" s="51">
        <f t="shared" si="10"/>
        <v>30</v>
      </c>
      <c r="AF60" s="51">
        <v>30</v>
      </c>
      <c r="AG60" s="51">
        <v>0</v>
      </c>
      <c r="AH60" s="51">
        <v>0</v>
      </c>
      <c r="AI60" s="51">
        <v>0</v>
      </c>
      <c r="AJ60" s="51">
        <v>0</v>
      </c>
    </row>
    <row r="61" spans="1:36" ht="13.5">
      <c r="A61" s="26" t="s">
        <v>196</v>
      </c>
      <c r="B61" s="49" t="s">
        <v>159</v>
      </c>
      <c r="C61" s="50" t="s">
        <v>160</v>
      </c>
      <c r="D61" s="51">
        <f t="shared" si="0"/>
        <v>2074</v>
      </c>
      <c r="E61" s="51">
        <v>909</v>
      </c>
      <c r="F61" s="51">
        <f t="shared" si="6"/>
        <v>256</v>
      </c>
      <c r="G61" s="51">
        <v>0</v>
      </c>
      <c r="H61" s="51">
        <v>256</v>
      </c>
      <c r="I61" s="51">
        <v>0</v>
      </c>
      <c r="J61" s="51">
        <v>0</v>
      </c>
      <c r="K61" s="51">
        <v>0</v>
      </c>
      <c r="L61" s="51">
        <v>909</v>
      </c>
      <c r="M61" s="51">
        <f t="shared" si="7"/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f t="shared" si="8"/>
        <v>909</v>
      </c>
      <c r="V61" s="51">
        <v>909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f t="shared" si="9"/>
        <v>1147</v>
      </c>
      <c r="AC61" s="51">
        <v>909</v>
      </c>
      <c r="AD61" s="51">
        <v>238</v>
      </c>
      <c r="AE61" s="51">
        <f t="shared" si="10"/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</row>
    <row r="62" spans="1:36" ht="13.5">
      <c r="A62" s="26" t="s">
        <v>196</v>
      </c>
      <c r="B62" s="49" t="s">
        <v>161</v>
      </c>
      <c r="C62" s="50" t="s">
        <v>162</v>
      </c>
      <c r="D62" s="51">
        <f t="shared" si="0"/>
        <v>781</v>
      </c>
      <c r="E62" s="51">
        <v>635</v>
      </c>
      <c r="F62" s="51">
        <f t="shared" si="6"/>
        <v>146</v>
      </c>
      <c r="G62" s="51">
        <v>0</v>
      </c>
      <c r="H62" s="51">
        <v>0</v>
      </c>
      <c r="I62" s="51">
        <v>0</v>
      </c>
      <c r="J62" s="51">
        <v>0</v>
      </c>
      <c r="K62" s="51">
        <v>146</v>
      </c>
      <c r="L62" s="51">
        <v>0</v>
      </c>
      <c r="M62" s="51">
        <f t="shared" si="7"/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f t="shared" si="8"/>
        <v>635</v>
      </c>
      <c r="V62" s="51">
        <v>635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f t="shared" si="9"/>
        <v>312</v>
      </c>
      <c r="AC62" s="51">
        <v>0</v>
      </c>
      <c r="AD62" s="51">
        <v>166</v>
      </c>
      <c r="AE62" s="51">
        <f t="shared" si="10"/>
        <v>146</v>
      </c>
      <c r="AF62" s="51">
        <v>0</v>
      </c>
      <c r="AG62" s="51">
        <v>0</v>
      </c>
      <c r="AH62" s="51">
        <v>0</v>
      </c>
      <c r="AI62" s="51">
        <v>0</v>
      </c>
      <c r="AJ62" s="51">
        <v>146</v>
      </c>
    </row>
    <row r="63" spans="1:36" ht="13.5">
      <c r="A63" s="26" t="s">
        <v>196</v>
      </c>
      <c r="B63" s="49" t="s">
        <v>163</v>
      </c>
      <c r="C63" s="50" t="s">
        <v>164</v>
      </c>
      <c r="D63" s="51">
        <f t="shared" si="0"/>
        <v>735</v>
      </c>
      <c r="E63" s="51">
        <v>573</v>
      </c>
      <c r="F63" s="51">
        <f t="shared" si="6"/>
        <v>162</v>
      </c>
      <c r="G63" s="51">
        <v>0</v>
      </c>
      <c r="H63" s="51">
        <v>162</v>
      </c>
      <c r="I63" s="51">
        <v>0</v>
      </c>
      <c r="J63" s="51">
        <v>0</v>
      </c>
      <c r="K63" s="51">
        <v>0</v>
      </c>
      <c r="L63" s="51">
        <v>0</v>
      </c>
      <c r="M63" s="51">
        <f t="shared" si="7"/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f t="shared" si="8"/>
        <v>573</v>
      </c>
      <c r="V63" s="51">
        <v>573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f t="shared" si="9"/>
        <v>132</v>
      </c>
      <c r="AC63" s="51">
        <v>0</v>
      </c>
      <c r="AD63" s="51">
        <v>132</v>
      </c>
      <c r="AE63" s="51">
        <f t="shared" si="10"/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</row>
    <row r="64" spans="1:36" ht="13.5">
      <c r="A64" s="26" t="s">
        <v>196</v>
      </c>
      <c r="B64" s="49" t="s">
        <v>165</v>
      </c>
      <c r="C64" s="50" t="s">
        <v>166</v>
      </c>
      <c r="D64" s="51">
        <f t="shared" si="0"/>
        <v>3129</v>
      </c>
      <c r="E64" s="51">
        <v>2157</v>
      </c>
      <c r="F64" s="51">
        <f t="shared" si="6"/>
        <v>813</v>
      </c>
      <c r="G64" s="51">
        <v>0</v>
      </c>
      <c r="H64" s="51">
        <v>813</v>
      </c>
      <c r="I64" s="51">
        <v>0</v>
      </c>
      <c r="J64" s="51">
        <v>0</v>
      </c>
      <c r="K64" s="51">
        <v>0</v>
      </c>
      <c r="L64" s="51">
        <v>159</v>
      </c>
      <c r="M64" s="51">
        <f t="shared" si="7"/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f t="shared" si="8"/>
        <v>2157</v>
      </c>
      <c r="V64" s="51">
        <v>2157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f t="shared" si="9"/>
        <v>433</v>
      </c>
      <c r="AC64" s="51">
        <v>159</v>
      </c>
      <c r="AD64" s="51">
        <v>274</v>
      </c>
      <c r="AE64" s="51">
        <f t="shared" si="10"/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</row>
    <row r="65" spans="1:36" ht="13.5">
      <c r="A65" s="26" t="s">
        <v>196</v>
      </c>
      <c r="B65" s="49" t="s">
        <v>167</v>
      </c>
      <c r="C65" s="50" t="s">
        <v>168</v>
      </c>
      <c r="D65" s="51">
        <f t="shared" si="0"/>
        <v>1987</v>
      </c>
      <c r="E65" s="51">
        <v>11</v>
      </c>
      <c r="F65" s="51">
        <f t="shared" si="6"/>
        <v>1952</v>
      </c>
      <c r="G65" s="51">
        <v>0</v>
      </c>
      <c r="H65" s="51">
        <v>563</v>
      </c>
      <c r="I65" s="51">
        <v>0</v>
      </c>
      <c r="J65" s="51">
        <v>1389</v>
      </c>
      <c r="K65" s="51">
        <v>0</v>
      </c>
      <c r="L65" s="51">
        <v>23</v>
      </c>
      <c r="M65" s="51">
        <f t="shared" si="7"/>
        <v>1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1</v>
      </c>
      <c r="U65" s="51">
        <f t="shared" si="8"/>
        <v>11</v>
      </c>
      <c r="V65" s="51">
        <v>11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f t="shared" si="9"/>
        <v>29</v>
      </c>
      <c r="AC65" s="51">
        <v>23</v>
      </c>
      <c r="AD65" s="51">
        <v>1</v>
      </c>
      <c r="AE65" s="51">
        <f t="shared" si="10"/>
        <v>5</v>
      </c>
      <c r="AF65" s="51">
        <v>0</v>
      </c>
      <c r="AG65" s="51">
        <v>0</v>
      </c>
      <c r="AH65" s="51">
        <v>0</v>
      </c>
      <c r="AI65" s="51">
        <v>5</v>
      </c>
      <c r="AJ65" s="51">
        <v>0</v>
      </c>
    </row>
    <row r="66" spans="1:36" ht="13.5">
      <c r="A66" s="26" t="s">
        <v>196</v>
      </c>
      <c r="B66" s="49" t="s">
        <v>169</v>
      </c>
      <c r="C66" s="50" t="s">
        <v>170</v>
      </c>
      <c r="D66" s="51">
        <f t="shared" si="0"/>
        <v>527</v>
      </c>
      <c r="E66" s="51">
        <v>0</v>
      </c>
      <c r="F66" s="51">
        <f t="shared" si="6"/>
        <v>526</v>
      </c>
      <c r="G66" s="51">
        <v>19</v>
      </c>
      <c r="H66" s="51">
        <v>155</v>
      </c>
      <c r="I66" s="51">
        <v>0</v>
      </c>
      <c r="J66" s="51">
        <v>352</v>
      </c>
      <c r="K66" s="51">
        <v>0</v>
      </c>
      <c r="L66" s="51">
        <v>0</v>
      </c>
      <c r="M66" s="51">
        <f t="shared" si="7"/>
        <v>1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1</v>
      </c>
      <c r="U66" s="51">
        <f t="shared" si="8"/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f t="shared" si="9"/>
        <v>1</v>
      </c>
      <c r="AC66" s="51">
        <v>0</v>
      </c>
      <c r="AD66" s="51">
        <v>0</v>
      </c>
      <c r="AE66" s="51">
        <f t="shared" si="10"/>
        <v>1</v>
      </c>
      <c r="AF66" s="51">
        <v>0</v>
      </c>
      <c r="AG66" s="51">
        <v>0</v>
      </c>
      <c r="AH66" s="51">
        <v>0</v>
      </c>
      <c r="AI66" s="51">
        <v>1</v>
      </c>
      <c r="AJ66" s="51">
        <v>0</v>
      </c>
    </row>
    <row r="67" spans="1:36" ht="13.5">
      <c r="A67" s="26" t="s">
        <v>196</v>
      </c>
      <c r="B67" s="49" t="s">
        <v>171</v>
      </c>
      <c r="C67" s="50" t="s">
        <v>172</v>
      </c>
      <c r="D67" s="51">
        <f t="shared" si="0"/>
        <v>5199</v>
      </c>
      <c r="E67" s="51">
        <v>3284</v>
      </c>
      <c r="F67" s="51">
        <f t="shared" si="6"/>
        <v>1499</v>
      </c>
      <c r="G67" s="51">
        <v>142</v>
      </c>
      <c r="H67" s="51">
        <v>1357</v>
      </c>
      <c r="I67" s="51">
        <v>0</v>
      </c>
      <c r="J67" s="51">
        <v>0</v>
      </c>
      <c r="K67" s="51">
        <v>0</v>
      </c>
      <c r="L67" s="51">
        <v>0</v>
      </c>
      <c r="M67" s="51">
        <f t="shared" si="7"/>
        <v>416</v>
      </c>
      <c r="N67" s="51">
        <v>0</v>
      </c>
      <c r="O67" s="51">
        <v>0</v>
      </c>
      <c r="P67" s="51">
        <v>0</v>
      </c>
      <c r="Q67" s="51">
        <v>0</v>
      </c>
      <c r="R67" s="51">
        <v>406</v>
      </c>
      <c r="S67" s="51">
        <v>0</v>
      </c>
      <c r="T67" s="51">
        <v>10</v>
      </c>
      <c r="U67" s="51">
        <f t="shared" si="8"/>
        <v>3364</v>
      </c>
      <c r="V67" s="51">
        <v>3284</v>
      </c>
      <c r="W67" s="51">
        <v>80</v>
      </c>
      <c r="X67" s="51">
        <v>0</v>
      </c>
      <c r="Y67" s="51">
        <v>0</v>
      </c>
      <c r="Z67" s="51">
        <v>0</v>
      </c>
      <c r="AA67" s="51">
        <v>0</v>
      </c>
      <c r="AB67" s="51">
        <f t="shared" si="9"/>
        <v>153</v>
      </c>
      <c r="AC67" s="51">
        <v>0</v>
      </c>
      <c r="AD67" s="51">
        <v>121</v>
      </c>
      <c r="AE67" s="51">
        <f t="shared" si="10"/>
        <v>32</v>
      </c>
      <c r="AF67" s="51">
        <v>32</v>
      </c>
      <c r="AG67" s="51">
        <v>0</v>
      </c>
      <c r="AH67" s="51">
        <v>0</v>
      </c>
      <c r="AI67" s="51">
        <v>0</v>
      </c>
      <c r="AJ67" s="51">
        <v>0</v>
      </c>
    </row>
    <row r="68" spans="1:36" ht="13.5">
      <c r="A68" s="26" t="s">
        <v>196</v>
      </c>
      <c r="B68" s="49" t="s">
        <v>173</v>
      </c>
      <c r="C68" s="50" t="s">
        <v>174</v>
      </c>
      <c r="D68" s="51">
        <f t="shared" si="0"/>
        <v>1362</v>
      </c>
      <c r="E68" s="51">
        <v>0</v>
      </c>
      <c r="F68" s="51">
        <f t="shared" si="6"/>
        <v>1362</v>
      </c>
      <c r="G68" s="51">
        <v>19</v>
      </c>
      <c r="H68" s="51">
        <v>358</v>
      </c>
      <c r="I68" s="51">
        <v>0</v>
      </c>
      <c r="J68" s="51">
        <v>985</v>
      </c>
      <c r="K68" s="51">
        <v>0</v>
      </c>
      <c r="L68" s="51">
        <v>0</v>
      </c>
      <c r="M68" s="51">
        <f t="shared" si="7"/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f t="shared" si="8"/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f t="shared" si="9"/>
        <v>3</v>
      </c>
      <c r="AC68" s="51">
        <v>0</v>
      </c>
      <c r="AD68" s="51">
        <v>0</v>
      </c>
      <c r="AE68" s="51">
        <f t="shared" si="10"/>
        <v>3</v>
      </c>
      <c r="AF68" s="51">
        <v>0</v>
      </c>
      <c r="AG68" s="51">
        <v>0</v>
      </c>
      <c r="AH68" s="51">
        <v>0</v>
      </c>
      <c r="AI68" s="51">
        <v>3</v>
      </c>
      <c r="AJ68" s="51">
        <v>0</v>
      </c>
    </row>
    <row r="69" spans="1:36" ht="13.5">
      <c r="A69" s="26" t="s">
        <v>196</v>
      </c>
      <c r="B69" s="49" t="s">
        <v>175</v>
      </c>
      <c r="C69" s="50" t="s">
        <v>176</v>
      </c>
      <c r="D69" s="51">
        <f t="shared" si="0"/>
        <v>1119</v>
      </c>
      <c r="E69" s="51">
        <v>0</v>
      </c>
      <c r="F69" s="51">
        <f t="shared" si="6"/>
        <v>1119</v>
      </c>
      <c r="G69" s="51">
        <v>22</v>
      </c>
      <c r="H69" s="51">
        <v>184</v>
      </c>
      <c r="I69" s="51">
        <v>0</v>
      </c>
      <c r="J69" s="51">
        <v>913</v>
      </c>
      <c r="K69" s="51">
        <v>0</v>
      </c>
      <c r="L69" s="51">
        <v>0</v>
      </c>
      <c r="M69" s="51">
        <f t="shared" si="7"/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f t="shared" si="8"/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f t="shared" si="9"/>
        <v>3</v>
      </c>
      <c r="AC69" s="51">
        <v>0</v>
      </c>
      <c r="AD69" s="51">
        <v>0</v>
      </c>
      <c r="AE69" s="51">
        <f t="shared" si="10"/>
        <v>3</v>
      </c>
      <c r="AF69" s="51">
        <v>0</v>
      </c>
      <c r="AG69" s="51">
        <v>0</v>
      </c>
      <c r="AH69" s="51">
        <v>0</v>
      </c>
      <c r="AI69" s="51">
        <v>3</v>
      </c>
      <c r="AJ69" s="51">
        <v>0</v>
      </c>
    </row>
    <row r="70" spans="1:36" ht="13.5">
      <c r="A70" s="26" t="s">
        <v>196</v>
      </c>
      <c r="B70" s="49" t="s">
        <v>177</v>
      </c>
      <c r="C70" s="50" t="s">
        <v>178</v>
      </c>
      <c r="D70" s="51">
        <f t="shared" si="0"/>
        <v>291</v>
      </c>
      <c r="E70" s="51">
        <v>0</v>
      </c>
      <c r="F70" s="51">
        <f t="shared" si="6"/>
        <v>214</v>
      </c>
      <c r="G70" s="51">
        <v>8</v>
      </c>
      <c r="H70" s="51">
        <v>83</v>
      </c>
      <c r="I70" s="51">
        <v>0</v>
      </c>
      <c r="J70" s="51">
        <v>123</v>
      </c>
      <c r="K70" s="51">
        <v>0</v>
      </c>
      <c r="L70" s="51">
        <v>0</v>
      </c>
      <c r="M70" s="51">
        <f t="shared" si="7"/>
        <v>77</v>
      </c>
      <c r="N70" s="51">
        <v>77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f t="shared" si="8"/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f t="shared" si="9"/>
        <v>1</v>
      </c>
      <c r="AC70" s="51">
        <v>0</v>
      </c>
      <c r="AD70" s="51">
        <v>0</v>
      </c>
      <c r="AE70" s="51">
        <f t="shared" si="10"/>
        <v>1</v>
      </c>
      <c r="AF70" s="51">
        <v>0</v>
      </c>
      <c r="AG70" s="51">
        <v>0</v>
      </c>
      <c r="AH70" s="51">
        <v>0</v>
      </c>
      <c r="AI70" s="51">
        <v>1</v>
      </c>
      <c r="AJ70" s="51">
        <v>0</v>
      </c>
    </row>
    <row r="71" spans="1:36" ht="13.5">
      <c r="A71" s="26" t="s">
        <v>196</v>
      </c>
      <c r="B71" s="49" t="s">
        <v>179</v>
      </c>
      <c r="C71" s="50" t="s">
        <v>180</v>
      </c>
      <c r="D71" s="51">
        <f aca="true" t="shared" si="11" ref="D71:D92">E71+F71+L71+M71</f>
        <v>781</v>
      </c>
      <c r="E71" s="51">
        <v>489</v>
      </c>
      <c r="F71" s="51">
        <f t="shared" si="6"/>
        <v>292</v>
      </c>
      <c r="G71" s="51">
        <v>0</v>
      </c>
      <c r="H71" s="51">
        <v>236</v>
      </c>
      <c r="I71" s="51">
        <v>0</v>
      </c>
      <c r="J71" s="51">
        <v>0</v>
      </c>
      <c r="K71" s="51">
        <v>56</v>
      </c>
      <c r="L71" s="51">
        <v>0</v>
      </c>
      <c r="M71" s="51">
        <f t="shared" si="7"/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f t="shared" si="8"/>
        <v>489</v>
      </c>
      <c r="V71" s="51">
        <v>489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f t="shared" si="9"/>
        <v>160</v>
      </c>
      <c r="AC71" s="51">
        <v>0</v>
      </c>
      <c r="AD71" s="51">
        <v>36</v>
      </c>
      <c r="AE71" s="51">
        <f t="shared" si="10"/>
        <v>124</v>
      </c>
      <c r="AF71" s="51">
        <v>0</v>
      </c>
      <c r="AG71" s="51">
        <v>113</v>
      </c>
      <c r="AH71" s="51">
        <v>0</v>
      </c>
      <c r="AI71" s="51">
        <v>0</v>
      </c>
      <c r="AJ71" s="51">
        <v>11</v>
      </c>
    </row>
    <row r="72" spans="1:36" ht="13.5">
      <c r="A72" s="26" t="s">
        <v>196</v>
      </c>
      <c r="B72" s="49" t="s">
        <v>181</v>
      </c>
      <c r="C72" s="50" t="s">
        <v>182</v>
      </c>
      <c r="D72" s="51">
        <f t="shared" si="11"/>
        <v>4028</v>
      </c>
      <c r="E72" s="51">
        <v>2442</v>
      </c>
      <c r="F72" s="51">
        <f t="shared" si="6"/>
        <v>1054</v>
      </c>
      <c r="G72" s="51">
        <v>0</v>
      </c>
      <c r="H72" s="51">
        <v>1054</v>
      </c>
      <c r="I72" s="51">
        <v>0</v>
      </c>
      <c r="J72" s="51">
        <v>0</v>
      </c>
      <c r="K72" s="51">
        <v>0</v>
      </c>
      <c r="L72" s="51">
        <v>532</v>
      </c>
      <c r="M72" s="51">
        <f t="shared" si="7"/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f t="shared" si="8"/>
        <v>2442</v>
      </c>
      <c r="V72" s="51">
        <v>2442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f t="shared" si="9"/>
        <v>877</v>
      </c>
      <c r="AC72" s="51">
        <v>532</v>
      </c>
      <c r="AD72" s="51">
        <v>332</v>
      </c>
      <c r="AE72" s="51">
        <f t="shared" si="10"/>
        <v>13</v>
      </c>
      <c r="AF72" s="51">
        <v>0</v>
      </c>
      <c r="AG72" s="51">
        <v>13</v>
      </c>
      <c r="AH72" s="51">
        <v>0</v>
      </c>
      <c r="AI72" s="51">
        <v>0</v>
      </c>
      <c r="AJ72" s="51">
        <v>0</v>
      </c>
    </row>
    <row r="73" spans="1:36" ht="13.5">
      <c r="A73" s="26" t="s">
        <v>196</v>
      </c>
      <c r="B73" s="49" t="s">
        <v>183</v>
      </c>
      <c r="C73" s="50" t="s">
        <v>184</v>
      </c>
      <c r="D73" s="51">
        <f t="shared" si="11"/>
        <v>12020</v>
      </c>
      <c r="E73" s="51">
        <v>10234</v>
      </c>
      <c r="F73" s="51">
        <f t="shared" si="6"/>
        <v>1786</v>
      </c>
      <c r="G73" s="51">
        <v>143</v>
      </c>
      <c r="H73" s="51">
        <v>1643</v>
      </c>
      <c r="I73" s="51">
        <v>0</v>
      </c>
      <c r="J73" s="51">
        <v>0</v>
      </c>
      <c r="K73" s="51">
        <v>0</v>
      </c>
      <c r="L73" s="51">
        <v>0</v>
      </c>
      <c r="M73" s="51">
        <f t="shared" si="7"/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f t="shared" si="8"/>
        <v>10239</v>
      </c>
      <c r="V73" s="51">
        <v>10234</v>
      </c>
      <c r="W73" s="51">
        <v>5</v>
      </c>
      <c r="X73" s="51">
        <v>0</v>
      </c>
      <c r="Y73" s="51">
        <v>0</v>
      </c>
      <c r="Z73" s="51">
        <v>0</v>
      </c>
      <c r="AA73" s="51">
        <v>0</v>
      </c>
      <c r="AB73" s="51">
        <f t="shared" si="9"/>
        <v>1865</v>
      </c>
      <c r="AC73" s="51">
        <v>0</v>
      </c>
      <c r="AD73" s="51">
        <v>1327</v>
      </c>
      <c r="AE73" s="51">
        <f t="shared" si="10"/>
        <v>538</v>
      </c>
      <c r="AF73" s="51">
        <v>0</v>
      </c>
      <c r="AG73" s="51">
        <v>538</v>
      </c>
      <c r="AH73" s="51">
        <v>0</v>
      </c>
      <c r="AI73" s="51">
        <v>0</v>
      </c>
      <c r="AJ73" s="51">
        <v>0</v>
      </c>
    </row>
    <row r="74" spans="1:36" ht="13.5">
      <c r="A74" s="26" t="s">
        <v>196</v>
      </c>
      <c r="B74" s="49" t="s">
        <v>185</v>
      </c>
      <c r="C74" s="50" t="s">
        <v>186</v>
      </c>
      <c r="D74" s="51">
        <f t="shared" si="11"/>
        <v>5732</v>
      </c>
      <c r="E74" s="51">
        <v>5014</v>
      </c>
      <c r="F74" s="51">
        <f t="shared" si="6"/>
        <v>665</v>
      </c>
      <c r="G74" s="51">
        <v>0</v>
      </c>
      <c r="H74" s="51">
        <v>665</v>
      </c>
      <c r="I74" s="51">
        <v>0</v>
      </c>
      <c r="J74" s="51">
        <v>0</v>
      </c>
      <c r="K74" s="51">
        <v>0</v>
      </c>
      <c r="L74" s="51">
        <v>53</v>
      </c>
      <c r="M74" s="51">
        <f t="shared" si="7"/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f t="shared" si="8"/>
        <v>5014</v>
      </c>
      <c r="V74" s="51">
        <v>5014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f t="shared" si="9"/>
        <v>844</v>
      </c>
      <c r="AC74" s="51">
        <v>53</v>
      </c>
      <c r="AD74" s="51">
        <v>791</v>
      </c>
      <c r="AE74" s="51">
        <f t="shared" si="10"/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</row>
    <row r="75" spans="1:36" ht="13.5">
      <c r="A75" s="26" t="s">
        <v>196</v>
      </c>
      <c r="B75" s="49" t="s">
        <v>228</v>
      </c>
      <c r="C75" s="50" t="s">
        <v>229</v>
      </c>
      <c r="D75" s="51">
        <f t="shared" si="11"/>
        <v>811</v>
      </c>
      <c r="E75" s="51">
        <v>557</v>
      </c>
      <c r="F75" s="51">
        <f t="shared" si="6"/>
        <v>129</v>
      </c>
      <c r="G75" s="51">
        <v>0</v>
      </c>
      <c r="H75" s="51">
        <v>129</v>
      </c>
      <c r="I75" s="51">
        <v>0</v>
      </c>
      <c r="J75" s="51">
        <v>0</v>
      </c>
      <c r="K75" s="51">
        <v>0</v>
      </c>
      <c r="L75" s="51">
        <v>0</v>
      </c>
      <c r="M75" s="51">
        <f t="shared" si="7"/>
        <v>125</v>
      </c>
      <c r="N75" s="51">
        <v>36</v>
      </c>
      <c r="O75" s="51">
        <v>27</v>
      </c>
      <c r="P75" s="51">
        <v>34</v>
      </c>
      <c r="Q75" s="51">
        <v>2</v>
      </c>
      <c r="R75" s="51">
        <v>22</v>
      </c>
      <c r="S75" s="51">
        <v>3</v>
      </c>
      <c r="T75" s="51">
        <v>1</v>
      </c>
      <c r="U75" s="51">
        <f t="shared" si="8"/>
        <v>557</v>
      </c>
      <c r="V75" s="51">
        <v>557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f t="shared" si="9"/>
        <v>78</v>
      </c>
      <c r="AC75" s="51">
        <v>0</v>
      </c>
      <c r="AD75" s="51">
        <v>78</v>
      </c>
      <c r="AE75" s="51">
        <f t="shared" si="10"/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</row>
    <row r="76" spans="1:36" ht="13.5">
      <c r="A76" s="26" t="s">
        <v>196</v>
      </c>
      <c r="B76" s="49" t="s">
        <v>230</v>
      </c>
      <c r="C76" s="50" t="s">
        <v>231</v>
      </c>
      <c r="D76" s="51">
        <f t="shared" si="11"/>
        <v>320</v>
      </c>
      <c r="E76" s="51">
        <v>210</v>
      </c>
      <c r="F76" s="51">
        <f t="shared" si="6"/>
        <v>49</v>
      </c>
      <c r="G76" s="51">
        <v>49</v>
      </c>
      <c r="H76" s="51">
        <v>0</v>
      </c>
      <c r="I76" s="51">
        <v>0</v>
      </c>
      <c r="J76" s="51">
        <v>0</v>
      </c>
      <c r="K76" s="51">
        <v>0</v>
      </c>
      <c r="L76" s="51">
        <v>3</v>
      </c>
      <c r="M76" s="51">
        <f t="shared" si="7"/>
        <v>58</v>
      </c>
      <c r="N76" s="51">
        <v>25</v>
      </c>
      <c r="O76" s="51">
        <v>9</v>
      </c>
      <c r="P76" s="51">
        <v>19</v>
      </c>
      <c r="Q76" s="51">
        <v>1</v>
      </c>
      <c r="R76" s="51">
        <v>0</v>
      </c>
      <c r="S76" s="51">
        <v>0</v>
      </c>
      <c r="T76" s="51">
        <v>4</v>
      </c>
      <c r="U76" s="51">
        <f t="shared" si="8"/>
        <v>210</v>
      </c>
      <c r="V76" s="51">
        <v>210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f t="shared" si="9"/>
        <v>49</v>
      </c>
      <c r="AC76" s="51">
        <v>3</v>
      </c>
      <c r="AD76" s="51">
        <v>26</v>
      </c>
      <c r="AE76" s="51">
        <f t="shared" si="10"/>
        <v>20</v>
      </c>
      <c r="AF76" s="51">
        <v>20</v>
      </c>
      <c r="AG76" s="51">
        <v>0</v>
      </c>
      <c r="AH76" s="51">
        <v>0</v>
      </c>
      <c r="AI76" s="51">
        <v>0</v>
      </c>
      <c r="AJ76" s="51">
        <v>0</v>
      </c>
    </row>
    <row r="77" spans="1:36" ht="13.5">
      <c r="A77" s="26" t="s">
        <v>196</v>
      </c>
      <c r="B77" s="49" t="s">
        <v>232</v>
      </c>
      <c r="C77" s="50" t="s">
        <v>233</v>
      </c>
      <c r="D77" s="51">
        <f t="shared" si="11"/>
        <v>248</v>
      </c>
      <c r="E77" s="51">
        <v>158</v>
      </c>
      <c r="F77" s="51">
        <f t="shared" si="6"/>
        <v>90</v>
      </c>
      <c r="G77" s="51">
        <v>0</v>
      </c>
      <c r="H77" s="51">
        <v>90</v>
      </c>
      <c r="I77" s="51">
        <v>0</v>
      </c>
      <c r="J77" s="51">
        <v>0</v>
      </c>
      <c r="K77" s="51">
        <v>0</v>
      </c>
      <c r="L77" s="51">
        <v>0</v>
      </c>
      <c r="M77" s="51">
        <f t="shared" si="7"/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f t="shared" si="8"/>
        <v>158</v>
      </c>
      <c r="V77" s="51">
        <v>158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f t="shared" si="9"/>
        <v>17</v>
      </c>
      <c r="AC77" s="51">
        <v>0</v>
      </c>
      <c r="AD77" s="51">
        <v>17</v>
      </c>
      <c r="AE77" s="51">
        <f t="shared" si="10"/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</row>
    <row r="78" spans="1:36" ht="13.5">
      <c r="A78" s="26" t="s">
        <v>196</v>
      </c>
      <c r="B78" s="49" t="s">
        <v>234</v>
      </c>
      <c r="C78" s="50" t="s">
        <v>195</v>
      </c>
      <c r="D78" s="51">
        <f t="shared" si="11"/>
        <v>925</v>
      </c>
      <c r="E78" s="51">
        <v>511</v>
      </c>
      <c r="F78" s="51">
        <f t="shared" si="6"/>
        <v>410</v>
      </c>
      <c r="G78" s="51">
        <v>198</v>
      </c>
      <c r="H78" s="51">
        <v>212</v>
      </c>
      <c r="I78" s="51">
        <v>0</v>
      </c>
      <c r="J78" s="51">
        <v>0</v>
      </c>
      <c r="K78" s="51">
        <v>0</v>
      </c>
      <c r="L78" s="51">
        <v>4</v>
      </c>
      <c r="M78" s="51">
        <f t="shared" si="7"/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f t="shared" si="8"/>
        <v>527</v>
      </c>
      <c r="V78" s="51">
        <v>511</v>
      </c>
      <c r="W78" s="51">
        <v>16</v>
      </c>
      <c r="X78" s="51">
        <v>0</v>
      </c>
      <c r="Y78" s="51">
        <v>0</v>
      </c>
      <c r="Z78" s="51">
        <v>0</v>
      </c>
      <c r="AA78" s="51">
        <v>0</v>
      </c>
      <c r="AB78" s="51">
        <f t="shared" si="9"/>
        <v>37</v>
      </c>
      <c r="AC78" s="51">
        <v>4</v>
      </c>
      <c r="AD78" s="51">
        <v>33</v>
      </c>
      <c r="AE78" s="51">
        <f t="shared" si="10"/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</row>
    <row r="79" spans="1:36" ht="13.5">
      <c r="A79" s="26" t="s">
        <v>196</v>
      </c>
      <c r="B79" s="49" t="s">
        <v>235</v>
      </c>
      <c r="C79" s="50" t="s">
        <v>236</v>
      </c>
      <c r="D79" s="51">
        <f t="shared" si="11"/>
        <v>1450</v>
      </c>
      <c r="E79" s="51">
        <v>1154</v>
      </c>
      <c r="F79" s="51">
        <f t="shared" si="6"/>
        <v>296</v>
      </c>
      <c r="G79" s="51">
        <v>106</v>
      </c>
      <c r="H79" s="51">
        <v>190</v>
      </c>
      <c r="I79" s="51">
        <v>0</v>
      </c>
      <c r="J79" s="51">
        <v>0</v>
      </c>
      <c r="K79" s="51">
        <v>0</v>
      </c>
      <c r="L79" s="51">
        <v>0</v>
      </c>
      <c r="M79" s="51">
        <f t="shared" si="7"/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f t="shared" si="8"/>
        <v>1154</v>
      </c>
      <c r="V79" s="51">
        <v>1154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f t="shared" si="9"/>
        <v>120</v>
      </c>
      <c r="AC79" s="51">
        <v>0</v>
      </c>
      <c r="AD79" s="51">
        <v>120</v>
      </c>
      <c r="AE79" s="51">
        <f t="shared" si="10"/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</row>
    <row r="80" spans="1:36" ht="13.5">
      <c r="A80" s="26" t="s">
        <v>196</v>
      </c>
      <c r="B80" s="49" t="s">
        <v>237</v>
      </c>
      <c r="C80" s="50" t="s">
        <v>238</v>
      </c>
      <c r="D80" s="51">
        <f t="shared" si="11"/>
        <v>290</v>
      </c>
      <c r="E80" s="51">
        <v>112</v>
      </c>
      <c r="F80" s="51">
        <f t="shared" si="6"/>
        <v>178</v>
      </c>
      <c r="G80" s="51">
        <v>0</v>
      </c>
      <c r="H80" s="51">
        <v>178</v>
      </c>
      <c r="I80" s="51">
        <v>0</v>
      </c>
      <c r="J80" s="51">
        <v>0</v>
      </c>
      <c r="K80" s="51">
        <v>0</v>
      </c>
      <c r="L80" s="51">
        <v>0</v>
      </c>
      <c r="M80" s="51">
        <f t="shared" si="7"/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f t="shared" si="8"/>
        <v>112</v>
      </c>
      <c r="V80" s="51">
        <v>112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f t="shared" si="9"/>
        <v>11</v>
      </c>
      <c r="AC80" s="51">
        <v>0</v>
      </c>
      <c r="AD80" s="51">
        <v>11</v>
      </c>
      <c r="AE80" s="51">
        <f t="shared" si="10"/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v>0</v>
      </c>
    </row>
    <row r="81" spans="1:36" ht="13.5">
      <c r="A81" s="26" t="s">
        <v>196</v>
      </c>
      <c r="B81" s="49" t="s">
        <v>239</v>
      </c>
      <c r="C81" s="50" t="s">
        <v>240</v>
      </c>
      <c r="D81" s="51">
        <f t="shared" si="11"/>
        <v>378</v>
      </c>
      <c r="E81" s="51">
        <v>161</v>
      </c>
      <c r="F81" s="51">
        <f t="shared" si="6"/>
        <v>217</v>
      </c>
      <c r="G81" s="51">
        <v>61</v>
      </c>
      <c r="H81" s="51">
        <v>156</v>
      </c>
      <c r="I81" s="51">
        <v>0</v>
      </c>
      <c r="J81" s="51">
        <v>0</v>
      </c>
      <c r="K81" s="51">
        <v>0</v>
      </c>
      <c r="L81" s="51">
        <v>0</v>
      </c>
      <c r="M81" s="51">
        <f t="shared" si="7"/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f t="shared" si="8"/>
        <v>161</v>
      </c>
      <c r="V81" s="51">
        <v>161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f t="shared" si="9"/>
        <v>38</v>
      </c>
      <c r="AC81" s="51">
        <v>0</v>
      </c>
      <c r="AD81" s="51">
        <v>21</v>
      </c>
      <c r="AE81" s="51">
        <f t="shared" si="10"/>
        <v>17</v>
      </c>
      <c r="AF81" s="51">
        <v>17</v>
      </c>
      <c r="AG81" s="51">
        <v>0</v>
      </c>
      <c r="AH81" s="51">
        <v>0</v>
      </c>
      <c r="AI81" s="51">
        <v>0</v>
      </c>
      <c r="AJ81" s="51">
        <v>0</v>
      </c>
    </row>
    <row r="82" spans="1:36" ht="13.5">
      <c r="A82" s="26" t="s">
        <v>196</v>
      </c>
      <c r="B82" s="49" t="s">
        <v>241</v>
      </c>
      <c r="C82" s="50" t="s">
        <v>242</v>
      </c>
      <c r="D82" s="51">
        <f t="shared" si="11"/>
        <v>459</v>
      </c>
      <c r="E82" s="51">
        <v>366</v>
      </c>
      <c r="F82" s="51">
        <f t="shared" si="6"/>
        <v>90</v>
      </c>
      <c r="G82" s="51">
        <v>69</v>
      </c>
      <c r="H82" s="51">
        <v>21</v>
      </c>
      <c r="I82" s="51">
        <v>0</v>
      </c>
      <c r="J82" s="51">
        <v>0</v>
      </c>
      <c r="K82" s="51">
        <v>0</v>
      </c>
      <c r="L82" s="51">
        <v>3</v>
      </c>
      <c r="M82" s="51">
        <f t="shared" si="7"/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f t="shared" si="8"/>
        <v>384</v>
      </c>
      <c r="V82" s="51">
        <v>366</v>
      </c>
      <c r="W82" s="51">
        <v>17</v>
      </c>
      <c r="X82" s="51">
        <v>1</v>
      </c>
      <c r="Y82" s="51">
        <v>0</v>
      </c>
      <c r="Z82" s="51">
        <v>0</v>
      </c>
      <c r="AA82" s="51">
        <v>0</v>
      </c>
      <c r="AB82" s="51">
        <f t="shared" si="9"/>
        <v>73</v>
      </c>
      <c r="AC82" s="51">
        <v>3</v>
      </c>
      <c r="AD82" s="51">
        <v>60</v>
      </c>
      <c r="AE82" s="51">
        <f t="shared" si="10"/>
        <v>10</v>
      </c>
      <c r="AF82" s="51">
        <v>10</v>
      </c>
      <c r="AG82" s="51">
        <v>0</v>
      </c>
      <c r="AH82" s="51">
        <v>0</v>
      </c>
      <c r="AI82" s="51">
        <v>0</v>
      </c>
      <c r="AJ82" s="51">
        <v>0</v>
      </c>
    </row>
    <row r="83" spans="1:36" ht="13.5">
      <c r="A83" s="26" t="s">
        <v>196</v>
      </c>
      <c r="B83" s="49" t="s">
        <v>243</v>
      </c>
      <c r="C83" s="50" t="s">
        <v>244</v>
      </c>
      <c r="D83" s="51">
        <f t="shared" si="11"/>
        <v>454</v>
      </c>
      <c r="E83" s="51">
        <v>348</v>
      </c>
      <c r="F83" s="51">
        <f t="shared" si="6"/>
        <v>102</v>
      </c>
      <c r="G83" s="51">
        <v>77</v>
      </c>
      <c r="H83" s="51">
        <v>25</v>
      </c>
      <c r="I83" s="51">
        <v>0</v>
      </c>
      <c r="J83" s="51">
        <v>0</v>
      </c>
      <c r="K83" s="51">
        <v>0</v>
      </c>
      <c r="L83" s="51">
        <v>4</v>
      </c>
      <c r="M83" s="51">
        <f t="shared" si="7"/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f t="shared" si="8"/>
        <v>370</v>
      </c>
      <c r="V83" s="51">
        <v>348</v>
      </c>
      <c r="W83" s="51">
        <v>21</v>
      </c>
      <c r="X83" s="51">
        <v>1</v>
      </c>
      <c r="Y83" s="51">
        <v>0</v>
      </c>
      <c r="Z83" s="51">
        <v>0</v>
      </c>
      <c r="AA83" s="51">
        <v>0</v>
      </c>
      <c r="AB83" s="51">
        <f t="shared" si="9"/>
        <v>74</v>
      </c>
      <c r="AC83" s="51">
        <v>4</v>
      </c>
      <c r="AD83" s="51">
        <v>58</v>
      </c>
      <c r="AE83" s="51">
        <f t="shared" si="10"/>
        <v>12</v>
      </c>
      <c r="AF83" s="51">
        <v>12</v>
      </c>
      <c r="AG83" s="51">
        <v>0</v>
      </c>
      <c r="AH83" s="51">
        <v>0</v>
      </c>
      <c r="AI83" s="51">
        <v>0</v>
      </c>
      <c r="AJ83" s="51">
        <v>0</v>
      </c>
    </row>
    <row r="84" spans="1:36" ht="13.5">
      <c r="A84" s="26" t="s">
        <v>196</v>
      </c>
      <c r="B84" s="49" t="s">
        <v>245</v>
      </c>
      <c r="C84" s="50" t="s">
        <v>246</v>
      </c>
      <c r="D84" s="51">
        <f t="shared" si="11"/>
        <v>304</v>
      </c>
      <c r="E84" s="51">
        <v>228</v>
      </c>
      <c r="F84" s="51">
        <f t="shared" si="6"/>
        <v>72</v>
      </c>
      <c r="G84" s="51">
        <v>58</v>
      </c>
      <c r="H84" s="51">
        <v>14</v>
      </c>
      <c r="I84" s="51">
        <v>0</v>
      </c>
      <c r="J84" s="51">
        <v>0</v>
      </c>
      <c r="K84" s="51">
        <v>0</v>
      </c>
      <c r="L84" s="51">
        <v>4</v>
      </c>
      <c r="M84" s="51">
        <f t="shared" si="7"/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f t="shared" si="8"/>
        <v>242</v>
      </c>
      <c r="V84" s="51">
        <v>228</v>
      </c>
      <c r="W84" s="51">
        <v>13</v>
      </c>
      <c r="X84" s="51">
        <v>1</v>
      </c>
      <c r="Y84" s="51">
        <v>0</v>
      </c>
      <c r="Z84" s="51">
        <v>0</v>
      </c>
      <c r="AA84" s="51">
        <v>0</v>
      </c>
      <c r="AB84" s="51">
        <f t="shared" si="9"/>
        <v>50</v>
      </c>
      <c r="AC84" s="51">
        <v>4</v>
      </c>
      <c r="AD84" s="51">
        <v>38</v>
      </c>
      <c r="AE84" s="51">
        <f t="shared" si="10"/>
        <v>8</v>
      </c>
      <c r="AF84" s="51">
        <v>8</v>
      </c>
      <c r="AG84" s="51">
        <v>0</v>
      </c>
      <c r="AH84" s="51">
        <v>0</v>
      </c>
      <c r="AI84" s="51">
        <v>0</v>
      </c>
      <c r="AJ84" s="51">
        <v>0</v>
      </c>
    </row>
    <row r="85" spans="1:36" ht="13.5">
      <c r="A85" s="26" t="s">
        <v>196</v>
      </c>
      <c r="B85" s="49" t="s">
        <v>247</v>
      </c>
      <c r="C85" s="50" t="s">
        <v>248</v>
      </c>
      <c r="D85" s="51">
        <f t="shared" si="11"/>
        <v>1096</v>
      </c>
      <c r="E85" s="51">
        <v>838</v>
      </c>
      <c r="F85" s="51">
        <f t="shared" si="6"/>
        <v>237</v>
      </c>
      <c r="G85" s="51">
        <v>184</v>
      </c>
      <c r="H85" s="51">
        <v>53</v>
      </c>
      <c r="I85" s="51">
        <v>0</v>
      </c>
      <c r="J85" s="51">
        <v>0</v>
      </c>
      <c r="K85" s="51">
        <v>0</v>
      </c>
      <c r="L85" s="51">
        <v>21</v>
      </c>
      <c r="M85" s="51">
        <f t="shared" si="7"/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f t="shared" si="8"/>
        <v>891</v>
      </c>
      <c r="V85" s="51">
        <v>838</v>
      </c>
      <c r="W85" s="51">
        <v>50</v>
      </c>
      <c r="X85" s="51">
        <v>3</v>
      </c>
      <c r="Y85" s="51">
        <v>0</v>
      </c>
      <c r="Z85" s="51">
        <v>0</v>
      </c>
      <c r="AA85" s="51">
        <v>0</v>
      </c>
      <c r="AB85" s="51">
        <f t="shared" si="9"/>
        <v>201</v>
      </c>
      <c r="AC85" s="51">
        <v>21</v>
      </c>
      <c r="AD85" s="51">
        <v>140</v>
      </c>
      <c r="AE85" s="51">
        <f t="shared" si="10"/>
        <v>40</v>
      </c>
      <c r="AF85" s="51">
        <v>40</v>
      </c>
      <c r="AG85" s="51">
        <v>0</v>
      </c>
      <c r="AH85" s="51">
        <v>0</v>
      </c>
      <c r="AI85" s="51">
        <v>0</v>
      </c>
      <c r="AJ85" s="51">
        <v>0</v>
      </c>
    </row>
    <row r="86" spans="1:36" ht="13.5">
      <c r="A86" s="26" t="s">
        <v>196</v>
      </c>
      <c r="B86" s="49" t="s">
        <v>249</v>
      </c>
      <c r="C86" s="50" t="s">
        <v>250</v>
      </c>
      <c r="D86" s="51">
        <f t="shared" si="11"/>
        <v>860</v>
      </c>
      <c r="E86" s="51">
        <v>655</v>
      </c>
      <c r="F86" s="51">
        <f t="shared" si="6"/>
        <v>189</v>
      </c>
      <c r="G86" s="51">
        <v>142</v>
      </c>
      <c r="H86" s="51">
        <v>47</v>
      </c>
      <c r="I86" s="51">
        <v>0</v>
      </c>
      <c r="J86" s="51">
        <v>0</v>
      </c>
      <c r="K86" s="51">
        <v>0</v>
      </c>
      <c r="L86" s="51">
        <v>16</v>
      </c>
      <c r="M86" s="51">
        <f t="shared" si="7"/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f t="shared" si="8"/>
        <v>697</v>
      </c>
      <c r="V86" s="51">
        <v>655</v>
      </c>
      <c r="W86" s="51">
        <v>39</v>
      </c>
      <c r="X86" s="51">
        <v>3</v>
      </c>
      <c r="Y86" s="51">
        <v>0</v>
      </c>
      <c r="Z86" s="51">
        <v>0</v>
      </c>
      <c r="AA86" s="51">
        <v>0</v>
      </c>
      <c r="AB86" s="51">
        <f t="shared" si="9"/>
        <v>152</v>
      </c>
      <c r="AC86" s="51">
        <v>16</v>
      </c>
      <c r="AD86" s="51">
        <v>109</v>
      </c>
      <c r="AE86" s="51">
        <f t="shared" si="10"/>
        <v>27</v>
      </c>
      <c r="AF86" s="51">
        <v>27</v>
      </c>
      <c r="AG86" s="51">
        <v>0</v>
      </c>
      <c r="AH86" s="51">
        <v>0</v>
      </c>
      <c r="AI86" s="51">
        <v>0</v>
      </c>
      <c r="AJ86" s="51">
        <v>0</v>
      </c>
    </row>
    <row r="87" spans="1:36" ht="13.5">
      <c r="A87" s="26" t="s">
        <v>196</v>
      </c>
      <c r="B87" s="49" t="s">
        <v>251</v>
      </c>
      <c r="C87" s="50" t="s">
        <v>195</v>
      </c>
      <c r="D87" s="51">
        <f t="shared" si="11"/>
        <v>458</v>
      </c>
      <c r="E87" s="51">
        <v>332</v>
      </c>
      <c r="F87" s="51">
        <f t="shared" si="6"/>
        <v>117</v>
      </c>
      <c r="G87" s="51">
        <v>90</v>
      </c>
      <c r="H87" s="51">
        <v>27</v>
      </c>
      <c r="I87" s="51">
        <v>0</v>
      </c>
      <c r="J87" s="51">
        <v>0</v>
      </c>
      <c r="K87" s="51">
        <v>0</v>
      </c>
      <c r="L87" s="51">
        <v>9</v>
      </c>
      <c r="M87" s="51">
        <f t="shared" si="7"/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f t="shared" si="8"/>
        <v>357</v>
      </c>
      <c r="V87" s="51">
        <v>332</v>
      </c>
      <c r="W87" s="51">
        <v>23</v>
      </c>
      <c r="X87" s="51">
        <v>2</v>
      </c>
      <c r="Y87" s="51">
        <v>0</v>
      </c>
      <c r="Z87" s="51">
        <v>0</v>
      </c>
      <c r="AA87" s="51">
        <v>0</v>
      </c>
      <c r="AB87" s="51">
        <f t="shared" si="9"/>
        <v>81</v>
      </c>
      <c r="AC87" s="51">
        <v>9</v>
      </c>
      <c r="AD87" s="51">
        <v>55</v>
      </c>
      <c r="AE87" s="51">
        <f t="shared" si="10"/>
        <v>17</v>
      </c>
      <c r="AF87" s="51">
        <v>17</v>
      </c>
      <c r="AG87" s="51">
        <v>0</v>
      </c>
      <c r="AH87" s="51">
        <v>0</v>
      </c>
      <c r="AI87" s="51">
        <v>0</v>
      </c>
      <c r="AJ87" s="51">
        <v>0</v>
      </c>
    </row>
    <row r="88" spans="1:36" ht="13.5">
      <c r="A88" s="26" t="s">
        <v>196</v>
      </c>
      <c r="B88" s="49" t="s">
        <v>252</v>
      </c>
      <c r="C88" s="50" t="s">
        <v>253</v>
      </c>
      <c r="D88" s="51">
        <f t="shared" si="11"/>
        <v>1149</v>
      </c>
      <c r="E88" s="51">
        <v>976</v>
      </c>
      <c r="F88" s="51">
        <f>SUM(G88:K88)</f>
        <v>173</v>
      </c>
      <c r="G88" s="51">
        <v>0</v>
      </c>
      <c r="H88" s="51">
        <v>173</v>
      </c>
      <c r="I88" s="51">
        <v>0</v>
      </c>
      <c r="J88" s="51">
        <v>0</v>
      </c>
      <c r="K88" s="51">
        <v>0</v>
      </c>
      <c r="L88" s="51">
        <v>0</v>
      </c>
      <c r="M88" s="51">
        <f>SUM(N88:T88)</f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f>SUM(V88:AA88)</f>
        <v>976</v>
      </c>
      <c r="V88" s="51">
        <v>976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f>SUM(AC88:AE88)</f>
        <v>98</v>
      </c>
      <c r="AC88" s="51">
        <v>0</v>
      </c>
      <c r="AD88" s="51">
        <v>98</v>
      </c>
      <c r="AE88" s="51">
        <f>SUM(AF88:AJ88)</f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</row>
    <row r="89" spans="1:36" ht="13.5">
      <c r="A89" s="26" t="s">
        <v>196</v>
      </c>
      <c r="B89" s="49" t="s">
        <v>254</v>
      </c>
      <c r="C89" s="50" t="s">
        <v>255</v>
      </c>
      <c r="D89" s="51">
        <f t="shared" si="11"/>
        <v>4731</v>
      </c>
      <c r="E89" s="51">
        <v>4191</v>
      </c>
      <c r="F89" s="51">
        <f>SUM(G89:K89)</f>
        <v>540</v>
      </c>
      <c r="G89" s="51">
        <v>166</v>
      </c>
      <c r="H89" s="51">
        <v>374</v>
      </c>
      <c r="I89" s="51">
        <v>0</v>
      </c>
      <c r="J89" s="51">
        <v>0</v>
      </c>
      <c r="K89" s="51">
        <v>0</v>
      </c>
      <c r="L89" s="51">
        <v>0</v>
      </c>
      <c r="M89" s="51">
        <f>SUM(N89:T89)</f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f>SUM(V89:AA89)</f>
        <v>4191</v>
      </c>
      <c r="V89" s="51">
        <v>4191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f>SUM(AC89:AE89)</f>
        <v>508</v>
      </c>
      <c r="AC89" s="51">
        <v>0</v>
      </c>
      <c r="AD89" s="51">
        <v>471</v>
      </c>
      <c r="AE89" s="51">
        <f>SUM(AF89:AJ89)</f>
        <v>37</v>
      </c>
      <c r="AF89" s="51">
        <v>0</v>
      </c>
      <c r="AG89" s="51">
        <v>37</v>
      </c>
      <c r="AH89" s="51">
        <v>0</v>
      </c>
      <c r="AI89" s="51">
        <v>0</v>
      </c>
      <c r="AJ89" s="51">
        <v>0</v>
      </c>
    </row>
    <row r="90" spans="1:36" ht="13.5">
      <c r="A90" s="26" t="s">
        <v>196</v>
      </c>
      <c r="B90" s="49" t="s">
        <v>256</v>
      </c>
      <c r="C90" s="50" t="s">
        <v>257</v>
      </c>
      <c r="D90" s="51">
        <f t="shared" si="11"/>
        <v>399</v>
      </c>
      <c r="E90" s="51">
        <v>314</v>
      </c>
      <c r="F90" s="51">
        <f>SUM(G90:K90)</f>
        <v>85</v>
      </c>
      <c r="G90" s="51">
        <v>0</v>
      </c>
      <c r="H90" s="51">
        <v>85</v>
      </c>
      <c r="I90" s="51">
        <v>0</v>
      </c>
      <c r="J90" s="51">
        <v>0</v>
      </c>
      <c r="K90" s="51">
        <v>0</v>
      </c>
      <c r="L90" s="51">
        <v>0</v>
      </c>
      <c r="M90" s="51">
        <f>SUM(N90:T90)</f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f>SUM(V90:AA90)</f>
        <v>314</v>
      </c>
      <c r="V90" s="51">
        <v>314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f>SUM(AC90:AE90)</f>
        <v>32</v>
      </c>
      <c r="AC90" s="51">
        <v>0</v>
      </c>
      <c r="AD90" s="51">
        <v>32</v>
      </c>
      <c r="AE90" s="51">
        <f>SUM(AF90:AJ90)</f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</row>
    <row r="91" spans="1:36" ht="13.5">
      <c r="A91" s="26" t="s">
        <v>196</v>
      </c>
      <c r="B91" s="49" t="s">
        <v>258</v>
      </c>
      <c r="C91" s="50" t="s">
        <v>192</v>
      </c>
      <c r="D91" s="51">
        <f t="shared" si="11"/>
        <v>374</v>
      </c>
      <c r="E91" s="51">
        <v>288</v>
      </c>
      <c r="F91" s="51">
        <f>SUM(G91:K91)</f>
        <v>86</v>
      </c>
      <c r="G91" s="51">
        <v>0</v>
      </c>
      <c r="H91" s="51">
        <v>86</v>
      </c>
      <c r="I91" s="51">
        <v>0</v>
      </c>
      <c r="J91" s="51">
        <v>0</v>
      </c>
      <c r="K91" s="51">
        <v>0</v>
      </c>
      <c r="L91" s="51">
        <v>0</v>
      </c>
      <c r="M91" s="51">
        <f>SUM(N91:T91)</f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f>SUM(V91:AA91)</f>
        <v>288</v>
      </c>
      <c r="V91" s="51">
        <v>288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f>SUM(AC91:AE91)</f>
        <v>30</v>
      </c>
      <c r="AC91" s="51">
        <v>0</v>
      </c>
      <c r="AD91" s="51">
        <v>30</v>
      </c>
      <c r="AE91" s="51">
        <f>SUM(AF91:AJ91)</f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</row>
    <row r="92" spans="1:36" ht="13.5">
      <c r="A92" s="26" t="s">
        <v>196</v>
      </c>
      <c r="B92" s="49" t="s">
        <v>259</v>
      </c>
      <c r="C92" s="50" t="s">
        <v>260</v>
      </c>
      <c r="D92" s="51">
        <f t="shared" si="11"/>
        <v>347</v>
      </c>
      <c r="E92" s="51">
        <v>269</v>
      </c>
      <c r="F92" s="51">
        <f>SUM(G92:K92)</f>
        <v>78</v>
      </c>
      <c r="G92" s="51">
        <v>0</v>
      </c>
      <c r="H92" s="51">
        <v>78</v>
      </c>
      <c r="I92" s="51">
        <v>0</v>
      </c>
      <c r="J92" s="51">
        <v>0</v>
      </c>
      <c r="K92" s="51">
        <v>0</v>
      </c>
      <c r="L92" s="51">
        <v>0</v>
      </c>
      <c r="M92" s="51">
        <f>SUM(N92:T92)</f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f>SUM(V92:AA92)</f>
        <v>269</v>
      </c>
      <c r="V92" s="51">
        <v>269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f>SUM(AC92:AE92)</f>
        <v>27</v>
      </c>
      <c r="AC92" s="51">
        <v>0</v>
      </c>
      <c r="AD92" s="51">
        <v>27</v>
      </c>
      <c r="AE92" s="51">
        <f>SUM(AF92:AJ92)</f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</row>
    <row r="93" spans="1:36" ht="13.5">
      <c r="A93" s="79" t="s">
        <v>266</v>
      </c>
      <c r="B93" s="80"/>
      <c r="C93" s="81"/>
      <c r="D93" s="51">
        <f aca="true" t="shared" si="12" ref="D93:AJ93">SUM(D7:D92)</f>
        <v>1193256</v>
      </c>
      <c r="E93" s="51">
        <f t="shared" si="12"/>
        <v>824783</v>
      </c>
      <c r="F93" s="51">
        <f t="shared" si="12"/>
        <v>177165</v>
      </c>
      <c r="G93" s="51">
        <f t="shared" si="12"/>
        <v>47591</v>
      </c>
      <c r="H93" s="51">
        <f t="shared" si="12"/>
        <v>120945</v>
      </c>
      <c r="I93" s="51">
        <f t="shared" si="12"/>
        <v>0</v>
      </c>
      <c r="J93" s="51">
        <f t="shared" si="12"/>
        <v>3762</v>
      </c>
      <c r="K93" s="51">
        <f t="shared" si="12"/>
        <v>4867</v>
      </c>
      <c r="L93" s="51">
        <f t="shared" si="12"/>
        <v>174380</v>
      </c>
      <c r="M93" s="51">
        <f t="shared" si="12"/>
        <v>16928</v>
      </c>
      <c r="N93" s="51">
        <f t="shared" si="12"/>
        <v>11962</v>
      </c>
      <c r="O93" s="51">
        <f t="shared" si="12"/>
        <v>1221</v>
      </c>
      <c r="P93" s="51">
        <f t="shared" si="12"/>
        <v>1746</v>
      </c>
      <c r="Q93" s="51">
        <f t="shared" si="12"/>
        <v>62</v>
      </c>
      <c r="R93" s="51">
        <f t="shared" si="12"/>
        <v>803</v>
      </c>
      <c r="S93" s="51">
        <f t="shared" si="12"/>
        <v>704</v>
      </c>
      <c r="T93" s="51">
        <f t="shared" si="12"/>
        <v>430</v>
      </c>
      <c r="U93" s="51">
        <f t="shared" si="12"/>
        <v>858511</v>
      </c>
      <c r="V93" s="51">
        <f t="shared" si="12"/>
        <v>824783</v>
      </c>
      <c r="W93" s="51">
        <f t="shared" si="12"/>
        <v>17070</v>
      </c>
      <c r="X93" s="51">
        <f t="shared" si="12"/>
        <v>12121</v>
      </c>
      <c r="Y93" s="51">
        <f t="shared" si="12"/>
        <v>0</v>
      </c>
      <c r="Z93" s="51">
        <f t="shared" si="12"/>
        <v>0</v>
      </c>
      <c r="AA93" s="51">
        <f t="shared" si="12"/>
        <v>4537</v>
      </c>
      <c r="AB93" s="51">
        <f t="shared" si="12"/>
        <v>318435</v>
      </c>
      <c r="AC93" s="51">
        <f t="shared" si="12"/>
        <v>174380</v>
      </c>
      <c r="AD93" s="51">
        <f t="shared" si="12"/>
        <v>119130</v>
      </c>
      <c r="AE93" s="51">
        <f t="shared" si="12"/>
        <v>24925</v>
      </c>
      <c r="AF93" s="51">
        <f t="shared" si="12"/>
        <v>15996</v>
      </c>
      <c r="AG93" s="51">
        <f t="shared" si="12"/>
        <v>8634</v>
      </c>
      <c r="AH93" s="51">
        <f t="shared" si="12"/>
        <v>0</v>
      </c>
      <c r="AI93" s="51">
        <f t="shared" si="12"/>
        <v>13</v>
      </c>
      <c r="AJ93" s="51">
        <f t="shared" si="12"/>
        <v>282</v>
      </c>
    </row>
  </sheetData>
  <mergeCells count="25">
    <mergeCell ref="A93:C93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9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36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39</v>
      </c>
      <c r="C2" s="62" t="s">
        <v>12</v>
      </c>
      <c r="D2" s="106" t="s">
        <v>227</v>
      </c>
      <c r="E2" s="104"/>
      <c r="F2" s="104"/>
      <c r="G2" s="104"/>
      <c r="H2" s="104"/>
      <c r="I2" s="104"/>
      <c r="J2" s="104"/>
      <c r="K2" s="105"/>
      <c r="L2" s="106" t="s">
        <v>267</v>
      </c>
      <c r="M2" s="104"/>
      <c r="N2" s="104"/>
      <c r="O2" s="104"/>
      <c r="P2" s="104"/>
      <c r="Q2" s="104"/>
      <c r="R2" s="104"/>
      <c r="S2" s="105"/>
      <c r="T2" s="100" t="s">
        <v>269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270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40</v>
      </c>
      <c r="G3" s="67" t="s">
        <v>19</v>
      </c>
      <c r="H3" s="67" t="s">
        <v>189</v>
      </c>
      <c r="I3" s="67" t="s">
        <v>190</v>
      </c>
      <c r="J3" s="99" t="s">
        <v>103</v>
      </c>
      <c r="K3" s="67" t="s">
        <v>41</v>
      </c>
      <c r="L3" s="63" t="s">
        <v>15</v>
      </c>
      <c r="M3" s="67" t="s">
        <v>18</v>
      </c>
      <c r="N3" s="67" t="s">
        <v>40</v>
      </c>
      <c r="O3" s="67" t="s">
        <v>19</v>
      </c>
      <c r="P3" s="67" t="s">
        <v>189</v>
      </c>
      <c r="Q3" s="67" t="s">
        <v>190</v>
      </c>
      <c r="R3" s="99" t="s">
        <v>103</v>
      </c>
      <c r="S3" s="67" t="s">
        <v>41</v>
      </c>
      <c r="T3" s="63" t="s">
        <v>15</v>
      </c>
      <c r="U3" s="67" t="s">
        <v>18</v>
      </c>
      <c r="V3" s="67" t="s">
        <v>40</v>
      </c>
      <c r="W3" s="67" t="s">
        <v>19</v>
      </c>
      <c r="X3" s="67" t="s">
        <v>189</v>
      </c>
      <c r="Y3" s="67" t="s">
        <v>190</v>
      </c>
      <c r="Z3" s="99" t="s">
        <v>103</v>
      </c>
      <c r="AA3" s="67" t="s">
        <v>41</v>
      </c>
      <c r="AB3" s="59" t="s">
        <v>271</v>
      </c>
      <c r="AC3" s="107"/>
      <c r="AD3" s="107"/>
      <c r="AE3" s="107"/>
      <c r="AF3" s="107"/>
      <c r="AG3" s="107"/>
      <c r="AH3" s="107"/>
      <c r="AI3" s="108"/>
      <c r="AJ3" s="59" t="s">
        <v>272</v>
      </c>
      <c r="AK3" s="83"/>
      <c r="AL3" s="83"/>
      <c r="AM3" s="83"/>
      <c r="AN3" s="83"/>
      <c r="AO3" s="83"/>
      <c r="AP3" s="83"/>
      <c r="AQ3" s="84"/>
      <c r="AR3" s="59" t="s">
        <v>273</v>
      </c>
      <c r="AS3" s="109"/>
      <c r="AT3" s="109"/>
      <c r="AU3" s="109"/>
      <c r="AV3" s="109"/>
      <c r="AW3" s="109"/>
      <c r="AX3" s="109"/>
      <c r="AY3" s="110"/>
      <c r="AZ3" s="59" t="s">
        <v>274</v>
      </c>
      <c r="BA3" s="107"/>
      <c r="BB3" s="107"/>
      <c r="BC3" s="107"/>
      <c r="BD3" s="107"/>
      <c r="BE3" s="107"/>
      <c r="BF3" s="107"/>
      <c r="BG3" s="108"/>
      <c r="BH3" s="59" t="s">
        <v>275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40</v>
      </c>
      <c r="BS3" s="67" t="s">
        <v>19</v>
      </c>
      <c r="BT3" s="67" t="s">
        <v>189</v>
      </c>
      <c r="BU3" s="67" t="s">
        <v>190</v>
      </c>
      <c r="BV3" s="99" t="s">
        <v>103</v>
      </c>
      <c r="BW3" s="67" t="s">
        <v>41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40</v>
      </c>
      <c r="AE4" s="67" t="s">
        <v>19</v>
      </c>
      <c r="AF4" s="67" t="s">
        <v>189</v>
      </c>
      <c r="AG4" s="67" t="s">
        <v>190</v>
      </c>
      <c r="AH4" s="99" t="s">
        <v>103</v>
      </c>
      <c r="AI4" s="67" t="s">
        <v>41</v>
      </c>
      <c r="AJ4" s="63" t="s">
        <v>15</v>
      </c>
      <c r="AK4" s="67" t="s">
        <v>18</v>
      </c>
      <c r="AL4" s="67" t="s">
        <v>40</v>
      </c>
      <c r="AM4" s="67" t="s">
        <v>19</v>
      </c>
      <c r="AN4" s="67" t="s">
        <v>189</v>
      </c>
      <c r="AO4" s="67" t="s">
        <v>190</v>
      </c>
      <c r="AP4" s="99" t="s">
        <v>103</v>
      </c>
      <c r="AQ4" s="67" t="s">
        <v>41</v>
      </c>
      <c r="AR4" s="63" t="s">
        <v>15</v>
      </c>
      <c r="AS4" s="67" t="s">
        <v>18</v>
      </c>
      <c r="AT4" s="67" t="s">
        <v>40</v>
      </c>
      <c r="AU4" s="67" t="s">
        <v>19</v>
      </c>
      <c r="AV4" s="67" t="s">
        <v>189</v>
      </c>
      <c r="AW4" s="67" t="s">
        <v>190</v>
      </c>
      <c r="AX4" s="99" t="s">
        <v>103</v>
      </c>
      <c r="AY4" s="67" t="s">
        <v>41</v>
      </c>
      <c r="AZ4" s="63" t="s">
        <v>15</v>
      </c>
      <c r="BA4" s="67" t="s">
        <v>18</v>
      </c>
      <c r="BB4" s="67" t="s">
        <v>40</v>
      </c>
      <c r="BC4" s="67" t="s">
        <v>19</v>
      </c>
      <c r="BD4" s="67" t="s">
        <v>189</v>
      </c>
      <c r="BE4" s="67" t="s">
        <v>190</v>
      </c>
      <c r="BF4" s="99" t="s">
        <v>103</v>
      </c>
      <c r="BG4" s="67" t="s">
        <v>41</v>
      </c>
      <c r="BH4" s="63" t="s">
        <v>15</v>
      </c>
      <c r="BI4" s="67" t="s">
        <v>18</v>
      </c>
      <c r="BJ4" s="67" t="s">
        <v>40</v>
      </c>
      <c r="BK4" s="67" t="s">
        <v>19</v>
      </c>
      <c r="BL4" s="67" t="s">
        <v>189</v>
      </c>
      <c r="BM4" s="67" t="s">
        <v>190</v>
      </c>
      <c r="BN4" s="99" t="s">
        <v>103</v>
      </c>
      <c r="BO4" s="67" t="s">
        <v>41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196</v>
      </c>
      <c r="B7" s="49" t="s">
        <v>197</v>
      </c>
      <c r="C7" s="50" t="s">
        <v>198</v>
      </c>
      <c r="D7" s="51">
        <f aca="true" t="shared" si="0" ref="D7:D70">SUM(E7:K7)</f>
        <v>47879</v>
      </c>
      <c r="E7" s="51">
        <f aca="true" t="shared" si="1" ref="E7:E23">M7+U7+BQ7</f>
        <v>27306</v>
      </c>
      <c r="F7" s="51">
        <f aca="true" t="shared" si="2" ref="F7:F23">N7+V7+BR7</f>
        <v>7254</v>
      </c>
      <c r="G7" s="51">
        <f aca="true" t="shared" si="3" ref="G7:G23">O7+W7+BS7</f>
        <v>7739</v>
      </c>
      <c r="H7" s="51">
        <f aca="true" t="shared" si="4" ref="H7:H23">P7+X7+BT7</f>
        <v>1518</v>
      </c>
      <c r="I7" s="51">
        <f aca="true" t="shared" si="5" ref="I7:I23">Q7+Y7+BU7</f>
        <v>336</v>
      </c>
      <c r="J7" s="51">
        <f aca="true" t="shared" si="6" ref="J7:J23">R7+Z7+BV7</f>
        <v>2282</v>
      </c>
      <c r="K7" s="51">
        <f aca="true" t="shared" si="7" ref="K7:K23">S7+AA7+BW7</f>
        <v>1444</v>
      </c>
      <c r="L7" s="51">
        <f aca="true" t="shared" si="8" ref="L7:L23">SUM(M7:S7)</f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 aca="true" t="shared" si="9" ref="T7:T23">SUM(U7:AA7)</f>
        <v>47879</v>
      </c>
      <c r="U7" s="51">
        <f aca="true" t="shared" si="10" ref="U7:U23">AC7+AK7+AS7+BA7+BI7</f>
        <v>27306</v>
      </c>
      <c r="V7" s="51">
        <f aca="true" t="shared" si="11" ref="V7:V23">AD7+AL7+AT7+BB7+BJ7</f>
        <v>7254</v>
      </c>
      <c r="W7" s="51">
        <f aca="true" t="shared" si="12" ref="W7:W23">AE7+AM7+AU7+BC7+BK7</f>
        <v>7739</v>
      </c>
      <c r="X7" s="51">
        <f aca="true" t="shared" si="13" ref="X7:X23">AF7+AN7+AV7+BD7+BL7</f>
        <v>1518</v>
      </c>
      <c r="Y7" s="51">
        <f aca="true" t="shared" si="14" ref="Y7:Y23">AG7+AO7+AW7+BE7+BM7</f>
        <v>336</v>
      </c>
      <c r="Z7" s="51">
        <f aca="true" t="shared" si="15" ref="Z7:Z23">AH7+AP7+AX7+BF7+BN7</f>
        <v>2282</v>
      </c>
      <c r="AA7" s="51">
        <f aca="true" t="shared" si="16" ref="AA7:AA23">AI7+AQ7+AY7+BG7+BO7</f>
        <v>1444</v>
      </c>
      <c r="AB7" s="51">
        <f aca="true" t="shared" si="17" ref="AB7:AB23">SUM(AC7:AI7)</f>
        <v>87</v>
      </c>
      <c r="AC7" s="51">
        <v>87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23">SUM(AK7:AQ7)</f>
        <v>1644</v>
      </c>
      <c r="AK7" s="51">
        <v>0</v>
      </c>
      <c r="AL7" s="51">
        <v>1644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23">SUM(AS7:AY7)</f>
        <v>46148</v>
      </c>
      <c r="AS7" s="51">
        <v>27219</v>
      </c>
      <c r="AT7" s="51">
        <v>5610</v>
      </c>
      <c r="AU7" s="51">
        <v>7739</v>
      </c>
      <c r="AV7" s="51">
        <v>1518</v>
      </c>
      <c r="AW7" s="51">
        <v>336</v>
      </c>
      <c r="AX7" s="51">
        <v>2282</v>
      </c>
      <c r="AY7" s="51">
        <v>1444</v>
      </c>
      <c r="AZ7" s="51">
        <f aca="true" t="shared" si="20" ref="AZ7:AZ23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23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23">SUM(BQ7:BW7)</f>
        <v>0</v>
      </c>
      <c r="BQ7" s="51">
        <v>0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</row>
    <row r="8" spans="1:75" ht="13.5">
      <c r="A8" s="26" t="s">
        <v>196</v>
      </c>
      <c r="B8" s="49" t="s">
        <v>199</v>
      </c>
      <c r="C8" s="50" t="s">
        <v>200</v>
      </c>
      <c r="D8" s="51">
        <f t="shared" si="0"/>
        <v>14102</v>
      </c>
      <c r="E8" s="51">
        <f t="shared" si="1"/>
        <v>9369</v>
      </c>
      <c r="F8" s="51">
        <f t="shared" si="2"/>
        <v>2842</v>
      </c>
      <c r="G8" s="51">
        <f t="shared" si="3"/>
        <v>1537</v>
      </c>
      <c r="H8" s="51">
        <f t="shared" si="4"/>
        <v>202</v>
      </c>
      <c r="I8" s="51">
        <f t="shared" si="5"/>
        <v>0</v>
      </c>
      <c r="J8" s="51">
        <f t="shared" si="6"/>
        <v>81</v>
      </c>
      <c r="K8" s="51">
        <f t="shared" si="7"/>
        <v>71</v>
      </c>
      <c r="L8" s="51">
        <f t="shared" si="8"/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f t="shared" si="9"/>
        <v>8693</v>
      </c>
      <c r="U8" s="51">
        <f t="shared" si="10"/>
        <v>4225</v>
      </c>
      <c r="V8" s="51">
        <f t="shared" si="11"/>
        <v>2750</v>
      </c>
      <c r="W8" s="51">
        <f t="shared" si="12"/>
        <v>1445</v>
      </c>
      <c r="X8" s="51">
        <f t="shared" si="13"/>
        <v>202</v>
      </c>
      <c r="Y8" s="51">
        <f t="shared" si="14"/>
        <v>0</v>
      </c>
      <c r="Z8" s="51">
        <f t="shared" si="15"/>
        <v>0</v>
      </c>
      <c r="AA8" s="51">
        <f t="shared" si="16"/>
        <v>71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2231</v>
      </c>
      <c r="AK8" s="51">
        <v>0</v>
      </c>
      <c r="AL8" s="51">
        <v>2231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6462</v>
      </c>
      <c r="AS8" s="51">
        <v>4225</v>
      </c>
      <c r="AT8" s="51">
        <v>519</v>
      </c>
      <c r="AU8" s="51">
        <v>1445</v>
      </c>
      <c r="AV8" s="51">
        <v>202</v>
      </c>
      <c r="AW8" s="51">
        <v>0</v>
      </c>
      <c r="AX8" s="51">
        <v>0</v>
      </c>
      <c r="AY8" s="51">
        <v>71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5409</v>
      </c>
      <c r="BQ8" s="51">
        <v>5144</v>
      </c>
      <c r="BR8" s="51">
        <v>92</v>
      </c>
      <c r="BS8" s="51">
        <v>92</v>
      </c>
      <c r="BT8" s="51">
        <v>0</v>
      </c>
      <c r="BU8" s="51">
        <v>0</v>
      </c>
      <c r="BV8" s="51">
        <v>81</v>
      </c>
      <c r="BW8" s="51">
        <v>0</v>
      </c>
    </row>
    <row r="9" spans="1:75" ht="13.5">
      <c r="A9" s="26" t="s">
        <v>196</v>
      </c>
      <c r="B9" s="49" t="s">
        <v>201</v>
      </c>
      <c r="C9" s="50" t="s">
        <v>202</v>
      </c>
      <c r="D9" s="51">
        <f t="shared" si="0"/>
        <v>2173</v>
      </c>
      <c r="E9" s="51">
        <f t="shared" si="1"/>
        <v>1300</v>
      </c>
      <c r="F9" s="51">
        <f t="shared" si="2"/>
        <v>352</v>
      </c>
      <c r="G9" s="51">
        <f t="shared" si="3"/>
        <v>382</v>
      </c>
      <c r="H9" s="51">
        <f t="shared" si="4"/>
        <v>0</v>
      </c>
      <c r="I9" s="51">
        <f t="shared" si="5"/>
        <v>0</v>
      </c>
      <c r="J9" s="51">
        <f t="shared" si="6"/>
        <v>130</v>
      </c>
      <c r="K9" s="51">
        <f t="shared" si="7"/>
        <v>9</v>
      </c>
      <c r="L9" s="51">
        <f t="shared" si="8"/>
        <v>916</v>
      </c>
      <c r="M9" s="51">
        <v>837</v>
      </c>
      <c r="N9" s="51">
        <v>0</v>
      </c>
      <c r="O9" s="51">
        <v>0</v>
      </c>
      <c r="P9" s="51">
        <v>0</v>
      </c>
      <c r="Q9" s="51">
        <v>0</v>
      </c>
      <c r="R9" s="51">
        <v>72</v>
      </c>
      <c r="S9" s="51">
        <v>7</v>
      </c>
      <c r="T9" s="51">
        <f t="shared" si="9"/>
        <v>703</v>
      </c>
      <c r="U9" s="51">
        <f t="shared" si="10"/>
        <v>0</v>
      </c>
      <c r="V9" s="51">
        <f t="shared" si="11"/>
        <v>341</v>
      </c>
      <c r="W9" s="51">
        <f t="shared" si="12"/>
        <v>362</v>
      </c>
      <c r="X9" s="51">
        <f t="shared" si="13"/>
        <v>0</v>
      </c>
      <c r="Y9" s="51">
        <f t="shared" si="14"/>
        <v>0</v>
      </c>
      <c r="Z9" s="51">
        <f t="shared" si="15"/>
        <v>0</v>
      </c>
      <c r="AA9" s="51">
        <f t="shared" si="16"/>
        <v>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703</v>
      </c>
      <c r="AK9" s="51">
        <v>0</v>
      </c>
      <c r="AL9" s="51">
        <v>341</v>
      </c>
      <c r="AM9" s="51">
        <v>362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554</v>
      </c>
      <c r="BQ9" s="51">
        <v>463</v>
      </c>
      <c r="BR9" s="51">
        <v>11</v>
      </c>
      <c r="BS9" s="51">
        <v>20</v>
      </c>
      <c r="BT9" s="51">
        <v>0</v>
      </c>
      <c r="BU9" s="51">
        <v>0</v>
      </c>
      <c r="BV9" s="51">
        <v>58</v>
      </c>
      <c r="BW9" s="51">
        <v>2</v>
      </c>
    </row>
    <row r="10" spans="1:75" ht="13.5">
      <c r="A10" s="26" t="s">
        <v>196</v>
      </c>
      <c r="B10" s="49" t="s">
        <v>203</v>
      </c>
      <c r="C10" s="50" t="s">
        <v>204</v>
      </c>
      <c r="D10" s="51">
        <f t="shared" si="0"/>
        <v>4365</v>
      </c>
      <c r="E10" s="51">
        <f t="shared" si="1"/>
        <v>2287</v>
      </c>
      <c r="F10" s="51">
        <f t="shared" si="2"/>
        <v>1082</v>
      </c>
      <c r="G10" s="51">
        <f t="shared" si="3"/>
        <v>889</v>
      </c>
      <c r="H10" s="51">
        <f t="shared" si="4"/>
        <v>13</v>
      </c>
      <c r="I10" s="51">
        <f t="shared" si="5"/>
        <v>0</v>
      </c>
      <c r="J10" s="51">
        <f t="shared" si="6"/>
        <v>87</v>
      </c>
      <c r="K10" s="51">
        <f t="shared" si="7"/>
        <v>7</v>
      </c>
      <c r="L10" s="51">
        <f t="shared" si="8"/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f t="shared" si="9"/>
        <v>2116</v>
      </c>
      <c r="U10" s="51">
        <f t="shared" si="10"/>
        <v>156</v>
      </c>
      <c r="V10" s="51">
        <f t="shared" si="11"/>
        <v>1054</v>
      </c>
      <c r="W10" s="51">
        <f t="shared" si="12"/>
        <v>887</v>
      </c>
      <c r="X10" s="51">
        <f t="shared" si="13"/>
        <v>13</v>
      </c>
      <c r="Y10" s="51">
        <f t="shared" si="14"/>
        <v>0</v>
      </c>
      <c r="Z10" s="51">
        <f t="shared" si="15"/>
        <v>0</v>
      </c>
      <c r="AA10" s="51">
        <f t="shared" si="16"/>
        <v>6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203</v>
      </c>
      <c r="AK10" s="51">
        <v>0</v>
      </c>
      <c r="AL10" s="51">
        <v>203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1913</v>
      </c>
      <c r="AS10" s="51">
        <v>156</v>
      </c>
      <c r="AT10" s="51">
        <v>851</v>
      </c>
      <c r="AU10" s="51">
        <v>887</v>
      </c>
      <c r="AV10" s="51">
        <v>13</v>
      </c>
      <c r="AW10" s="51">
        <v>0</v>
      </c>
      <c r="AX10" s="51">
        <v>0</v>
      </c>
      <c r="AY10" s="51">
        <v>6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2249</v>
      </c>
      <c r="BQ10" s="51">
        <v>2131</v>
      </c>
      <c r="BR10" s="51">
        <v>28</v>
      </c>
      <c r="BS10" s="51">
        <v>2</v>
      </c>
      <c r="BT10" s="51">
        <v>0</v>
      </c>
      <c r="BU10" s="51">
        <v>0</v>
      </c>
      <c r="BV10" s="51">
        <v>87</v>
      </c>
      <c r="BW10" s="51">
        <v>1</v>
      </c>
    </row>
    <row r="11" spans="1:75" ht="13.5">
      <c r="A11" s="26" t="s">
        <v>196</v>
      </c>
      <c r="B11" s="49" t="s">
        <v>205</v>
      </c>
      <c r="C11" s="50" t="s">
        <v>206</v>
      </c>
      <c r="D11" s="51">
        <f t="shared" si="0"/>
        <v>6953</v>
      </c>
      <c r="E11" s="51">
        <f t="shared" si="1"/>
        <v>3674</v>
      </c>
      <c r="F11" s="51">
        <f t="shared" si="2"/>
        <v>1272</v>
      </c>
      <c r="G11" s="51">
        <f t="shared" si="3"/>
        <v>854</v>
      </c>
      <c r="H11" s="51">
        <f t="shared" si="4"/>
        <v>141</v>
      </c>
      <c r="I11" s="51">
        <f t="shared" si="5"/>
        <v>753</v>
      </c>
      <c r="J11" s="51">
        <f t="shared" si="6"/>
        <v>259</v>
      </c>
      <c r="K11" s="51">
        <f t="shared" si="7"/>
        <v>0</v>
      </c>
      <c r="L11" s="51">
        <f t="shared" si="8"/>
        <v>5131</v>
      </c>
      <c r="M11" s="51">
        <v>3674</v>
      </c>
      <c r="N11" s="51">
        <v>372</v>
      </c>
      <c r="O11" s="51">
        <v>826</v>
      </c>
      <c r="P11" s="51">
        <v>0</v>
      </c>
      <c r="Q11" s="51">
        <v>0</v>
      </c>
      <c r="R11" s="51">
        <v>259</v>
      </c>
      <c r="S11" s="51">
        <v>0</v>
      </c>
      <c r="T11" s="51">
        <f t="shared" si="9"/>
        <v>1822</v>
      </c>
      <c r="U11" s="51">
        <f t="shared" si="10"/>
        <v>0</v>
      </c>
      <c r="V11" s="51">
        <f t="shared" si="11"/>
        <v>900</v>
      </c>
      <c r="W11" s="51">
        <f t="shared" si="12"/>
        <v>28</v>
      </c>
      <c r="X11" s="51">
        <f t="shared" si="13"/>
        <v>141</v>
      </c>
      <c r="Y11" s="51">
        <f t="shared" si="14"/>
        <v>753</v>
      </c>
      <c r="Z11" s="51">
        <f t="shared" si="15"/>
        <v>0</v>
      </c>
      <c r="AA11" s="51">
        <f t="shared" si="16"/>
        <v>0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928</v>
      </c>
      <c r="AK11" s="51">
        <v>0</v>
      </c>
      <c r="AL11" s="51">
        <v>900</v>
      </c>
      <c r="AM11" s="51">
        <v>28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894</v>
      </c>
      <c r="AS11" s="51">
        <v>0</v>
      </c>
      <c r="AT11" s="51">
        <v>0</v>
      </c>
      <c r="AU11" s="51">
        <v>0</v>
      </c>
      <c r="AV11" s="51">
        <v>141</v>
      </c>
      <c r="AW11" s="51">
        <v>753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</row>
    <row r="12" spans="1:75" ht="13.5">
      <c r="A12" s="26" t="s">
        <v>196</v>
      </c>
      <c r="B12" s="49" t="s">
        <v>207</v>
      </c>
      <c r="C12" s="50" t="s">
        <v>208</v>
      </c>
      <c r="D12" s="51">
        <f t="shared" si="0"/>
        <v>2052</v>
      </c>
      <c r="E12" s="51">
        <f t="shared" si="1"/>
        <v>1332</v>
      </c>
      <c r="F12" s="51">
        <f t="shared" si="2"/>
        <v>535</v>
      </c>
      <c r="G12" s="51">
        <f t="shared" si="3"/>
        <v>185</v>
      </c>
      <c r="H12" s="51">
        <f t="shared" si="4"/>
        <v>0</v>
      </c>
      <c r="I12" s="51">
        <f t="shared" si="5"/>
        <v>0</v>
      </c>
      <c r="J12" s="51">
        <f t="shared" si="6"/>
        <v>0</v>
      </c>
      <c r="K12" s="51">
        <f t="shared" si="7"/>
        <v>0</v>
      </c>
      <c r="L12" s="51">
        <f t="shared" si="8"/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f t="shared" si="9"/>
        <v>702</v>
      </c>
      <c r="U12" s="51">
        <f t="shared" si="10"/>
        <v>0</v>
      </c>
      <c r="V12" s="51">
        <f t="shared" si="11"/>
        <v>517</v>
      </c>
      <c r="W12" s="51">
        <f t="shared" si="12"/>
        <v>185</v>
      </c>
      <c r="X12" s="51">
        <f t="shared" si="13"/>
        <v>0</v>
      </c>
      <c r="Y12" s="51">
        <f t="shared" si="14"/>
        <v>0</v>
      </c>
      <c r="Z12" s="51">
        <f t="shared" si="15"/>
        <v>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274</v>
      </c>
      <c r="AK12" s="51">
        <v>0</v>
      </c>
      <c r="AL12" s="51">
        <v>202</v>
      </c>
      <c r="AM12" s="51">
        <v>72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428</v>
      </c>
      <c r="AS12" s="51">
        <v>0</v>
      </c>
      <c r="AT12" s="51">
        <v>315</v>
      </c>
      <c r="AU12" s="51">
        <v>113</v>
      </c>
      <c r="AV12" s="51">
        <v>0</v>
      </c>
      <c r="AW12" s="51">
        <v>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1350</v>
      </c>
      <c r="BQ12" s="51">
        <v>1332</v>
      </c>
      <c r="BR12" s="51">
        <v>18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196</v>
      </c>
      <c r="B13" s="49" t="s">
        <v>70</v>
      </c>
      <c r="C13" s="50" t="s">
        <v>71</v>
      </c>
      <c r="D13" s="51">
        <f t="shared" si="0"/>
        <v>28793</v>
      </c>
      <c r="E13" s="51">
        <f t="shared" si="1"/>
        <v>7684</v>
      </c>
      <c r="F13" s="51">
        <f t="shared" si="2"/>
        <v>6743</v>
      </c>
      <c r="G13" s="51">
        <f t="shared" si="3"/>
        <v>3116</v>
      </c>
      <c r="H13" s="51">
        <f t="shared" si="4"/>
        <v>0</v>
      </c>
      <c r="I13" s="51">
        <f t="shared" si="5"/>
        <v>0</v>
      </c>
      <c r="J13" s="51">
        <f t="shared" si="6"/>
        <v>0</v>
      </c>
      <c r="K13" s="51">
        <f t="shared" si="7"/>
        <v>11250</v>
      </c>
      <c r="L13" s="51">
        <f t="shared" si="8"/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f t="shared" si="9"/>
        <v>20719</v>
      </c>
      <c r="U13" s="51">
        <f t="shared" si="10"/>
        <v>0</v>
      </c>
      <c r="V13" s="51">
        <f t="shared" si="11"/>
        <v>6573</v>
      </c>
      <c r="W13" s="51">
        <f t="shared" si="12"/>
        <v>3033</v>
      </c>
      <c r="X13" s="51">
        <f t="shared" si="13"/>
        <v>0</v>
      </c>
      <c r="Y13" s="51">
        <f t="shared" si="14"/>
        <v>0</v>
      </c>
      <c r="Z13" s="51">
        <f t="shared" si="15"/>
        <v>0</v>
      </c>
      <c r="AA13" s="51">
        <f t="shared" si="16"/>
        <v>11113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20719</v>
      </c>
      <c r="AS13" s="51">
        <v>0</v>
      </c>
      <c r="AT13" s="51">
        <v>6573</v>
      </c>
      <c r="AU13" s="51">
        <v>3033</v>
      </c>
      <c r="AV13" s="51">
        <v>0</v>
      </c>
      <c r="AW13" s="51">
        <v>0</v>
      </c>
      <c r="AX13" s="51">
        <v>0</v>
      </c>
      <c r="AY13" s="51">
        <v>11113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8074</v>
      </c>
      <c r="BQ13" s="51">
        <v>7684</v>
      </c>
      <c r="BR13" s="51">
        <v>170</v>
      </c>
      <c r="BS13" s="51">
        <v>83</v>
      </c>
      <c r="BT13" s="51">
        <v>0</v>
      </c>
      <c r="BU13" s="51">
        <v>0</v>
      </c>
      <c r="BV13" s="51">
        <v>0</v>
      </c>
      <c r="BW13" s="51">
        <v>137</v>
      </c>
    </row>
    <row r="14" spans="1:75" ht="13.5">
      <c r="A14" s="26" t="s">
        <v>196</v>
      </c>
      <c r="B14" s="49" t="s">
        <v>72</v>
      </c>
      <c r="C14" s="50" t="s">
        <v>188</v>
      </c>
      <c r="D14" s="51">
        <f t="shared" si="0"/>
        <v>2353</v>
      </c>
      <c r="E14" s="51">
        <f t="shared" si="1"/>
        <v>515</v>
      </c>
      <c r="F14" s="51">
        <f t="shared" si="2"/>
        <v>786</v>
      </c>
      <c r="G14" s="51">
        <f t="shared" si="3"/>
        <v>867</v>
      </c>
      <c r="H14" s="51">
        <f t="shared" si="4"/>
        <v>39</v>
      </c>
      <c r="I14" s="51">
        <f t="shared" si="5"/>
        <v>0</v>
      </c>
      <c r="J14" s="51">
        <f t="shared" si="6"/>
        <v>54</v>
      </c>
      <c r="K14" s="51">
        <f t="shared" si="7"/>
        <v>92</v>
      </c>
      <c r="L14" s="51">
        <f t="shared" si="8"/>
        <v>2271</v>
      </c>
      <c r="M14" s="51">
        <v>515</v>
      </c>
      <c r="N14" s="51">
        <v>786</v>
      </c>
      <c r="O14" s="51">
        <v>867</v>
      </c>
      <c r="P14" s="51">
        <v>39</v>
      </c>
      <c r="Q14" s="51">
        <v>0</v>
      </c>
      <c r="R14" s="51">
        <v>54</v>
      </c>
      <c r="S14" s="51">
        <v>10</v>
      </c>
      <c r="T14" s="51">
        <f t="shared" si="9"/>
        <v>82</v>
      </c>
      <c r="U14" s="51">
        <f t="shared" si="10"/>
        <v>0</v>
      </c>
      <c r="V14" s="51">
        <f t="shared" si="11"/>
        <v>0</v>
      </c>
      <c r="W14" s="51">
        <f t="shared" si="12"/>
        <v>0</v>
      </c>
      <c r="X14" s="51">
        <f t="shared" si="13"/>
        <v>0</v>
      </c>
      <c r="Y14" s="51">
        <f t="shared" si="14"/>
        <v>0</v>
      </c>
      <c r="Z14" s="51">
        <f t="shared" si="15"/>
        <v>0</v>
      </c>
      <c r="AA14" s="51">
        <f t="shared" si="16"/>
        <v>82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82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82</v>
      </c>
      <c r="AR14" s="51">
        <f t="shared" si="19"/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196</v>
      </c>
      <c r="B15" s="49" t="s">
        <v>73</v>
      </c>
      <c r="C15" s="50" t="s">
        <v>74</v>
      </c>
      <c r="D15" s="51">
        <f t="shared" si="0"/>
        <v>1468</v>
      </c>
      <c r="E15" s="51">
        <f t="shared" si="1"/>
        <v>118</v>
      </c>
      <c r="F15" s="51">
        <f t="shared" si="2"/>
        <v>538</v>
      </c>
      <c r="G15" s="51">
        <f t="shared" si="3"/>
        <v>323</v>
      </c>
      <c r="H15" s="51">
        <f t="shared" si="4"/>
        <v>56</v>
      </c>
      <c r="I15" s="51">
        <f t="shared" si="5"/>
        <v>410</v>
      </c>
      <c r="J15" s="51">
        <f t="shared" si="6"/>
        <v>0</v>
      </c>
      <c r="K15" s="51">
        <f t="shared" si="7"/>
        <v>23</v>
      </c>
      <c r="L15" s="51">
        <f t="shared" si="8"/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f t="shared" si="9"/>
        <v>1343</v>
      </c>
      <c r="U15" s="51">
        <f t="shared" si="10"/>
        <v>0</v>
      </c>
      <c r="V15" s="51">
        <f t="shared" si="11"/>
        <v>531</v>
      </c>
      <c r="W15" s="51">
        <f t="shared" si="12"/>
        <v>323</v>
      </c>
      <c r="X15" s="51">
        <f t="shared" si="13"/>
        <v>56</v>
      </c>
      <c r="Y15" s="51">
        <f t="shared" si="14"/>
        <v>410</v>
      </c>
      <c r="Z15" s="51">
        <f t="shared" si="15"/>
        <v>0</v>
      </c>
      <c r="AA15" s="51">
        <f t="shared" si="16"/>
        <v>23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910</v>
      </c>
      <c r="AK15" s="51">
        <v>0</v>
      </c>
      <c r="AL15" s="51">
        <v>531</v>
      </c>
      <c r="AM15" s="51">
        <v>323</v>
      </c>
      <c r="AN15" s="51">
        <v>56</v>
      </c>
      <c r="AO15" s="51">
        <v>0</v>
      </c>
      <c r="AP15" s="51">
        <v>0</v>
      </c>
      <c r="AQ15" s="51">
        <v>0</v>
      </c>
      <c r="AR15" s="51">
        <f t="shared" si="19"/>
        <v>433</v>
      </c>
      <c r="AS15" s="51">
        <v>0</v>
      </c>
      <c r="AT15" s="51">
        <v>0</v>
      </c>
      <c r="AU15" s="51">
        <v>0</v>
      </c>
      <c r="AV15" s="51">
        <v>0</v>
      </c>
      <c r="AW15" s="51">
        <v>410</v>
      </c>
      <c r="AX15" s="51">
        <v>0</v>
      </c>
      <c r="AY15" s="51">
        <v>23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125</v>
      </c>
      <c r="BQ15" s="51">
        <v>118</v>
      </c>
      <c r="BR15" s="51">
        <v>7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196</v>
      </c>
      <c r="B16" s="49" t="s">
        <v>75</v>
      </c>
      <c r="C16" s="50" t="s">
        <v>76</v>
      </c>
      <c r="D16" s="51">
        <f t="shared" si="0"/>
        <v>839</v>
      </c>
      <c r="E16" s="51">
        <f t="shared" si="1"/>
        <v>0</v>
      </c>
      <c r="F16" s="51">
        <f t="shared" si="2"/>
        <v>153</v>
      </c>
      <c r="G16" s="51">
        <f t="shared" si="3"/>
        <v>170</v>
      </c>
      <c r="H16" s="51">
        <f t="shared" si="4"/>
        <v>14</v>
      </c>
      <c r="I16" s="51">
        <f t="shared" si="5"/>
        <v>44</v>
      </c>
      <c r="J16" s="51">
        <f t="shared" si="6"/>
        <v>0</v>
      </c>
      <c r="K16" s="51">
        <f t="shared" si="7"/>
        <v>458</v>
      </c>
      <c r="L16" s="51">
        <f t="shared" si="8"/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f t="shared" si="9"/>
        <v>839</v>
      </c>
      <c r="U16" s="51">
        <f t="shared" si="10"/>
        <v>0</v>
      </c>
      <c r="V16" s="51">
        <f t="shared" si="11"/>
        <v>153</v>
      </c>
      <c r="W16" s="51">
        <f t="shared" si="12"/>
        <v>170</v>
      </c>
      <c r="X16" s="51">
        <f t="shared" si="13"/>
        <v>14</v>
      </c>
      <c r="Y16" s="51">
        <f t="shared" si="14"/>
        <v>44</v>
      </c>
      <c r="Z16" s="51">
        <f t="shared" si="15"/>
        <v>0</v>
      </c>
      <c r="AA16" s="51">
        <f t="shared" si="16"/>
        <v>458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839</v>
      </c>
      <c r="AS16" s="51">
        <v>0</v>
      </c>
      <c r="AT16" s="51">
        <v>153</v>
      </c>
      <c r="AU16" s="51">
        <v>170</v>
      </c>
      <c r="AV16" s="51">
        <v>14</v>
      </c>
      <c r="AW16" s="51">
        <v>44</v>
      </c>
      <c r="AX16" s="51">
        <v>0</v>
      </c>
      <c r="AY16" s="51">
        <v>458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196</v>
      </c>
      <c r="B17" s="49" t="s">
        <v>77</v>
      </c>
      <c r="C17" s="50" t="s">
        <v>78</v>
      </c>
      <c r="D17" s="51">
        <f t="shared" si="0"/>
        <v>2358</v>
      </c>
      <c r="E17" s="51">
        <f t="shared" si="1"/>
        <v>1653</v>
      </c>
      <c r="F17" s="51">
        <f t="shared" si="2"/>
        <v>449</v>
      </c>
      <c r="G17" s="51">
        <f t="shared" si="3"/>
        <v>254</v>
      </c>
      <c r="H17" s="51">
        <f t="shared" si="4"/>
        <v>0</v>
      </c>
      <c r="I17" s="51">
        <f t="shared" si="5"/>
        <v>0</v>
      </c>
      <c r="J17" s="51">
        <f t="shared" si="6"/>
        <v>0</v>
      </c>
      <c r="K17" s="51">
        <f t="shared" si="7"/>
        <v>2</v>
      </c>
      <c r="L17" s="51">
        <f t="shared" si="8"/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9"/>
        <v>925</v>
      </c>
      <c r="U17" s="51">
        <f t="shared" si="10"/>
        <v>247</v>
      </c>
      <c r="V17" s="51">
        <f t="shared" si="11"/>
        <v>424</v>
      </c>
      <c r="W17" s="51">
        <f t="shared" si="12"/>
        <v>254</v>
      </c>
      <c r="X17" s="51">
        <f t="shared" si="13"/>
        <v>0</v>
      </c>
      <c r="Y17" s="51">
        <f t="shared" si="14"/>
        <v>0</v>
      </c>
      <c r="Z17" s="51">
        <f t="shared" si="15"/>
        <v>0</v>
      </c>
      <c r="AA17" s="51">
        <f t="shared" si="16"/>
        <v>0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925</v>
      </c>
      <c r="AS17" s="51">
        <v>247</v>
      </c>
      <c r="AT17" s="51">
        <v>424</v>
      </c>
      <c r="AU17" s="51">
        <v>254</v>
      </c>
      <c r="AV17" s="51">
        <v>0</v>
      </c>
      <c r="AW17" s="51">
        <v>0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1433</v>
      </c>
      <c r="BQ17" s="51">
        <v>1406</v>
      </c>
      <c r="BR17" s="51">
        <v>25</v>
      </c>
      <c r="BS17" s="51">
        <v>0</v>
      </c>
      <c r="BT17" s="51">
        <v>0</v>
      </c>
      <c r="BU17" s="51">
        <v>0</v>
      </c>
      <c r="BV17" s="51">
        <v>0</v>
      </c>
      <c r="BW17" s="51">
        <v>2</v>
      </c>
    </row>
    <row r="18" spans="1:75" ht="13.5">
      <c r="A18" s="26" t="s">
        <v>196</v>
      </c>
      <c r="B18" s="49" t="s">
        <v>79</v>
      </c>
      <c r="C18" s="50" t="s">
        <v>80</v>
      </c>
      <c r="D18" s="51">
        <f t="shared" si="0"/>
        <v>6144</v>
      </c>
      <c r="E18" s="51">
        <f t="shared" si="1"/>
        <v>3830</v>
      </c>
      <c r="F18" s="51">
        <f t="shared" si="2"/>
        <v>1828</v>
      </c>
      <c r="G18" s="51">
        <f t="shared" si="3"/>
        <v>410</v>
      </c>
      <c r="H18" s="51">
        <f t="shared" si="4"/>
        <v>0</v>
      </c>
      <c r="I18" s="51">
        <f t="shared" si="5"/>
        <v>0</v>
      </c>
      <c r="J18" s="51">
        <f t="shared" si="6"/>
        <v>25</v>
      </c>
      <c r="K18" s="51">
        <f t="shared" si="7"/>
        <v>51</v>
      </c>
      <c r="L18" s="51">
        <f t="shared" si="8"/>
        <v>2700</v>
      </c>
      <c r="M18" s="51">
        <v>2649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51</v>
      </c>
      <c r="T18" s="51">
        <f t="shared" si="9"/>
        <v>2201</v>
      </c>
      <c r="U18" s="51">
        <f t="shared" si="10"/>
        <v>0</v>
      </c>
      <c r="V18" s="51">
        <f t="shared" si="11"/>
        <v>1803</v>
      </c>
      <c r="W18" s="51">
        <f t="shared" si="12"/>
        <v>398</v>
      </c>
      <c r="X18" s="51">
        <f t="shared" si="13"/>
        <v>0</v>
      </c>
      <c r="Y18" s="51">
        <f t="shared" si="14"/>
        <v>0</v>
      </c>
      <c r="Z18" s="51">
        <f t="shared" si="15"/>
        <v>0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2201</v>
      </c>
      <c r="AK18" s="51">
        <v>0</v>
      </c>
      <c r="AL18" s="51">
        <v>1803</v>
      </c>
      <c r="AM18" s="51">
        <v>398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1243</v>
      </c>
      <c r="BQ18" s="51">
        <v>1181</v>
      </c>
      <c r="BR18" s="51">
        <v>25</v>
      </c>
      <c r="BS18" s="51">
        <v>12</v>
      </c>
      <c r="BT18" s="51">
        <v>0</v>
      </c>
      <c r="BU18" s="51">
        <v>0</v>
      </c>
      <c r="BV18" s="51">
        <v>25</v>
      </c>
      <c r="BW18" s="51">
        <v>0</v>
      </c>
    </row>
    <row r="19" spans="1:75" ht="13.5">
      <c r="A19" s="26" t="s">
        <v>196</v>
      </c>
      <c r="B19" s="49" t="s">
        <v>81</v>
      </c>
      <c r="C19" s="50" t="s">
        <v>82</v>
      </c>
      <c r="D19" s="51">
        <f t="shared" si="0"/>
        <v>3913</v>
      </c>
      <c r="E19" s="51">
        <f t="shared" si="1"/>
        <v>1587</v>
      </c>
      <c r="F19" s="51">
        <f t="shared" si="2"/>
        <v>984</v>
      </c>
      <c r="G19" s="51">
        <f t="shared" si="3"/>
        <v>795</v>
      </c>
      <c r="H19" s="51">
        <f t="shared" si="4"/>
        <v>66</v>
      </c>
      <c r="I19" s="51">
        <f t="shared" si="5"/>
        <v>162</v>
      </c>
      <c r="J19" s="51">
        <f t="shared" si="6"/>
        <v>148</v>
      </c>
      <c r="K19" s="51">
        <f t="shared" si="7"/>
        <v>171</v>
      </c>
      <c r="L19" s="51">
        <f t="shared" si="8"/>
        <v>50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50</v>
      </c>
      <c r="T19" s="51">
        <f t="shared" si="9"/>
        <v>3224</v>
      </c>
      <c r="U19" s="51">
        <f t="shared" si="10"/>
        <v>1002</v>
      </c>
      <c r="V19" s="51">
        <f t="shared" si="11"/>
        <v>975</v>
      </c>
      <c r="W19" s="51">
        <f t="shared" si="12"/>
        <v>773</v>
      </c>
      <c r="X19" s="51">
        <f t="shared" si="13"/>
        <v>66</v>
      </c>
      <c r="Y19" s="51">
        <f t="shared" si="14"/>
        <v>162</v>
      </c>
      <c r="Z19" s="51">
        <f t="shared" si="15"/>
        <v>125</v>
      </c>
      <c r="AA19" s="51">
        <f t="shared" si="16"/>
        <v>121</v>
      </c>
      <c r="AB19" s="51">
        <f t="shared" si="17"/>
        <v>46</v>
      </c>
      <c r="AC19" s="51">
        <v>0</v>
      </c>
      <c r="AD19" s="51">
        <v>46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691</v>
      </c>
      <c r="AK19" s="51">
        <v>0</v>
      </c>
      <c r="AL19" s="51">
        <v>570</v>
      </c>
      <c r="AM19" s="51">
        <v>0</v>
      </c>
      <c r="AN19" s="51">
        <v>0</v>
      </c>
      <c r="AO19" s="51">
        <v>0</v>
      </c>
      <c r="AP19" s="51">
        <v>0</v>
      </c>
      <c r="AQ19" s="51">
        <v>121</v>
      </c>
      <c r="AR19" s="51">
        <f t="shared" si="19"/>
        <v>2487</v>
      </c>
      <c r="AS19" s="51">
        <v>1002</v>
      </c>
      <c r="AT19" s="51">
        <v>359</v>
      </c>
      <c r="AU19" s="51">
        <v>773</v>
      </c>
      <c r="AV19" s="51">
        <v>66</v>
      </c>
      <c r="AW19" s="51">
        <v>162</v>
      </c>
      <c r="AX19" s="51">
        <v>125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639</v>
      </c>
      <c r="BQ19" s="51">
        <v>585</v>
      </c>
      <c r="BR19" s="51">
        <v>9</v>
      </c>
      <c r="BS19" s="51">
        <v>22</v>
      </c>
      <c r="BT19" s="51">
        <v>0</v>
      </c>
      <c r="BU19" s="51">
        <v>0</v>
      </c>
      <c r="BV19" s="51">
        <v>23</v>
      </c>
      <c r="BW19" s="51">
        <v>0</v>
      </c>
    </row>
    <row r="20" spans="1:75" ht="13.5">
      <c r="A20" s="26" t="s">
        <v>196</v>
      </c>
      <c r="B20" s="49" t="s">
        <v>83</v>
      </c>
      <c r="C20" s="50" t="s">
        <v>84</v>
      </c>
      <c r="D20" s="51">
        <f t="shared" si="0"/>
        <v>2605</v>
      </c>
      <c r="E20" s="51">
        <f t="shared" si="1"/>
        <v>1210</v>
      </c>
      <c r="F20" s="51">
        <f t="shared" si="2"/>
        <v>500</v>
      </c>
      <c r="G20" s="51">
        <f t="shared" si="3"/>
        <v>384</v>
      </c>
      <c r="H20" s="51">
        <f t="shared" si="4"/>
        <v>52</v>
      </c>
      <c r="I20" s="51">
        <f t="shared" si="5"/>
        <v>9</v>
      </c>
      <c r="J20" s="51">
        <f t="shared" si="6"/>
        <v>222</v>
      </c>
      <c r="K20" s="51">
        <f t="shared" si="7"/>
        <v>228</v>
      </c>
      <c r="L20" s="51">
        <f t="shared" si="8"/>
        <v>270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156</v>
      </c>
      <c r="S20" s="51">
        <v>114</v>
      </c>
      <c r="T20" s="51">
        <f t="shared" si="9"/>
        <v>2335</v>
      </c>
      <c r="U20" s="51">
        <f t="shared" si="10"/>
        <v>1210</v>
      </c>
      <c r="V20" s="51">
        <f t="shared" si="11"/>
        <v>500</v>
      </c>
      <c r="W20" s="51">
        <f t="shared" si="12"/>
        <v>384</v>
      </c>
      <c r="X20" s="51">
        <f t="shared" si="13"/>
        <v>52</v>
      </c>
      <c r="Y20" s="51">
        <f t="shared" si="14"/>
        <v>9</v>
      </c>
      <c r="Z20" s="51">
        <f t="shared" si="15"/>
        <v>66</v>
      </c>
      <c r="AA20" s="51">
        <f t="shared" si="16"/>
        <v>114</v>
      </c>
      <c r="AB20" s="51">
        <f t="shared" si="17"/>
        <v>268</v>
      </c>
      <c r="AC20" s="51">
        <v>90</v>
      </c>
      <c r="AD20" s="51">
        <v>0</v>
      </c>
      <c r="AE20" s="51">
        <v>0</v>
      </c>
      <c r="AF20" s="51">
        <v>0</v>
      </c>
      <c r="AG20" s="51">
        <v>0</v>
      </c>
      <c r="AH20" s="51">
        <v>66</v>
      </c>
      <c r="AI20" s="51">
        <v>112</v>
      </c>
      <c r="AJ20" s="51">
        <f t="shared" si="18"/>
        <v>310</v>
      </c>
      <c r="AK20" s="51">
        <v>0</v>
      </c>
      <c r="AL20" s="51">
        <v>310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1757</v>
      </c>
      <c r="AS20" s="51">
        <v>1120</v>
      </c>
      <c r="AT20" s="51">
        <v>190</v>
      </c>
      <c r="AU20" s="51">
        <v>384</v>
      </c>
      <c r="AV20" s="51">
        <v>52</v>
      </c>
      <c r="AW20" s="51">
        <v>9</v>
      </c>
      <c r="AX20" s="51">
        <v>0</v>
      </c>
      <c r="AY20" s="51">
        <v>2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196</v>
      </c>
      <c r="B21" s="49" t="s">
        <v>85</v>
      </c>
      <c r="C21" s="50" t="s">
        <v>86</v>
      </c>
      <c r="D21" s="51">
        <f t="shared" si="0"/>
        <v>1660</v>
      </c>
      <c r="E21" s="51">
        <f t="shared" si="1"/>
        <v>1165</v>
      </c>
      <c r="F21" s="51">
        <f t="shared" si="2"/>
        <v>118</v>
      </c>
      <c r="G21" s="51">
        <f t="shared" si="3"/>
        <v>255</v>
      </c>
      <c r="H21" s="51">
        <f t="shared" si="4"/>
        <v>32</v>
      </c>
      <c r="I21" s="51">
        <f t="shared" si="5"/>
        <v>0</v>
      </c>
      <c r="J21" s="51">
        <f t="shared" si="6"/>
        <v>90</v>
      </c>
      <c r="K21" s="51">
        <f t="shared" si="7"/>
        <v>0</v>
      </c>
      <c r="L21" s="51">
        <f t="shared" si="8"/>
        <v>1255</v>
      </c>
      <c r="M21" s="51">
        <v>1165</v>
      </c>
      <c r="N21" s="51">
        <v>0</v>
      </c>
      <c r="O21" s="51">
        <v>0</v>
      </c>
      <c r="P21" s="51">
        <v>0</v>
      </c>
      <c r="Q21" s="51">
        <v>0</v>
      </c>
      <c r="R21" s="51">
        <v>90</v>
      </c>
      <c r="S21" s="51">
        <v>0</v>
      </c>
      <c r="T21" s="51">
        <f t="shared" si="9"/>
        <v>405</v>
      </c>
      <c r="U21" s="51">
        <f t="shared" si="10"/>
        <v>0</v>
      </c>
      <c r="V21" s="51">
        <f t="shared" si="11"/>
        <v>118</v>
      </c>
      <c r="W21" s="51">
        <f t="shared" si="12"/>
        <v>255</v>
      </c>
      <c r="X21" s="51">
        <f t="shared" si="13"/>
        <v>32</v>
      </c>
      <c r="Y21" s="51">
        <f t="shared" si="14"/>
        <v>0</v>
      </c>
      <c r="Z21" s="51">
        <f t="shared" si="15"/>
        <v>0</v>
      </c>
      <c r="AA21" s="51">
        <f t="shared" si="16"/>
        <v>0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405</v>
      </c>
      <c r="AS21" s="51">
        <v>0</v>
      </c>
      <c r="AT21" s="51">
        <v>118</v>
      </c>
      <c r="AU21" s="51">
        <v>255</v>
      </c>
      <c r="AV21" s="51">
        <v>32</v>
      </c>
      <c r="AW21" s="51">
        <v>0</v>
      </c>
      <c r="AX21" s="51">
        <v>0</v>
      </c>
      <c r="AY21" s="51">
        <v>0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</row>
    <row r="22" spans="1:75" ht="13.5">
      <c r="A22" s="26" t="s">
        <v>196</v>
      </c>
      <c r="B22" s="49" t="s">
        <v>87</v>
      </c>
      <c r="C22" s="50" t="s">
        <v>88</v>
      </c>
      <c r="D22" s="51">
        <f t="shared" si="0"/>
        <v>2119</v>
      </c>
      <c r="E22" s="51">
        <f t="shared" si="1"/>
        <v>1308</v>
      </c>
      <c r="F22" s="51">
        <f t="shared" si="2"/>
        <v>389</v>
      </c>
      <c r="G22" s="51">
        <f t="shared" si="3"/>
        <v>188</v>
      </c>
      <c r="H22" s="51">
        <f t="shared" si="4"/>
        <v>25</v>
      </c>
      <c r="I22" s="51">
        <f t="shared" si="5"/>
        <v>123</v>
      </c>
      <c r="J22" s="51">
        <f t="shared" si="6"/>
        <v>72</v>
      </c>
      <c r="K22" s="51">
        <f t="shared" si="7"/>
        <v>14</v>
      </c>
      <c r="L22" s="51">
        <f t="shared" si="8"/>
        <v>1370</v>
      </c>
      <c r="M22" s="51">
        <v>1165</v>
      </c>
      <c r="N22" s="51">
        <v>0</v>
      </c>
      <c r="O22" s="51">
        <v>0</v>
      </c>
      <c r="P22" s="51">
        <v>0</v>
      </c>
      <c r="Q22" s="51">
        <v>123</v>
      </c>
      <c r="R22" s="51">
        <v>70</v>
      </c>
      <c r="S22" s="51">
        <v>12</v>
      </c>
      <c r="T22" s="51">
        <f t="shared" si="9"/>
        <v>592</v>
      </c>
      <c r="U22" s="51">
        <f t="shared" si="10"/>
        <v>0</v>
      </c>
      <c r="V22" s="51">
        <f t="shared" si="11"/>
        <v>377</v>
      </c>
      <c r="W22" s="51">
        <f t="shared" si="12"/>
        <v>188</v>
      </c>
      <c r="X22" s="51">
        <f t="shared" si="13"/>
        <v>25</v>
      </c>
      <c r="Y22" s="51">
        <f t="shared" si="14"/>
        <v>0</v>
      </c>
      <c r="Z22" s="51">
        <f t="shared" si="15"/>
        <v>0</v>
      </c>
      <c r="AA22" s="51">
        <f t="shared" si="16"/>
        <v>2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592</v>
      </c>
      <c r="AS22" s="51">
        <v>0</v>
      </c>
      <c r="AT22" s="51">
        <v>377</v>
      </c>
      <c r="AU22" s="51">
        <v>188</v>
      </c>
      <c r="AV22" s="51">
        <v>25</v>
      </c>
      <c r="AW22" s="51">
        <v>0</v>
      </c>
      <c r="AX22" s="51">
        <v>0</v>
      </c>
      <c r="AY22" s="51">
        <v>2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157</v>
      </c>
      <c r="BQ22" s="51">
        <v>143</v>
      </c>
      <c r="BR22" s="51">
        <v>12</v>
      </c>
      <c r="BS22" s="51">
        <v>0</v>
      </c>
      <c r="BT22" s="51">
        <v>0</v>
      </c>
      <c r="BU22" s="51">
        <v>0</v>
      </c>
      <c r="BV22" s="51">
        <v>2</v>
      </c>
      <c r="BW22" s="51">
        <v>0</v>
      </c>
    </row>
    <row r="23" spans="1:75" ht="13.5">
      <c r="A23" s="26" t="s">
        <v>196</v>
      </c>
      <c r="B23" s="49" t="s">
        <v>89</v>
      </c>
      <c r="C23" s="50" t="s">
        <v>90</v>
      </c>
      <c r="D23" s="51">
        <f t="shared" si="0"/>
        <v>821</v>
      </c>
      <c r="E23" s="51">
        <f t="shared" si="1"/>
        <v>469</v>
      </c>
      <c r="F23" s="51">
        <f t="shared" si="2"/>
        <v>161</v>
      </c>
      <c r="G23" s="51">
        <f t="shared" si="3"/>
        <v>133</v>
      </c>
      <c r="H23" s="51">
        <f t="shared" si="4"/>
        <v>11</v>
      </c>
      <c r="I23" s="51">
        <f t="shared" si="5"/>
        <v>0</v>
      </c>
      <c r="J23" s="51">
        <f t="shared" si="6"/>
        <v>40</v>
      </c>
      <c r="K23" s="51">
        <f t="shared" si="7"/>
        <v>7</v>
      </c>
      <c r="L23" s="51">
        <f t="shared" si="8"/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9"/>
        <v>821</v>
      </c>
      <c r="U23" s="51">
        <f t="shared" si="10"/>
        <v>469</v>
      </c>
      <c r="V23" s="51">
        <f t="shared" si="11"/>
        <v>161</v>
      </c>
      <c r="W23" s="51">
        <f t="shared" si="12"/>
        <v>133</v>
      </c>
      <c r="X23" s="51">
        <f t="shared" si="13"/>
        <v>11</v>
      </c>
      <c r="Y23" s="51">
        <f t="shared" si="14"/>
        <v>0</v>
      </c>
      <c r="Z23" s="51">
        <f t="shared" si="15"/>
        <v>40</v>
      </c>
      <c r="AA23" s="51">
        <f t="shared" si="16"/>
        <v>7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101</v>
      </c>
      <c r="AK23" s="51">
        <v>0</v>
      </c>
      <c r="AL23" s="51">
        <v>101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720</v>
      </c>
      <c r="AS23" s="51">
        <v>469</v>
      </c>
      <c r="AT23" s="51">
        <v>60</v>
      </c>
      <c r="AU23" s="51">
        <v>133</v>
      </c>
      <c r="AV23" s="51">
        <v>11</v>
      </c>
      <c r="AW23" s="51">
        <v>0</v>
      </c>
      <c r="AX23" s="51">
        <v>40</v>
      </c>
      <c r="AY23" s="51">
        <v>7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</row>
    <row r="24" spans="1:75" ht="13.5">
      <c r="A24" s="26" t="s">
        <v>196</v>
      </c>
      <c r="B24" s="49" t="s">
        <v>91</v>
      </c>
      <c r="C24" s="50" t="s">
        <v>92</v>
      </c>
      <c r="D24" s="51">
        <f t="shared" si="0"/>
        <v>683</v>
      </c>
      <c r="E24" s="51">
        <f aca="true" t="shared" si="23" ref="E24:E87">M24+U24+BQ24</f>
        <v>340</v>
      </c>
      <c r="F24" s="51">
        <f aca="true" t="shared" si="24" ref="F24:F87">N24+V24+BR24</f>
        <v>232</v>
      </c>
      <c r="G24" s="51">
        <f aca="true" t="shared" si="25" ref="G24:G87">O24+W24+BS24</f>
        <v>111</v>
      </c>
      <c r="H24" s="51">
        <f aca="true" t="shared" si="26" ref="H24:H87">P24+X24+BT24</f>
        <v>0</v>
      </c>
      <c r="I24" s="51">
        <f aca="true" t="shared" si="27" ref="I24:I87">Q24+Y24+BU24</f>
        <v>0</v>
      </c>
      <c r="J24" s="51">
        <f aca="true" t="shared" si="28" ref="J24:J87">R24+Z24+BV24</f>
        <v>0</v>
      </c>
      <c r="K24" s="51">
        <f aca="true" t="shared" si="29" ref="K24:K87">S24+AA24+BW24</f>
        <v>0</v>
      </c>
      <c r="L24" s="51">
        <f aca="true" t="shared" si="30" ref="L24:L87">SUM(M24:S24)</f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f aca="true" t="shared" si="31" ref="T24:T87">SUM(U24:AA24)</f>
        <v>343</v>
      </c>
      <c r="U24" s="51">
        <f aca="true" t="shared" si="32" ref="U24:U87">AC24+AK24+AS24+BA24+BI24</f>
        <v>0</v>
      </c>
      <c r="V24" s="51">
        <f aca="true" t="shared" si="33" ref="V24:V87">AD24+AL24+AT24+BB24+BJ24</f>
        <v>232</v>
      </c>
      <c r="W24" s="51">
        <f aca="true" t="shared" si="34" ref="W24:W87">AE24+AM24+AU24+BC24+BK24</f>
        <v>111</v>
      </c>
      <c r="X24" s="51">
        <f aca="true" t="shared" si="35" ref="X24:X87">AF24+AN24+AV24+BD24+BL24</f>
        <v>0</v>
      </c>
      <c r="Y24" s="51">
        <f aca="true" t="shared" si="36" ref="Y24:Y87">AG24+AO24+AW24+BE24+BM24</f>
        <v>0</v>
      </c>
      <c r="Z24" s="51">
        <f aca="true" t="shared" si="37" ref="Z24:Z87">AH24+AP24+AX24+BF24+BN24</f>
        <v>0</v>
      </c>
      <c r="AA24" s="51">
        <f aca="true" t="shared" si="38" ref="AA24:AA87">AI24+AQ24+AY24+BG24+BO24</f>
        <v>0</v>
      </c>
      <c r="AB24" s="51">
        <f aca="true" t="shared" si="39" ref="AB24:AB87">SUM(AC24:AI24)</f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aca="true" t="shared" si="40" ref="AJ24:AJ87">SUM(AK24:AQ24)</f>
        <v>75</v>
      </c>
      <c r="AK24" s="51">
        <v>0</v>
      </c>
      <c r="AL24" s="51">
        <v>75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aca="true" t="shared" si="41" ref="AR24:AR87">SUM(AS24:AY24)</f>
        <v>268</v>
      </c>
      <c r="AS24" s="51">
        <v>0</v>
      </c>
      <c r="AT24" s="51">
        <v>157</v>
      </c>
      <c r="AU24" s="51">
        <v>111</v>
      </c>
      <c r="AV24" s="51">
        <v>0</v>
      </c>
      <c r="AW24" s="51">
        <v>0</v>
      </c>
      <c r="AX24" s="51">
        <v>0</v>
      </c>
      <c r="AY24" s="51">
        <v>0</v>
      </c>
      <c r="AZ24" s="51">
        <f aca="true" t="shared" si="42" ref="AZ24:AZ87">SUM(BA24:BG24)</f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aca="true" t="shared" si="43" ref="BH24:BH87">SUM(BI24:BO24)</f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aca="true" t="shared" si="44" ref="BP24:BP87">SUM(BQ24:BW24)</f>
        <v>340</v>
      </c>
      <c r="BQ24" s="51">
        <v>340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196</v>
      </c>
      <c r="B25" s="49" t="s">
        <v>93</v>
      </c>
      <c r="C25" s="50" t="s">
        <v>94</v>
      </c>
      <c r="D25" s="51">
        <f t="shared" si="0"/>
        <v>1066</v>
      </c>
      <c r="E25" s="51">
        <f t="shared" si="23"/>
        <v>655</v>
      </c>
      <c r="F25" s="51">
        <f t="shared" si="24"/>
        <v>204</v>
      </c>
      <c r="G25" s="51">
        <f t="shared" si="25"/>
        <v>173</v>
      </c>
      <c r="H25" s="51">
        <f t="shared" si="26"/>
        <v>0</v>
      </c>
      <c r="I25" s="51">
        <f t="shared" si="27"/>
        <v>0</v>
      </c>
      <c r="J25" s="51">
        <f t="shared" si="28"/>
        <v>0</v>
      </c>
      <c r="K25" s="51">
        <f t="shared" si="29"/>
        <v>34</v>
      </c>
      <c r="L25" s="51">
        <f t="shared" si="30"/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31"/>
        <v>1066</v>
      </c>
      <c r="U25" s="51">
        <f t="shared" si="32"/>
        <v>655</v>
      </c>
      <c r="V25" s="51">
        <f t="shared" si="33"/>
        <v>204</v>
      </c>
      <c r="W25" s="51">
        <f t="shared" si="34"/>
        <v>173</v>
      </c>
      <c r="X25" s="51">
        <f t="shared" si="35"/>
        <v>0</v>
      </c>
      <c r="Y25" s="51">
        <f t="shared" si="36"/>
        <v>0</v>
      </c>
      <c r="Z25" s="51">
        <f t="shared" si="37"/>
        <v>0</v>
      </c>
      <c r="AA25" s="51">
        <f t="shared" si="38"/>
        <v>34</v>
      </c>
      <c r="AB25" s="51">
        <f t="shared" si="39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40"/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41"/>
        <v>1066</v>
      </c>
      <c r="AS25" s="51">
        <v>655</v>
      </c>
      <c r="AT25" s="51">
        <v>204</v>
      </c>
      <c r="AU25" s="51">
        <v>173</v>
      </c>
      <c r="AV25" s="51">
        <v>0</v>
      </c>
      <c r="AW25" s="51">
        <v>0</v>
      </c>
      <c r="AX25" s="51">
        <v>0</v>
      </c>
      <c r="AY25" s="51">
        <v>34</v>
      </c>
      <c r="AZ25" s="51">
        <f t="shared" si="42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43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44"/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196</v>
      </c>
      <c r="B26" s="49" t="s">
        <v>95</v>
      </c>
      <c r="C26" s="50" t="s">
        <v>96</v>
      </c>
      <c r="D26" s="51">
        <f t="shared" si="0"/>
        <v>421</v>
      </c>
      <c r="E26" s="51">
        <f t="shared" si="23"/>
        <v>238</v>
      </c>
      <c r="F26" s="51">
        <f t="shared" si="24"/>
        <v>94</v>
      </c>
      <c r="G26" s="51">
        <f t="shared" si="25"/>
        <v>80</v>
      </c>
      <c r="H26" s="51">
        <f t="shared" si="26"/>
        <v>5</v>
      </c>
      <c r="I26" s="51">
        <f t="shared" si="27"/>
        <v>0</v>
      </c>
      <c r="J26" s="51">
        <f t="shared" si="28"/>
        <v>0</v>
      </c>
      <c r="K26" s="51">
        <f t="shared" si="29"/>
        <v>4</v>
      </c>
      <c r="L26" s="51">
        <f t="shared" si="30"/>
        <v>242</v>
      </c>
      <c r="M26" s="51">
        <v>238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4</v>
      </c>
      <c r="T26" s="51">
        <f t="shared" si="31"/>
        <v>179</v>
      </c>
      <c r="U26" s="51">
        <f t="shared" si="32"/>
        <v>0</v>
      </c>
      <c r="V26" s="51">
        <f t="shared" si="33"/>
        <v>94</v>
      </c>
      <c r="W26" s="51">
        <f t="shared" si="34"/>
        <v>80</v>
      </c>
      <c r="X26" s="51">
        <f t="shared" si="35"/>
        <v>5</v>
      </c>
      <c r="Y26" s="51">
        <f t="shared" si="36"/>
        <v>0</v>
      </c>
      <c r="Z26" s="51">
        <f t="shared" si="37"/>
        <v>0</v>
      </c>
      <c r="AA26" s="51">
        <f t="shared" si="38"/>
        <v>0</v>
      </c>
      <c r="AB26" s="51">
        <f t="shared" si="39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40"/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41"/>
        <v>179</v>
      </c>
      <c r="AS26" s="51">
        <v>0</v>
      </c>
      <c r="AT26" s="51">
        <v>94</v>
      </c>
      <c r="AU26" s="51">
        <v>80</v>
      </c>
      <c r="AV26" s="51">
        <v>5</v>
      </c>
      <c r="AW26" s="51">
        <v>0</v>
      </c>
      <c r="AX26" s="51">
        <v>0</v>
      </c>
      <c r="AY26" s="51">
        <v>0</v>
      </c>
      <c r="AZ26" s="51">
        <f t="shared" si="42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43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44"/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196</v>
      </c>
      <c r="B27" s="49" t="s">
        <v>97</v>
      </c>
      <c r="C27" s="50" t="s">
        <v>98</v>
      </c>
      <c r="D27" s="51">
        <f t="shared" si="0"/>
        <v>92</v>
      </c>
      <c r="E27" s="51">
        <f t="shared" si="23"/>
        <v>27</v>
      </c>
      <c r="F27" s="51">
        <f t="shared" si="24"/>
        <v>65</v>
      </c>
      <c r="G27" s="51">
        <f t="shared" si="25"/>
        <v>0</v>
      </c>
      <c r="H27" s="51">
        <f t="shared" si="26"/>
        <v>0</v>
      </c>
      <c r="I27" s="51">
        <f t="shared" si="27"/>
        <v>0</v>
      </c>
      <c r="J27" s="51">
        <f t="shared" si="28"/>
        <v>0</v>
      </c>
      <c r="K27" s="51">
        <f t="shared" si="29"/>
        <v>0</v>
      </c>
      <c r="L27" s="51">
        <f t="shared" si="30"/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31"/>
        <v>92</v>
      </c>
      <c r="U27" s="51">
        <f t="shared" si="32"/>
        <v>27</v>
      </c>
      <c r="V27" s="51">
        <f t="shared" si="33"/>
        <v>65</v>
      </c>
      <c r="W27" s="51">
        <f t="shared" si="34"/>
        <v>0</v>
      </c>
      <c r="X27" s="51">
        <f t="shared" si="35"/>
        <v>0</v>
      </c>
      <c r="Y27" s="51">
        <f t="shared" si="36"/>
        <v>0</v>
      </c>
      <c r="Z27" s="51">
        <f t="shared" si="37"/>
        <v>0</v>
      </c>
      <c r="AA27" s="51">
        <f t="shared" si="38"/>
        <v>0</v>
      </c>
      <c r="AB27" s="51">
        <f t="shared" si="39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40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41"/>
        <v>92</v>
      </c>
      <c r="AS27" s="51">
        <v>27</v>
      </c>
      <c r="AT27" s="51">
        <v>65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f t="shared" si="42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43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44"/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196</v>
      </c>
      <c r="B28" s="49" t="s">
        <v>99</v>
      </c>
      <c r="C28" s="50" t="s">
        <v>100</v>
      </c>
      <c r="D28" s="51">
        <f t="shared" si="0"/>
        <v>120</v>
      </c>
      <c r="E28" s="51">
        <f t="shared" si="23"/>
        <v>36</v>
      </c>
      <c r="F28" s="51">
        <f t="shared" si="24"/>
        <v>58</v>
      </c>
      <c r="G28" s="51">
        <f t="shared" si="25"/>
        <v>0</v>
      </c>
      <c r="H28" s="51">
        <f t="shared" si="26"/>
        <v>0</v>
      </c>
      <c r="I28" s="51">
        <f t="shared" si="27"/>
        <v>0</v>
      </c>
      <c r="J28" s="51">
        <f t="shared" si="28"/>
        <v>0</v>
      </c>
      <c r="K28" s="51">
        <f t="shared" si="29"/>
        <v>26</v>
      </c>
      <c r="L28" s="51">
        <f t="shared" si="30"/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31"/>
        <v>120</v>
      </c>
      <c r="U28" s="51">
        <f t="shared" si="32"/>
        <v>36</v>
      </c>
      <c r="V28" s="51">
        <f t="shared" si="33"/>
        <v>58</v>
      </c>
      <c r="W28" s="51">
        <f t="shared" si="34"/>
        <v>0</v>
      </c>
      <c r="X28" s="51">
        <f t="shared" si="35"/>
        <v>0</v>
      </c>
      <c r="Y28" s="51">
        <f t="shared" si="36"/>
        <v>0</v>
      </c>
      <c r="Z28" s="51">
        <f t="shared" si="37"/>
        <v>0</v>
      </c>
      <c r="AA28" s="51">
        <f t="shared" si="38"/>
        <v>26</v>
      </c>
      <c r="AB28" s="51">
        <f t="shared" si="39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40"/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41"/>
        <v>120</v>
      </c>
      <c r="AS28" s="51">
        <v>36</v>
      </c>
      <c r="AT28" s="51">
        <v>58</v>
      </c>
      <c r="AU28" s="51">
        <v>0</v>
      </c>
      <c r="AV28" s="51">
        <v>0</v>
      </c>
      <c r="AW28" s="51">
        <v>0</v>
      </c>
      <c r="AX28" s="51">
        <v>0</v>
      </c>
      <c r="AY28" s="51">
        <v>26</v>
      </c>
      <c r="AZ28" s="51">
        <f t="shared" si="42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43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44"/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196</v>
      </c>
      <c r="B29" s="49" t="s">
        <v>101</v>
      </c>
      <c r="C29" s="50" t="s">
        <v>191</v>
      </c>
      <c r="D29" s="51">
        <f t="shared" si="0"/>
        <v>2060</v>
      </c>
      <c r="E29" s="51">
        <f t="shared" si="23"/>
        <v>1371</v>
      </c>
      <c r="F29" s="51">
        <f t="shared" si="24"/>
        <v>438</v>
      </c>
      <c r="G29" s="51">
        <f t="shared" si="25"/>
        <v>168</v>
      </c>
      <c r="H29" s="51">
        <f t="shared" si="26"/>
        <v>0</v>
      </c>
      <c r="I29" s="51">
        <f t="shared" si="27"/>
        <v>0</v>
      </c>
      <c r="J29" s="51">
        <f t="shared" si="28"/>
        <v>83</v>
      </c>
      <c r="K29" s="51">
        <f t="shared" si="29"/>
        <v>0</v>
      </c>
      <c r="L29" s="51">
        <f t="shared" si="30"/>
        <v>434</v>
      </c>
      <c r="M29" s="51">
        <v>434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f t="shared" si="31"/>
        <v>650</v>
      </c>
      <c r="U29" s="51">
        <f t="shared" si="32"/>
        <v>0</v>
      </c>
      <c r="V29" s="51">
        <f t="shared" si="33"/>
        <v>427</v>
      </c>
      <c r="W29" s="51">
        <f t="shared" si="34"/>
        <v>160</v>
      </c>
      <c r="X29" s="51">
        <f t="shared" si="35"/>
        <v>0</v>
      </c>
      <c r="Y29" s="51">
        <f t="shared" si="36"/>
        <v>0</v>
      </c>
      <c r="Z29" s="51">
        <f t="shared" si="37"/>
        <v>63</v>
      </c>
      <c r="AA29" s="51">
        <f t="shared" si="38"/>
        <v>0</v>
      </c>
      <c r="AB29" s="51">
        <f t="shared" si="39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40"/>
        <v>252</v>
      </c>
      <c r="AK29" s="51">
        <v>0</v>
      </c>
      <c r="AL29" s="51">
        <v>252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41"/>
        <v>398</v>
      </c>
      <c r="AS29" s="51">
        <v>0</v>
      </c>
      <c r="AT29" s="51">
        <v>175</v>
      </c>
      <c r="AU29" s="51">
        <v>160</v>
      </c>
      <c r="AV29" s="51">
        <v>0</v>
      </c>
      <c r="AW29" s="51">
        <v>0</v>
      </c>
      <c r="AX29" s="51">
        <v>63</v>
      </c>
      <c r="AY29" s="51">
        <v>0</v>
      </c>
      <c r="AZ29" s="51">
        <f t="shared" si="42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43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44"/>
        <v>976</v>
      </c>
      <c r="BQ29" s="51">
        <v>937</v>
      </c>
      <c r="BR29" s="51">
        <v>11</v>
      </c>
      <c r="BS29" s="51">
        <v>8</v>
      </c>
      <c r="BT29" s="51">
        <v>0</v>
      </c>
      <c r="BU29" s="51">
        <v>0</v>
      </c>
      <c r="BV29" s="51">
        <v>20</v>
      </c>
      <c r="BW29" s="51">
        <v>0</v>
      </c>
    </row>
    <row r="30" spans="1:75" ht="13.5">
      <c r="A30" s="26" t="s">
        <v>196</v>
      </c>
      <c r="B30" s="49" t="s">
        <v>102</v>
      </c>
      <c r="C30" s="50" t="s">
        <v>104</v>
      </c>
      <c r="D30" s="51">
        <f t="shared" si="0"/>
        <v>305</v>
      </c>
      <c r="E30" s="51">
        <f t="shared" si="23"/>
        <v>0</v>
      </c>
      <c r="F30" s="51">
        <f t="shared" si="24"/>
        <v>49</v>
      </c>
      <c r="G30" s="51">
        <f t="shared" si="25"/>
        <v>77</v>
      </c>
      <c r="H30" s="51">
        <f t="shared" si="26"/>
        <v>0</v>
      </c>
      <c r="I30" s="51">
        <f t="shared" si="27"/>
        <v>105</v>
      </c>
      <c r="J30" s="51">
        <f t="shared" si="28"/>
        <v>0</v>
      </c>
      <c r="K30" s="51">
        <f t="shared" si="29"/>
        <v>74</v>
      </c>
      <c r="L30" s="51">
        <f t="shared" si="30"/>
        <v>107</v>
      </c>
      <c r="M30" s="51">
        <v>0</v>
      </c>
      <c r="N30" s="51">
        <v>0</v>
      </c>
      <c r="O30" s="51">
        <v>0</v>
      </c>
      <c r="P30" s="51">
        <v>0</v>
      </c>
      <c r="Q30" s="51">
        <v>105</v>
      </c>
      <c r="R30" s="51">
        <v>0</v>
      </c>
      <c r="S30" s="51">
        <v>2</v>
      </c>
      <c r="T30" s="51">
        <f t="shared" si="31"/>
        <v>198</v>
      </c>
      <c r="U30" s="51">
        <f t="shared" si="32"/>
        <v>0</v>
      </c>
      <c r="V30" s="51">
        <f t="shared" si="33"/>
        <v>49</v>
      </c>
      <c r="W30" s="51">
        <f t="shared" si="34"/>
        <v>77</v>
      </c>
      <c r="X30" s="51">
        <f t="shared" si="35"/>
        <v>0</v>
      </c>
      <c r="Y30" s="51">
        <f t="shared" si="36"/>
        <v>0</v>
      </c>
      <c r="Z30" s="51">
        <f t="shared" si="37"/>
        <v>0</v>
      </c>
      <c r="AA30" s="51">
        <f t="shared" si="38"/>
        <v>72</v>
      </c>
      <c r="AB30" s="51">
        <f t="shared" si="39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40"/>
        <v>72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72</v>
      </c>
      <c r="AR30" s="51">
        <f t="shared" si="41"/>
        <v>126</v>
      </c>
      <c r="AS30" s="51">
        <v>0</v>
      </c>
      <c r="AT30" s="51">
        <v>49</v>
      </c>
      <c r="AU30" s="51">
        <v>77</v>
      </c>
      <c r="AV30" s="51">
        <v>0</v>
      </c>
      <c r="AW30" s="51">
        <v>0</v>
      </c>
      <c r="AX30" s="51">
        <v>0</v>
      </c>
      <c r="AY30" s="51">
        <v>0</v>
      </c>
      <c r="AZ30" s="51">
        <f t="shared" si="42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43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44"/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196</v>
      </c>
      <c r="B31" s="49" t="s">
        <v>105</v>
      </c>
      <c r="C31" s="50" t="s">
        <v>193</v>
      </c>
      <c r="D31" s="51">
        <f t="shared" si="0"/>
        <v>702</v>
      </c>
      <c r="E31" s="51">
        <f t="shared" si="23"/>
        <v>366</v>
      </c>
      <c r="F31" s="51">
        <f t="shared" si="24"/>
        <v>206</v>
      </c>
      <c r="G31" s="51">
        <f t="shared" si="25"/>
        <v>120</v>
      </c>
      <c r="H31" s="51">
        <f t="shared" si="26"/>
        <v>7</v>
      </c>
      <c r="I31" s="51">
        <f t="shared" si="27"/>
        <v>0</v>
      </c>
      <c r="J31" s="51">
        <f t="shared" si="28"/>
        <v>3</v>
      </c>
      <c r="K31" s="51">
        <f t="shared" si="29"/>
        <v>0</v>
      </c>
      <c r="L31" s="51">
        <f t="shared" si="30"/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f t="shared" si="31"/>
        <v>670</v>
      </c>
      <c r="U31" s="51">
        <f t="shared" si="32"/>
        <v>344</v>
      </c>
      <c r="V31" s="51">
        <f t="shared" si="33"/>
        <v>202</v>
      </c>
      <c r="W31" s="51">
        <f t="shared" si="34"/>
        <v>115</v>
      </c>
      <c r="X31" s="51">
        <f t="shared" si="35"/>
        <v>7</v>
      </c>
      <c r="Y31" s="51">
        <f t="shared" si="36"/>
        <v>0</v>
      </c>
      <c r="Z31" s="51">
        <f t="shared" si="37"/>
        <v>2</v>
      </c>
      <c r="AA31" s="51">
        <f t="shared" si="38"/>
        <v>0</v>
      </c>
      <c r="AB31" s="51">
        <f t="shared" si="39"/>
        <v>353</v>
      </c>
      <c r="AC31" s="51">
        <v>344</v>
      </c>
      <c r="AD31" s="51">
        <v>0</v>
      </c>
      <c r="AE31" s="51">
        <v>0</v>
      </c>
      <c r="AF31" s="51">
        <v>7</v>
      </c>
      <c r="AG31" s="51">
        <v>0</v>
      </c>
      <c r="AH31" s="51">
        <v>2</v>
      </c>
      <c r="AI31" s="51">
        <v>0</v>
      </c>
      <c r="AJ31" s="51">
        <f t="shared" si="40"/>
        <v>119</v>
      </c>
      <c r="AK31" s="51">
        <v>0</v>
      </c>
      <c r="AL31" s="51">
        <v>119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41"/>
        <v>198</v>
      </c>
      <c r="AS31" s="51">
        <v>0</v>
      </c>
      <c r="AT31" s="51">
        <v>83</v>
      </c>
      <c r="AU31" s="51">
        <v>115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42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43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44"/>
        <v>32</v>
      </c>
      <c r="BQ31" s="51">
        <v>22</v>
      </c>
      <c r="BR31" s="51">
        <v>4</v>
      </c>
      <c r="BS31" s="51">
        <v>5</v>
      </c>
      <c r="BT31" s="51">
        <v>0</v>
      </c>
      <c r="BU31" s="51">
        <v>0</v>
      </c>
      <c r="BV31" s="51">
        <v>1</v>
      </c>
      <c r="BW31" s="51">
        <v>0</v>
      </c>
    </row>
    <row r="32" spans="1:75" ht="13.5">
      <c r="A32" s="26" t="s">
        <v>196</v>
      </c>
      <c r="B32" s="49" t="s">
        <v>106</v>
      </c>
      <c r="C32" s="50" t="s">
        <v>107</v>
      </c>
      <c r="D32" s="51">
        <f t="shared" si="0"/>
        <v>65</v>
      </c>
      <c r="E32" s="51">
        <f t="shared" si="23"/>
        <v>0</v>
      </c>
      <c r="F32" s="51">
        <f t="shared" si="24"/>
        <v>18</v>
      </c>
      <c r="G32" s="51">
        <f t="shared" si="25"/>
        <v>28</v>
      </c>
      <c r="H32" s="51">
        <f t="shared" si="26"/>
        <v>13</v>
      </c>
      <c r="I32" s="51">
        <f t="shared" si="27"/>
        <v>0</v>
      </c>
      <c r="J32" s="51">
        <f t="shared" si="28"/>
        <v>0</v>
      </c>
      <c r="K32" s="51">
        <f t="shared" si="29"/>
        <v>6</v>
      </c>
      <c r="L32" s="51">
        <f t="shared" si="30"/>
        <v>14</v>
      </c>
      <c r="M32" s="51">
        <v>0</v>
      </c>
      <c r="N32" s="51">
        <v>0</v>
      </c>
      <c r="O32" s="51">
        <v>0</v>
      </c>
      <c r="P32" s="51">
        <v>13</v>
      </c>
      <c r="Q32" s="51">
        <v>0</v>
      </c>
      <c r="R32" s="51">
        <v>0</v>
      </c>
      <c r="S32" s="51">
        <v>1</v>
      </c>
      <c r="T32" s="51">
        <f t="shared" si="31"/>
        <v>51</v>
      </c>
      <c r="U32" s="51">
        <f t="shared" si="32"/>
        <v>0</v>
      </c>
      <c r="V32" s="51">
        <f t="shared" si="33"/>
        <v>18</v>
      </c>
      <c r="W32" s="51">
        <f t="shared" si="34"/>
        <v>28</v>
      </c>
      <c r="X32" s="51">
        <f t="shared" si="35"/>
        <v>0</v>
      </c>
      <c r="Y32" s="51">
        <f t="shared" si="36"/>
        <v>0</v>
      </c>
      <c r="Z32" s="51">
        <f t="shared" si="37"/>
        <v>0</v>
      </c>
      <c r="AA32" s="51">
        <f t="shared" si="38"/>
        <v>5</v>
      </c>
      <c r="AB32" s="51">
        <f t="shared" si="39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40"/>
        <v>5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5</v>
      </c>
      <c r="AR32" s="51">
        <f t="shared" si="41"/>
        <v>46</v>
      </c>
      <c r="AS32" s="51">
        <v>0</v>
      </c>
      <c r="AT32" s="51">
        <v>18</v>
      </c>
      <c r="AU32" s="51">
        <v>28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42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43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44"/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196</v>
      </c>
      <c r="B33" s="49" t="s">
        <v>108</v>
      </c>
      <c r="C33" s="50" t="s">
        <v>109</v>
      </c>
      <c r="D33" s="51">
        <f t="shared" si="0"/>
        <v>184</v>
      </c>
      <c r="E33" s="51">
        <f t="shared" si="23"/>
        <v>0</v>
      </c>
      <c r="F33" s="51">
        <f t="shared" si="24"/>
        <v>128</v>
      </c>
      <c r="G33" s="51">
        <f t="shared" si="25"/>
        <v>56</v>
      </c>
      <c r="H33" s="51">
        <f t="shared" si="26"/>
        <v>0</v>
      </c>
      <c r="I33" s="51">
        <f t="shared" si="27"/>
        <v>0</v>
      </c>
      <c r="J33" s="51">
        <f t="shared" si="28"/>
        <v>0</v>
      </c>
      <c r="K33" s="51">
        <f t="shared" si="29"/>
        <v>0</v>
      </c>
      <c r="L33" s="51">
        <f t="shared" si="30"/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 t="shared" si="31"/>
        <v>184</v>
      </c>
      <c r="U33" s="51">
        <f t="shared" si="32"/>
        <v>0</v>
      </c>
      <c r="V33" s="51">
        <f t="shared" si="33"/>
        <v>128</v>
      </c>
      <c r="W33" s="51">
        <f t="shared" si="34"/>
        <v>56</v>
      </c>
      <c r="X33" s="51">
        <f t="shared" si="35"/>
        <v>0</v>
      </c>
      <c r="Y33" s="51">
        <f t="shared" si="36"/>
        <v>0</v>
      </c>
      <c r="Z33" s="51">
        <f t="shared" si="37"/>
        <v>0</v>
      </c>
      <c r="AA33" s="51">
        <f t="shared" si="38"/>
        <v>0</v>
      </c>
      <c r="AB33" s="51">
        <f t="shared" si="39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40"/>
        <v>25</v>
      </c>
      <c r="AK33" s="51">
        <v>0</v>
      </c>
      <c r="AL33" s="51">
        <v>25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41"/>
        <v>159</v>
      </c>
      <c r="AS33" s="51">
        <v>0</v>
      </c>
      <c r="AT33" s="51">
        <v>103</v>
      </c>
      <c r="AU33" s="51">
        <v>56</v>
      </c>
      <c r="AV33" s="51">
        <v>0</v>
      </c>
      <c r="AW33" s="51">
        <v>0</v>
      </c>
      <c r="AX33" s="51">
        <v>0</v>
      </c>
      <c r="AY33" s="51">
        <v>0</v>
      </c>
      <c r="AZ33" s="51">
        <f t="shared" si="42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43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44"/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196</v>
      </c>
      <c r="B34" s="49" t="s">
        <v>110</v>
      </c>
      <c r="C34" s="50" t="s">
        <v>111</v>
      </c>
      <c r="D34" s="51">
        <f t="shared" si="0"/>
        <v>293</v>
      </c>
      <c r="E34" s="51">
        <f t="shared" si="23"/>
        <v>139</v>
      </c>
      <c r="F34" s="51">
        <f t="shared" si="24"/>
        <v>72</v>
      </c>
      <c r="G34" s="51">
        <f t="shared" si="25"/>
        <v>82</v>
      </c>
      <c r="H34" s="51">
        <f t="shared" si="26"/>
        <v>0</v>
      </c>
      <c r="I34" s="51">
        <f t="shared" si="27"/>
        <v>0</v>
      </c>
      <c r="J34" s="51">
        <f t="shared" si="28"/>
        <v>0</v>
      </c>
      <c r="K34" s="51">
        <f t="shared" si="29"/>
        <v>0</v>
      </c>
      <c r="L34" s="51">
        <f t="shared" si="30"/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f t="shared" si="31"/>
        <v>154</v>
      </c>
      <c r="U34" s="51">
        <f t="shared" si="32"/>
        <v>0</v>
      </c>
      <c r="V34" s="51">
        <f t="shared" si="33"/>
        <v>72</v>
      </c>
      <c r="W34" s="51">
        <f t="shared" si="34"/>
        <v>82</v>
      </c>
      <c r="X34" s="51">
        <f t="shared" si="35"/>
        <v>0</v>
      </c>
      <c r="Y34" s="51">
        <f t="shared" si="36"/>
        <v>0</v>
      </c>
      <c r="Z34" s="51">
        <f t="shared" si="37"/>
        <v>0</v>
      </c>
      <c r="AA34" s="51">
        <f t="shared" si="38"/>
        <v>0</v>
      </c>
      <c r="AB34" s="51">
        <f t="shared" si="39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40"/>
        <v>46</v>
      </c>
      <c r="AK34" s="51">
        <v>0</v>
      </c>
      <c r="AL34" s="51">
        <v>46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41"/>
        <v>108</v>
      </c>
      <c r="AS34" s="51">
        <v>0</v>
      </c>
      <c r="AT34" s="51">
        <v>26</v>
      </c>
      <c r="AU34" s="51">
        <v>82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42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43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44"/>
        <v>139</v>
      </c>
      <c r="BQ34" s="51">
        <v>139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196</v>
      </c>
      <c r="B35" s="49" t="s">
        <v>112</v>
      </c>
      <c r="C35" s="50" t="s">
        <v>113</v>
      </c>
      <c r="D35" s="51">
        <f t="shared" si="0"/>
        <v>184</v>
      </c>
      <c r="E35" s="51">
        <f t="shared" si="23"/>
        <v>73</v>
      </c>
      <c r="F35" s="51">
        <f t="shared" si="24"/>
        <v>71</v>
      </c>
      <c r="G35" s="51">
        <f t="shared" si="25"/>
        <v>40</v>
      </c>
      <c r="H35" s="51">
        <f t="shared" si="26"/>
        <v>0</v>
      </c>
      <c r="I35" s="51">
        <f t="shared" si="27"/>
        <v>0</v>
      </c>
      <c r="J35" s="51">
        <f t="shared" si="28"/>
        <v>0</v>
      </c>
      <c r="K35" s="51">
        <f t="shared" si="29"/>
        <v>0</v>
      </c>
      <c r="L35" s="51">
        <f t="shared" si="30"/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31"/>
        <v>111</v>
      </c>
      <c r="U35" s="51">
        <f t="shared" si="32"/>
        <v>0</v>
      </c>
      <c r="V35" s="51">
        <f t="shared" si="33"/>
        <v>71</v>
      </c>
      <c r="W35" s="51">
        <f t="shared" si="34"/>
        <v>40</v>
      </c>
      <c r="X35" s="51">
        <f t="shared" si="35"/>
        <v>0</v>
      </c>
      <c r="Y35" s="51">
        <f t="shared" si="36"/>
        <v>0</v>
      </c>
      <c r="Z35" s="51">
        <f t="shared" si="37"/>
        <v>0</v>
      </c>
      <c r="AA35" s="51">
        <f t="shared" si="38"/>
        <v>0</v>
      </c>
      <c r="AB35" s="51">
        <f t="shared" si="3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40"/>
        <v>41</v>
      </c>
      <c r="AK35" s="51">
        <v>0</v>
      </c>
      <c r="AL35" s="51">
        <v>41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41"/>
        <v>70</v>
      </c>
      <c r="AS35" s="51">
        <v>0</v>
      </c>
      <c r="AT35" s="51">
        <v>30</v>
      </c>
      <c r="AU35" s="51">
        <v>40</v>
      </c>
      <c r="AV35" s="51">
        <v>0</v>
      </c>
      <c r="AW35" s="51">
        <v>0</v>
      </c>
      <c r="AX35" s="51">
        <v>0</v>
      </c>
      <c r="AY35" s="51">
        <v>0</v>
      </c>
      <c r="AZ35" s="51">
        <f t="shared" si="4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43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44"/>
        <v>73</v>
      </c>
      <c r="BQ35" s="51">
        <v>73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196</v>
      </c>
      <c r="B36" s="49" t="s">
        <v>114</v>
      </c>
      <c r="C36" s="50" t="s">
        <v>115</v>
      </c>
      <c r="D36" s="51">
        <f t="shared" si="0"/>
        <v>508</v>
      </c>
      <c r="E36" s="51">
        <f t="shared" si="23"/>
        <v>289</v>
      </c>
      <c r="F36" s="51">
        <f t="shared" si="24"/>
        <v>144</v>
      </c>
      <c r="G36" s="51">
        <f t="shared" si="25"/>
        <v>75</v>
      </c>
      <c r="H36" s="51">
        <f t="shared" si="26"/>
        <v>0</v>
      </c>
      <c r="I36" s="51">
        <f t="shared" si="27"/>
        <v>0</v>
      </c>
      <c r="J36" s="51">
        <f t="shared" si="28"/>
        <v>0</v>
      </c>
      <c r="K36" s="51">
        <f t="shared" si="29"/>
        <v>0</v>
      </c>
      <c r="L36" s="51">
        <f t="shared" si="30"/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31"/>
        <v>219</v>
      </c>
      <c r="U36" s="51">
        <f t="shared" si="32"/>
        <v>0</v>
      </c>
      <c r="V36" s="51">
        <f t="shared" si="33"/>
        <v>144</v>
      </c>
      <c r="W36" s="51">
        <f t="shared" si="34"/>
        <v>75</v>
      </c>
      <c r="X36" s="51">
        <f t="shared" si="35"/>
        <v>0</v>
      </c>
      <c r="Y36" s="51">
        <f t="shared" si="36"/>
        <v>0</v>
      </c>
      <c r="Z36" s="51">
        <f t="shared" si="37"/>
        <v>0</v>
      </c>
      <c r="AA36" s="51">
        <f t="shared" si="38"/>
        <v>0</v>
      </c>
      <c r="AB36" s="51">
        <f t="shared" si="3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40"/>
        <v>88</v>
      </c>
      <c r="AK36" s="51">
        <v>0</v>
      </c>
      <c r="AL36" s="51">
        <v>88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41"/>
        <v>131</v>
      </c>
      <c r="AS36" s="51">
        <v>0</v>
      </c>
      <c r="AT36" s="51">
        <v>56</v>
      </c>
      <c r="AU36" s="51">
        <v>75</v>
      </c>
      <c r="AV36" s="51">
        <v>0</v>
      </c>
      <c r="AW36" s="51">
        <v>0</v>
      </c>
      <c r="AX36" s="51">
        <v>0</v>
      </c>
      <c r="AY36" s="51">
        <v>0</v>
      </c>
      <c r="AZ36" s="51">
        <f t="shared" si="4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4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44"/>
        <v>289</v>
      </c>
      <c r="BQ36" s="51">
        <v>289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196</v>
      </c>
      <c r="B37" s="49" t="s">
        <v>116</v>
      </c>
      <c r="C37" s="50" t="s">
        <v>117</v>
      </c>
      <c r="D37" s="51">
        <f t="shared" si="0"/>
        <v>243</v>
      </c>
      <c r="E37" s="51">
        <f t="shared" si="23"/>
        <v>0</v>
      </c>
      <c r="F37" s="51">
        <f t="shared" si="24"/>
        <v>48</v>
      </c>
      <c r="G37" s="51">
        <f t="shared" si="25"/>
        <v>75</v>
      </c>
      <c r="H37" s="51">
        <f t="shared" si="26"/>
        <v>0</v>
      </c>
      <c r="I37" s="51">
        <f t="shared" si="27"/>
        <v>83</v>
      </c>
      <c r="J37" s="51">
        <f t="shared" si="28"/>
        <v>0</v>
      </c>
      <c r="K37" s="51">
        <f t="shared" si="29"/>
        <v>37</v>
      </c>
      <c r="L37" s="51">
        <f t="shared" si="30"/>
        <v>85</v>
      </c>
      <c r="M37" s="51">
        <v>0</v>
      </c>
      <c r="N37" s="51">
        <v>0</v>
      </c>
      <c r="O37" s="51">
        <v>0</v>
      </c>
      <c r="P37" s="51">
        <v>0</v>
      </c>
      <c r="Q37" s="51">
        <v>83</v>
      </c>
      <c r="R37" s="51">
        <v>0</v>
      </c>
      <c r="S37" s="51">
        <v>2</v>
      </c>
      <c r="T37" s="51">
        <f t="shared" si="31"/>
        <v>158</v>
      </c>
      <c r="U37" s="51">
        <f t="shared" si="32"/>
        <v>0</v>
      </c>
      <c r="V37" s="51">
        <f t="shared" si="33"/>
        <v>48</v>
      </c>
      <c r="W37" s="51">
        <f t="shared" si="34"/>
        <v>75</v>
      </c>
      <c r="X37" s="51">
        <f t="shared" si="35"/>
        <v>0</v>
      </c>
      <c r="Y37" s="51">
        <f t="shared" si="36"/>
        <v>0</v>
      </c>
      <c r="Z37" s="51">
        <f t="shared" si="37"/>
        <v>0</v>
      </c>
      <c r="AA37" s="51">
        <f t="shared" si="38"/>
        <v>35</v>
      </c>
      <c r="AB37" s="51">
        <f t="shared" si="3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40"/>
        <v>35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35</v>
      </c>
      <c r="AR37" s="51">
        <f t="shared" si="41"/>
        <v>123</v>
      </c>
      <c r="AS37" s="51">
        <v>0</v>
      </c>
      <c r="AT37" s="51">
        <v>48</v>
      </c>
      <c r="AU37" s="51">
        <v>75</v>
      </c>
      <c r="AV37" s="51">
        <v>0</v>
      </c>
      <c r="AW37" s="51">
        <v>0</v>
      </c>
      <c r="AX37" s="51">
        <v>0</v>
      </c>
      <c r="AY37" s="51">
        <v>0</v>
      </c>
      <c r="AZ37" s="51">
        <f t="shared" si="4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4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44"/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</row>
    <row r="38" spans="1:75" ht="13.5">
      <c r="A38" s="26" t="s">
        <v>196</v>
      </c>
      <c r="B38" s="49" t="s">
        <v>118</v>
      </c>
      <c r="C38" s="50" t="s">
        <v>119</v>
      </c>
      <c r="D38" s="51">
        <f t="shared" si="0"/>
        <v>72</v>
      </c>
      <c r="E38" s="51">
        <f t="shared" si="23"/>
        <v>0</v>
      </c>
      <c r="F38" s="51">
        <f t="shared" si="24"/>
        <v>14</v>
      </c>
      <c r="G38" s="51">
        <f t="shared" si="25"/>
        <v>21</v>
      </c>
      <c r="H38" s="51">
        <f t="shared" si="26"/>
        <v>0</v>
      </c>
      <c r="I38" s="51">
        <f t="shared" si="27"/>
        <v>17</v>
      </c>
      <c r="J38" s="51">
        <f t="shared" si="28"/>
        <v>0</v>
      </c>
      <c r="K38" s="51">
        <f t="shared" si="29"/>
        <v>20</v>
      </c>
      <c r="L38" s="51">
        <f t="shared" si="30"/>
        <v>17</v>
      </c>
      <c r="M38" s="51">
        <v>0</v>
      </c>
      <c r="N38" s="51">
        <v>0</v>
      </c>
      <c r="O38" s="51">
        <v>0</v>
      </c>
      <c r="P38" s="51">
        <v>0</v>
      </c>
      <c r="Q38" s="51">
        <v>17</v>
      </c>
      <c r="R38" s="51">
        <v>0</v>
      </c>
      <c r="S38" s="51">
        <v>0</v>
      </c>
      <c r="T38" s="51">
        <f t="shared" si="31"/>
        <v>55</v>
      </c>
      <c r="U38" s="51">
        <f t="shared" si="32"/>
        <v>0</v>
      </c>
      <c r="V38" s="51">
        <f t="shared" si="33"/>
        <v>14</v>
      </c>
      <c r="W38" s="51">
        <f t="shared" si="34"/>
        <v>21</v>
      </c>
      <c r="X38" s="51">
        <f t="shared" si="35"/>
        <v>0</v>
      </c>
      <c r="Y38" s="51">
        <f t="shared" si="36"/>
        <v>0</v>
      </c>
      <c r="Z38" s="51">
        <f t="shared" si="37"/>
        <v>0</v>
      </c>
      <c r="AA38" s="51">
        <f t="shared" si="38"/>
        <v>20</v>
      </c>
      <c r="AB38" s="51">
        <f t="shared" si="3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40"/>
        <v>20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20</v>
      </c>
      <c r="AR38" s="51">
        <f t="shared" si="41"/>
        <v>35</v>
      </c>
      <c r="AS38" s="51">
        <v>0</v>
      </c>
      <c r="AT38" s="51">
        <v>14</v>
      </c>
      <c r="AU38" s="51">
        <v>21</v>
      </c>
      <c r="AV38" s="51">
        <v>0</v>
      </c>
      <c r="AW38" s="51">
        <v>0</v>
      </c>
      <c r="AX38" s="51">
        <v>0</v>
      </c>
      <c r="AY38" s="51">
        <v>0</v>
      </c>
      <c r="AZ38" s="51">
        <f t="shared" si="4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4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44"/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196</v>
      </c>
      <c r="B39" s="49" t="s">
        <v>120</v>
      </c>
      <c r="C39" s="50" t="s">
        <v>121</v>
      </c>
      <c r="D39" s="51">
        <f t="shared" si="0"/>
        <v>157</v>
      </c>
      <c r="E39" s="51">
        <f t="shared" si="23"/>
        <v>0</v>
      </c>
      <c r="F39" s="51">
        <f t="shared" si="24"/>
        <v>32</v>
      </c>
      <c r="G39" s="51">
        <f t="shared" si="25"/>
        <v>51</v>
      </c>
      <c r="H39" s="51">
        <f t="shared" si="26"/>
        <v>0</v>
      </c>
      <c r="I39" s="51">
        <f t="shared" si="27"/>
        <v>47</v>
      </c>
      <c r="J39" s="51">
        <f t="shared" si="28"/>
        <v>0</v>
      </c>
      <c r="K39" s="51">
        <f t="shared" si="29"/>
        <v>27</v>
      </c>
      <c r="L39" s="51">
        <f t="shared" si="30"/>
        <v>48</v>
      </c>
      <c r="M39" s="51">
        <v>0</v>
      </c>
      <c r="N39" s="51">
        <v>0</v>
      </c>
      <c r="O39" s="51">
        <v>0</v>
      </c>
      <c r="P39" s="51">
        <v>0</v>
      </c>
      <c r="Q39" s="51">
        <v>47</v>
      </c>
      <c r="R39" s="51">
        <v>0</v>
      </c>
      <c r="S39" s="51">
        <v>1</v>
      </c>
      <c r="T39" s="51">
        <f t="shared" si="31"/>
        <v>109</v>
      </c>
      <c r="U39" s="51">
        <f t="shared" si="32"/>
        <v>0</v>
      </c>
      <c r="V39" s="51">
        <f t="shared" si="33"/>
        <v>32</v>
      </c>
      <c r="W39" s="51">
        <f t="shared" si="34"/>
        <v>51</v>
      </c>
      <c r="X39" s="51">
        <f t="shared" si="35"/>
        <v>0</v>
      </c>
      <c r="Y39" s="51">
        <f t="shared" si="36"/>
        <v>0</v>
      </c>
      <c r="Z39" s="51">
        <f t="shared" si="37"/>
        <v>0</v>
      </c>
      <c r="AA39" s="51">
        <f t="shared" si="38"/>
        <v>26</v>
      </c>
      <c r="AB39" s="51">
        <f t="shared" si="3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40"/>
        <v>26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26</v>
      </c>
      <c r="AR39" s="51">
        <f t="shared" si="41"/>
        <v>83</v>
      </c>
      <c r="AS39" s="51">
        <v>0</v>
      </c>
      <c r="AT39" s="51">
        <v>32</v>
      </c>
      <c r="AU39" s="51">
        <v>51</v>
      </c>
      <c r="AV39" s="51">
        <v>0</v>
      </c>
      <c r="AW39" s="51">
        <v>0</v>
      </c>
      <c r="AX39" s="51">
        <v>0</v>
      </c>
      <c r="AY39" s="51">
        <v>0</v>
      </c>
      <c r="AZ39" s="51">
        <f t="shared" si="4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4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44"/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196</v>
      </c>
      <c r="B40" s="49" t="s">
        <v>122</v>
      </c>
      <c r="C40" s="50" t="s">
        <v>123</v>
      </c>
      <c r="D40" s="51">
        <f t="shared" si="0"/>
        <v>129</v>
      </c>
      <c r="E40" s="51">
        <f t="shared" si="23"/>
        <v>0</v>
      </c>
      <c r="F40" s="51">
        <f t="shared" si="24"/>
        <v>80</v>
      </c>
      <c r="G40" s="51">
        <f t="shared" si="25"/>
        <v>49</v>
      </c>
      <c r="H40" s="51">
        <f t="shared" si="26"/>
        <v>0</v>
      </c>
      <c r="I40" s="51">
        <f t="shared" si="27"/>
        <v>0</v>
      </c>
      <c r="J40" s="51">
        <f t="shared" si="28"/>
        <v>0</v>
      </c>
      <c r="K40" s="51">
        <f t="shared" si="29"/>
        <v>0</v>
      </c>
      <c r="L40" s="51">
        <f t="shared" si="30"/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f t="shared" si="31"/>
        <v>129</v>
      </c>
      <c r="U40" s="51">
        <f t="shared" si="32"/>
        <v>0</v>
      </c>
      <c r="V40" s="51">
        <f t="shared" si="33"/>
        <v>80</v>
      </c>
      <c r="W40" s="51">
        <f t="shared" si="34"/>
        <v>49</v>
      </c>
      <c r="X40" s="51">
        <f t="shared" si="35"/>
        <v>0</v>
      </c>
      <c r="Y40" s="51">
        <f t="shared" si="36"/>
        <v>0</v>
      </c>
      <c r="Z40" s="51">
        <f t="shared" si="37"/>
        <v>0</v>
      </c>
      <c r="AA40" s="51">
        <f t="shared" si="38"/>
        <v>0</v>
      </c>
      <c r="AB40" s="51">
        <f t="shared" si="3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40"/>
        <v>25</v>
      </c>
      <c r="AK40" s="51">
        <v>0</v>
      </c>
      <c r="AL40" s="51">
        <v>25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104</v>
      </c>
      <c r="AS40" s="51">
        <v>0</v>
      </c>
      <c r="AT40" s="51">
        <v>55</v>
      </c>
      <c r="AU40" s="51">
        <v>49</v>
      </c>
      <c r="AV40" s="51">
        <v>0</v>
      </c>
      <c r="AW40" s="51">
        <v>0</v>
      </c>
      <c r="AX40" s="51">
        <v>0</v>
      </c>
      <c r="AY40" s="51">
        <v>0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44"/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196</v>
      </c>
      <c r="B41" s="49" t="s">
        <v>124</v>
      </c>
      <c r="C41" s="50" t="s">
        <v>125</v>
      </c>
      <c r="D41" s="51">
        <f t="shared" si="0"/>
        <v>89</v>
      </c>
      <c r="E41" s="51">
        <f t="shared" si="23"/>
        <v>22</v>
      </c>
      <c r="F41" s="51">
        <f t="shared" si="24"/>
        <v>35</v>
      </c>
      <c r="G41" s="51">
        <f t="shared" si="25"/>
        <v>18</v>
      </c>
      <c r="H41" s="51">
        <f t="shared" si="26"/>
        <v>0</v>
      </c>
      <c r="I41" s="51">
        <f t="shared" si="27"/>
        <v>3</v>
      </c>
      <c r="J41" s="51">
        <f t="shared" si="28"/>
        <v>0</v>
      </c>
      <c r="K41" s="51">
        <f t="shared" si="29"/>
        <v>11</v>
      </c>
      <c r="L41" s="51">
        <f t="shared" si="30"/>
        <v>10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10</v>
      </c>
      <c r="T41" s="51">
        <f t="shared" si="31"/>
        <v>75</v>
      </c>
      <c r="U41" s="51">
        <f t="shared" si="32"/>
        <v>21</v>
      </c>
      <c r="V41" s="51">
        <f t="shared" si="33"/>
        <v>35</v>
      </c>
      <c r="W41" s="51">
        <f t="shared" si="34"/>
        <v>18</v>
      </c>
      <c r="X41" s="51">
        <f t="shared" si="35"/>
        <v>0</v>
      </c>
      <c r="Y41" s="51">
        <f t="shared" si="36"/>
        <v>0</v>
      </c>
      <c r="Z41" s="51">
        <f t="shared" si="37"/>
        <v>0</v>
      </c>
      <c r="AA41" s="51">
        <f t="shared" si="38"/>
        <v>1</v>
      </c>
      <c r="AB41" s="51">
        <f t="shared" si="39"/>
        <v>21</v>
      </c>
      <c r="AC41" s="51">
        <v>21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54</v>
      </c>
      <c r="AK41" s="51">
        <v>0</v>
      </c>
      <c r="AL41" s="51">
        <v>35</v>
      </c>
      <c r="AM41" s="51">
        <v>18</v>
      </c>
      <c r="AN41" s="51">
        <v>0</v>
      </c>
      <c r="AO41" s="51">
        <v>0</v>
      </c>
      <c r="AP41" s="51">
        <v>0</v>
      </c>
      <c r="AQ41" s="51">
        <v>1</v>
      </c>
      <c r="AR41" s="51">
        <f t="shared" si="41"/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f t="shared" si="4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4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44"/>
        <v>4</v>
      </c>
      <c r="BQ41" s="51">
        <v>1</v>
      </c>
      <c r="BR41" s="51">
        <v>0</v>
      </c>
      <c r="BS41" s="51">
        <v>0</v>
      </c>
      <c r="BT41" s="51">
        <v>0</v>
      </c>
      <c r="BU41" s="51">
        <v>3</v>
      </c>
      <c r="BV41" s="51">
        <v>0</v>
      </c>
      <c r="BW41" s="51">
        <v>0</v>
      </c>
    </row>
    <row r="42" spans="1:75" ht="13.5">
      <c r="A42" s="26" t="s">
        <v>196</v>
      </c>
      <c r="B42" s="49" t="s">
        <v>126</v>
      </c>
      <c r="C42" s="50" t="s">
        <v>211</v>
      </c>
      <c r="D42" s="51">
        <f t="shared" si="0"/>
        <v>328</v>
      </c>
      <c r="E42" s="51">
        <f t="shared" si="23"/>
        <v>121</v>
      </c>
      <c r="F42" s="51">
        <f t="shared" si="24"/>
        <v>125</v>
      </c>
      <c r="G42" s="51">
        <f t="shared" si="25"/>
        <v>65</v>
      </c>
      <c r="H42" s="51">
        <f t="shared" si="26"/>
        <v>0</v>
      </c>
      <c r="I42" s="51">
        <f t="shared" si="27"/>
        <v>0</v>
      </c>
      <c r="J42" s="51">
        <f t="shared" si="28"/>
        <v>0</v>
      </c>
      <c r="K42" s="51">
        <f t="shared" si="29"/>
        <v>17</v>
      </c>
      <c r="L42" s="51">
        <f t="shared" si="30"/>
        <v>11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11</v>
      </c>
      <c r="T42" s="51">
        <f t="shared" si="31"/>
        <v>306</v>
      </c>
      <c r="U42" s="51">
        <f t="shared" si="32"/>
        <v>110</v>
      </c>
      <c r="V42" s="51">
        <f t="shared" si="33"/>
        <v>125</v>
      </c>
      <c r="W42" s="51">
        <f t="shared" si="34"/>
        <v>65</v>
      </c>
      <c r="X42" s="51">
        <f t="shared" si="35"/>
        <v>0</v>
      </c>
      <c r="Y42" s="51">
        <f t="shared" si="36"/>
        <v>0</v>
      </c>
      <c r="Z42" s="51">
        <f t="shared" si="37"/>
        <v>0</v>
      </c>
      <c r="AA42" s="51">
        <f t="shared" si="38"/>
        <v>6</v>
      </c>
      <c r="AB42" s="51">
        <f t="shared" si="39"/>
        <v>110</v>
      </c>
      <c r="AC42" s="51">
        <v>110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40"/>
        <v>196</v>
      </c>
      <c r="AK42" s="51">
        <v>0</v>
      </c>
      <c r="AL42" s="51">
        <v>125</v>
      </c>
      <c r="AM42" s="51">
        <v>65</v>
      </c>
      <c r="AN42" s="51">
        <v>0</v>
      </c>
      <c r="AO42" s="51">
        <v>0</v>
      </c>
      <c r="AP42" s="51">
        <v>0</v>
      </c>
      <c r="AQ42" s="51">
        <v>6</v>
      </c>
      <c r="AR42" s="51">
        <f t="shared" si="41"/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f t="shared" si="4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4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44"/>
        <v>11</v>
      </c>
      <c r="BQ42" s="51">
        <v>11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196</v>
      </c>
      <c r="B43" s="49" t="s">
        <v>127</v>
      </c>
      <c r="C43" s="50" t="s">
        <v>128</v>
      </c>
      <c r="D43" s="51">
        <f t="shared" si="0"/>
        <v>119</v>
      </c>
      <c r="E43" s="51">
        <f t="shared" si="23"/>
        <v>12</v>
      </c>
      <c r="F43" s="51">
        <f t="shared" si="24"/>
        <v>53</v>
      </c>
      <c r="G43" s="51">
        <f t="shared" si="25"/>
        <v>27</v>
      </c>
      <c r="H43" s="51">
        <f t="shared" si="26"/>
        <v>0</v>
      </c>
      <c r="I43" s="51">
        <f t="shared" si="27"/>
        <v>0</v>
      </c>
      <c r="J43" s="51">
        <f t="shared" si="28"/>
        <v>0</v>
      </c>
      <c r="K43" s="51">
        <f t="shared" si="29"/>
        <v>27</v>
      </c>
      <c r="L43" s="51">
        <f t="shared" si="30"/>
        <v>24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24</v>
      </c>
      <c r="T43" s="51">
        <f t="shared" si="31"/>
        <v>95</v>
      </c>
      <c r="U43" s="51">
        <f t="shared" si="32"/>
        <v>12</v>
      </c>
      <c r="V43" s="51">
        <f t="shared" si="33"/>
        <v>53</v>
      </c>
      <c r="W43" s="51">
        <f t="shared" si="34"/>
        <v>27</v>
      </c>
      <c r="X43" s="51">
        <f t="shared" si="35"/>
        <v>0</v>
      </c>
      <c r="Y43" s="51">
        <f t="shared" si="36"/>
        <v>0</v>
      </c>
      <c r="Z43" s="51">
        <f t="shared" si="37"/>
        <v>0</v>
      </c>
      <c r="AA43" s="51">
        <f t="shared" si="38"/>
        <v>3</v>
      </c>
      <c r="AB43" s="51">
        <f t="shared" si="39"/>
        <v>12</v>
      </c>
      <c r="AC43" s="51">
        <v>12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83</v>
      </c>
      <c r="AK43" s="51">
        <v>0</v>
      </c>
      <c r="AL43" s="51">
        <v>53</v>
      </c>
      <c r="AM43" s="51">
        <v>27</v>
      </c>
      <c r="AN43" s="51">
        <v>0</v>
      </c>
      <c r="AO43" s="51">
        <v>0</v>
      </c>
      <c r="AP43" s="51">
        <v>0</v>
      </c>
      <c r="AQ43" s="51">
        <v>3</v>
      </c>
      <c r="AR43" s="51">
        <f t="shared" si="41"/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44"/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196</v>
      </c>
      <c r="B44" s="49" t="s">
        <v>129</v>
      </c>
      <c r="C44" s="50" t="s">
        <v>187</v>
      </c>
      <c r="D44" s="51">
        <f t="shared" si="0"/>
        <v>526</v>
      </c>
      <c r="E44" s="51">
        <f t="shared" si="23"/>
        <v>306</v>
      </c>
      <c r="F44" s="51">
        <f t="shared" si="24"/>
        <v>133</v>
      </c>
      <c r="G44" s="51">
        <f t="shared" si="25"/>
        <v>70</v>
      </c>
      <c r="H44" s="51">
        <f t="shared" si="26"/>
        <v>0</v>
      </c>
      <c r="I44" s="51">
        <f t="shared" si="27"/>
        <v>1</v>
      </c>
      <c r="J44" s="51">
        <f t="shared" si="28"/>
        <v>1</v>
      </c>
      <c r="K44" s="51">
        <f t="shared" si="29"/>
        <v>15</v>
      </c>
      <c r="L44" s="51">
        <f t="shared" si="30"/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31"/>
        <v>325</v>
      </c>
      <c r="U44" s="51">
        <f t="shared" si="32"/>
        <v>112</v>
      </c>
      <c r="V44" s="51">
        <f t="shared" si="33"/>
        <v>133</v>
      </c>
      <c r="W44" s="51">
        <f t="shared" si="34"/>
        <v>70</v>
      </c>
      <c r="X44" s="51">
        <f t="shared" si="35"/>
        <v>0</v>
      </c>
      <c r="Y44" s="51">
        <f t="shared" si="36"/>
        <v>1</v>
      </c>
      <c r="Z44" s="51">
        <f t="shared" si="37"/>
        <v>1</v>
      </c>
      <c r="AA44" s="51">
        <f t="shared" si="38"/>
        <v>8</v>
      </c>
      <c r="AB44" s="51">
        <f t="shared" si="39"/>
        <v>113</v>
      </c>
      <c r="AC44" s="51">
        <v>112</v>
      </c>
      <c r="AD44" s="51">
        <v>0</v>
      </c>
      <c r="AE44" s="51">
        <v>0</v>
      </c>
      <c r="AF44" s="51">
        <v>0</v>
      </c>
      <c r="AG44" s="51">
        <v>0</v>
      </c>
      <c r="AH44" s="51">
        <v>1</v>
      </c>
      <c r="AI44" s="51">
        <v>0</v>
      </c>
      <c r="AJ44" s="51">
        <f t="shared" si="40"/>
        <v>212</v>
      </c>
      <c r="AK44" s="51">
        <v>0</v>
      </c>
      <c r="AL44" s="51">
        <v>133</v>
      </c>
      <c r="AM44" s="51">
        <v>70</v>
      </c>
      <c r="AN44" s="51">
        <v>0</v>
      </c>
      <c r="AO44" s="51">
        <v>1</v>
      </c>
      <c r="AP44" s="51">
        <v>0</v>
      </c>
      <c r="AQ44" s="51">
        <v>8</v>
      </c>
      <c r="AR44" s="51">
        <f t="shared" si="41"/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f t="shared" si="4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4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44"/>
        <v>201</v>
      </c>
      <c r="BQ44" s="51">
        <v>194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7</v>
      </c>
    </row>
    <row r="45" spans="1:75" ht="13.5">
      <c r="A45" s="26" t="s">
        <v>196</v>
      </c>
      <c r="B45" s="49" t="s">
        <v>130</v>
      </c>
      <c r="C45" s="50" t="s">
        <v>194</v>
      </c>
      <c r="D45" s="51">
        <f t="shared" si="0"/>
        <v>127</v>
      </c>
      <c r="E45" s="51">
        <f t="shared" si="23"/>
        <v>27</v>
      </c>
      <c r="F45" s="51">
        <f t="shared" si="24"/>
        <v>63</v>
      </c>
      <c r="G45" s="51">
        <f t="shared" si="25"/>
        <v>32</v>
      </c>
      <c r="H45" s="51">
        <f t="shared" si="26"/>
        <v>0</v>
      </c>
      <c r="I45" s="51">
        <f t="shared" si="27"/>
        <v>0</v>
      </c>
      <c r="J45" s="51">
        <f t="shared" si="28"/>
        <v>0</v>
      </c>
      <c r="K45" s="51">
        <f t="shared" si="29"/>
        <v>5</v>
      </c>
      <c r="L45" s="51">
        <f t="shared" si="30"/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f t="shared" si="31"/>
        <v>127</v>
      </c>
      <c r="U45" s="51">
        <f t="shared" si="32"/>
        <v>27</v>
      </c>
      <c r="V45" s="51">
        <f t="shared" si="33"/>
        <v>63</v>
      </c>
      <c r="W45" s="51">
        <f t="shared" si="34"/>
        <v>32</v>
      </c>
      <c r="X45" s="51">
        <f t="shared" si="35"/>
        <v>0</v>
      </c>
      <c r="Y45" s="51">
        <f t="shared" si="36"/>
        <v>0</v>
      </c>
      <c r="Z45" s="51">
        <f t="shared" si="37"/>
        <v>0</v>
      </c>
      <c r="AA45" s="51">
        <f t="shared" si="38"/>
        <v>5</v>
      </c>
      <c r="AB45" s="51">
        <f t="shared" si="39"/>
        <v>27</v>
      </c>
      <c r="AC45" s="51">
        <v>27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100</v>
      </c>
      <c r="AK45" s="51">
        <v>0</v>
      </c>
      <c r="AL45" s="51">
        <v>63</v>
      </c>
      <c r="AM45" s="51">
        <v>32</v>
      </c>
      <c r="AN45" s="51">
        <v>0</v>
      </c>
      <c r="AO45" s="51">
        <v>0</v>
      </c>
      <c r="AP45" s="51">
        <v>0</v>
      </c>
      <c r="AQ45" s="51">
        <v>5</v>
      </c>
      <c r="AR45" s="51">
        <f t="shared" si="41"/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196</v>
      </c>
      <c r="B46" s="49" t="s">
        <v>131</v>
      </c>
      <c r="C46" s="50" t="s">
        <v>132</v>
      </c>
      <c r="D46" s="51">
        <f t="shared" si="0"/>
        <v>83</v>
      </c>
      <c r="E46" s="51">
        <f t="shared" si="23"/>
        <v>11</v>
      </c>
      <c r="F46" s="51">
        <f t="shared" si="24"/>
        <v>41</v>
      </c>
      <c r="G46" s="51">
        <f t="shared" si="25"/>
        <v>22</v>
      </c>
      <c r="H46" s="51">
        <f t="shared" si="26"/>
        <v>0</v>
      </c>
      <c r="I46" s="51">
        <f t="shared" si="27"/>
        <v>0</v>
      </c>
      <c r="J46" s="51">
        <f t="shared" si="28"/>
        <v>0</v>
      </c>
      <c r="K46" s="51">
        <f t="shared" si="29"/>
        <v>9</v>
      </c>
      <c r="L46" s="51">
        <f t="shared" si="30"/>
        <v>8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8</v>
      </c>
      <c r="T46" s="51">
        <f t="shared" si="31"/>
        <v>75</v>
      </c>
      <c r="U46" s="51">
        <f t="shared" si="32"/>
        <v>11</v>
      </c>
      <c r="V46" s="51">
        <f t="shared" si="33"/>
        <v>41</v>
      </c>
      <c r="W46" s="51">
        <f t="shared" si="34"/>
        <v>22</v>
      </c>
      <c r="X46" s="51">
        <f t="shared" si="35"/>
        <v>0</v>
      </c>
      <c r="Y46" s="51">
        <f t="shared" si="36"/>
        <v>0</v>
      </c>
      <c r="Z46" s="51">
        <f t="shared" si="37"/>
        <v>0</v>
      </c>
      <c r="AA46" s="51">
        <f t="shared" si="38"/>
        <v>1</v>
      </c>
      <c r="AB46" s="51">
        <f t="shared" si="39"/>
        <v>11</v>
      </c>
      <c r="AC46" s="51">
        <v>11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64</v>
      </c>
      <c r="AK46" s="51">
        <v>0</v>
      </c>
      <c r="AL46" s="51">
        <v>41</v>
      </c>
      <c r="AM46" s="51">
        <v>22</v>
      </c>
      <c r="AN46" s="51">
        <v>0</v>
      </c>
      <c r="AO46" s="51">
        <v>0</v>
      </c>
      <c r="AP46" s="51">
        <v>0</v>
      </c>
      <c r="AQ46" s="51">
        <v>1</v>
      </c>
      <c r="AR46" s="51">
        <f t="shared" si="41"/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196</v>
      </c>
      <c r="B47" s="49" t="s">
        <v>133</v>
      </c>
      <c r="C47" s="50" t="s">
        <v>134</v>
      </c>
      <c r="D47" s="51">
        <f t="shared" si="0"/>
        <v>103</v>
      </c>
      <c r="E47" s="51">
        <f t="shared" si="23"/>
        <v>15</v>
      </c>
      <c r="F47" s="51">
        <f t="shared" si="24"/>
        <v>54</v>
      </c>
      <c r="G47" s="51">
        <f t="shared" si="25"/>
        <v>28</v>
      </c>
      <c r="H47" s="51">
        <f t="shared" si="26"/>
        <v>0</v>
      </c>
      <c r="I47" s="51">
        <f t="shared" si="27"/>
        <v>0</v>
      </c>
      <c r="J47" s="51">
        <f t="shared" si="28"/>
        <v>0</v>
      </c>
      <c r="K47" s="51">
        <f t="shared" si="29"/>
        <v>6</v>
      </c>
      <c r="L47" s="51">
        <f t="shared" si="30"/>
        <v>3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3</v>
      </c>
      <c r="T47" s="51">
        <f t="shared" si="31"/>
        <v>100</v>
      </c>
      <c r="U47" s="51">
        <f t="shared" si="32"/>
        <v>15</v>
      </c>
      <c r="V47" s="51">
        <f t="shared" si="33"/>
        <v>54</v>
      </c>
      <c r="W47" s="51">
        <f t="shared" si="34"/>
        <v>28</v>
      </c>
      <c r="X47" s="51">
        <f t="shared" si="35"/>
        <v>0</v>
      </c>
      <c r="Y47" s="51">
        <f t="shared" si="36"/>
        <v>0</v>
      </c>
      <c r="Z47" s="51">
        <f t="shared" si="37"/>
        <v>0</v>
      </c>
      <c r="AA47" s="51">
        <f t="shared" si="38"/>
        <v>3</v>
      </c>
      <c r="AB47" s="51">
        <f t="shared" si="39"/>
        <v>15</v>
      </c>
      <c r="AC47" s="51">
        <v>15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40"/>
        <v>85</v>
      </c>
      <c r="AK47" s="51">
        <v>0</v>
      </c>
      <c r="AL47" s="51">
        <v>54</v>
      </c>
      <c r="AM47" s="51">
        <v>28</v>
      </c>
      <c r="AN47" s="51">
        <v>0</v>
      </c>
      <c r="AO47" s="51">
        <v>0</v>
      </c>
      <c r="AP47" s="51">
        <v>0</v>
      </c>
      <c r="AQ47" s="51">
        <v>3</v>
      </c>
      <c r="AR47" s="51">
        <f t="shared" si="41"/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44"/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196</v>
      </c>
      <c r="B48" s="49" t="s">
        <v>135</v>
      </c>
      <c r="C48" s="50" t="s">
        <v>136</v>
      </c>
      <c r="D48" s="51">
        <f t="shared" si="0"/>
        <v>259</v>
      </c>
      <c r="E48" s="51">
        <f t="shared" si="23"/>
        <v>151</v>
      </c>
      <c r="F48" s="51">
        <f t="shared" si="24"/>
        <v>83</v>
      </c>
      <c r="G48" s="51">
        <f t="shared" si="25"/>
        <v>0</v>
      </c>
      <c r="H48" s="51">
        <f t="shared" si="26"/>
        <v>0</v>
      </c>
      <c r="I48" s="51">
        <f t="shared" si="27"/>
        <v>0</v>
      </c>
      <c r="J48" s="51">
        <f t="shared" si="28"/>
        <v>0</v>
      </c>
      <c r="K48" s="51">
        <f t="shared" si="29"/>
        <v>25</v>
      </c>
      <c r="L48" s="51">
        <f t="shared" si="30"/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f t="shared" si="31"/>
        <v>231</v>
      </c>
      <c r="U48" s="51">
        <f t="shared" si="32"/>
        <v>151</v>
      </c>
      <c r="V48" s="51">
        <f t="shared" si="33"/>
        <v>55</v>
      </c>
      <c r="W48" s="51">
        <f t="shared" si="34"/>
        <v>0</v>
      </c>
      <c r="X48" s="51">
        <f t="shared" si="35"/>
        <v>0</v>
      </c>
      <c r="Y48" s="51">
        <f t="shared" si="36"/>
        <v>0</v>
      </c>
      <c r="Z48" s="51">
        <f t="shared" si="37"/>
        <v>0</v>
      </c>
      <c r="AA48" s="51">
        <f t="shared" si="38"/>
        <v>25</v>
      </c>
      <c r="AB48" s="51">
        <f t="shared" si="3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40"/>
        <v>25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25</v>
      </c>
      <c r="AR48" s="51">
        <f t="shared" si="41"/>
        <v>206</v>
      </c>
      <c r="AS48" s="51">
        <v>151</v>
      </c>
      <c r="AT48" s="51">
        <v>55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44"/>
        <v>28</v>
      </c>
      <c r="BQ48" s="51">
        <v>0</v>
      </c>
      <c r="BR48" s="51">
        <v>28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196</v>
      </c>
      <c r="B49" s="49" t="s">
        <v>137</v>
      </c>
      <c r="C49" s="50" t="s">
        <v>138</v>
      </c>
      <c r="D49" s="51">
        <f t="shared" si="0"/>
        <v>223</v>
      </c>
      <c r="E49" s="51">
        <f t="shared" si="23"/>
        <v>140</v>
      </c>
      <c r="F49" s="51">
        <f t="shared" si="24"/>
        <v>35</v>
      </c>
      <c r="G49" s="51">
        <f t="shared" si="25"/>
        <v>19</v>
      </c>
      <c r="H49" s="51">
        <f t="shared" si="26"/>
        <v>0</v>
      </c>
      <c r="I49" s="51">
        <f t="shared" si="27"/>
        <v>20</v>
      </c>
      <c r="J49" s="51">
        <f t="shared" si="28"/>
        <v>9</v>
      </c>
      <c r="K49" s="51">
        <f t="shared" si="29"/>
        <v>0</v>
      </c>
      <c r="L49" s="51">
        <f t="shared" si="30"/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f t="shared" si="31"/>
        <v>223</v>
      </c>
      <c r="U49" s="51">
        <f t="shared" si="32"/>
        <v>140</v>
      </c>
      <c r="V49" s="51">
        <f t="shared" si="33"/>
        <v>35</v>
      </c>
      <c r="W49" s="51">
        <f t="shared" si="34"/>
        <v>19</v>
      </c>
      <c r="X49" s="51">
        <f t="shared" si="35"/>
        <v>0</v>
      </c>
      <c r="Y49" s="51">
        <f t="shared" si="36"/>
        <v>20</v>
      </c>
      <c r="Z49" s="51">
        <f t="shared" si="37"/>
        <v>9</v>
      </c>
      <c r="AA49" s="51">
        <f t="shared" si="38"/>
        <v>0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41"/>
        <v>223</v>
      </c>
      <c r="AS49" s="51">
        <v>140</v>
      </c>
      <c r="AT49" s="51">
        <v>35</v>
      </c>
      <c r="AU49" s="51">
        <v>19</v>
      </c>
      <c r="AV49" s="51">
        <v>0</v>
      </c>
      <c r="AW49" s="51">
        <v>20</v>
      </c>
      <c r="AX49" s="51">
        <v>9</v>
      </c>
      <c r="AY49" s="51">
        <v>0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44"/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196</v>
      </c>
      <c r="B50" s="49" t="s">
        <v>139</v>
      </c>
      <c r="C50" s="50" t="s">
        <v>140</v>
      </c>
      <c r="D50" s="51">
        <f t="shared" si="0"/>
        <v>1165</v>
      </c>
      <c r="E50" s="51">
        <f t="shared" si="23"/>
        <v>733</v>
      </c>
      <c r="F50" s="51">
        <f t="shared" si="24"/>
        <v>344</v>
      </c>
      <c r="G50" s="51">
        <f t="shared" si="25"/>
        <v>71</v>
      </c>
      <c r="H50" s="51">
        <f t="shared" si="26"/>
        <v>7</v>
      </c>
      <c r="I50" s="51">
        <f t="shared" si="27"/>
        <v>0</v>
      </c>
      <c r="J50" s="51">
        <f t="shared" si="28"/>
        <v>10</v>
      </c>
      <c r="K50" s="51">
        <f t="shared" si="29"/>
        <v>0</v>
      </c>
      <c r="L50" s="51">
        <f t="shared" si="30"/>
        <v>334</v>
      </c>
      <c r="M50" s="51">
        <v>300</v>
      </c>
      <c r="N50" s="51">
        <v>27</v>
      </c>
      <c r="O50" s="51">
        <v>0</v>
      </c>
      <c r="P50" s="51">
        <v>7</v>
      </c>
      <c r="Q50" s="51">
        <v>0</v>
      </c>
      <c r="R50" s="51">
        <v>0</v>
      </c>
      <c r="S50" s="51">
        <v>0</v>
      </c>
      <c r="T50" s="51">
        <f t="shared" si="31"/>
        <v>377</v>
      </c>
      <c r="U50" s="51">
        <f t="shared" si="32"/>
        <v>0</v>
      </c>
      <c r="V50" s="51">
        <f t="shared" si="33"/>
        <v>309</v>
      </c>
      <c r="W50" s="51">
        <f t="shared" si="34"/>
        <v>68</v>
      </c>
      <c r="X50" s="51">
        <f t="shared" si="35"/>
        <v>0</v>
      </c>
      <c r="Y50" s="51">
        <f t="shared" si="36"/>
        <v>0</v>
      </c>
      <c r="Z50" s="51">
        <f t="shared" si="37"/>
        <v>0</v>
      </c>
      <c r="AA50" s="51">
        <f t="shared" si="38"/>
        <v>0</v>
      </c>
      <c r="AB50" s="51">
        <f t="shared" si="3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40"/>
        <v>377</v>
      </c>
      <c r="AK50" s="51">
        <v>0</v>
      </c>
      <c r="AL50" s="51">
        <v>309</v>
      </c>
      <c r="AM50" s="51">
        <v>68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41"/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454</v>
      </c>
      <c r="BQ50" s="51">
        <v>433</v>
      </c>
      <c r="BR50" s="51">
        <v>8</v>
      </c>
      <c r="BS50" s="51">
        <v>3</v>
      </c>
      <c r="BT50" s="51">
        <v>0</v>
      </c>
      <c r="BU50" s="51">
        <v>0</v>
      </c>
      <c r="BV50" s="51">
        <v>10</v>
      </c>
      <c r="BW50" s="51">
        <v>0</v>
      </c>
    </row>
    <row r="51" spans="1:75" ht="13.5">
      <c r="A51" s="26" t="s">
        <v>196</v>
      </c>
      <c r="B51" s="49" t="s">
        <v>141</v>
      </c>
      <c r="C51" s="50" t="s">
        <v>142</v>
      </c>
      <c r="D51" s="51">
        <f t="shared" si="0"/>
        <v>50</v>
      </c>
      <c r="E51" s="51">
        <f t="shared" si="23"/>
        <v>45</v>
      </c>
      <c r="F51" s="51">
        <f t="shared" si="24"/>
        <v>3</v>
      </c>
      <c r="G51" s="51">
        <f t="shared" si="25"/>
        <v>1</v>
      </c>
      <c r="H51" s="51">
        <f t="shared" si="26"/>
        <v>0</v>
      </c>
      <c r="I51" s="51">
        <f t="shared" si="27"/>
        <v>0</v>
      </c>
      <c r="J51" s="51">
        <f t="shared" si="28"/>
        <v>0</v>
      </c>
      <c r="K51" s="51">
        <f t="shared" si="29"/>
        <v>1</v>
      </c>
      <c r="L51" s="51">
        <f t="shared" si="30"/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f t="shared" si="31"/>
        <v>0</v>
      </c>
      <c r="U51" s="51">
        <f t="shared" si="32"/>
        <v>0</v>
      </c>
      <c r="V51" s="51">
        <f t="shared" si="33"/>
        <v>0</v>
      </c>
      <c r="W51" s="51">
        <f t="shared" si="34"/>
        <v>0</v>
      </c>
      <c r="X51" s="51">
        <f t="shared" si="35"/>
        <v>0</v>
      </c>
      <c r="Y51" s="51">
        <f t="shared" si="36"/>
        <v>0</v>
      </c>
      <c r="Z51" s="51">
        <f t="shared" si="37"/>
        <v>0</v>
      </c>
      <c r="AA51" s="51">
        <f t="shared" si="38"/>
        <v>0</v>
      </c>
      <c r="AB51" s="51">
        <f t="shared" si="3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40"/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41"/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f t="shared" si="4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4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44"/>
        <v>50</v>
      </c>
      <c r="BQ51" s="51">
        <v>45</v>
      </c>
      <c r="BR51" s="51">
        <v>3</v>
      </c>
      <c r="BS51" s="51">
        <v>1</v>
      </c>
      <c r="BT51" s="51">
        <v>0</v>
      </c>
      <c r="BU51" s="51">
        <v>0</v>
      </c>
      <c r="BV51" s="51">
        <v>0</v>
      </c>
      <c r="BW51" s="51">
        <v>1</v>
      </c>
    </row>
    <row r="52" spans="1:75" ht="13.5">
      <c r="A52" s="26" t="s">
        <v>196</v>
      </c>
      <c r="B52" s="49" t="s">
        <v>143</v>
      </c>
      <c r="C52" s="50" t="s">
        <v>144</v>
      </c>
      <c r="D52" s="51">
        <f t="shared" si="0"/>
        <v>184</v>
      </c>
      <c r="E52" s="51">
        <f t="shared" si="23"/>
        <v>108</v>
      </c>
      <c r="F52" s="51">
        <f t="shared" si="24"/>
        <v>0</v>
      </c>
      <c r="G52" s="51">
        <f t="shared" si="25"/>
        <v>0</v>
      </c>
      <c r="H52" s="51">
        <f t="shared" si="26"/>
        <v>0</v>
      </c>
      <c r="I52" s="51">
        <f t="shared" si="27"/>
        <v>0</v>
      </c>
      <c r="J52" s="51">
        <f t="shared" si="28"/>
        <v>0</v>
      </c>
      <c r="K52" s="51">
        <f t="shared" si="29"/>
        <v>76</v>
      </c>
      <c r="L52" s="51">
        <f t="shared" si="30"/>
        <v>74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74</v>
      </c>
      <c r="T52" s="51">
        <f t="shared" si="31"/>
        <v>0</v>
      </c>
      <c r="U52" s="51">
        <f t="shared" si="32"/>
        <v>0</v>
      </c>
      <c r="V52" s="51">
        <f t="shared" si="33"/>
        <v>0</v>
      </c>
      <c r="W52" s="51">
        <f t="shared" si="34"/>
        <v>0</v>
      </c>
      <c r="X52" s="51">
        <f t="shared" si="35"/>
        <v>0</v>
      </c>
      <c r="Y52" s="51">
        <f t="shared" si="36"/>
        <v>0</v>
      </c>
      <c r="Z52" s="51">
        <f t="shared" si="37"/>
        <v>0</v>
      </c>
      <c r="AA52" s="51">
        <f t="shared" si="38"/>
        <v>0</v>
      </c>
      <c r="AB52" s="51">
        <f t="shared" si="3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40"/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41"/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f t="shared" si="4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4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44"/>
        <v>110</v>
      </c>
      <c r="BQ52" s="51">
        <v>108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2</v>
      </c>
    </row>
    <row r="53" spans="1:75" ht="13.5">
      <c r="A53" s="26" t="s">
        <v>196</v>
      </c>
      <c r="B53" s="49" t="s">
        <v>145</v>
      </c>
      <c r="C53" s="50" t="s">
        <v>29</v>
      </c>
      <c r="D53" s="51">
        <f t="shared" si="0"/>
        <v>236</v>
      </c>
      <c r="E53" s="51">
        <f t="shared" si="23"/>
        <v>115</v>
      </c>
      <c r="F53" s="51">
        <f t="shared" si="24"/>
        <v>78</v>
      </c>
      <c r="G53" s="51">
        <f t="shared" si="25"/>
        <v>29</v>
      </c>
      <c r="H53" s="51">
        <f t="shared" si="26"/>
        <v>0</v>
      </c>
      <c r="I53" s="51">
        <f t="shared" si="27"/>
        <v>0</v>
      </c>
      <c r="J53" s="51">
        <f t="shared" si="28"/>
        <v>0</v>
      </c>
      <c r="K53" s="51">
        <f t="shared" si="29"/>
        <v>14</v>
      </c>
      <c r="L53" s="51">
        <f t="shared" si="30"/>
        <v>4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4</v>
      </c>
      <c r="T53" s="51">
        <f t="shared" si="31"/>
        <v>95</v>
      </c>
      <c r="U53" s="51">
        <f t="shared" si="32"/>
        <v>0</v>
      </c>
      <c r="V53" s="51">
        <f t="shared" si="33"/>
        <v>78</v>
      </c>
      <c r="W53" s="51">
        <f t="shared" si="34"/>
        <v>17</v>
      </c>
      <c r="X53" s="51">
        <f t="shared" si="35"/>
        <v>0</v>
      </c>
      <c r="Y53" s="51">
        <f t="shared" si="36"/>
        <v>0</v>
      </c>
      <c r="Z53" s="51">
        <f t="shared" si="37"/>
        <v>0</v>
      </c>
      <c r="AA53" s="51">
        <f t="shared" si="38"/>
        <v>0</v>
      </c>
      <c r="AB53" s="51">
        <f t="shared" si="3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40"/>
        <v>95</v>
      </c>
      <c r="AK53" s="51">
        <v>0</v>
      </c>
      <c r="AL53" s="51">
        <v>78</v>
      </c>
      <c r="AM53" s="51">
        <v>17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137</v>
      </c>
      <c r="BQ53" s="51">
        <v>115</v>
      </c>
      <c r="BR53" s="51">
        <v>0</v>
      </c>
      <c r="BS53" s="51">
        <v>12</v>
      </c>
      <c r="BT53" s="51">
        <v>0</v>
      </c>
      <c r="BU53" s="51">
        <v>0</v>
      </c>
      <c r="BV53" s="51">
        <v>0</v>
      </c>
      <c r="BW53" s="51">
        <v>10</v>
      </c>
    </row>
    <row r="54" spans="1:75" ht="13.5">
      <c r="A54" s="26" t="s">
        <v>196</v>
      </c>
      <c r="B54" s="49" t="s">
        <v>146</v>
      </c>
      <c r="C54" s="50" t="s">
        <v>210</v>
      </c>
      <c r="D54" s="51">
        <f t="shared" si="0"/>
        <v>88</v>
      </c>
      <c r="E54" s="51">
        <f t="shared" si="23"/>
        <v>0</v>
      </c>
      <c r="F54" s="51">
        <f t="shared" si="24"/>
        <v>66</v>
      </c>
      <c r="G54" s="51">
        <f t="shared" si="25"/>
        <v>16</v>
      </c>
      <c r="H54" s="51">
        <f t="shared" si="26"/>
        <v>0</v>
      </c>
      <c r="I54" s="51">
        <f t="shared" si="27"/>
        <v>6</v>
      </c>
      <c r="J54" s="51">
        <f t="shared" si="28"/>
        <v>0</v>
      </c>
      <c r="K54" s="51">
        <f t="shared" si="29"/>
        <v>0</v>
      </c>
      <c r="L54" s="51">
        <f t="shared" si="30"/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f t="shared" si="31"/>
        <v>88</v>
      </c>
      <c r="U54" s="51">
        <f t="shared" si="32"/>
        <v>0</v>
      </c>
      <c r="V54" s="51">
        <f t="shared" si="33"/>
        <v>66</v>
      </c>
      <c r="W54" s="51">
        <f t="shared" si="34"/>
        <v>16</v>
      </c>
      <c r="X54" s="51">
        <f t="shared" si="35"/>
        <v>0</v>
      </c>
      <c r="Y54" s="51">
        <f t="shared" si="36"/>
        <v>6</v>
      </c>
      <c r="Z54" s="51">
        <f t="shared" si="37"/>
        <v>0</v>
      </c>
      <c r="AA54" s="51">
        <f t="shared" si="38"/>
        <v>0</v>
      </c>
      <c r="AB54" s="51">
        <f t="shared" si="3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40"/>
        <v>88</v>
      </c>
      <c r="AK54" s="51">
        <v>0</v>
      </c>
      <c r="AL54" s="51">
        <v>66</v>
      </c>
      <c r="AM54" s="51">
        <v>16</v>
      </c>
      <c r="AN54" s="51">
        <v>0</v>
      </c>
      <c r="AO54" s="51">
        <v>6</v>
      </c>
      <c r="AP54" s="51">
        <v>0</v>
      </c>
      <c r="AQ54" s="51">
        <v>0</v>
      </c>
      <c r="AR54" s="51">
        <f t="shared" si="41"/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f t="shared" si="4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4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44"/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196</v>
      </c>
      <c r="B55" s="49" t="s">
        <v>147</v>
      </c>
      <c r="C55" s="50" t="s">
        <v>148</v>
      </c>
      <c r="D55" s="51">
        <f t="shared" si="0"/>
        <v>461</v>
      </c>
      <c r="E55" s="51">
        <f t="shared" si="23"/>
        <v>159</v>
      </c>
      <c r="F55" s="51">
        <f t="shared" si="24"/>
        <v>162</v>
      </c>
      <c r="G55" s="51">
        <f t="shared" si="25"/>
        <v>137</v>
      </c>
      <c r="H55" s="51">
        <f t="shared" si="26"/>
        <v>2</v>
      </c>
      <c r="I55" s="51">
        <f t="shared" si="27"/>
        <v>0</v>
      </c>
      <c r="J55" s="51">
        <f t="shared" si="28"/>
        <v>0</v>
      </c>
      <c r="K55" s="51">
        <f t="shared" si="29"/>
        <v>1</v>
      </c>
      <c r="L55" s="51">
        <f t="shared" si="30"/>
        <v>135</v>
      </c>
      <c r="M55" s="51">
        <v>135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f t="shared" si="31"/>
        <v>326</v>
      </c>
      <c r="U55" s="51">
        <f t="shared" si="32"/>
        <v>24</v>
      </c>
      <c r="V55" s="51">
        <f t="shared" si="33"/>
        <v>162</v>
      </c>
      <c r="W55" s="51">
        <f t="shared" si="34"/>
        <v>137</v>
      </c>
      <c r="X55" s="51">
        <f t="shared" si="35"/>
        <v>2</v>
      </c>
      <c r="Y55" s="51">
        <f t="shared" si="36"/>
        <v>0</v>
      </c>
      <c r="Z55" s="51">
        <f t="shared" si="37"/>
        <v>0</v>
      </c>
      <c r="AA55" s="51">
        <f t="shared" si="38"/>
        <v>1</v>
      </c>
      <c r="AB55" s="51">
        <f t="shared" si="3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40"/>
        <v>28</v>
      </c>
      <c r="AK55" s="51">
        <v>0</v>
      </c>
      <c r="AL55" s="51">
        <v>28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41"/>
        <v>298</v>
      </c>
      <c r="AS55" s="51">
        <v>24</v>
      </c>
      <c r="AT55" s="51">
        <v>134</v>
      </c>
      <c r="AU55" s="51">
        <v>137</v>
      </c>
      <c r="AV55" s="51">
        <v>2</v>
      </c>
      <c r="AW55" s="51">
        <v>0</v>
      </c>
      <c r="AX55" s="51">
        <v>0</v>
      </c>
      <c r="AY55" s="51">
        <v>1</v>
      </c>
      <c r="AZ55" s="51">
        <f t="shared" si="4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4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44"/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196</v>
      </c>
      <c r="B56" s="49" t="s">
        <v>149</v>
      </c>
      <c r="C56" s="50" t="s">
        <v>150</v>
      </c>
      <c r="D56" s="51">
        <f t="shared" si="0"/>
        <v>659</v>
      </c>
      <c r="E56" s="51">
        <f t="shared" si="23"/>
        <v>579</v>
      </c>
      <c r="F56" s="51">
        <f t="shared" si="24"/>
        <v>7</v>
      </c>
      <c r="G56" s="51">
        <f t="shared" si="25"/>
        <v>19</v>
      </c>
      <c r="H56" s="51">
        <f t="shared" si="26"/>
        <v>0</v>
      </c>
      <c r="I56" s="51">
        <f t="shared" si="27"/>
        <v>0</v>
      </c>
      <c r="J56" s="51">
        <f t="shared" si="28"/>
        <v>29</v>
      </c>
      <c r="K56" s="51">
        <f t="shared" si="29"/>
        <v>25</v>
      </c>
      <c r="L56" s="51">
        <f t="shared" si="30"/>
        <v>318</v>
      </c>
      <c r="M56" s="51">
        <v>293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25</v>
      </c>
      <c r="T56" s="51">
        <f t="shared" si="31"/>
        <v>0</v>
      </c>
      <c r="U56" s="51">
        <f t="shared" si="32"/>
        <v>0</v>
      </c>
      <c r="V56" s="51">
        <f t="shared" si="33"/>
        <v>0</v>
      </c>
      <c r="W56" s="51">
        <f t="shared" si="34"/>
        <v>0</v>
      </c>
      <c r="X56" s="51">
        <f t="shared" si="35"/>
        <v>0</v>
      </c>
      <c r="Y56" s="51">
        <f t="shared" si="36"/>
        <v>0</v>
      </c>
      <c r="Z56" s="51">
        <f t="shared" si="37"/>
        <v>0</v>
      </c>
      <c r="AA56" s="51">
        <f t="shared" si="38"/>
        <v>0</v>
      </c>
      <c r="AB56" s="51">
        <f t="shared" si="39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40"/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41"/>
        <v>0</v>
      </c>
      <c r="AS56" s="51">
        <v>0</v>
      </c>
      <c r="AT56" s="51">
        <v>0</v>
      </c>
      <c r="AU56" s="51">
        <v>0</v>
      </c>
      <c r="AV56" s="51">
        <v>0</v>
      </c>
      <c r="AW56" s="51">
        <v>0</v>
      </c>
      <c r="AX56" s="51">
        <v>0</v>
      </c>
      <c r="AY56" s="51">
        <v>0</v>
      </c>
      <c r="AZ56" s="51">
        <f t="shared" si="4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4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44"/>
        <v>341</v>
      </c>
      <c r="BQ56" s="51">
        <v>286</v>
      </c>
      <c r="BR56" s="51">
        <v>7</v>
      </c>
      <c r="BS56" s="51">
        <v>19</v>
      </c>
      <c r="BT56" s="51">
        <v>0</v>
      </c>
      <c r="BU56" s="51">
        <v>0</v>
      </c>
      <c r="BV56" s="51">
        <v>29</v>
      </c>
      <c r="BW56" s="51">
        <v>0</v>
      </c>
    </row>
    <row r="57" spans="1:75" ht="13.5">
      <c r="A57" s="26" t="s">
        <v>196</v>
      </c>
      <c r="B57" s="49" t="s">
        <v>151</v>
      </c>
      <c r="C57" s="50" t="s">
        <v>152</v>
      </c>
      <c r="D57" s="51">
        <f t="shared" si="0"/>
        <v>1072</v>
      </c>
      <c r="E57" s="51">
        <f t="shared" si="23"/>
        <v>535</v>
      </c>
      <c r="F57" s="51">
        <f t="shared" si="24"/>
        <v>154</v>
      </c>
      <c r="G57" s="51">
        <f t="shared" si="25"/>
        <v>233</v>
      </c>
      <c r="H57" s="51">
        <f t="shared" si="26"/>
        <v>0</v>
      </c>
      <c r="I57" s="51">
        <f t="shared" si="27"/>
        <v>0</v>
      </c>
      <c r="J57" s="51">
        <f t="shared" si="28"/>
        <v>0</v>
      </c>
      <c r="K57" s="51">
        <f t="shared" si="29"/>
        <v>150</v>
      </c>
      <c r="L57" s="51">
        <f t="shared" si="30"/>
        <v>419</v>
      </c>
      <c r="M57" s="51">
        <v>419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f t="shared" si="31"/>
        <v>524</v>
      </c>
      <c r="U57" s="51">
        <f t="shared" si="32"/>
        <v>0</v>
      </c>
      <c r="V57" s="51">
        <f t="shared" si="33"/>
        <v>151</v>
      </c>
      <c r="W57" s="51">
        <f t="shared" si="34"/>
        <v>226</v>
      </c>
      <c r="X57" s="51">
        <f t="shared" si="35"/>
        <v>0</v>
      </c>
      <c r="Y57" s="51">
        <f t="shared" si="36"/>
        <v>0</v>
      </c>
      <c r="Z57" s="51">
        <f t="shared" si="37"/>
        <v>0</v>
      </c>
      <c r="AA57" s="51">
        <f t="shared" si="38"/>
        <v>147</v>
      </c>
      <c r="AB57" s="51">
        <f t="shared" si="39"/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40"/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41"/>
        <v>524</v>
      </c>
      <c r="AS57" s="51">
        <v>0</v>
      </c>
      <c r="AT57" s="51">
        <v>151</v>
      </c>
      <c r="AU57" s="51">
        <v>226</v>
      </c>
      <c r="AV57" s="51">
        <v>0</v>
      </c>
      <c r="AW57" s="51">
        <v>0</v>
      </c>
      <c r="AX57" s="51">
        <v>0</v>
      </c>
      <c r="AY57" s="51">
        <v>147</v>
      </c>
      <c r="AZ57" s="51">
        <f t="shared" si="4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4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44"/>
        <v>129</v>
      </c>
      <c r="BQ57" s="51">
        <v>116</v>
      </c>
      <c r="BR57" s="51">
        <v>3</v>
      </c>
      <c r="BS57" s="51">
        <v>7</v>
      </c>
      <c r="BT57" s="51">
        <v>0</v>
      </c>
      <c r="BU57" s="51">
        <v>0</v>
      </c>
      <c r="BV57" s="51">
        <v>0</v>
      </c>
      <c r="BW57" s="51">
        <v>3</v>
      </c>
    </row>
    <row r="58" spans="1:75" ht="13.5">
      <c r="A58" s="26" t="s">
        <v>196</v>
      </c>
      <c r="B58" s="49" t="s">
        <v>153</v>
      </c>
      <c r="C58" s="50" t="s">
        <v>154</v>
      </c>
      <c r="D58" s="51">
        <f t="shared" si="0"/>
        <v>598</v>
      </c>
      <c r="E58" s="51">
        <f t="shared" si="23"/>
        <v>341</v>
      </c>
      <c r="F58" s="51">
        <f t="shared" si="24"/>
        <v>114</v>
      </c>
      <c r="G58" s="51">
        <f t="shared" si="25"/>
        <v>139</v>
      </c>
      <c r="H58" s="51">
        <f t="shared" si="26"/>
        <v>0</v>
      </c>
      <c r="I58" s="51">
        <f t="shared" si="27"/>
        <v>0</v>
      </c>
      <c r="J58" s="51">
        <f t="shared" si="28"/>
        <v>0</v>
      </c>
      <c r="K58" s="51">
        <f t="shared" si="29"/>
        <v>4</v>
      </c>
      <c r="L58" s="51">
        <f t="shared" si="30"/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f t="shared" si="31"/>
        <v>569</v>
      </c>
      <c r="U58" s="51">
        <f t="shared" si="32"/>
        <v>317</v>
      </c>
      <c r="V58" s="51">
        <f t="shared" si="33"/>
        <v>113</v>
      </c>
      <c r="W58" s="51">
        <f t="shared" si="34"/>
        <v>137</v>
      </c>
      <c r="X58" s="51">
        <f t="shared" si="35"/>
        <v>0</v>
      </c>
      <c r="Y58" s="51">
        <f t="shared" si="36"/>
        <v>0</v>
      </c>
      <c r="Z58" s="51">
        <f t="shared" si="37"/>
        <v>0</v>
      </c>
      <c r="AA58" s="51">
        <f t="shared" si="38"/>
        <v>2</v>
      </c>
      <c r="AB58" s="51">
        <f t="shared" si="39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40"/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41"/>
        <v>569</v>
      </c>
      <c r="AS58" s="51">
        <v>317</v>
      </c>
      <c r="AT58" s="51">
        <v>113</v>
      </c>
      <c r="AU58" s="51">
        <v>137</v>
      </c>
      <c r="AV58" s="51">
        <v>0</v>
      </c>
      <c r="AW58" s="51">
        <v>0</v>
      </c>
      <c r="AX58" s="51">
        <v>0</v>
      </c>
      <c r="AY58" s="51">
        <v>2</v>
      </c>
      <c r="AZ58" s="51">
        <f t="shared" si="4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4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44"/>
        <v>29</v>
      </c>
      <c r="BQ58" s="51">
        <v>24</v>
      </c>
      <c r="BR58" s="51">
        <v>1</v>
      </c>
      <c r="BS58" s="51">
        <v>2</v>
      </c>
      <c r="BT58" s="51">
        <v>0</v>
      </c>
      <c r="BU58" s="51">
        <v>0</v>
      </c>
      <c r="BV58" s="51">
        <v>0</v>
      </c>
      <c r="BW58" s="51">
        <v>2</v>
      </c>
    </row>
    <row r="59" spans="1:75" ht="13.5">
      <c r="A59" s="26" t="s">
        <v>196</v>
      </c>
      <c r="B59" s="49" t="s">
        <v>155</v>
      </c>
      <c r="C59" s="50" t="s">
        <v>156</v>
      </c>
      <c r="D59" s="51">
        <f t="shared" si="0"/>
        <v>58</v>
      </c>
      <c r="E59" s="51">
        <f t="shared" si="23"/>
        <v>0</v>
      </c>
      <c r="F59" s="51">
        <f t="shared" si="24"/>
        <v>58</v>
      </c>
      <c r="G59" s="51">
        <f t="shared" si="25"/>
        <v>0</v>
      </c>
      <c r="H59" s="51">
        <f t="shared" si="26"/>
        <v>0</v>
      </c>
      <c r="I59" s="51">
        <f t="shared" si="27"/>
        <v>0</v>
      </c>
      <c r="J59" s="51">
        <f t="shared" si="28"/>
        <v>0</v>
      </c>
      <c r="K59" s="51">
        <f t="shared" si="29"/>
        <v>0</v>
      </c>
      <c r="L59" s="51">
        <f t="shared" si="30"/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f t="shared" si="31"/>
        <v>58</v>
      </c>
      <c r="U59" s="51">
        <f t="shared" si="32"/>
        <v>0</v>
      </c>
      <c r="V59" s="51">
        <f t="shared" si="33"/>
        <v>58</v>
      </c>
      <c r="W59" s="51">
        <f t="shared" si="34"/>
        <v>0</v>
      </c>
      <c r="X59" s="51">
        <f t="shared" si="35"/>
        <v>0</v>
      </c>
      <c r="Y59" s="51">
        <f t="shared" si="36"/>
        <v>0</v>
      </c>
      <c r="Z59" s="51">
        <f t="shared" si="37"/>
        <v>0</v>
      </c>
      <c r="AA59" s="51">
        <f t="shared" si="38"/>
        <v>0</v>
      </c>
      <c r="AB59" s="51">
        <f t="shared" si="39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40"/>
        <v>37</v>
      </c>
      <c r="AK59" s="51">
        <v>0</v>
      </c>
      <c r="AL59" s="51">
        <v>37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41"/>
        <v>21</v>
      </c>
      <c r="AS59" s="51">
        <v>0</v>
      </c>
      <c r="AT59" s="51">
        <v>21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f t="shared" si="4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4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44"/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</row>
    <row r="60" spans="1:75" ht="13.5">
      <c r="A60" s="26" t="s">
        <v>196</v>
      </c>
      <c r="B60" s="49" t="s">
        <v>157</v>
      </c>
      <c r="C60" s="50" t="s">
        <v>158</v>
      </c>
      <c r="D60" s="51">
        <f t="shared" si="0"/>
        <v>92</v>
      </c>
      <c r="E60" s="51">
        <f t="shared" si="23"/>
        <v>0</v>
      </c>
      <c r="F60" s="51">
        <f t="shared" si="24"/>
        <v>90</v>
      </c>
      <c r="G60" s="51">
        <f t="shared" si="25"/>
        <v>0</v>
      </c>
      <c r="H60" s="51">
        <f t="shared" si="26"/>
        <v>0</v>
      </c>
      <c r="I60" s="51">
        <f t="shared" si="27"/>
        <v>0</v>
      </c>
      <c r="J60" s="51">
        <f t="shared" si="28"/>
        <v>0</v>
      </c>
      <c r="K60" s="51">
        <f t="shared" si="29"/>
        <v>2</v>
      </c>
      <c r="L60" s="51">
        <f t="shared" si="30"/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f t="shared" si="31"/>
        <v>92</v>
      </c>
      <c r="U60" s="51">
        <f t="shared" si="32"/>
        <v>0</v>
      </c>
      <c r="V60" s="51">
        <f t="shared" si="33"/>
        <v>90</v>
      </c>
      <c r="W60" s="51">
        <f t="shared" si="34"/>
        <v>0</v>
      </c>
      <c r="X60" s="51">
        <f t="shared" si="35"/>
        <v>0</v>
      </c>
      <c r="Y60" s="51">
        <f t="shared" si="36"/>
        <v>0</v>
      </c>
      <c r="Z60" s="51">
        <f t="shared" si="37"/>
        <v>0</v>
      </c>
      <c r="AA60" s="51">
        <f t="shared" si="38"/>
        <v>2</v>
      </c>
      <c r="AB60" s="51">
        <f t="shared" si="39"/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f t="shared" si="40"/>
        <v>59</v>
      </c>
      <c r="AK60" s="51">
        <v>0</v>
      </c>
      <c r="AL60" s="51">
        <v>57</v>
      </c>
      <c r="AM60" s="51">
        <v>0</v>
      </c>
      <c r="AN60" s="51">
        <v>0</v>
      </c>
      <c r="AO60" s="51">
        <v>0</v>
      </c>
      <c r="AP60" s="51">
        <v>0</v>
      </c>
      <c r="AQ60" s="51">
        <v>2</v>
      </c>
      <c r="AR60" s="51">
        <f t="shared" si="41"/>
        <v>33</v>
      </c>
      <c r="AS60" s="51">
        <v>0</v>
      </c>
      <c r="AT60" s="51">
        <v>33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f t="shared" si="42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43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44"/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</row>
    <row r="61" spans="1:75" ht="13.5">
      <c r="A61" s="26" t="s">
        <v>196</v>
      </c>
      <c r="B61" s="49" t="s">
        <v>159</v>
      </c>
      <c r="C61" s="50" t="s">
        <v>160</v>
      </c>
      <c r="D61" s="51">
        <f t="shared" si="0"/>
        <v>256</v>
      </c>
      <c r="E61" s="51">
        <f t="shared" si="23"/>
        <v>0</v>
      </c>
      <c r="F61" s="51">
        <f t="shared" si="24"/>
        <v>46</v>
      </c>
      <c r="G61" s="51">
        <f t="shared" si="25"/>
        <v>210</v>
      </c>
      <c r="H61" s="51">
        <f t="shared" si="26"/>
        <v>0</v>
      </c>
      <c r="I61" s="51">
        <f t="shared" si="27"/>
        <v>0</v>
      </c>
      <c r="J61" s="51">
        <f t="shared" si="28"/>
        <v>0</v>
      </c>
      <c r="K61" s="51">
        <f t="shared" si="29"/>
        <v>0</v>
      </c>
      <c r="L61" s="51">
        <f t="shared" si="30"/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f t="shared" si="31"/>
        <v>256</v>
      </c>
      <c r="U61" s="51">
        <f t="shared" si="32"/>
        <v>0</v>
      </c>
      <c r="V61" s="51">
        <f t="shared" si="33"/>
        <v>46</v>
      </c>
      <c r="W61" s="51">
        <f t="shared" si="34"/>
        <v>210</v>
      </c>
      <c r="X61" s="51">
        <f t="shared" si="35"/>
        <v>0</v>
      </c>
      <c r="Y61" s="51">
        <f t="shared" si="36"/>
        <v>0</v>
      </c>
      <c r="Z61" s="51">
        <f t="shared" si="37"/>
        <v>0</v>
      </c>
      <c r="AA61" s="51">
        <f t="shared" si="38"/>
        <v>0</v>
      </c>
      <c r="AB61" s="51">
        <f t="shared" si="39"/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f t="shared" si="40"/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41"/>
        <v>256</v>
      </c>
      <c r="AS61" s="51">
        <v>0</v>
      </c>
      <c r="AT61" s="51">
        <v>46</v>
      </c>
      <c r="AU61" s="51">
        <v>210</v>
      </c>
      <c r="AV61" s="51">
        <v>0</v>
      </c>
      <c r="AW61" s="51">
        <v>0</v>
      </c>
      <c r="AX61" s="51">
        <v>0</v>
      </c>
      <c r="AY61" s="51">
        <v>0</v>
      </c>
      <c r="AZ61" s="51">
        <f t="shared" si="42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43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44"/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</row>
    <row r="62" spans="1:75" ht="13.5">
      <c r="A62" s="26" t="s">
        <v>196</v>
      </c>
      <c r="B62" s="49" t="s">
        <v>161</v>
      </c>
      <c r="C62" s="50" t="s">
        <v>162</v>
      </c>
      <c r="D62" s="51">
        <f t="shared" si="0"/>
        <v>0</v>
      </c>
      <c r="E62" s="51">
        <f t="shared" si="23"/>
        <v>0</v>
      </c>
      <c r="F62" s="51">
        <f t="shared" si="24"/>
        <v>0</v>
      </c>
      <c r="G62" s="51">
        <f t="shared" si="25"/>
        <v>0</v>
      </c>
      <c r="H62" s="51">
        <f t="shared" si="26"/>
        <v>0</v>
      </c>
      <c r="I62" s="51">
        <f t="shared" si="27"/>
        <v>0</v>
      </c>
      <c r="J62" s="51">
        <f t="shared" si="28"/>
        <v>0</v>
      </c>
      <c r="K62" s="51">
        <f t="shared" si="29"/>
        <v>0</v>
      </c>
      <c r="L62" s="51">
        <f t="shared" si="30"/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f t="shared" si="31"/>
        <v>0</v>
      </c>
      <c r="U62" s="51">
        <f t="shared" si="32"/>
        <v>0</v>
      </c>
      <c r="V62" s="51">
        <f t="shared" si="33"/>
        <v>0</v>
      </c>
      <c r="W62" s="51">
        <f t="shared" si="34"/>
        <v>0</v>
      </c>
      <c r="X62" s="51">
        <f t="shared" si="35"/>
        <v>0</v>
      </c>
      <c r="Y62" s="51">
        <f t="shared" si="36"/>
        <v>0</v>
      </c>
      <c r="Z62" s="51">
        <f t="shared" si="37"/>
        <v>0</v>
      </c>
      <c r="AA62" s="51">
        <f t="shared" si="38"/>
        <v>0</v>
      </c>
      <c r="AB62" s="51">
        <f t="shared" si="39"/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t="shared" si="40"/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41"/>
        <v>0</v>
      </c>
      <c r="AS62" s="51">
        <v>0</v>
      </c>
      <c r="AT62" s="51">
        <v>0</v>
      </c>
      <c r="AU62" s="51">
        <v>0</v>
      </c>
      <c r="AV62" s="51">
        <v>0</v>
      </c>
      <c r="AW62" s="51">
        <v>0</v>
      </c>
      <c r="AX62" s="51">
        <v>0</v>
      </c>
      <c r="AY62" s="51">
        <v>0</v>
      </c>
      <c r="AZ62" s="51">
        <f t="shared" si="42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43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44"/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</row>
    <row r="63" spans="1:75" ht="13.5">
      <c r="A63" s="26" t="s">
        <v>196</v>
      </c>
      <c r="B63" s="49" t="s">
        <v>163</v>
      </c>
      <c r="C63" s="50" t="s">
        <v>164</v>
      </c>
      <c r="D63" s="51">
        <f t="shared" si="0"/>
        <v>162</v>
      </c>
      <c r="E63" s="51">
        <f t="shared" si="23"/>
        <v>0</v>
      </c>
      <c r="F63" s="51">
        <f t="shared" si="24"/>
        <v>30</v>
      </c>
      <c r="G63" s="51">
        <f t="shared" si="25"/>
        <v>132</v>
      </c>
      <c r="H63" s="51">
        <f t="shared" si="26"/>
        <v>0</v>
      </c>
      <c r="I63" s="51">
        <f t="shared" si="27"/>
        <v>0</v>
      </c>
      <c r="J63" s="51">
        <f t="shared" si="28"/>
        <v>0</v>
      </c>
      <c r="K63" s="51">
        <f t="shared" si="29"/>
        <v>0</v>
      </c>
      <c r="L63" s="51">
        <f t="shared" si="30"/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f t="shared" si="31"/>
        <v>162</v>
      </c>
      <c r="U63" s="51">
        <f t="shared" si="32"/>
        <v>0</v>
      </c>
      <c r="V63" s="51">
        <f t="shared" si="33"/>
        <v>30</v>
      </c>
      <c r="W63" s="51">
        <f t="shared" si="34"/>
        <v>132</v>
      </c>
      <c r="X63" s="51">
        <f t="shared" si="35"/>
        <v>0</v>
      </c>
      <c r="Y63" s="51">
        <f t="shared" si="36"/>
        <v>0</v>
      </c>
      <c r="Z63" s="51">
        <f t="shared" si="37"/>
        <v>0</v>
      </c>
      <c r="AA63" s="51">
        <f t="shared" si="38"/>
        <v>0</v>
      </c>
      <c r="AB63" s="51">
        <f t="shared" si="39"/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40"/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41"/>
        <v>162</v>
      </c>
      <c r="AS63" s="51">
        <v>0</v>
      </c>
      <c r="AT63" s="51">
        <v>30</v>
      </c>
      <c r="AU63" s="51">
        <v>132</v>
      </c>
      <c r="AV63" s="51">
        <v>0</v>
      </c>
      <c r="AW63" s="51">
        <v>0</v>
      </c>
      <c r="AX63" s="51">
        <v>0</v>
      </c>
      <c r="AY63" s="51">
        <v>0</v>
      </c>
      <c r="AZ63" s="51">
        <f t="shared" si="4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4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44"/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</row>
    <row r="64" spans="1:75" ht="13.5">
      <c r="A64" s="26" t="s">
        <v>196</v>
      </c>
      <c r="B64" s="49" t="s">
        <v>165</v>
      </c>
      <c r="C64" s="50" t="s">
        <v>166</v>
      </c>
      <c r="D64" s="51">
        <f t="shared" si="0"/>
        <v>813</v>
      </c>
      <c r="E64" s="51">
        <f t="shared" si="23"/>
        <v>373</v>
      </c>
      <c r="F64" s="51">
        <f t="shared" si="24"/>
        <v>131</v>
      </c>
      <c r="G64" s="51">
        <f t="shared" si="25"/>
        <v>102</v>
      </c>
      <c r="H64" s="51">
        <f t="shared" si="26"/>
        <v>12</v>
      </c>
      <c r="I64" s="51">
        <f t="shared" si="27"/>
        <v>3</v>
      </c>
      <c r="J64" s="51">
        <f t="shared" si="28"/>
        <v>0</v>
      </c>
      <c r="K64" s="51">
        <f t="shared" si="29"/>
        <v>192</v>
      </c>
      <c r="L64" s="51">
        <f t="shared" si="30"/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f t="shared" si="31"/>
        <v>813</v>
      </c>
      <c r="U64" s="51">
        <f t="shared" si="32"/>
        <v>373</v>
      </c>
      <c r="V64" s="51">
        <f t="shared" si="33"/>
        <v>131</v>
      </c>
      <c r="W64" s="51">
        <f t="shared" si="34"/>
        <v>102</v>
      </c>
      <c r="X64" s="51">
        <f t="shared" si="35"/>
        <v>12</v>
      </c>
      <c r="Y64" s="51">
        <f t="shared" si="36"/>
        <v>3</v>
      </c>
      <c r="Z64" s="51">
        <f t="shared" si="37"/>
        <v>0</v>
      </c>
      <c r="AA64" s="51">
        <f t="shared" si="38"/>
        <v>192</v>
      </c>
      <c r="AB64" s="51">
        <f t="shared" si="3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40"/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41"/>
        <v>813</v>
      </c>
      <c r="AS64" s="51">
        <v>373</v>
      </c>
      <c r="AT64" s="51">
        <v>131</v>
      </c>
      <c r="AU64" s="51">
        <v>102</v>
      </c>
      <c r="AV64" s="51">
        <v>12</v>
      </c>
      <c r="AW64" s="51">
        <v>3</v>
      </c>
      <c r="AX64" s="51">
        <v>0</v>
      </c>
      <c r="AY64" s="51">
        <v>192</v>
      </c>
      <c r="AZ64" s="51">
        <f t="shared" si="4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4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44"/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</row>
    <row r="65" spans="1:75" ht="13.5">
      <c r="A65" s="26" t="s">
        <v>196</v>
      </c>
      <c r="B65" s="49" t="s">
        <v>167</v>
      </c>
      <c r="C65" s="50" t="s">
        <v>168</v>
      </c>
      <c r="D65" s="51">
        <f t="shared" si="0"/>
        <v>1384</v>
      </c>
      <c r="E65" s="51">
        <f t="shared" si="23"/>
        <v>362</v>
      </c>
      <c r="F65" s="51">
        <f t="shared" si="24"/>
        <v>194</v>
      </c>
      <c r="G65" s="51">
        <f t="shared" si="25"/>
        <v>96</v>
      </c>
      <c r="H65" s="51">
        <f t="shared" si="26"/>
        <v>0</v>
      </c>
      <c r="I65" s="51">
        <f t="shared" si="27"/>
        <v>0</v>
      </c>
      <c r="J65" s="51">
        <f t="shared" si="28"/>
        <v>41</v>
      </c>
      <c r="K65" s="51">
        <f t="shared" si="29"/>
        <v>691</v>
      </c>
      <c r="L65" s="51">
        <f t="shared" si="30"/>
        <v>1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1</v>
      </c>
      <c r="T65" s="51">
        <f t="shared" si="31"/>
        <v>1253</v>
      </c>
      <c r="U65" s="51">
        <f t="shared" si="32"/>
        <v>241</v>
      </c>
      <c r="V65" s="51">
        <f t="shared" si="33"/>
        <v>190</v>
      </c>
      <c r="W65" s="51">
        <f t="shared" si="34"/>
        <v>96</v>
      </c>
      <c r="X65" s="51">
        <f t="shared" si="35"/>
        <v>0</v>
      </c>
      <c r="Y65" s="51">
        <f t="shared" si="36"/>
        <v>0</v>
      </c>
      <c r="Z65" s="51">
        <f t="shared" si="37"/>
        <v>36</v>
      </c>
      <c r="AA65" s="51">
        <f t="shared" si="38"/>
        <v>690</v>
      </c>
      <c r="AB65" s="51">
        <f t="shared" si="39"/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f t="shared" si="40"/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f t="shared" si="41"/>
        <v>563</v>
      </c>
      <c r="AS65" s="51">
        <v>241</v>
      </c>
      <c r="AT65" s="51">
        <v>190</v>
      </c>
      <c r="AU65" s="51">
        <v>96</v>
      </c>
      <c r="AV65" s="51">
        <v>0</v>
      </c>
      <c r="AW65" s="51">
        <v>0</v>
      </c>
      <c r="AX65" s="51">
        <v>36</v>
      </c>
      <c r="AY65" s="51">
        <v>0</v>
      </c>
      <c r="AZ65" s="51">
        <f t="shared" si="42"/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t="shared" si="43"/>
        <v>690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690</v>
      </c>
      <c r="BP65" s="51">
        <f t="shared" si="44"/>
        <v>130</v>
      </c>
      <c r="BQ65" s="51">
        <v>121</v>
      </c>
      <c r="BR65" s="51">
        <v>4</v>
      </c>
      <c r="BS65" s="51">
        <v>0</v>
      </c>
      <c r="BT65" s="51">
        <v>0</v>
      </c>
      <c r="BU65" s="51">
        <v>0</v>
      </c>
      <c r="BV65" s="51">
        <v>5</v>
      </c>
      <c r="BW65" s="51">
        <v>0</v>
      </c>
    </row>
    <row r="66" spans="1:75" ht="13.5">
      <c r="A66" s="26" t="s">
        <v>196</v>
      </c>
      <c r="B66" s="49" t="s">
        <v>169</v>
      </c>
      <c r="C66" s="50" t="s">
        <v>170</v>
      </c>
      <c r="D66" s="51">
        <f t="shared" si="0"/>
        <v>350</v>
      </c>
      <c r="E66" s="51">
        <f t="shared" si="23"/>
        <v>13</v>
      </c>
      <c r="F66" s="51">
        <f t="shared" si="24"/>
        <v>86</v>
      </c>
      <c r="G66" s="51">
        <f t="shared" si="25"/>
        <v>74</v>
      </c>
      <c r="H66" s="51">
        <f t="shared" si="26"/>
        <v>0</v>
      </c>
      <c r="I66" s="51">
        <f t="shared" si="27"/>
        <v>0</v>
      </c>
      <c r="J66" s="51">
        <f t="shared" si="28"/>
        <v>0</v>
      </c>
      <c r="K66" s="51">
        <f t="shared" si="29"/>
        <v>177</v>
      </c>
      <c r="L66" s="51">
        <f t="shared" si="30"/>
        <v>1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1</v>
      </c>
      <c r="T66" s="51">
        <f t="shared" si="31"/>
        <v>349</v>
      </c>
      <c r="U66" s="51">
        <f t="shared" si="32"/>
        <v>13</v>
      </c>
      <c r="V66" s="51">
        <f t="shared" si="33"/>
        <v>86</v>
      </c>
      <c r="W66" s="51">
        <f t="shared" si="34"/>
        <v>74</v>
      </c>
      <c r="X66" s="51">
        <f t="shared" si="35"/>
        <v>0</v>
      </c>
      <c r="Y66" s="51">
        <f t="shared" si="36"/>
        <v>0</v>
      </c>
      <c r="Z66" s="51">
        <f t="shared" si="37"/>
        <v>0</v>
      </c>
      <c r="AA66" s="51">
        <f t="shared" si="38"/>
        <v>176</v>
      </c>
      <c r="AB66" s="51">
        <f t="shared" si="39"/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f t="shared" si="40"/>
        <v>19</v>
      </c>
      <c r="AK66" s="51">
        <v>0</v>
      </c>
      <c r="AL66" s="51">
        <v>19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f t="shared" si="41"/>
        <v>155</v>
      </c>
      <c r="AS66" s="51">
        <v>13</v>
      </c>
      <c r="AT66" s="51">
        <v>67</v>
      </c>
      <c r="AU66" s="51">
        <v>74</v>
      </c>
      <c r="AV66" s="51">
        <v>0</v>
      </c>
      <c r="AW66" s="51">
        <v>0</v>
      </c>
      <c r="AX66" s="51">
        <v>0</v>
      </c>
      <c r="AY66" s="51">
        <v>1</v>
      </c>
      <c r="AZ66" s="51">
        <f t="shared" si="42"/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f t="shared" si="43"/>
        <v>175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175</v>
      </c>
      <c r="BP66" s="51">
        <f t="shared" si="44"/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v>0</v>
      </c>
      <c r="BW66" s="51">
        <v>0</v>
      </c>
    </row>
    <row r="67" spans="1:75" ht="13.5">
      <c r="A67" s="26" t="s">
        <v>196</v>
      </c>
      <c r="B67" s="49" t="s">
        <v>171</v>
      </c>
      <c r="C67" s="50" t="s">
        <v>172</v>
      </c>
      <c r="D67" s="51">
        <f t="shared" si="0"/>
        <v>1803</v>
      </c>
      <c r="E67" s="51">
        <f t="shared" si="23"/>
        <v>819</v>
      </c>
      <c r="F67" s="51">
        <f t="shared" si="24"/>
        <v>126</v>
      </c>
      <c r="G67" s="51">
        <f t="shared" si="25"/>
        <v>263</v>
      </c>
      <c r="H67" s="51">
        <f t="shared" si="26"/>
        <v>0</v>
      </c>
      <c r="I67" s="51">
        <f t="shared" si="27"/>
        <v>406</v>
      </c>
      <c r="J67" s="51">
        <f t="shared" si="28"/>
        <v>121</v>
      </c>
      <c r="K67" s="51">
        <f t="shared" si="29"/>
        <v>68</v>
      </c>
      <c r="L67" s="51">
        <f t="shared" si="30"/>
        <v>416</v>
      </c>
      <c r="M67" s="51">
        <v>0</v>
      </c>
      <c r="N67" s="51">
        <v>0</v>
      </c>
      <c r="O67" s="51">
        <v>0</v>
      </c>
      <c r="P67" s="51">
        <v>0</v>
      </c>
      <c r="Q67" s="51">
        <v>406</v>
      </c>
      <c r="R67" s="51">
        <v>0</v>
      </c>
      <c r="S67" s="51">
        <v>10</v>
      </c>
      <c r="T67" s="51">
        <f t="shared" si="31"/>
        <v>1387</v>
      </c>
      <c r="U67" s="51">
        <f t="shared" si="32"/>
        <v>819</v>
      </c>
      <c r="V67" s="51">
        <f t="shared" si="33"/>
        <v>126</v>
      </c>
      <c r="W67" s="51">
        <f t="shared" si="34"/>
        <v>263</v>
      </c>
      <c r="X67" s="51">
        <f t="shared" si="35"/>
        <v>0</v>
      </c>
      <c r="Y67" s="51">
        <f t="shared" si="36"/>
        <v>0</v>
      </c>
      <c r="Z67" s="51">
        <f t="shared" si="37"/>
        <v>121</v>
      </c>
      <c r="AA67" s="51">
        <f t="shared" si="38"/>
        <v>58</v>
      </c>
      <c r="AB67" s="51">
        <f t="shared" si="39"/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f t="shared" si="40"/>
        <v>30</v>
      </c>
      <c r="AK67" s="51">
        <v>0</v>
      </c>
      <c r="AL67" s="51">
        <v>30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41"/>
        <v>1357</v>
      </c>
      <c r="AS67" s="51">
        <v>819</v>
      </c>
      <c r="AT67" s="51">
        <v>96</v>
      </c>
      <c r="AU67" s="51">
        <v>263</v>
      </c>
      <c r="AV67" s="51">
        <v>0</v>
      </c>
      <c r="AW67" s="51">
        <v>0</v>
      </c>
      <c r="AX67" s="51">
        <v>121</v>
      </c>
      <c r="AY67" s="51">
        <v>58</v>
      </c>
      <c r="AZ67" s="51">
        <f t="shared" si="42"/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f t="shared" si="43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f t="shared" si="44"/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</row>
    <row r="68" spans="1:75" ht="13.5">
      <c r="A68" s="26" t="s">
        <v>196</v>
      </c>
      <c r="B68" s="49" t="s">
        <v>173</v>
      </c>
      <c r="C68" s="50" t="s">
        <v>174</v>
      </c>
      <c r="D68" s="51">
        <f t="shared" si="0"/>
        <v>866</v>
      </c>
      <c r="E68" s="51">
        <f t="shared" si="23"/>
        <v>198</v>
      </c>
      <c r="F68" s="51">
        <f t="shared" si="24"/>
        <v>90</v>
      </c>
      <c r="G68" s="51">
        <f t="shared" si="25"/>
        <v>75</v>
      </c>
      <c r="H68" s="51">
        <f t="shared" si="26"/>
        <v>2</v>
      </c>
      <c r="I68" s="51">
        <f t="shared" si="27"/>
        <v>2</v>
      </c>
      <c r="J68" s="51">
        <f t="shared" si="28"/>
        <v>10</v>
      </c>
      <c r="K68" s="51">
        <f t="shared" si="29"/>
        <v>489</v>
      </c>
      <c r="L68" s="51">
        <f t="shared" si="30"/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f t="shared" si="31"/>
        <v>866</v>
      </c>
      <c r="U68" s="51">
        <f t="shared" si="32"/>
        <v>198</v>
      </c>
      <c r="V68" s="51">
        <f t="shared" si="33"/>
        <v>90</v>
      </c>
      <c r="W68" s="51">
        <f t="shared" si="34"/>
        <v>75</v>
      </c>
      <c r="X68" s="51">
        <f t="shared" si="35"/>
        <v>2</v>
      </c>
      <c r="Y68" s="51">
        <f t="shared" si="36"/>
        <v>2</v>
      </c>
      <c r="Z68" s="51">
        <f t="shared" si="37"/>
        <v>10</v>
      </c>
      <c r="AA68" s="51">
        <f t="shared" si="38"/>
        <v>489</v>
      </c>
      <c r="AB68" s="51">
        <f t="shared" si="39"/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f t="shared" si="40"/>
        <v>19</v>
      </c>
      <c r="AK68" s="51">
        <v>0</v>
      </c>
      <c r="AL68" s="51">
        <v>19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f t="shared" si="41"/>
        <v>358</v>
      </c>
      <c r="AS68" s="51">
        <v>198</v>
      </c>
      <c r="AT68" s="51">
        <v>71</v>
      </c>
      <c r="AU68" s="51">
        <v>75</v>
      </c>
      <c r="AV68" s="51">
        <v>2</v>
      </c>
      <c r="AW68" s="51">
        <v>2</v>
      </c>
      <c r="AX68" s="51">
        <v>10</v>
      </c>
      <c r="AY68" s="51">
        <v>0</v>
      </c>
      <c r="AZ68" s="51">
        <f t="shared" si="42"/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f t="shared" si="43"/>
        <v>489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489</v>
      </c>
      <c r="BP68" s="51">
        <f t="shared" si="44"/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v>0</v>
      </c>
      <c r="BW68" s="51">
        <v>0</v>
      </c>
    </row>
    <row r="69" spans="1:75" ht="13.5">
      <c r="A69" s="26" t="s">
        <v>196</v>
      </c>
      <c r="B69" s="49" t="s">
        <v>175</v>
      </c>
      <c r="C69" s="50" t="s">
        <v>176</v>
      </c>
      <c r="D69" s="51">
        <f t="shared" si="0"/>
        <v>660</v>
      </c>
      <c r="E69" s="51">
        <f t="shared" si="23"/>
        <v>15</v>
      </c>
      <c r="F69" s="51">
        <f t="shared" si="24"/>
        <v>102</v>
      </c>
      <c r="G69" s="51">
        <f t="shared" si="25"/>
        <v>87</v>
      </c>
      <c r="H69" s="51">
        <f t="shared" si="26"/>
        <v>1</v>
      </c>
      <c r="I69" s="51">
        <f t="shared" si="27"/>
        <v>1</v>
      </c>
      <c r="J69" s="51">
        <f t="shared" si="28"/>
        <v>0</v>
      </c>
      <c r="K69" s="51">
        <f t="shared" si="29"/>
        <v>454</v>
      </c>
      <c r="L69" s="51">
        <f t="shared" si="30"/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f t="shared" si="31"/>
        <v>660</v>
      </c>
      <c r="U69" s="51">
        <f t="shared" si="32"/>
        <v>15</v>
      </c>
      <c r="V69" s="51">
        <f t="shared" si="33"/>
        <v>102</v>
      </c>
      <c r="W69" s="51">
        <f t="shared" si="34"/>
        <v>87</v>
      </c>
      <c r="X69" s="51">
        <f t="shared" si="35"/>
        <v>1</v>
      </c>
      <c r="Y69" s="51">
        <f t="shared" si="36"/>
        <v>1</v>
      </c>
      <c r="Z69" s="51">
        <f t="shared" si="37"/>
        <v>0</v>
      </c>
      <c r="AA69" s="51">
        <f t="shared" si="38"/>
        <v>454</v>
      </c>
      <c r="AB69" s="51">
        <f t="shared" si="39"/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f t="shared" si="40"/>
        <v>22</v>
      </c>
      <c r="AK69" s="51">
        <v>0</v>
      </c>
      <c r="AL69" s="51">
        <v>13</v>
      </c>
      <c r="AM69" s="51">
        <v>9</v>
      </c>
      <c r="AN69" s="51">
        <v>0</v>
      </c>
      <c r="AO69" s="51">
        <v>0</v>
      </c>
      <c r="AP69" s="51">
        <v>0</v>
      </c>
      <c r="AQ69" s="51">
        <v>0</v>
      </c>
      <c r="AR69" s="51">
        <f t="shared" si="41"/>
        <v>184</v>
      </c>
      <c r="AS69" s="51">
        <v>15</v>
      </c>
      <c r="AT69" s="51">
        <v>89</v>
      </c>
      <c r="AU69" s="51">
        <v>78</v>
      </c>
      <c r="AV69" s="51">
        <v>1</v>
      </c>
      <c r="AW69" s="51">
        <v>1</v>
      </c>
      <c r="AX69" s="51">
        <v>0</v>
      </c>
      <c r="AY69" s="51">
        <v>0</v>
      </c>
      <c r="AZ69" s="51">
        <f t="shared" si="42"/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f t="shared" si="43"/>
        <v>454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454</v>
      </c>
      <c r="BP69" s="51">
        <f t="shared" si="44"/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</row>
    <row r="70" spans="1:75" ht="13.5">
      <c r="A70" s="26" t="s">
        <v>196</v>
      </c>
      <c r="B70" s="49" t="s">
        <v>177</v>
      </c>
      <c r="C70" s="50" t="s">
        <v>178</v>
      </c>
      <c r="D70" s="51">
        <f t="shared" si="0"/>
        <v>229</v>
      </c>
      <c r="E70" s="51">
        <f t="shared" si="23"/>
        <v>77</v>
      </c>
      <c r="F70" s="51">
        <f t="shared" si="24"/>
        <v>45</v>
      </c>
      <c r="G70" s="51">
        <f t="shared" si="25"/>
        <v>38</v>
      </c>
      <c r="H70" s="51">
        <f t="shared" si="26"/>
        <v>1</v>
      </c>
      <c r="I70" s="51">
        <f t="shared" si="27"/>
        <v>0</v>
      </c>
      <c r="J70" s="51">
        <f t="shared" si="28"/>
        <v>0</v>
      </c>
      <c r="K70" s="51">
        <f t="shared" si="29"/>
        <v>68</v>
      </c>
      <c r="L70" s="51">
        <f t="shared" si="30"/>
        <v>77</v>
      </c>
      <c r="M70" s="51">
        <v>77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f t="shared" si="31"/>
        <v>152</v>
      </c>
      <c r="U70" s="51">
        <f t="shared" si="32"/>
        <v>0</v>
      </c>
      <c r="V70" s="51">
        <f t="shared" si="33"/>
        <v>45</v>
      </c>
      <c r="W70" s="51">
        <f t="shared" si="34"/>
        <v>38</v>
      </c>
      <c r="X70" s="51">
        <f t="shared" si="35"/>
        <v>1</v>
      </c>
      <c r="Y70" s="51">
        <f t="shared" si="36"/>
        <v>0</v>
      </c>
      <c r="Z70" s="51">
        <f t="shared" si="37"/>
        <v>0</v>
      </c>
      <c r="AA70" s="51">
        <f t="shared" si="38"/>
        <v>68</v>
      </c>
      <c r="AB70" s="51">
        <f t="shared" si="39"/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f t="shared" si="40"/>
        <v>8</v>
      </c>
      <c r="AK70" s="51">
        <v>0</v>
      </c>
      <c r="AL70" s="51">
        <v>1</v>
      </c>
      <c r="AM70" s="51">
        <v>0</v>
      </c>
      <c r="AN70" s="51">
        <v>0</v>
      </c>
      <c r="AO70" s="51">
        <v>0</v>
      </c>
      <c r="AP70" s="51">
        <v>0</v>
      </c>
      <c r="AQ70" s="51">
        <v>7</v>
      </c>
      <c r="AR70" s="51">
        <f t="shared" si="41"/>
        <v>83</v>
      </c>
      <c r="AS70" s="51">
        <v>0</v>
      </c>
      <c r="AT70" s="51">
        <v>44</v>
      </c>
      <c r="AU70" s="51">
        <v>38</v>
      </c>
      <c r="AV70" s="51">
        <v>1</v>
      </c>
      <c r="AW70" s="51">
        <v>0</v>
      </c>
      <c r="AX70" s="51">
        <v>0</v>
      </c>
      <c r="AY70" s="51">
        <v>0</v>
      </c>
      <c r="AZ70" s="51">
        <f t="shared" si="42"/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f t="shared" si="43"/>
        <v>61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61</v>
      </c>
      <c r="BP70" s="51">
        <f t="shared" si="44"/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</row>
    <row r="71" spans="1:75" ht="13.5">
      <c r="A71" s="26" t="s">
        <v>196</v>
      </c>
      <c r="B71" s="49" t="s">
        <v>179</v>
      </c>
      <c r="C71" s="50" t="s">
        <v>180</v>
      </c>
      <c r="D71" s="51">
        <f aca="true" t="shared" si="45" ref="D71:D92">SUM(E71:K71)</f>
        <v>125</v>
      </c>
      <c r="E71" s="51">
        <f t="shared" si="23"/>
        <v>0</v>
      </c>
      <c r="F71" s="51">
        <f t="shared" si="24"/>
        <v>25</v>
      </c>
      <c r="G71" s="51">
        <f t="shared" si="25"/>
        <v>54</v>
      </c>
      <c r="H71" s="51">
        <f t="shared" si="26"/>
        <v>0</v>
      </c>
      <c r="I71" s="51">
        <f t="shared" si="27"/>
        <v>0</v>
      </c>
      <c r="J71" s="51">
        <f t="shared" si="28"/>
        <v>0</v>
      </c>
      <c r="K71" s="51">
        <f t="shared" si="29"/>
        <v>46</v>
      </c>
      <c r="L71" s="51">
        <f t="shared" si="30"/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f t="shared" si="31"/>
        <v>123</v>
      </c>
      <c r="U71" s="51">
        <f t="shared" si="32"/>
        <v>0</v>
      </c>
      <c r="V71" s="51">
        <f t="shared" si="33"/>
        <v>24</v>
      </c>
      <c r="W71" s="51">
        <f t="shared" si="34"/>
        <v>54</v>
      </c>
      <c r="X71" s="51">
        <f t="shared" si="35"/>
        <v>0</v>
      </c>
      <c r="Y71" s="51">
        <f t="shared" si="36"/>
        <v>0</v>
      </c>
      <c r="Z71" s="51">
        <f t="shared" si="37"/>
        <v>0</v>
      </c>
      <c r="AA71" s="51">
        <f t="shared" si="38"/>
        <v>45</v>
      </c>
      <c r="AB71" s="51">
        <f t="shared" si="39"/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f t="shared" si="40"/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f t="shared" si="41"/>
        <v>123</v>
      </c>
      <c r="AS71" s="51">
        <v>0</v>
      </c>
      <c r="AT71" s="51">
        <v>24</v>
      </c>
      <c r="AU71" s="51">
        <v>54</v>
      </c>
      <c r="AV71" s="51">
        <v>0</v>
      </c>
      <c r="AW71" s="51">
        <v>0</v>
      </c>
      <c r="AX71" s="51">
        <v>0</v>
      </c>
      <c r="AY71" s="51">
        <v>45</v>
      </c>
      <c r="AZ71" s="51">
        <f t="shared" si="42"/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f t="shared" si="43"/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f t="shared" si="44"/>
        <v>2</v>
      </c>
      <c r="BQ71" s="51">
        <v>0</v>
      </c>
      <c r="BR71" s="51">
        <v>1</v>
      </c>
      <c r="BS71" s="51">
        <v>0</v>
      </c>
      <c r="BT71" s="51">
        <v>0</v>
      </c>
      <c r="BU71" s="51">
        <v>0</v>
      </c>
      <c r="BV71" s="51">
        <v>0</v>
      </c>
      <c r="BW71" s="51">
        <v>1</v>
      </c>
    </row>
    <row r="72" spans="1:75" ht="13.5">
      <c r="A72" s="26" t="s">
        <v>196</v>
      </c>
      <c r="B72" s="49" t="s">
        <v>181</v>
      </c>
      <c r="C72" s="50" t="s">
        <v>182</v>
      </c>
      <c r="D72" s="51">
        <f t="shared" si="45"/>
        <v>1041</v>
      </c>
      <c r="E72" s="51">
        <f t="shared" si="23"/>
        <v>629</v>
      </c>
      <c r="F72" s="51">
        <f t="shared" si="24"/>
        <v>101</v>
      </c>
      <c r="G72" s="51">
        <f t="shared" si="25"/>
        <v>131</v>
      </c>
      <c r="H72" s="51">
        <f t="shared" si="26"/>
        <v>9</v>
      </c>
      <c r="I72" s="51">
        <f t="shared" si="27"/>
        <v>166</v>
      </c>
      <c r="J72" s="51">
        <f t="shared" si="28"/>
        <v>0</v>
      </c>
      <c r="K72" s="51">
        <f t="shared" si="29"/>
        <v>5</v>
      </c>
      <c r="L72" s="51">
        <f t="shared" si="30"/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f t="shared" si="31"/>
        <v>1041</v>
      </c>
      <c r="U72" s="51">
        <f t="shared" si="32"/>
        <v>629</v>
      </c>
      <c r="V72" s="51">
        <f t="shared" si="33"/>
        <v>101</v>
      </c>
      <c r="W72" s="51">
        <f t="shared" si="34"/>
        <v>131</v>
      </c>
      <c r="X72" s="51">
        <f t="shared" si="35"/>
        <v>9</v>
      </c>
      <c r="Y72" s="51">
        <f t="shared" si="36"/>
        <v>166</v>
      </c>
      <c r="Z72" s="51">
        <f t="shared" si="37"/>
        <v>0</v>
      </c>
      <c r="AA72" s="51">
        <f t="shared" si="38"/>
        <v>5</v>
      </c>
      <c r="AB72" s="51">
        <f t="shared" si="39"/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f t="shared" si="40"/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f t="shared" si="41"/>
        <v>1041</v>
      </c>
      <c r="AS72" s="51">
        <v>629</v>
      </c>
      <c r="AT72" s="51">
        <v>101</v>
      </c>
      <c r="AU72" s="51">
        <v>131</v>
      </c>
      <c r="AV72" s="51">
        <v>9</v>
      </c>
      <c r="AW72" s="51">
        <v>166</v>
      </c>
      <c r="AX72" s="51">
        <v>0</v>
      </c>
      <c r="AY72" s="51">
        <v>5</v>
      </c>
      <c r="AZ72" s="51">
        <f t="shared" si="42"/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f t="shared" si="43"/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f t="shared" si="44"/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</row>
    <row r="73" spans="1:75" ht="13.5">
      <c r="A73" s="26" t="s">
        <v>196</v>
      </c>
      <c r="B73" s="49" t="s">
        <v>183</v>
      </c>
      <c r="C73" s="50" t="s">
        <v>184</v>
      </c>
      <c r="D73" s="51">
        <f t="shared" si="45"/>
        <v>2468</v>
      </c>
      <c r="E73" s="51">
        <f t="shared" si="23"/>
        <v>1136</v>
      </c>
      <c r="F73" s="51">
        <f t="shared" si="24"/>
        <v>53</v>
      </c>
      <c r="G73" s="51">
        <f t="shared" si="25"/>
        <v>17</v>
      </c>
      <c r="H73" s="51">
        <f t="shared" si="26"/>
        <v>0</v>
      </c>
      <c r="I73" s="51">
        <f t="shared" si="27"/>
        <v>0</v>
      </c>
      <c r="J73" s="51">
        <f t="shared" si="28"/>
        <v>0</v>
      </c>
      <c r="K73" s="51">
        <f t="shared" si="29"/>
        <v>1262</v>
      </c>
      <c r="L73" s="51">
        <f t="shared" si="30"/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f t="shared" si="31"/>
        <v>1243</v>
      </c>
      <c r="U73" s="51">
        <f t="shared" si="32"/>
        <v>0</v>
      </c>
      <c r="V73" s="51">
        <f t="shared" si="33"/>
        <v>0</v>
      </c>
      <c r="W73" s="51">
        <f t="shared" si="34"/>
        <v>0</v>
      </c>
      <c r="X73" s="51">
        <f t="shared" si="35"/>
        <v>0</v>
      </c>
      <c r="Y73" s="51">
        <f t="shared" si="36"/>
        <v>0</v>
      </c>
      <c r="Z73" s="51">
        <f t="shared" si="37"/>
        <v>0</v>
      </c>
      <c r="AA73" s="51">
        <f t="shared" si="38"/>
        <v>1243</v>
      </c>
      <c r="AB73" s="51">
        <f t="shared" si="39"/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f t="shared" si="40"/>
        <v>138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138</v>
      </c>
      <c r="AR73" s="51">
        <f t="shared" si="41"/>
        <v>1105</v>
      </c>
      <c r="AS73" s="51">
        <v>0</v>
      </c>
      <c r="AT73" s="51">
        <v>0</v>
      </c>
      <c r="AU73" s="51">
        <v>0</v>
      </c>
      <c r="AV73" s="51">
        <v>0</v>
      </c>
      <c r="AW73" s="51">
        <v>0</v>
      </c>
      <c r="AX73" s="51">
        <v>0</v>
      </c>
      <c r="AY73" s="51">
        <v>1105</v>
      </c>
      <c r="AZ73" s="51">
        <f t="shared" si="42"/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f t="shared" si="43"/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f t="shared" si="44"/>
        <v>1225</v>
      </c>
      <c r="BQ73" s="51">
        <v>1136</v>
      </c>
      <c r="BR73" s="51">
        <v>53</v>
      </c>
      <c r="BS73" s="51">
        <v>17</v>
      </c>
      <c r="BT73" s="51">
        <v>0</v>
      </c>
      <c r="BU73" s="51">
        <v>0</v>
      </c>
      <c r="BV73" s="51">
        <v>0</v>
      </c>
      <c r="BW73" s="51">
        <v>19</v>
      </c>
    </row>
    <row r="74" spans="1:75" ht="13.5">
      <c r="A74" s="26" t="s">
        <v>196</v>
      </c>
      <c r="B74" s="49" t="s">
        <v>185</v>
      </c>
      <c r="C74" s="50" t="s">
        <v>186</v>
      </c>
      <c r="D74" s="51">
        <f t="shared" si="45"/>
        <v>1026</v>
      </c>
      <c r="E74" s="51">
        <f t="shared" si="23"/>
        <v>436</v>
      </c>
      <c r="F74" s="51">
        <f t="shared" si="24"/>
        <v>237</v>
      </c>
      <c r="G74" s="51">
        <f t="shared" si="25"/>
        <v>287</v>
      </c>
      <c r="H74" s="51">
        <f t="shared" si="26"/>
        <v>0</v>
      </c>
      <c r="I74" s="51">
        <f t="shared" si="27"/>
        <v>0</v>
      </c>
      <c r="J74" s="51">
        <f t="shared" si="28"/>
        <v>0</v>
      </c>
      <c r="K74" s="51">
        <f t="shared" si="29"/>
        <v>66</v>
      </c>
      <c r="L74" s="51">
        <f t="shared" si="30"/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f t="shared" si="31"/>
        <v>574</v>
      </c>
      <c r="U74" s="51">
        <f t="shared" si="32"/>
        <v>11</v>
      </c>
      <c r="V74" s="51">
        <f t="shared" si="33"/>
        <v>230</v>
      </c>
      <c r="W74" s="51">
        <f t="shared" si="34"/>
        <v>287</v>
      </c>
      <c r="X74" s="51">
        <f t="shared" si="35"/>
        <v>0</v>
      </c>
      <c r="Y74" s="51">
        <f t="shared" si="36"/>
        <v>0</v>
      </c>
      <c r="Z74" s="51">
        <f t="shared" si="37"/>
        <v>0</v>
      </c>
      <c r="AA74" s="51">
        <f t="shared" si="38"/>
        <v>46</v>
      </c>
      <c r="AB74" s="51">
        <f t="shared" si="39"/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f t="shared" si="40"/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f t="shared" si="41"/>
        <v>574</v>
      </c>
      <c r="AS74" s="51">
        <v>11</v>
      </c>
      <c r="AT74" s="51">
        <v>230</v>
      </c>
      <c r="AU74" s="51">
        <v>287</v>
      </c>
      <c r="AV74" s="51">
        <v>0</v>
      </c>
      <c r="AW74" s="51">
        <v>0</v>
      </c>
      <c r="AX74" s="51">
        <v>0</v>
      </c>
      <c r="AY74" s="51">
        <v>46</v>
      </c>
      <c r="AZ74" s="51">
        <f t="shared" si="42"/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f t="shared" si="43"/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f t="shared" si="44"/>
        <v>452</v>
      </c>
      <c r="BQ74" s="51">
        <v>425</v>
      </c>
      <c r="BR74" s="51">
        <v>7</v>
      </c>
      <c r="BS74" s="51">
        <v>0</v>
      </c>
      <c r="BT74" s="51">
        <v>0</v>
      </c>
      <c r="BU74" s="51">
        <v>0</v>
      </c>
      <c r="BV74" s="51">
        <v>0</v>
      </c>
      <c r="BW74" s="51">
        <v>20</v>
      </c>
    </row>
    <row r="75" spans="1:75" ht="13.5">
      <c r="A75" s="26" t="s">
        <v>196</v>
      </c>
      <c r="B75" s="49" t="s">
        <v>228</v>
      </c>
      <c r="C75" s="50" t="s">
        <v>229</v>
      </c>
      <c r="D75" s="51">
        <f t="shared" si="45"/>
        <v>254</v>
      </c>
      <c r="E75" s="51">
        <f t="shared" si="23"/>
        <v>36</v>
      </c>
      <c r="F75" s="51">
        <f t="shared" si="24"/>
        <v>27</v>
      </c>
      <c r="G75" s="51">
        <f t="shared" si="25"/>
        <v>34</v>
      </c>
      <c r="H75" s="51">
        <f t="shared" si="26"/>
        <v>2</v>
      </c>
      <c r="I75" s="51">
        <f t="shared" si="27"/>
        <v>22</v>
      </c>
      <c r="J75" s="51">
        <f t="shared" si="28"/>
        <v>3</v>
      </c>
      <c r="K75" s="51">
        <f t="shared" si="29"/>
        <v>130</v>
      </c>
      <c r="L75" s="51">
        <f t="shared" si="30"/>
        <v>125</v>
      </c>
      <c r="M75" s="51">
        <v>36</v>
      </c>
      <c r="N75" s="51">
        <v>27</v>
      </c>
      <c r="O75" s="51">
        <v>34</v>
      </c>
      <c r="P75" s="51">
        <v>2</v>
      </c>
      <c r="Q75" s="51">
        <v>22</v>
      </c>
      <c r="R75" s="51">
        <v>3</v>
      </c>
      <c r="S75" s="51">
        <v>1</v>
      </c>
      <c r="T75" s="51">
        <f t="shared" si="31"/>
        <v>129</v>
      </c>
      <c r="U75" s="51">
        <f t="shared" si="32"/>
        <v>0</v>
      </c>
      <c r="V75" s="51">
        <f t="shared" si="33"/>
        <v>0</v>
      </c>
      <c r="W75" s="51">
        <f t="shared" si="34"/>
        <v>0</v>
      </c>
      <c r="X75" s="51">
        <f t="shared" si="35"/>
        <v>0</v>
      </c>
      <c r="Y75" s="51">
        <f t="shared" si="36"/>
        <v>0</v>
      </c>
      <c r="Z75" s="51">
        <f t="shared" si="37"/>
        <v>0</v>
      </c>
      <c r="AA75" s="51">
        <f t="shared" si="38"/>
        <v>129</v>
      </c>
      <c r="AB75" s="51">
        <f t="shared" si="39"/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f t="shared" si="40"/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f t="shared" si="41"/>
        <v>129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0</v>
      </c>
      <c r="AY75" s="51">
        <v>129</v>
      </c>
      <c r="AZ75" s="51">
        <f t="shared" si="42"/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f t="shared" si="43"/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f t="shared" si="44"/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0</v>
      </c>
      <c r="BW75" s="51">
        <v>0</v>
      </c>
    </row>
    <row r="76" spans="1:75" ht="13.5">
      <c r="A76" s="26" t="s">
        <v>196</v>
      </c>
      <c r="B76" s="49" t="s">
        <v>230</v>
      </c>
      <c r="C76" s="50" t="s">
        <v>231</v>
      </c>
      <c r="D76" s="51">
        <f t="shared" si="45"/>
        <v>58</v>
      </c>
      <c r="E76" s="51">
        <f t="shared" si="23"/>
        <v>25</v>
      </c>
      <c r="F76" s="51">
        <f t="shared" si="24"/>
        <v>9</v>
      </c>
      <c r="G76" s="51">
        <f t="shared" si="25"/>
        <v>19</v>
      </c>
      <c r="H76" s="51">
        <f t="shared" si="26"/>
        <v>1</v>
      </c>
      <c r="I76" s="51">
        <f t="shared" si="27"/>
        <v>0</v>
      </c>
      <c r="J76" s="51">
        <f t="shared" si="28"/>
        <v>0</v>
      </c>
      <c r="K76" s="51">
        <f t="shared" si="29"/>
        <v>4</v>
      </c>
      <c r="L76" s="51">
        <f t="shared" si="30"/>
        <v>58</v>
      </c>
      <c r="M76" s="51">
        <v>25</v>
      </c>
      <c r="N76" s="51">
        <v>9</v>
      </c>
      <c r="O76" s="51">
        <v>19</v>
      </c>
      <c r="P76" s="51">
        <v>1</v>
      </c>
      <c r="Q76" s="51">
        <v>0</v>
      </c>
      <c r="R76" s="51">
        <v>0</v>
      </c>
      <c r="S76" s="51">
        <v>4</v>
      </c>
      <c r="T76" s="51">
        <f t="shared" si="31"/>
        <v>0</v>
      </c>
      <c r="U76" s="51">
        <f t="shared" si="32"/>
        <v>0</v>
      </c>
      <c r="V76" s="51">
        <f t="shared" si="33"/>
        <v>0</v>
      </c>
      <c r="W76" s="51">
        <f t="shared" si="34"/>
        <v>0</v>
      </c>
      <c r="X76" s="51">
        <f t="shared" si="35"/>
        <v>0</v>
      </c>
      <c r="Y76" s="51">
        <f t="shared" si="36"/>
        <v>0</v>
      </c>
      <c r="Z76" s="51">
        <f t="shared" si="37"/>
        <v>0</v>
      </c>
      <c r="AA76" s="51">
        <f t="shared" si="38"/>
        <v>0</v>
      </c>
      <c r="AB76" s="51">
        <f t="shared" si="39"/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f t="shared" si="40"/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f t="shared" si="41"/>
        <v>0</v>
      </c>
      <c r="AS76" s="51">
        <v>0</v>
      </c>
      <c r="AT76" s="51">
        <v>0</v>
      </c>
      <c r="AU76" s="51">
        <v>0</v>
      </c>
      <c r="AV76" s="51">
        <v>0</v>
      </c>
      <c r="AW76" s="51">
        <v>0</v>
      </c>
      <c r="AX76" s="51">
        <v>0</v>
      </c>
      <c r="AY76" s="51">
        <v>0</v>
      </c>
      <c r="AZ76" s="51">
        <f t="shared" si="42"/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f t="shared" si="43"/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f t="shared" si="44"/>
        <v>0</v>
      </c>
      <c r="BQ76" s="51">
        <v>0</v>
      </c>
      <c r="BR76" s="51">
        <v>0</v>
      </c>
      <c r="BS76" s="51">
        <v>0</v>
      </c>
      <c r="BT76" s="51">
        <v>0</v>
      </c>
      <c r="BU76" s="51">
        <v>0</v>
      </c>
      <c r="BV76" s="51">
        <v>0</v>
      </c>
      <c r="BW76" s="51">
        <v>0</v>
      </c>
    </row>
    <row r="77" spans="1:75" ht="13.5">
      <c r="A77" s="26" t="s">
        <v>196</v>
      </c>
      <c r="B77" s="49" t="s">
        <v>232</v>
      </c>
      <c r="C77" s="50" t="s">
        <v>233</v>
      </c>
      <c r="D77" s="51">
        <f t="shared" si="45"/>
        <v>90</v>
      </c>
      <c r="E77" s="51">
        <f t="shared" si="23"/>
        <v>22</v>
      </c>
      <c r="F77" s="51">
        <f t="shared" si="24"/>
        <v>7</v>
      </c>
      <c r="G77" s="51">
        <f t="shared" si="25"/>
        <v>16</v>
      </c>
      <c r="H77" s="51">
        <f t="shared" si="26"/>
        <v>1</v>
      </c>
      <c r="I77" s="51">
        <f t="shared" si="27"/>
        <v>3</v>
      </c>
      <c r="J77" s="51">
        <f t="shared" si="28"/>
        <v>1</v>
      </c>
      <c r="K77" s="51">
        <f t="shared" si="29"/>
        <v>40</v>
      </c>
      <c r="L77" s="51">
        <f t="shared" si="30"/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f t="shared" si="31"/>
        <v>90</v>
      </c>
      <c r="U77" s="51">
        <f t="shared" si="32"/>
        <v>22</v>
      </c>
      <c r="V77" s="51">
        <f t="shared" si="33"/>
        <v>7</v>
      </c>
      <c r="W77" s="51">
        <f t="shared" si="34"/>
        <v>16</v>
      </c>
      <c r="X77" s="51">
        <f t="shared" si="35"/>
        <v>1</v>
      </c>
      <c r="Y77" s="51">
        <f t="shared" si="36"/>
        <v>3</v>
      </c>
      <c r="Z77" s="51">
        <f t="shared" si="37"/>
        <v>1</v>
      </c>
      <c r="AA77" s="51">
        <f t="shared" si="38"/>
        <v>40</v>
      </c>
      <c r="AB77" s="51">
        <f t="shared" si="39"/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f t="shared" si="40"/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f t="shared" si="41"/>
        <v>90</v>
      </c>
      <c r="AS77" s="51">
        <v>22</v>
      </c>
      <c r="AT77" s="51">
        <v>7</v>
      </c>
      <c r="AU77" s="51">
        <v>16</v>
      </c>
      <c r="AV77" s="51">
        <v>1</v>
      </c>
      <c r="AW77" s="51">
        <v>3</v>
      </c>
      <c r="AX77" s="51">
        <v>1</v>
      </c>
      <c r="AY77" s="51">
        <v>40</v>
      </c>
      <c r="AZ77" s="51">
        <f t="shared" si="42"/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f t="shared" si="43"/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f t="shared" si="44"/>
        <v>0</v>
      </c>
      <c r="BQ77" s="51">
        <v>0</v>
      </c>
      <c r="BR77" s="51">
        <v>0</v>
      </c>
      <c r="BS77" s="51">
        <v>0</v>
      </c>
      <c r="BT77" s="51">
        <v>0</v>
      </c>
      <c r="BU77" s="51">
        <v>0</v>
      </c>
      <c r="BV77" s="51">
        <v>0</v>
      </c>
      <c r="BW77" s="51">
        <v>0</v>
      </c>
    </row>
    <row r="78" spans="1:75" ht="13.5">
      <c r="A78" s="26" t="s">
        <v>196</v>
      </c>
      <c r="B78" s="49" t="s">
        <v>234</v>
      </c>
      <c r="C78" s="50" t="s">
        <v>195</v>
      </c>
      <c r="D78" s="51">
        <f t="shared" si="45"/>
        <v>212</v>
      </c>
      <c r="E78" s="51">
        <f t="shared" si="23"/>
        <v>107</v>
      </c>
      <c r="F78" s="51">
        <f t="shared" si="24"/>
        <v>32</v>
      </c>
      <c r="G78" s="51">
        <f t="shared" si="25"/>
        <v>59</v>
      </c>
      <c r="H78" s="51">
        <f t="shared" si="26"/>
        <v>3</v>
      </c>
      <c r="I78" s="51">
        <f t="shared" si="27"/>
        <v>0</v>
      </c>
      <c r="J78" s="51">
        <f t="shared" si="28"/>
        <v>11</v>
      </c>
      <c r="K78" s="51">
        <f t="shared" si="29"/>
        <v>0</v>
      </c>
      <c r="L78" s="51">
        <f t="shared" si="30"/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f t="shared" si="31"/>
        <v>212</v>
      </c>
      <c r="U78" s="51">
        <f t="shared" si="32"/>
        <v>107</v>
      </c>
      <c r="V78" s="51">
        <f t="shared" si="33"/>
        <v>32</v>
      </c>
      <c r="W78" s="51">
        <f t="shared" si="34"/>
        <v>59</v>
      </c>
      <c r="X78" s="51">
        <f t="shared" si="35"/>
        <v>3</v>
      </c>
      <c r="Y78" s="51">
        <f t="shared" si="36"/>
        <v>0</v>
      </c>
      <c r="Z78" s="51">
        <f t="shared" si="37"/>
        <v>11</v>
      </c>
      <c r="AA78" s="51">
        <f t="shared" si="38"/>
        <v>0</v>
      </c>
      <c r="AB78" s="51">
        <f t="shared" si="39"/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f t="shared" si="40"/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f t="shared" si="41"/>
        <v>212</v>
      </c>
      <c r="AS78" s="51">
        <v>107</v>
      </c>
      <c r="AT78" s="51">
        <v>32</v>
      </c>
      <c r="AU78" s="51">
        <v>59</v>
      </c>
      <c r="AV78" s="51">
        <v>3</v>
      </c>
      <c r="AW78" s="51">
        <v>0</v>
      </c>
      <c r="AX78" s="51">
        <v>11</v>
      </c>
      <c r="AY78" s="51">
        <v>0</v>
      </c>
      <c r="AZ78" s="51">
        <f t="shared" si="42"/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f t="shared" si="43"/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f t="shared" si="44"/>
        <v>0</v>
      </c>
      <c r="BQ78" s="51">
        <v>0</v>
      </c>
      <c r="BR78" s="51">
        <v>0</v>
      </c>
      <c r="BS78" s="51">
        <v>0</v>
      </c>
      <c r="BT78" s="51">
        <v>0</v>
      </c>
      <c r="BU78" s="51">
        <v>0</v>
      </c>
      <c r="BV78" s="51">
        <v>0</v>
      </c>
      <c r="BW78" s="51">
        <v>0</v>
      </c>
    </row>
    <row r="79" spans="1:75" ht="13.5">
      <c r="A79" s="26" t="s">
        <v>196</v>
      </c>
      <c r="B79" s="49" t="s">
        <v>235</v>
      </c>
      <c r="C79" s="50" t="s">
        <v>236</v>
      </c>
      <c r="D79" s="51">
        <f t="shared" si="45"/>
        <v>572</v>
      </c>
      <c r="E79" s="51">
        <f t="shared" si="23"/>
        <v>263</v>
      </c>
      <c r="F79" s="51">
        <f t="shared" si="24"/>
        <v>96</v>
      </c>
      <c r="G79" s="51">
        <f t="shared" si="25"/>
        <v>93</v>
      </c>
      <c r="H79" s="51">
        <f t="shared" si="26"/>
        <v>11</v>
      </c>
      <c r="I79" s="51">
        <f t="shared" si="27"/>
        <v>0</v>
      </c>
      <c r="J79" s="51">
        <f t="shared" si="28"/>
        <v>0</v>
      </c>
      <c r="K79" s="51">
        <f t="shared" si="29"/>
        <v>109</v>
      </c>
      <c r="L79" s="51">
        <f t="shared" si="30"/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f t="shared" si="31"/>
        <v>296</v>
      </c>
      <c r="U79" s="51">
        <f t="shared" si="32"/>
        <v>32</v>
      </c>
      <c r="V79" s="51">
        <f t="shared" si="33"/>
        <v>63</v>
      </c>
      <c r="W79" s="51">
        <f t="shared" si="34"/>
        <v>81</v>
      </c>
      <c r="X79" s="51">
        <f t="shared" si="35"/>
        <v>11</v>
      </c>
      <c r="Y79" s="51">
        <f t="shared" si="36"/>
        <v>0</v>
      </c>
      <c r="Z79" s="51">
        <f t="shared" si="37"/>
        <v>0</v>
      </c>
      <c r="AA79" s="51">
        <f t="shared" si="38"/>
        <v>109</v>
      </c>
      <c r="AB79" s="51">
        <f t="shared" si="39"/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f t="shared" si="40"/>
        <v>106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106</v>
      </c>
      <c r="AR79" s="51">
        <f t="shared" si="41"/>
        <v>190</v>
      </c>
      <c r="AS79" s="51">
        <v>32</v>
      </c>
      <c r="AT79" s="51">
        <v>63</v>
      </c>
      <c r="AU79" s="51">
        <v>81</v>
      </c>
      <c r="AV79" s="51">
        <v>11</v>
      </c>
      <c r="AW79" s="51">
        <v>0</v>
      </c>
      <c r="AX79" s="51">
        <v>0</v>
      </c>
      <c r="AY79" s="51">
        <v>3</v>
      </c>
      <c r="AZ79" s="51">
        <f t="shared" si="42"/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f t="shared" si="43"/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f t="shared" si="44"/>
        <v>276</v>
      </c>
      <c r="BQ79" s="51">
        <v>231</v>
      </c>
      <c r="BR79" s="51">
        <v>33</v>
      </c>
      <c r="BS79" s="51">
        <v>12</v>
      </c>
      <c r="BT79" s="51">
        <v>0</v>
      </c>
      <c r="BU79" s="51">
        <v>0</v>
      </c>
      <c r="BV79" s="51">
        <v>0</v>
      </c>
      <c r="BW79" s="51">
        <v>0</v>
      </c>
    </row>
    <row r="80" spans="1:75" ht="13.5">
      <c r="A80" s="26" t="s">
        <v>196</v>
      </c>
      <c r="B80" s="49" t="s">
        <v>237</v>
      </c>
      <c r="C80" s="50" t="s">
        <v>238</v>
      </c>
      <c r="D80" s="51">
        <f t="shared" si="45"/>
        <v>178</v>
      </c>
      <c r="E80" s="51">
        <f t="shared" si="23"/>
        <v>68</v>
      </c>
      <c r="F80" s="51">
        <f t="shared" si="24"/>
        <v>15</v>
      </c>
      <c r="G80" s="51">
        <f t="shared" si="25"/>
        <v>18</v>
      </c>
      <c r="H80" s="51">
        <f t="shared" si="26"/>
        <v>1</v>
      </c>
      <c r="I80" s="51">
        <f t="shared" si="27"/>
        <v>3</v>
      </c>
      <c r="J80" s="51">
        <f t="shared" si="28"/>
        <v>0</v>
      </c>
      <c r="K80" s="51">
        <f t="shared" si="29"/>
        <v>73</v>
      </c>
      <c r="L80" s="51">
        <f t="shared" si="30"/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f t="shared" si="31"/>
        <v>178</v>
      </c>
      <c r="U80" s="51">
        <f t="shared" si="32"/>
        <v>68</v>
      </c>
      <c r="V80" s="51">
        <f t="shared" si="33"/>
        <v>15</v>
      </c>
      <c r="W80" s="51">
        <f t="shared" si="34"/>
        <v>18</v>
      </c>
      <c r="X80" s="51">
        <f t="shared" si="35"/>
        <v>1</v>
      </c>
      <c r="Y80" s="51">
        <f t="shared" si="36"/>
        <v>3</v>
      </c>
      <c r="Z80" s="51">
        <f t="shared" si="37"/>
        <v>0</v>
      </c>
      <c r="AA80" s="51">
        <f t="shared" si="38"/>
        <v>73</v>
      </c>
      <c r="AB80" s="51">
        <f t="shared" si="39"/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f t="shared" si="40"/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f t="shared" si="41"/>
        <v>178</v>
      </c>
      <c r="AS80" s="51">
        <v>68</v>
      </c>
      <c r="AT80" s="51">
        <v>15</v>
      </c>
      <c r="AU80" s="51">
        <v>18</v>
      </c>
      <c r="AV80" s="51">
        <v>1</v>
      </c>
      <c r="AW80" s="51">
        <v>3</v>
      </c>
      <c r="AX80" s="51">
        <v>0</v>
      </c>
      <c r="AY80" s="51">
        <v>73</v>
      </c>
      <c r="AZ80" s="51">
        <f t="shared" si="42"/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f t="shared" si="43"/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f t="shared" si="44"/>
        <v>0</v>
      </c>
      <c r="BQ80" s="51">
        <v>0</v>
      </c>
      <c r="BR80" s="51">
        <v>0</v>
      </c>
      <c r="BS80" s="51">
        <v>0</v>
      </c>
      <c r="BT80" s="51">
        <v>0</v>
      </c>
      <c r="BU80" s="51">
        <v>0</v>
      </c>
      <c r="BV80" s="51">
        <v>0</v>
      </c>
      <c r="BW80" s="51">
        <v>0</v>
      </c>
    </row>
    <row r="81" spans="1:75" ht="13.5">
      <c r="A81" s="26" t="s">
        <v>196</v>
      </c>
      <c r="B81" s="49" t="s">
        <v>239</v>
      </c>
      <c r="C81" s="50" t="s">
        <v>240</v>
      </c>
      <c r="D81" s="51">
        <f t="shared" si="45"/>
        <v>200</v>
      </c>
      <c r="E81" s="51">
        <f t="shared" si="23"/>
        <v>100</v>
      </c>
      <c r="F81" s="51">
        <f t="shared" si="24"/>
        <v>55</v>
      </c>
      <c r="G81" s="51">
        <f t="shared" si="25"/>
        <v>22</v>
      </c>
      <c r="H81" s="51">
        <f t="shared" si="26"/>
        <v>1</v>
      </c>
      <c r="I81" s="51">
        <f t="shared" si="27"/>
        <v>4</v>
      </c>
      <c r="J81" s="51">
        <f t="shared" si="28"/>
        <v>7</v>
      </c>
      <c r="K81" s="51">
        <f t="shared" si="29"/>
        <v>11</v>
      </c>
      <c r="L81" s="51">
        <f t="shared" si="30"/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f t="shared" si="31"/>
        <v>200</v>
      </c>
      <c r="U81" s="51">
        <f t="shared" si="32"/>
        <v>100</v>
      </c>
      <c r="V81" s="51">
        <f t="shared" si="33"/>
        <v>55</v>
      </c>
      <c r="W81" s="51">
        <f t="shared" si="34"/>
        <v>22</v>
      </c>
      <c r="X81" s="51">
        <f t="shared" si="35"/>
        <v>1</v>
      </c>
      <c r="Y81" s="51">
        <f t="shared" si="36"/>
        <v>4</v>
      </c>
      <c r="Z81" s="51">
        <f t="shared" si="37"/>
        <v>7</v>
      </c>
      <c r="AA81" s="51">
        <f t="shared" si="38"/>
        <v>11</v>
      </c>
      <c r="AB81" s="51">
        <f t="shared" si="39"/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f t="shared" si="40"/>
        <v>44</v>
      </c>
      <c r="AK81" s="51">
        <v>0</v>
      </c>
      <c r="AL81" s="51">
        <v>37</v>
      </c>
      <c r="AM81" s="51">
        <v>0</v>
      </c>
      <c r="AN81" s="51">
        <v>0</v>
      </c>
      <c r="AO81" s="51">
        <v>4</v>
      </c>
      <c r="AP81" s="51">
        <v>0</v>
      </c>
      <c r="AQ81" s="51">
        <v>3</v>
      </c>
      <c r="AR81" s="51">
        <f t="shared" si="41"/>
        <v>156</v>
      </c>
      <c r="AS81" s="51">
        <v>100</v>
      </c>
      <c r="AT81" s="51">
        <v>18</v>
      </c>
      <c r="AU81" s="51">
        <v>22</v>
      </c>
      <c r="AV81" s="51">
        <v>1</v>
      </c>
      <c r="AW81" s="51">
        <v>0</v>
      </c>
      <c r="AX81" s="51">
        <v>7</v>
      </c>
      <c r="AY81" s="51">
        <v>8</v>
      </c>
      <c r="AZ81" s="51">
        <f t="shared" si="42"/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f t="shared" si="43"/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0</v>
      </c>
      <c r="BO81" s="51">
        <v>0</v>
      </c>
      <c r="BP81" s="51">
        <f t="shared" si="44"/>
        <v>0</v>
      </c>
      <c r="BQ81" s="51">
        <v>0</v>
      </c>
      <c r="BR81" s="51">
        <v>0</v>
      </c>
      <c r="BS81" s="51">
        <v>0</v>
      </c>
      <c r="BT81" s="51">
        <v>0</v>
      </c>
      <c r="BU81" s="51">
        <v>0</v>
      </c>
      <c r="BV81" s="51">
        <v>0</v>
      </c>
      <c r="BW81" s="51">
        <v>0</v>
      </c>
    </row>
    <row r="82" spans="1:75" ht="13.5">
      <c r="A82" s="26" t="s">
        <v>196</v>
      </c>
      <c r="B82" s="49" t="s">
        <v>241</v>
      </c>
      <c r="C82" s="50" t="s">
        <v>242</v>
      </c>
      <c r="D82" s="51">
        <f t="shared" si="45"/>
        <v>66</v>
      </c>
      <c r="E82" s="51">
        <f t="shared" si="23"/>
        <v>4</v>
      </c>
      <c r="F82" s="51">
        <f t="shared" si="24"/>
        <v>24</v>
      </c>
      <c r="G82" s="51">
        <f t="shared" si="25"/>
        <v>15</v>
      </c>
      <c r="H82" s="51">
        <f t="shared" si="26"/>
        <v>3</v>
      </c>
      <c r="I82" s="51">
        <f t="shared" si="27"/>
        <v>19</v>
      </c>
      <c r="J82" s="51">
        <f t="shared" si="28"/>
        <v>0</v>
      </c>
      <c r="K82" s="51">
        <f t="shared" si="29"/>
        <v>1</v>
      </c>
      <c r="L82" s="51">
        <f t="shared" si="30"/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f t="shared" si="31"/>
        <v>62</v>
      </c>
      <c r="U82" s="51">
        <f t="shared" si="32"/>
        <v>0</v>
      </c>
      <c r="V82" s="51">
        <f t="shared" si="33"/>
        <v>24</v>
      </c>
      <c r="W82" s="51">
        <f t="shared" si="34"/>
        <v>15</v>
      </c>
      <c r="X82" s="51">
        <f t="shared" si="35"/>
        <v>3</v>
      </c>
      <c r="Y82" s="51">
        <f t="shared" si="36"/>
        <v>19</v>
      </c>
      <c r="Z82" s="51">
        <f t="shared" si="37"/>
        <v>0</v>
      </c>
      <c r="AA82" s="51">
        <f t="shared" si="38"/>
        <v>1</v>
      </c>
      <c r="AB82" s="51">
        <f t="shared" si="39"/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f t="shared" si="40"/>
        <v>42</v>
      </c>
      <c r="AK82" s="51">
        <v>0</v>
      </c>
      <c r="AL82" s="51">
        <v>24</v>
      </c>
      <c r="AM82" s="51">
        <v>15</v>
      </c>
      <c r="AN82" s="51">
        <v>3</v>
      </c>
      <c r="AO82" s="51">
        <v>0</v>
      </c>
      <c r="AP82" s="51">
        <v>0</v>
      </c>
      <c r="AQ82" s="51">
        <v>0</v>
      </c>
      <c r="AR82" s="51">
        <f t="shared" si="41"/>
        <v>20</v>
      </c>
      <c r="AS82" s="51">
        <v>0</v>
      </c>
      <c r="AT82" s="51">
        <v>0</v>
      </c>
      <c r="AU82" s="51">
        <v>0</v>
      </c>
      <c r="AV82" s="51">
        <v>0</v>
      </c>
      <c r="AW82" s="51">
        <v>19</v>
      </c>
      <c r="AX82" s="51">
        <v>0</v>
      </c>
      <c r="AY82" s="51">
        <v>1</v>
      </c>
      <c r="AZ82" s="51">
        <f t="shared" si="42"/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f t="shared" si="43"/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  <c r="BP82" s="51">
        <f t="shared" si="44"/>
        <v>4</v>
      </c>
      <c r="BQ82" s="51">
        <v>4</v>
      </c>
      <c r="BR82" s="51">
        <v>0</v>
      </c>
      <c r="BS82" s="51">
        <v>0</v>
      </c>
      <c r="BT82" s="51">
        <v>0</v>
      </c>
      <c r="BU82" s="51">
        <v>0</v>
      </c>
      <c r="BV82" s="51">
        <v>0</v>
      </c>
      <c r="BW82" s="51">
        <v>0</v>
      </c>
    </row>
    <row r="83" spans="1:75" ht="13.5">
      <c r="A83" s="26" t="s">
        <v>196</v>
      </c>
      <c r="B83" s="49" t="s">
        <v>243</v>
      </c>
      <c r="C83" s="50" t="s">
        <v>244</v>
      </c>
      <c r="D83" s="51">
        <f t="shared" si="45"/>
        <v>140</v>
      </c>
      <c r="E83" s="51">
        <f t="shared" si="23"/>
        <v>68</v>
      </c>
      <c r="F83" s="51">
        <f t="shared" si="24"/>
        <v>29</v>
      </c>
      <c r="G83" s="51">
        <f t="shared" si="25"/>
        <v>16</v>
      </c>
      <c r="H83" s="51">
        <f t="shared" si="26"/>
        <v>3</v>
      </c>
      <c r="I83" s="51">
        <f t="shared" si="27"/>
        <v>23</v>
      </c>
      <c r="J83" s="51">
        <f t="shared" si="28"/>
        <v>0</v>
      </c>
      <c r="K83" s="51">
        <f t="shared" si="29"/>
        <v>1</v>
      </c>
      <c r="L83" s="51">
        <f t="shared" si="30"/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f t="shared" si="31"/>
        <v>68</v>
      </c>
      <c r="U83" s="51">
        <f t="shared" si="32"/>
        <v>0</v>
      </c>
      <c r="V83" s="51">
        <f t="shared" si="33"/>
        <v>25</v>
      </c>
      <c r="W83" s="51">
        <f t="shared" si="34"/>
        <v>16</v>
      </c>
      <c r="X83" s="51">
        <f t="shared" si="35"/>
        <v>3</v>
      </c>
      <c r="Y83" s="51">
        <f t="shared" si="36"/>
        <v>23</v>
      </c>
      <c r="Z83" s="51">
        <f t="shared" si="37"/>
        <v>0</v>
      </c>
      <c r="AA83" s="51">
        <f t="shared" si="38"/>
        <v>1</v>
      </c>
      <c r="AB83" s="51">
        <f t="shared" si="39"/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f t="shared" si="40"/>
        <v>44</v>
      </c>
      <c r="AK83" s="51">
        <v>0</v>
      </c>
      <c r="AL83" s="51">
        <v>25</v>
      </c>
      <c r="AM83" s="51">
        <v>16</v>
      </c>
      <c r="AN83" s="51">
        <v>3</v>
      </c>
      <c r="AO83" s="51">
        <v>0</v>
      </c>
      <c r="AP83" s="51">
        <v>0</v>
      </c>
      <c r="AQ83" s="51">
        <v>0</v>
      </c>
      <c r="AR83" s="51">
        <f t="shared" si="41"/>
        <v>24</v>
      </c>
      <c r="AS83" s="51">
        <v>0</v>
      </c>
      <c r="AT83" s="51">
        <v>0</v>
      </c>
      <c r="AU83" s="51">
        <v>0</v>
      </c>
      <c r="AV83" s="51">
        <v>0</v>
      </c>
      <c r="AW83" s="51">
        <v>23</v>
      </c>
      <c r="AX83" s="51">
        <v>0</v>
      </c>
      <c r="AY83" s="51">
        <v>1</v>
      </c>
      <c r="AZ83" s="51">
        <f t="shared" si="42"/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f t="shared" si="43"/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f t="shared" si="44"/>
        <v>72</v>
      </c>
      <c r="BQ83" s="51">
        <v>68</v>
      </c>
      <c r="BR83" s="51">
        <v>4</v>
      </c>
      <c r="BS83" s="51">
        <v>0</v>
      </c>
      <c r="BT83" s="51">
        <v>0</v>
      </c>
      <c r="BU83" s="51">
        <v>0</v>
      </c>
      <c r="BV83" s="51">
        <v>0</v>
      </c>
      <c r="BW83" s="51">
        <v>0</v>
      </c>
    </row>
    <row r="84" spans="1:75" ht="13.5">
      <c r="A84" s="26" t="s">
        <v>196</v>
      </c>
      <c r="B84" s="49" t="s">
        <v>245</v>
      </c>
      <c r="C84" s="50" t="s">
        <v>246</v>
      </c>
      <c r="D84" s="51">
        <f t="shared" si="45"/>
        <v>65</v>
      </c>
      <c r="E84" s="51">
        <f t="shared" si="23"/>
        <v>14</v>
      </c>
      <c r="F84" s="51">
        <f t="shared" si="24"/>
        <v>23</v>
      </c>
      <c r="G84" s="51">
        <f t="shared" si="25"/>
        <v>13</v>
      </c>
      <c r="H84" s="51">
        <f t="shared" si="26"/>
        <v>2</v>
      </c>
      <c r="I84" s="51">
        <f t="shared" si="27"/>
        <v>12</v>
      </c>
      <c r="J84" s="51">
        <f t="shared" si="28"/>
        <v>0</v>
      </c>
      <c r="K84" s="51">
        <f t="shared" si="29"/>
        <v>1</v>
      </c>
      <c r="L84" s="51">
        <f t="shared" si="30"/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f t="shared" si="31"/>
        <v>50</v>
      </c>
      <c r="U84" s="51">
        <f t="shared" si="32"/>
        <v>0</v>
      </c>
      <c r="V84" s="51">
        <f t="shared" si="33"/>
        <v>22</v>
      </c>
      <c r="W84" s="51">
        <f t="shared" si="34"/>
        <v>13</v>
      </c>
      <c r="X84" s="51">
        <f t="shared" si="35"/>
        <v>2</v>
      </c>
      <c r="Y84" s="51">
        <f t="shared" si="36"/>
        <v>12</v>
      </c>
      <c r="Z84" s="51">
        <f t="shared" si="37"/>
        <v>0</v>
      </c>
      <c r="AA84" s="51">
        <f t="shared" si="38"/>
        <v>1</v>
      </c>
      <c r="AB84" s="51">
        <f t="shared" si="39"/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f t="shared" si="40"/>
        <v>37</v>
      </c>
      <c r="AK84" s="51">
        <v>0</v>
      </c>
      <c r="AL84" s="51">
        <v>22</v>
      </c>
      <c r="AM84" s="51">
        <v>13</v>
      </c>
      <c r="AN84" s="51">
        <v>2</v>
      </c>
      <c r="AO84" s="51">
        <v>0</v>
      </c>
      <c r="AP84" s="51">
        <v>0</v>
      </c>
      <c r="AQ84" s="51">
        <v>0</v>
      </c>
      <c r="AR84" s="51">
        <f t="shared" si="41"/>
        <v>13</v>
      </c>
      <c r="AS84" s="51">
        <v>0</v>
      </c>
      <c r="AT84" s="51">
        <v>0</v>
      </c>
      <c r="AU84" s="51">
        <v>0</v>
      </c>
      <c r="AV84" s="51">
        <v>0</v>
      </c>
      <c r="AW84" s="51">
        <v>12</v>
      </c>
      <c r="AX84" s="51">
        <v>0</v>
      </c>
      <c r="AY84" s="51">
        <v>1</v>
      </c>
      <c r="AZ84" s="51">
        <f t="shared" si="42"/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1">
        <v>0</v>
      </c>
      <c r="BG84" s="51">
        <v>0</v>
      </c>
      <c r="BH84" s="51">
        <f t="shared" si="43"/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f t="shared" si="44"/>
        <v>15</v>
      </c>
      <c r="BQ84" s="51">
        <v>14</v>
      </c>
      <c r="BR84" s="51">
        <v>1</v>
      </c>
      <c r="BS84" s="51">
        <v>0</v>
      </c>
      <c r="BT84" s="51">
        <v>0</v>
      </c>
      <c r="BU84" s="51">
        <v>0</v>
      </c>
      <c r="BV84" s="51">
        <v>0</v>
      </c>
      <c r="BW84" s="51">
        <v>0</v>
      </c>
    </row>
    <row r="85" spans="1:75" ht="13.5">
      <c r="A85" s="26" t="s">
        <v>196</v>
      </c>
      <c r="B85" s="49" t="s">
        <v>247</v>
      </c>
      <c r="C85" s="50" t="s">
        <v>248</v>
      </c>
      <c r="D85" s="51">
        <f t="shared" si="45"/>
        <v>162</v>
      </c>
      <c r="E85" s="51">
        <f t="shared" si="23"/>
        <v>18</v>
      </c>
      <c r="F85" s="51">
        <f t="shared" si="24"/>
        <v>53</v>
      </c>
      <c r="G85" s="51">
        <f t="shared" si="25"/>
        <v>33</v>
      </c>
      <c r="H85" s="51">
        <f t="shared" si="26"/>
        <v>8</v>
      </c>
      <c r="I85" s="51">
        <f t="shared" si="27"/>
        <v>48</v>
      </c>
      <c r="J85" s="51">
        <f t="shared" si="28"/>
        <v>0</v>
      </c>
      <c r="K85" s="51">
        <f t="shared" si="29"/>
        <v>2</v>
      </c>
      <c r="L85" s="51">
        <f t="shared" si="30"/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f t="shared" si="31"/>
        <v>144</v>
      </c>
      <c r="U85" s="51">
        <f t="shared" si="32"/>
        <v>0</v>
      </c>
      <c r="V85" s="51">
        <f t="shared" si="33"/>
        <v>53</v>
      </c>
      <c r="W85" s="51">
        <f t="shared" si="34"/>
        <v>33</v>
      </c>
      <c r="X85" s="51">
        <f t="shared" si="35"/>
        <v>8</v>
      </c>
      <c r="Y85" s="51">
        <f t="shared" si="36"/>
        <v>48</v>
      </c>
      <c r="Z85" s="51">
        <f t="shared" si="37"/>
        <v>0</v>
      </c>
      <c r="AA85" s="51">
        <f t="shared" si="38"/>
        <v>2</v>
      </c>
      <c r="AB85" s="51">
        <f t="shared" si="39"/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f t="shared" si="40"/>
        <v>94</v>
      </c>
      <c r="AK85" s="51">
        <v>0</v>
      </c>
      <c r="AL85" s="51">
        <v>53</v>
      </c>
      <c r="AM85" s="51">
        <v>33</v>
      </c>
      <c r="AN85" s="51">
        <v>8</v>
      </c>
      <c r="AO85" s="51">
        <v>0</v>
      </c>
      <c r="AP85" s="51">
        <v>0</v>
      </c>
      <c r="AQ85" s="51">
        <v>0</v>
      </c>
      <c r="AR85" s="51">
        <f t="shared" si="41"/>
        <v>50</v>
      </c>
      <c r="AS85" s="51">
        <v>0</v>
      </c>
      <c r="AT85" s="51">
        <v>0</v>
      </c>
      <c r="AU85" s="51">
        <v>0</v>
      </c>
      <c r="AV85" s="51">
        <v>0</v>
      </c>
      <c r="AW85" s="51">
        <v>48</v>
      </c>
      <c r="AX85" s="51">
        <v>0</v>
      </c>
      <c r="AY85" s="51">
        <v>2</v>
      </c>
      <c r="AZ85" s="51">
        <f t="shared" si="42"/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1">
        <v>0</v>
      </c>
      <c r="BH85" s="51">
        <f t="shared" si="43"/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f t="shared" si="44"/>
        <v>18</v>
      </c>
      <c r="BQ85" s="51">
        <v>18</v>
      </c>
      <c r="BR85" s="51">
        <v>0</v>
      </c>
      <c r="BS85" s="51">
        <v>0</v>
      </c>
      <c r="BT85" s="51">
        <v>0</v>
      </c>
      <c r="BU85" s="51">
        <v>0</v>
      </c>
      <c r="BV85" s="51">
        <v>0</v>
      </c>
      <c r="BW85" s="51">
        <v>0</v>
      </c>
    </row>
    <row r="86" spans="1:75" ht="13.5">
      <c r="A86" s="26" t="s">
        <v>196</v>
      </c>
      <c r="B86" s="49" t="s">
        <v>249</v>
      </c>
      <c r="C86" s="50" t="s">
        <v>250</v>
      </c>
      <c r="D86" s="51">
        <f t="shared" si="45"/>
        <v>123</v>
      </c>
      <c r="E86" s="51">
        <f t="shared" si="23"/>
        <v>3</v>
      </c>
      <c r="F86" s="51">
        <f t="shared" si="24"/>
        <v>42</v>
      </c>
      <c r="G86" s="51">
        <f t="shared" si="25"/>
        <v>26</v>
      </c>
      <c r="H86" s="51">
        <f t="shared" si="26"/>
        <v>8</v>
      </c>
      <c r="I86" s="51">
        <f t="shared" si="27"/>
        <v>42</v>
      </c>
      <c r="J86" s="51">
        <f t="shared" si="28"/>
        <v>0</v>
      </c>
      <c r="K86" s="51">
        <f t="shared" si="29"/>
        <v>2</v>
      </c>
      <c r="L86" s="51">
        <f t="shared" si="30"/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f t="shared" si="31"/>
        <v>120</v>
      </c>
      <c r="U86" s="51">
        <f t="shared" si="32"/>
        <v>0</v>
      </c>
      <c r="V86" s="51">
        <f t="shared" si="33"/>
        <v>42</v>
      </c>
      <c r="W86" s="51">
        <f t="shared" si="34"/>
        <v>26</v>
      </c>
      <c r="X86" s="51">
        <f t="shared" si="35"/>
        <v>8</v>
      </c>
      <c r="Y86" s="51">
        <f t="shared" si="36"/>
        <v>42</v>
      </c>
      <c r="Z86" s="51">
        <f t="shared" si="37"/>
        <v>0</v>
      </c>
      <c r="AA86" s="51">
        <f t="shared" si="38"/>
        <v>2</v>
      </c>
      <c r="AB86" s="51">
        <f t="shared" si="39"/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f t="shared" si="40"/>
        <v>76</v>
      </c>
      <c r="AK86" s="51">
        <v>0</v>
      </c>
      <c r="AL86" s="51">
        <v>42</v>
      </c>
      <c r="AM86" s="51">
        <v>26</v>
      </c>
      <c r="AN86" s="51">
        <v>8</v>
      </c>
      <c r="AO86" s="51">
        <v>0</v>
      </c>
      <c r="AP86" s="51">
        <v>0</v>
      </c>
      <c r="AQ86" s="51">
        <v>0</v>
      </c>
      <c r="AR86" s="51">
        <f t="shared" si="41"/>
        <v>44</v>
      </c>
      <c r="AS86" s="51">
        <v>0</v>
      </c>
      <c r="AT86" s="51">
        <v>0</v>
      </c>
      <c r="AU86" s="51">
        <v>0</v>
      </c>
      <c r="AV86" s="51">
        <v>0</v>
      </c>
      <c r="AW86" s="51">
        <v>42</v>
      </c>
      <c r="AX86" s="51">
        <v>0</v>
      </c>
      <c r="AY86" s="51">
        <v>2</v>
      </c>
      <c r="AZ86" s="51">
        <f t="shared" si="42"/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f t="shared" si="43"/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f t="shared" si="44"/>
        <v>3</v>
      </c>
      <c r="BQ86" s="51">
        <v>3</v>
      </c>
      <c r="BR86" s="51">
        <v>0</v>
      </c>
      <c r="BS86" s="51">
        <v>0</v>
      </c>
      <c r="BT86" s="51">
        <v>0</v>
      </c>
      <c r="BU86" s="51">
        <v>0</v>
      </c>
      <c r="BV86" s="51">
        <v>0</v>
      </c>
      <c r="BW86" s="51">
        <v>0</v>
      </c>
    </row>
    <row r="87" spans="1:75" ht="13.5">
      <c r="A87" s="26" t="s">
        <v>196</v>
      </c>
      <c r="B87" s="49" t="s">
        <v>251</v>
      </c>
      <c r="C87" s="50" t="s">
        <v>195</v>
      </c>
      <c r="D87" s="51">
        <f t="shared" si="45"/>
        <v>75</v>
      </c>
      <c r="E87" s="51">
        <f t="shared" si="23"/>
        <v>0</v>
      </c>
      <c r="F87" s="51">
        <f t="shared" si="24"/>
        <v>29</v>
      </c>
      <c r="G87" s="51">
        <f t="shared" si="25"/>
        <v>17</v>
      </c>
      <c r="H87" s="51">
        <f t="shared" si="26"/>
        <v>4</v>
      </c>
      <c r="I87" s="51">
        <f t="shared" si="27"/>
        <v>24</v>
      </c>
      <c r="J87" s="51">
        <f t="shared" si="28"/>
        <v>0</v>
      </c>
      <c r="K87" s="51">
        <f t="shared" si="29"/>
        <v>1</v>
      </c>
      <c r="L87" s="51">
        <f t="shared" si="30"/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f t="shared" si="31"/>
        <v>75</v>
      </c>
      <c r="U87" s="51">
        <f t="shared" si="32"/>
        <v>0</v>
      </c>
      <c r="V87" s="51">
        <f t="shared" si="33"/>
        <v>29</v>
      </c>
      <c r="W87" s="51">
        <f t="shared" si="34"/>
        <v>17</v>
      </c>
      <c r="X87" s="51">
        <f t="shared" si="35"/>
        <v>4</v>
      </c>
      <c r="Y87" s="51">
        <f t="shared" si="36"/>
        <v>24</v>
      </c>
      <c r="Z87" s="51">
        <f t="shared" si="37"/>
        <v>0</v>
      </c>
      <c r="AA87" s="51">
        <f t="shared" si="38"/>
        <v>1</v>
      </c>
      <c r="AB87" s="51">
        <f t="shared" si="39"/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f t="shared" si="40"/>
        <v>50</v>
      </c>
      <c r="AK87" s="51">
        <v>0</v>
      </c>
      <c r="AL87" s="51">
        <v>29</v>
      </c>
      <c r="AM87" s="51">
        <v>17</v>
      </c>
      <c r="AN87" s="51">
        <v>4</v>
      </c>
      <c r="AO87" s="51">
        <v>0</v>
      </c>
      <c r="AP87" s="51">
        <v>0</v>
      </c>
      <c r="AQ87" s="51">
        <v>0</v>
      </c>
      <c r="AR87" s="51">
        <f t="shared" si="41"/>
        <v>25</v>
      </c>
      <c r="AS87" s="51">
        <v>0</v>
      </c>
      <c r="AT87" s="51">
        <v>0</v>
      </c>
      <c r="AU87" s="51">
        <v>0</v>
      </c>
      <c r="AV87" s="51">
        <v>0</v>
      </c>
      <c r="AW87" s="51">
        <v>24</v>
      </c>
      <c r="AX87" s="51">
        <v>0</v>
      </c>
      <c r="AY87" s="51">
        <v>1</v>
      </c>
      <c r="AZ87" s="51">
        <f t="shared" si="42"/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f t="shared" si="43"/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  <c r="BP87" s="51">
        <f t="shared" si="44"/>
        <v>0</v>
      </c>
      <c r="BQ87" s="51">
        <v>0</v>
      </c>
      <c r="BR87" s="51">
        <v>0</v>
      </c>
      <c r="BS87" s="51">
        <v>0</v>
      </c>
      <c r="BT87" s="51">
        <v>0</v>
      </c>
      <c r="BU87" s="51">
        <v>0</v>
      </c>
      <c r="BV87" s="51">
        <v>0</v>
      </c>
      <c r="BW87" s="51">
        <v>0</v>
      </c>
    </row>
    <row r="88" spans="1:75" ht="13.5">
      <c r="A88" s="26" t="s">
        <v>196</v>
      </c>
      <c r="B88" s="49" t="s">
        <v>252</v>
      </c>
      <c r="C88" s="50" t="s">
        <v>253</v>
      </c>
      <c r="D88" s="51">
        <f t="shared" si="45"/>
        <v>173</v>
      </c>
      <c r="E88" s="51">
        <f aca="true" t="shared" si="46" ref="E88:K92">M88+U88+BQ88</f>
        <v>0</v>
      </c>
      <c r="F88" s="51">
        <f t="shared" si="46"/>
        <v>30</v>
      </c>
      <c r="G88" s="51">
        <f t="shared" si="46"/>
        <v>34</v>
      </c>
      <c r="H88" s="51">
        <f t="shared" si="46"/>
        <v>3</v>
      </c>
      <c r="I88" s="51">
        <f t="shared" si="46"/>
        <v>7</v>
      </c>
      <c r="J88" s="51">
        <f t="shared" si="46"/>
        <v>0</v>
      </c>
      <c r="K88" s="51">
        <f t="shared" si="46"/>
        <v>99</v>
      </c>
      <c r="L88" s="51">
        <f>SUM(M88:S88)</f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f>SUM(U88:AA88)</f>
        <v>173</v>
      </c>
      <c r="U88" s="51">
        <f aca="true" t="shared" si="47" ref="U88:AA92">AC88+AK88+AS88+BA88+BI88</f>
        <v>0</v>
      </c>
      <c r="V88" s="51">
        <f t="shared" si="47"/>
        <v>30</v>
      </c>
      <c r="W88" s="51">
        <f t="shared" si="47"/>
        <v>34</v>
      </c>
      <c r="X88" s="51">
        <f t="shared" si="47"/>
        <v>3</v>
      </c>
      <c r="Y88" s="51">
        <f t="shared" si="47"/>
        <v>7</v>
      </c>
      <c r="Z88" s="51">
        <f t="shared" si="47"/>
        <v>0</v>
      </c>
      <c r="AA88" s="51">
        <f t="shared" si="47"/>
        <v>99</v>
      </c>
      <c r="AB88" s="51">
        <f>SUM(AC88:AI88)</f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f>SUM(AK88:AQ88)</f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f>SUM(AS88:AY88)</f>
        <v>173</v>
      </c>
      <c r="AS88" s="51">
        <v>0</v>
      </c>
      <c r="AT88" s="51">
        <v>30</v>
      </c>
      <c r="AU88" s="51">
        <v>34</v>
      </c>
      <c r="AV88" s="51">
        <v>3</v>
      </c>
      <c r="AW88" s="51">
        <v>7</v>
      </c>
      <c r="AX88" s="51">
        <v>0</v>
      </c>
      <c r="AY88" s="51">
        <v>99</v>
      </c>
      <c r="AZ88" s="51">
        <f>SUM(BA88:BG88)</f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f>SUM(BI88:BO88)</f>
        <v>0</v>
      </c>
      <c r="BI88" s="51">
        <v>0</v>
      </c>
      <c r="BJ88" s="51">
        <v>0</v>
      </c>
      <c r="BK88" s="51">
        <v>0</v>
      </c>
      <c r="BL88" s="51">
        <v>0</v>
      </c>
      <c r="BM88" s="51">
        <v>0</v>
      </c>
      <c r="BN88" s="51">
        <v>0</v>
      </c>
      <c r="BO88" s="51">
        <v>0</v>
      </c>
      <c r="BP88" s="51">
        <f>SUM(BQ88:BW88)</f>
        <v>0</v>
      </c>
      <c r="BQ88" s="51">
        <v>0</v>
      </c>
      <c r="BR88" s="51">
        <v>0</v>
      </c>
      <c r="BS88" s="51">
        <v>0</v>
      </c>
      <c r="BT88" s="51">
        <v>0</v>
      </c>
      <c r="BU88" s="51">
        <v>0</v>
      </c>
      <c r="BV88" s="51">
        <v>0</v>
      </c>
      <c r="BW88" s="51">
        <v>0</v>
      </c>
    </row>
    <row r="89" spans="1:75" ht="13.5">
      <c r="A89" s="26" t="s">
        <v>196</v>
      </c>
      <c r="B89" s="49" t="s">
        <v>254</v>
      </c>
      <c r="C89" s="50" t="s">
        <v>255</v>
      </c>
      <c r="D89" s="51">
        <f t="shared" si="45"/>
        <v>503</v>
      </c>
      <c r="E89" s="51">
        <f t="shared" si="46"/>
        <v>0</v>
      </c>
      <c r="F89" s="51">
        <f t="shared" si="46"/>
        <v>354</v>
      </c>
      <c r="G89" s="51">
        <f t="shared" si="46"/>
        <v>142</v>
      </c>
      <c r="H89" s="51">
        <f t="shared" si="46"/>
        <v>1</v>
      </c>
      <c r="I89" s="51">
        <f t="shared" si="46"/>
        <v>0</v>
      </c>
      <c r="J89" s="51">
        <f t="shared" si="46"/>
        <v>0</v>
      </c>
      <c r="K89" s="51">
        <f t="shared" si="46"/>
        <v>6</v>
      </c>
      <c r="L89" s="51">
        <f>SUM(M89:S89)</f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f>SUM(U89:AA89)</f>
        <v>503</v>
      </c>
      <c r="U89" s="51">
        <f t="shared" si="47"/>
        <v>0</v>
      </c>
      <c r="V89" s="51">
        <f t="shared" si="47"/>
        <v>354</v>
      </c>
      <c r="W89" s="51">
        <f t="shared" si="47"/>
        <v>142</v>
      </c>
      <c r="X89" s="51">
        <f t="shared" si="47"/>
        <v>1</v>
      </c>
      <c r="Y89" s="51">
        <f t="shared" si="47"/>
        <v>0</v>
      </c>
      <c r="Z89" s="51">
        <f t="shared" si="47"/>
        <v>0</v>
      </c>
      <c r="AA89" s="51">
        <f t="shared" si="47"/>
        <v>6</v>
      </c>
      <c r="AB89" s="51">
        <f>SUM(AC89:AI89)</f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f>SUM(AK89:AQ89)</f>
        <v>166</v>
      </c>
      <c r="AK89" s="51">
        <v>0</v>
      </c>
      <c r="AL89" s="51">
        <v>155</v>
      </c>
      <c r="AM89" s="51">
        <v>11</v>
      </c>
      <c r="AN89" s="51">
        <v>0</v>
      </c>
      <c r="AO89" s="51">
        <v>0</v>
      </c>
      <c r="AP89" s="51">
        <v>0</v>
      </c>
      <c r="AQ89" s="51">
        <v>0</v>
      </c>
      <c r="AR89" s="51">
        <f>SUM(AS89:AY89)</f>
        <v>337</v>
      </c>
      <c r="AS89" s="51">
        <v>0</v>
      </c>
      <c r="AT89" s="51">
        <v>199</v>
      </c>
      <c r="AU89" s="51">
        <v>131</v>
      </c>
      <c r="AV89" s="51">
        <v>1</v>
      </c>
      <c r="AW89" s="51">
        <v>0</v>
      </c>
      <c r="AX89" s="51">
        <v>0</v>
      </c>
      <c r="AY89" s="51">
        <v>6</v>
      </c>
      <c r="AZ89" s="51">
        <f>SUM(BA89:BG89)</f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f>SUM(BI89:BO89)</f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  <c r="BP89" s="51">
        <f>SUM(BQ89:BW89)</f>
        <v>0</v>
      </c>
      <c r="BQ89" s="51">
        <v>0</v>
      </c>
      <c r="BR89" s="51">
        <v>0</v>
      </c>
      <c r="BS89" s="51">
        <v>0</v>
      </c>
      <c r="BT89" s="51">
        <v>0</v>
      </c>
      <c r="BU89" s="51">
        <v>0</v>
      </c>
      <c r="BV89" s="51">
        <v>0</v>
      </c>
      <c r="BW89" s="51">
        <v>0</v>
      </c>
    </row>
    <row r="90" spans="1:75" ht="13.5">
      <c r="A90" s="26" t="s">
        <v>196</v>
      </c>
      <c r="B90" s="49" t="s">
        <v>256</v>
      </c>
      <c r="C90" s="50" t="s">
        <v>257</v>
      </c>
      <c r="D90" s="51">
        <f t="shared" si="45"/>
        <v>85</v>
      </c>
      <c r="E90" s="51">
        <f t="shared" si="46"/>
        <v>0</v>
      </c>
      <c r="F90" s="51">
        <f t="shared" si="46"/>
        <v>15</v>
      </c>
      <c r="G90" s="51">
        <f t="shared" si="46"/>
        <v>18</v>
      </c>
      <c r="H90" s="51">
        <f t="shared" si="46"/>
        <v>1</v>
      </c>
      <c r="I90" s="51">
        <f t="shared" si="46"/>
        <v>3</v>
      </c>
      <c r="J90" s="51">
        <f t="shared" si="46"/>
        <v>0</v>
      </c>
      <c r="K90" s="51">
        <f t="shared" si="46"/>
        <v>48</v>
      </c>
      <c r="L90" s="51">
        <f>SUM(M90:S90)</f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f>SUM(U90:AA90)</f>
        <v>85</v>
      </c>
      <c r="U90" s="51">
        <f t="shared" si="47"/>
        <v>0</v>
      </c>
      <c r="V90" s="51">
        <f t="shared" si="47"/>
        <v>15</v>
      </c>
      <c r="W90" s="51">
        <f t="shared" si="47"/>
        <v>18</v>
      </c>
      <c r="X90" s="51">
        <f t="shared" si="47"/>
        <v>1</v>
      </c>
      <c r="Y90" s="51">
        <f t="shared" si="47"/>
        <v>3</v>
      </c>
      <c r="Z90" s="51">
        <f t="shared" si="47"/>
        <v>0</v>
      </c>
      <c r="AA90" s="51">
        <f t="shared" si="47"/>
        <v>48</v>
      </c>
      <c r="AB90" s="51">
        <f>SUM(AC90:AI90)</f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f>SUM(AK90:AQ90)</f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f>SUM(AS90:AY90)</f>
        <v>85</v>
      </c>
      <c r="AS90" s="51">
        <v>0</v>
      </c>
      <c r="AT90" s="51">
        <v>15</v>
      </c>
      <c r="AU90" s="51">
        <v>18</v>
      </c>
      <c r="AV90" s="51">
        <v>1</v>
      </c>
      <c r="AW90" s="51">
        <v>3</v>
      </c>
      <c r="AX90" s="51">
        <v>0</v>
      </c>
      <c r="AY90" s="51">
        <v>48</v>
      </c>
      <c r="AZ90" s="51">
        <f>SUM(BA90:BG90)</f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f>SUM(BI90:BO90)</f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  <c r="BP90" s="51">
        <f>SUM(BQ90:BW90)</f>
        <v>0</v>
      </c>
      <c r="BQ90" s="51">
        <v>0</v>
      </c>
      <c r="BR90" s="51">
        <v>0</v>
      </c>
      <c r="BS90" s="51">
        <v>0</v>
      </c>
      <c r="BT90" s="51">
        <v>0</v>
      </c>
      <c r="BU90" s="51">
        <v>0</v>
      </c>
      <c r="BV90" s="51">
        <v>0</v>
      </c>
      <c r="BW90" s="51">
        <v>0</v>
      </c>
    </row>
    <row r="91" spans="1:75" ht="13.5">
      <c r="A91" s="26" t="s">
        <v>196</v>
      </c>
      <c r="B91" s="49" t="s">
        <v>258</v>
      </c>
      <c r="C91" s="50" t="s">
        <v>192</v>
      </c>
      <c r="D91" s="51">
        <f t="shared" si="45"/>
        <v>86</v>
      </c>
      <c r="E91" s="51">
        <f t="shared" si="46"/>
        <v>0</v>
      </c>
      <c r="F91" s="51">
        <f t="shared" si="46"/>
        <v>16</v>
      </c>
      <c r="G91" s="51">
        <f t="shared" si="46"/>
        <v>17</v>
      </c>
      <c r="H91" s="51">
        <f t="shared" si="46"/>
        <v>1</v>
      </c>
      <c r="I91" s="51">
        <f t="shared" si="46"/>
        <v>2</v>
      </c>
      <c r="J91" s="51">
        <f t="shared" si="46"/>
        <v>0</v>
      </c>
      <c r="K91" s="51">
        <f t="shared" si="46"/>
        <v>50</v>
      </c>
      <c r="L91" s="51">
        <f>SUM(M91:S91)</f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f>SUM(U91:AA91)</f>
        <v>86</v>
      </c>
      <c r="U91" s="51">
        <f t="shared" si="47"/>
        <v>0</v>
      </c>
      <c r="V91" s="51">
        <f t="shared" si="47"/>
        <v>16</v>
      </c>
      <c r="W91" s="51">
        <f t="shared" si="47"/>
        <v>17</v>
      </c>
      <c r="X91" s="51">
        <f t="shared" si="47"/>
        <v>1</v>
      </c>
      <c r="Y91" s="51">
        <f t="shared" si="47"/>
        <v>2</v>
      </c>
      <c r="Z91" s="51">
        <f t="shared" si="47"/>
        <v>0</v>
      </c>
      <c r="AA91" s="51">
        <f t="shared" si="47"/>
        <v>50</v>
      </c>
      <c r="AB91" s="51">
        <f>SUM(AC91:AI91)</f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f>SUM(AK91:AQ91)</f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f>SUM(AS91:AY91)</f>
        <v>86</v>
      </c>
      <c r="AS91" s="51">
        <v>0</v>
      </c>
      <c r="AT91" s="51">
        <v>16</v>
      </c>
      <c r="AU91" s="51">
        <v>17</v>
      </c>
      <c r="AV91" s="51">
        <v>1</v>
      </c>
      <c r="AW91" s="51">
        <v>2</v>
      </c>
      <c r="AX91" s="51">
        <v>0</v>
      </c>
      <c r="AY91" s="51">
        <v>50</v>
      </c>
      <c r="AZ91" s="51">
        <f>SUM(BA91:BG91)</f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f>SUM(BI91:BO91)</f>
        <v>0</v>
      </c>
      <c r="BI91" s="51">
        <v>0</v>
      </c>
      <c r="BJ91" s="51">
        <v>0</v>
      </c>
      <c r="BK91" s="51">
        <v>0</v>
      </c>
      <c r="BL91" s="51">
        <v>0</v>
      </c>
      <c r="BM91" s="51">
        <v>0</v>
      </c>
      <c r="BN91" s="51">
        <v>0</v>
      </c>
      <c r="BO91" s="51">
        <v>0</v>
      </c>
      <c r="BP91" s="51">
        <f>SUM(BQ91:BW91)</f>
        <v>0</v>
      </c>
      <c r="BQ91" s="51">
        <v>0</v>
      </c>
      <c r="BR91" s="51">
        <v>0</v>
      </c>
      <c r="BS91" s="51">
        <v>0</v>
      </c>
      <c r="BT91" s="51">
        <v>0</v>
      </c>
      <c r="BU91" s="51">
        <v>0</v>
      </c>
      <c r="BV91" s="51">
        <v>0</v>
      </c>
      <c r="BW91" s="51">
        <v>0</v>
      </c>
    </row>
    <row r="92" spans="1:75" ht="13.5">
      <c r="A92" s="26" t="s">
        <v>196</v>
      </c>
      <c r="B92" s="49" t="s">
        <v>259</v>
      </c>
      <c r="C92" s="50" t="s">
        <v>260</v>
      </c>
      <c r="D92" s="51">
        <f t="shared" si="45"/>
        <v>78</v>
      </c>
      <c r="E92" s="51">
        <f t="shared" si="46"/>
        <v>0</v>
      </c>
      <c r="F92" s="51">
        <f t="shared" si="46"/>
        <v>14</v>
      </c>
      <c r="G92" s="51">
        <f t="shared" si="46"/>
        <v>15</v>
      </c>
      <c r="H92" s="51">
        <f t="shared" si="46"/>
        <v>0</v>
      </c>
      <c r="I92" s="51">
        <f t="shared" si="46"/>
        <v>2</v>
      </c>
      <c r="J92" s="51">
        <f t="shared" si="46"/>
        <v>0</v>
      </c>
      <c r="K92" s="51">
        <f t="shared" si="46"/>
        <v>47</v>
      </c>
      <c r="L92" s="51">
        <f>SUM(M92:S92)</f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f>SUM(U92:AA92)</f>
        <v>78</v>
      </c>
      <c r="U92" s="51">
        <f t="shared" si="47"/>
        <v>0</v>
      </c>
      <c r="V92" s="51">
        <f t="shared" si="47"/>
        <v>14</v>
      </c>
      <c r="W92" s="51">
        <f t="shared" si="47"/>
        <v>15</v>
      </c>
      <c r="X92" s="51">
        <f t="shared" si="47"/>
        <v>0</v>
      </c>
      <c r="Y92" s="51">
        <f t="shared" si="47"/>
        <v>2</v>
      </c>
      <c r="Z92" s="51">
        <f t="shared" si="47"/>
        <v>0</v>
      </c>
      <c r="AA92" s="51">
        <f t="shared" si="47"/>
        <v>47</v>
      </c>
      <c r="AB92" s="51">
        <f>SUM(AC92:AI92)</f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f>SUM(AK92:AQ92)</f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f>SUM(AS92:AY92)</f>
        <v>78</v>
      </c>
      <c r="AS92" s="51">
        <v>0</v>
      </c>
      <c r="AT92" s="51">
        <v>14</v>
      </c>
      <c r="AU92" s="51">
        <v>15</v>
      </c>
      <c r="AV92" s="51">
        <v>0</v>
      </c>
      <c r="AW92" s="51">
        <v>2</v>
      </c>
      <c r="AX92" s="51">
        <v>0</v>
      </c>
      <c r="AY92" s="51">
        <v>47</v>
      </c>
      <c r="AZ92" s="51">
        <f>SUM(BA92:BG92)</f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f>SUM(BI92:BO92)</f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v>0</v>
      </c>
      <c r="BN92" s="51">
        <v>0</v>
      </c>
      <c r="BO92" s="51">
        <v>0</v>
      </c>
      <c r="BP92" s="51">
        <f>SUM(BQ92:BW92)</f>
        <v>0</v>
      </c>
      <c r="BQ92" s="51">
        <v>0</v>
      </c>
      <c r="BR92" s="51">
        <v>0</v>
      </c>
      <c r="BS92" s="51">
        <v>0</v>
      </c>
      <c r="BT92" s="51">
        <v>0</v>
      </c>
      <c r="BU92" s="51">
        <v>0</v>
      </c>
      <c r="BV92" s="51">
        <v>0</v>
      </c>
      <c r="BW92" s="51">
        <v>0</v>
      </c>
    </row>
    <row r="93" spans="1:75" ht="13.5">
      <c r="A93" s="79" t="s">
        <v>266</v>
      </c>
      <c r="B93" s="80"/>
      <c r="C93" s="81"/>
      <c r="D93" s="51">
        <f>SUM(D7:D92)</f>
        <v>158704</v>
      </c>
      <c r="E93" s="51">
        <f aca="true" t="shared" si="48" ref="E93:BP93">SUM(E7:E92)</f>
        <v>76547</v>
      </c>
      <c r="F93" s="51">
        <f t="shared" si="48"/>
        <v>31773</v>
      </c>
      <c r="G93" s="51">
        <f t="shared" si="48"/>
        <v>22786</v>
      </c>
      <c r="H93" s="51">
        <f t="shared" si="48"/>
        <v>2282</v>
      </c>
      <c r="I93" s="51">
        <f t="shared" si="48"/>
        <v>2911</v>
      </c>
      <c r="J93" s="51">
        <f t="shared" si="48"/>
        <v>3819</v>
      </c>
      <c r="K93" s="51">
        <f t="shared" si="48"/>
        <v>18586</v>
      </c>
      <c r="L93" s="51">
        <f t="shared" si="48"/>
        <v>16928</v>
      </c>
      <c r="M93" s="51">
        <f t="shared" si="48"/>
        <v>11962</v>
      </c>
      <c r="N93" s="51">
        <f t="shared" si="48"/>
        <v>1221</v>
      </c>
      <c r="O93" s="51">
        <f t="shared" si="48"/>
        <v>1746</v>
      </c>
      <c r="P93" s="51">
        <f t="shared" si="48"/>
        <v>62</v>
      </c>
      <c r="Q93" s="51">
        <f t="shared" si="48"/>
        <v>803</v>
      </c>
      <c r="R93" s="51">
        <f t="shared" si="48"/>
        <v>704</v>
      </c>
      <c r="S93" s="51">
        <f t="shared" si="48"/>
        <v>430</v>
      </c>
      <c r="T93" s="51">
        <f t="shared" si="48"/>
        <v>115003</v>
      </c>
      <c r="U93" s="51">
        <f t="shared" si="48"/>
        <v>39245</v>
      </c>
      <c r="V93" s="51">
        <f t="shared" si="48"/>
        <v>29987</v>
      </c>
      <c r="W93" s="51">
        <f t="shared" si="48"/>
        <v>20723</v>
      </c>
      <c r="X93" s="51">
        <f t="shared" si="48"/>
        <v>2220</v>
      </c>
      <c r="Y93" s="51">
        <f t="shared" si="48"/>
        <v>2105</v>
      </c>
      <c r="Z93" s="51">
        <f t="shared" si="48"/>
        <v>2774</v>
      </c>
      <c r="AA93" s="51">
        <f t="shared" si="48"/>
        <v>17949</v>
      </c>
      <c r="AB93" s="51">
        <f t="shared" si="48"/>
        <v>1063</v>
      </c>
      <c r="AC93" s="51">
        <f t="shared" si="48"/>
        <v>829</v>
      </c>
      <c r="AD93" s="51">
        <f t="shared" si="48"/>
        <v>46</v>
      </c>
      <c r="AE93" s="51">
        <f t="shared" si="48"/>
        <v>0</v>
      </c>
      <c r="AF93" s="51">
        <f t="shared" si="48"/>
        <v>7</v>
      </c>
      <c r="AG93" s="51">
        <f t="shared" si="48"/>
        <v>0</v>
      </c>
      <c r="AH93" s="51">
        <f t="shared" si="48"/>
        <v>69</v>
      </c>
      <c r="AI93" s="51">
        <f t="shared" si="48"/>
        <v>112</v>
      </c>
      <c r="AJ93" s="51">
        <f t="shared" si="48"/>
        <v>13505</v>
      </c>
      <c r="AK93" s="51">
        <f t="shared" si="48"/>
        <v>0</v>
      </c>
      <c r="AL93" s="51">
        <f t="shared" si="48"/>
        <v>11055</v>
      </c>
      <c r="AM93" s="51">
        <f t="shared" si="48"/>
        <v>1686</v>
      </c>
      <c r="AN93" s="51">
        <f t="shared" si="48"/>
        <v>84</v>
      </c>
      <c r="AO93" s="51">
        <f t="shared" si="48"/>
        <v>11</v>
      </c>
      <c r="AP93" s="51">
        <f t="shared" si="48"/>
        <v>0</v>
      </c>
      <c r="AQ93" s="51">
        <f t="shared" si="48"/>
        <v>669</v>
      </c>
      <c r="AR93" s="51">
        <f t="shared" si="48"/>
        <v>98566</v>
      </c>
      <c r="AS93" s="51">
        <f t="shared" si="48"/>
        <v>38416</v>
      </c>
      <c r="AT93" s="51">
        <f t="shared" si="48"/>
        <v>18886</v>
      </c>
      <c r="AU93" s="51">
        <f t="shared" si="48"/>
        <v>19037</v>
      </c>
      <c r="AV93" s="51">
        <f t="shared" si="48"/>
        <v>2129</v>
      </c>
      <c r="AW93" s="51">
        <f t="shared" si="48"/>
        <v>2094</v>
      </c>
      <c r="AX93" s="51">
        <f t="shared" si="48"/>
        <v>2705</v>
      </c>
      <c r="AY93" s="51">
        <f t="shared" si="48"/>
        <v>15299</v>
      </c>
      <c r="AZ93" s="51">
        <f t="shared" si="48"/>
        <v>0</v>
      </c>
      <c r="BA93" s="51">
        <f t="shared" si="48"/>
        <v>0</v>
      </c>
      <c r="BB93" s="51">
        <f t="shared" si="48"/>
        <v>0</v>
      </c>
      <c r="BC93" s="51">
        <f t="shared" si="48"/>
        <v>0</v>
      </c>
      <c r="BD93" s="51">
        <f t="shared" si="48"/>
        <v>0</v>
      </c>
      <c r="BE93" s="51">
        <f t="shared" si="48"/>
        <v>0</v>
      </c>
      <c r="BF93" s="51">
        <f t="shared" si="48"/>
        <v>0</v>
      </c>
      <c r="BG93" s="51">
        <f t="shared" si="48"/>
        <v>0</v>
      </c>
      <c r="BH93" s="51">
        <f t="shared" si="48"/>
        <v>1869</v>
      </c>
      <c r="BI93" s="51">
        <f t="shared" si="48"/>
        <v>0</v>
      </c>
      <c r="BJ93" s="51">
        <f t="shared" si="48"/>
        <v>0</v>
      </c>
      <c r="BK93" s="51">
        <f t="shared" si="48"/>
        <v>0</v>
      </c>
      <c r="BL93" s="51">
        <f t="shared" si="48"/>
        <v>0</v>
      </c>
      <c r="BM93" s="51">
        <f t="shared" si="48"/>
        <v>0</v>
      </c>
      <c r="BN93" s="51">
        <f t="shared" si="48"/>
        <v>0</v>
      </c>
      <c r="BO93" s="51">
        <f t="shared" si="48"/>
        <v>1869</v>
      </c>
      <c r="BP93" s="51">
        <f t="shared" si="48"/>
        <v>26773</v>
      </c>
      <c r="BQ93" s="51">
        <f aca="true" t="shared" si="49" ref="BQ93:BW93">SUM(BQ7:BQ92)</f>
        <v>25340</v>
      </c>
      <c r="BR93" s="51">
        <f t="shared" si="49"/>
        <v>565</v>
      </c>
      <c r="BS93" s="51">
        <f t="shared" si="49"/>
        <v>317</v>
      </c>
      <c r="BT93" s="51">
        <f t="shared" si="49"/>
        <v>0</v>
      </c>
      <c r="BU93" s="51">
        <f t="shared" si="49"/>
        <v>3</v>
      </c>
      <c r="BV93" s="51">
        <f t="shared" si="49"/>
        <v>341</v>
      </c>
      <c r="BW93" s="51">
        <f t="shared" si="49"/>
        <v>207</v>
      </c>
    </row>
  </sheetData>
  <mergeCells count="85">
    <mergeCell ref="A93:C93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2004-03-03T00:15:22Z</dcterms:modified>
  <cp:category/>
  <cp:version/>
  <cp:contentType/>
  <cp:contentStatus/>
</cp:coreProperties>
</file>