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'ごみ処理概要'!$A$2:$AQ$46</definedName>
    <definedName name="_xlnm.Print_Area" localSheetId="2">'ごみ処理量内訳'!$A$2:$AJ$46</definedName>
    <definedName name="_xlnm.Print_Area" localSheetId="1">'ごみ搬入量内訳'!$A$2:$AH$46</definedName>
    <definedName name="_xlnm.Print_Area" localSheetId="3">'資源化量内訳'!$A$2:$BW$46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<sst xmlns="http://schemas.openxmlformats.org/spreadsheetml/2006/main" count="913" uniqueCount="183">
  <si>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</si>
  <si>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</si>
  <si>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</si>
  <si>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</si>
  <si>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</si>
  <si>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</si>
  <si>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</si>
  <si>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</si>
  <si>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</si>
  <si>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</si>
  <si>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</si>
  <si>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</si>
  <si>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</si>
  <si>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</si>
  <si>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</si>
  <si>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</si>
  <si>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</si>
  <si>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</si>
  <si>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</si>
  <si>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</si>
  <si>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</si>
  <si>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</si>
  <si>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</si>
  <si>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</si>
  <si>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</si>
  <si>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</si>
  <si>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</si>
  <si>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</si>
  <si>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</si>
  <si>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東郷町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</si>
  <si>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</si>
  <si>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</si>
  <si>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</si>
  <si>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</si>
  <si>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</si>
  <si>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</si>
  <si>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</si>
  <si>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</si>
  <si>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</si>
  <si>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</si>
  <si>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</si>
  <si>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</si>
  <si>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</si>
  <si>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</si>
  <si>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</si>
  <si>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</si>
  <si>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</si>
  <si>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</si>
  <si>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</si>
  <si>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</si>
  <si>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</si>
  <si>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</si>
  <si>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</si>
  <si>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</si>
  <si>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</si>
  <si>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</si>
  <si>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</si>
  <si>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</si>
  <si>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</si>
  <si>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</si>
  <si>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</si>
  <si>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</si>
  <si>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</si>
  <si>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</si>
  <si>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</si>
  <si>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</si>
  <si>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</si>
  <si>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</si>
  <si>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</si>
  <si>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</si>
  <si>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</si>
  <si>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</si>
  <si>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</si>
  <si>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</si>
  <si>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</si>
  <si>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</si>
  <si>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</si>
  <si>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</si>
  <si>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</si>
  <si>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</si>
  <si>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</si>
  <si>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</si>
  <si>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</si>
  <si>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</si>
  <si>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</si>
  <si>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</si>
  <si>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</si>
  <si>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</si>
  <si>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</si>
  <si>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</si>
  <si>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</si>
  <si>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</si>
  <si>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</si>
  <si>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</si>
  <si>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</si>
  <si>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</si>
  <si>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</si>
  <si>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</si>
  <si>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</si>
  <si>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</si>
  <si>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</si>
  <si>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</si>
  <si>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</si>
  <si>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</si>
  <si>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</si>
  <si>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</si>
  <si>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</si>
  <si>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</si>
  <si>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</si>
  <si>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</si>
  <si>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</si>
  <si>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</si>
  <si>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</si>
  <si>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</si>
  <si>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</si>
  <si>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</si>
  <si>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</si>
  <si>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</si>
  <si>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</si>
  <si>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</si>
  <si>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</si>
  <si>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</si>
  <si>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</si>
  <si>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</si>
  <si>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</si>
  <si>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</si>
  <si>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</si>
  <si>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</si>
  <si>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</si>
  <si>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</si>
  <si>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</si>
  <si>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</si>
  <si>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</si>
  <si>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</si>
  <si>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</si>
  <si>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</si>
  <si>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</si>
  <si>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</si>
  <si>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</si>
  <si>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</si>
  <si>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</si>
  <si>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溝口町</t>
  </si>
  <si>
    <t>布類</t>
  </si>
  <si>
    <t>国府町</t>
  </si>
  <si>
    <t>ﾍﾟｯﾄﾎﾞﾄﾙ</t>
  </si>
  <si>
    <t>ﾌﾟﾗｽﾁｯｸ類</t>
  </si>
  <si>
    <t>泊村</t>
  </si>
  <si>
    <t>日野町</t>
  </si>
  <si>
    <t>中山町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</si>
  <si>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</si>
  <si>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</si>
  <si>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</si>
  <si>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</si>
  <si>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</si>
  <si>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</si>
  <si>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</si>
  <si>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</si>
  <si>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</si>
  <si>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</si>
  <si>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</si>
  <si>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</si>
  <si>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</si>
  <si>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</si>
  <si>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</si>
  <si>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</si>
  <si>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</si>
  <si>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</si>
  <si>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</si>
  <si>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</si>
  <si>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</si>
  <si>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</si>
  <si>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鳥取県合計</t>
  </si>
  <si>
    <t>大栄町</t>
  </si>
  <si>
    <t>大山町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</si>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</sst>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106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128</v>
      </c>
      <c r="B2" s="62" t="s">
        <v>129</v>
      </c>
      <c r="C2" s="67" t="s">
        <v>130</v>
      </c>
      <c r="D2" s="59" t="s">
        <v>150</v>
      </c>
      <c r="E2" s="60"/>
      <c r="F2" s="59" t="s">
        <v>151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152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153</v>
      </c>
      <c r="AF2" s="59" t="s">
        <v>154</v>
      </c>
      <c r="AG2" s="77"/>
      <c r="AH2" s="77"/>
      <c r="AI2" s="77"/>
      <c r="AJ2" s="77"/>
      <c r="AK2" s="77"/>
      <c r="AL2" s="78"/>
      <c r="AM2" s="71" t="s">
        <v>155</v>
      </c>
      <c r="AN2" s="59" t="s">
        <v>156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157</v>
      </c>
      <c r="F3" s="67" t="s">
        <v>158</v>
      </c>
      <c r="G3" s="67" t="s">
        <v>159</v>
      </c>
      <c r="H3" s="67" t="s">
        <v>160</v>
      </c>
      <c r="I3" s="14" t="s">
        <v>15</v>
      </c>
      <c r="J3" s="71" t="s">
        <v>161</v>
      </c>
      <c r="K3" s="71" t="s">
        <v>162</v>
      </c>
      <c r="L3" s="71" t="s">
        <v>163</v>
      </c>
      <c r="M3" s="70"/>
      <c r="N3" s="67" t="s">
        <v>164</v>
      </c>
      <c r="O3" s="67" t="s">
        <v>116</v>
      </c>
      <c r="P3" s="82" t="s">
        <v>16</v>
      </c>
      <c r="Q3" s="83"/>
      <c r="R3" s="83"/>
      <c r="S3" s="83"/>
      <c r="T3" s="83"/>
      <c r="U3" s="84"/>
      <c r="V3" s="16" t="s">
        <v>175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131</v>
      </c>
      <c r="AG3" s="67" t="s">
        <v>23</v>
      </c>
      <c r="AH3" s="67" t="s">
        <v>132</v>
      </c>
      <c r="AI3" s="67" t="s">
        <v>133</v>
      </c>
      <c r="AJ3" s="67" t="s">
        <v>134</v>
      </c>
      <c r="AK3" s="67" t="s">
        <v>135</v>
      </c>
      <c r="AL3" s="14" t="s">
        <v>17</v>
      </c>
      <c r="AM3" s="76"/>
      <c r="AN3" s="67" t="s">
        <v>136</v>
      </c>
      <c r="AO3" s="67" t="s">
        <v>137</v>
      </c>
      <c r="AP3" s="67" t="s">
        <v>138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139</v>
      </c>
      <c r="R4" s="8" t="s">
        <v>140</v>
      </c>
      <c r="S4" s="8" t="s">
        <v>166</v>
      </c>
      <c r="T4" s="8" t="s">
        <v>167</v>
      </c>
      <c r="U4" s="8" t="s">
        <v>168</v>
      </c>
      <c r="V4" s="14" t="s">
        <v>15</v>
      </c>
      <c r="W4" s="8" t="s">
        <v>18</v>
      </c>
      <c r="X4" s="8" t="s">
        <v>111</v>
      </c>
      <c r="Y4" s="8" t="s">
        <v>19</v>
      </c>
      <c r="Z4" s="20" t="s">
        <v>118</v>
      </c>
      <c r="AA4" s="8" t="s">
        <v>20</v>
      </c>
      <c r="AB4" s="20" t="s">
        <v>142</v>
      </c>
      <c r="AC4" s="8" t="s">
        <v>112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169</v>
      </c>
      <c r="G6" s="24" t="s">
        <v>169</v>
      </c>
      <c r="H6" s="24" t="s">
        <v>169</v>
      </c>
      <c r="I6" s="24" t="s">
        <v>169</v>
      </c>
      <c r="J6" s="25" t="s">
        <v>22</v>
      </c>
      <c r="K6" s="25" t="s">
        <v>22</v>
      </c>
      <c r="L6" s="25" t="s">
        <v>22</v>
      </c>
      <c r="M6" s="24" t="s">
        <v>169</v>
      </c>
      <c r="N6" s="24" t="s">
        <v>169</v>
      </c>
      <c r="O6" s="24" t="s">
        <v>169</v>
      </c>
      <c r="P6" s="24" t="s">
        <v>169</v>
      </c>
      <c r="Q6" s="24" t="s">
        <v>169</v>
      </c>
      <c r="R6" s="24" t="s">
        <v>169</v>
      </c>
      <c r="S6" s="24" t="s">
        <v>169</v>
      </c>
      <c r="T6" s="24" t="s">
        <v>169</v>
      </c>
      <c r="U6" s="24" t="s">
        <v>169</v>
      </c>
      <c r="V6" s="24" t="s">
        <v>169</v>
      </c>
      <c r="W6" s="24" t="s">
        <v>169</v>
      </c>
      <c r="X6" s="24" t="s">
        <v>169</v>
      </c>
      <c r="Y6" s="24" t="s">
        <v>169</v>
      </c>
      <c r="Z6" s="24" t="s">
        <v>169</v>
      </c>
      <c r="AA6" s="24" t="s">
        <v>169</v>
      </c>
      <c r="AB6" s="24" t="s">
        <v>169</v>
      </c>
      <c r="AC6" s="24" t="s">
        <v>169</v>
      </c>
      <c r="AD6" s="24" t="s">
        <v>169</v>
      </c>
      <c r="AE6" s="24" t="s">
        <v>170</v>
      </c>
      <c r="AF6" s="24" t="s">
        <v>169</v>
      </c>
      <c r="AG6" s="24" t="s">
        <v>169</v>
      </c>
      <c r="AH6" s="24" t="s">
        <v>169</v>
      </c>
      <c r="AI6" s="24" t="s">
        <v>169</v>
      </c>
      <c r="AJ6" s="24" t="s">
        <v>169</v>
      </c>
      <c r="AK6" s="24" t="s">
        <v>169</v>
      </c>
      <c r="AL6" s="24" t="s">
        <v>169</v>
      </c>
      <c r="AM6" s="24" t="s">
        <v>170</v>
      </c>
      <c r="AN6" s="24" t="s">
        <v>169</v>
      </c>
      <c r="AO6" s="24" t="s">
        <v>169</v>
      </c>
      <c r="AP6" s="24" t="s">
        <v>169</v>
      </c>
      <c r="AQ6" s="24" t="s">
        <v>169</v>
      </c>
    </row>
    <row r="7" spans="1:43" ht="13.5">
      <c r="A7" s="26" t="s">
        <v>30</v>
      </c>
      <c r="B7" s="49" t="s">
        <v>31</v>
      </c>
      <c r="C7" s="50" t="s">
        <v>32</v>
      </c>
      <c r="D7" s="51">
        <v>149063</v>
      </c>
      <c r="E7" s="51">
        <v>149063</v>
      </c>
      <c r="F7" s="51">
        <f>'ごみ搬入量内訳'!H7</f>
        <v>64943</v>
      </c>
      <c r="G7" s="51">
        <f>'ごみ搬入量内訳'!AG7</f>
        <v>5298</v>
      </c>
      <c r="H7" s="51">
        <f>'ごみ搬入量内訳'!AH7</f>
        <v>0</v>
      </c>
      <c r="I7" s="51">
        <f>SUM(F7:H7)</f>
        <v>70241</v>
      </c>
      <c r="J7" s="51">
        <f>I7/D7/365*1000000</f>
        <v>1291.0051179059253</v>
      </c>
      <c r="K7" s="51">
        <f>('ごみ搬入量内訳'!E7+'ごみ搬入量内訳'!AH7)/'ごみ処理概要'!D7/365*1000000</f>
        <v>778.1209360866909</v>
      </c>
      <c r="L7" s="51">
        <f>'ごみ搬入量内訳'!F7/'ごみ処理概要'!D7/365*1000000</f>
        <v>512.8841818192345</v>
      </c>
      <c r="M7" s="51">
        <f>'資源化量内訳'!BP7</f>
        <v>2803</v>
      </c>
      <c r="N7" s="51">
        <f>'ごみ処理量内訳'!E7</f>
        <v>62593</v>
      </c>
      <c r="O7" s="51">
        <f>'ごみ処理量内訳'!L7</f>
        <v>519</v>
      </c>
      <c r="P7" s="51">
        <f>SUM(Q7:U7)</f>
        <v>7102</v>
      </c>
      <c r="Q7" s="51">
        <f>'ごみ処理量内訳'!G7</f>
        <v>0</v>
      </c>
      <c r="R7" s="51">
        <f>'ごみ処理量内訳'!H7</f>
        <v>7102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>SUM(W7:AC7)</f>
        <v>43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43</v>
      </c>
      <c r="AB7" s="51">
        <f>'資源化量内訳'!R7</f>
        <v>0</v>
      </c>
      <c r="AC7" s="51">
        <f>'資源化量内訳'!S7</f>
        <v>0</v>
      </c>
      <c r="AD7" s="51">
        <f>N7+O7+P7+V7</f>
        <v>70257</v>
      </c>
      <c r="AE7" s="52">
        <f>(N7+P7+V7)/AD7*100</f>
        <v>99.26128357316709</v>
      </c>
      <c r="AF7" s="51">
        <f>'資源化量内訳'!AB7</f>
        <v>0</v>
      </c>
      <c r="AG7" s="51">
        <f>'資源化量内訳'!AJ7</f>
        <v>0</v>
      </c>
      <c r="AH7" s="51">
        <f>'資源化量内訳'!AR7</f>
        <v>2561</v>
      </c>
      <c r="AI7" s="51">
        <f>'資源化量内訳'!AZ7</f>
        <v>0</v>
      </c>
      <c r="AJ7" s="51">
        <f>'資源化量内訳'!BH7</f>
        <v>0</v>
      </c>
      <c r="AK7" s="51" t="s">
        <v>149</v>
      </c>
      <c r="AL7" s="51">
        <f>SUM(AF7:AJ7)</f>
        <v>2561</v>
      </c>
      <c r="AM7" s="52">
        <f>(V7+AL7+M7)/(M7+AD7)*100</f>
        <v>7.400766493293184</v>
      </c>
      <c r="AN7" s="51">
        <f>'ごみ処理量内訳'!AC7</f>
        <v>519</v>
      </c>
      <c r="AO7" s="51">
        <f>'ごみ処理量内訳'!AD7</f>
        <v>6200</v>
      </c>
      <c r="AP7" s="51">
        <f>'ごみ処理量内訳'!AE7</f>
        <v>4409</v>
      </c>
      <c r="AQ7" s="51">
        <f>SUM(AN7:AP7)</f>
        <v>11128</v>
      </c>
    </row>
    <row r="8" spans="1:43" ht="13.5">
      <c r="A8" s="26" t="s">
        <v>30</v>
      </c>
      <c r="B8" s="49" t="s">
        <v>33</v>
      </c>
      <c r="C8" s="50" t="s">
        <v>34</v>
      </c>
      <c r="D8" s="51">
        <v>139808</v>
      </c>
      <c r="E8" s="51">
        <v>134190</v>
      </c>
      <c r="F8" s="51">
        <f>'ごみ搬入量内訳'!H8</f>
        <v>62175</v>
      </c>
      <c r="G8" s="51">
        <f>'ごみ搬入量内訳'!AG8</f>
        <v>5717</v>
      </c>
      <c r="H8" s="51">
        <f>'ごみ搬入量内訳'!AH8</f>
        <v>2282</v>
      </c>
      <c r="I8" s="51">
        <f>SUM(F8:H8)</f>
        <v>70174</v>
      </c>
      <c r="J8" s="51">
        <f>I8/D8/365*1000000</f>
        <v>1375.1540272843852</v>
      </c>
      <c r="K8" s="51">
        <f>('ごみ搬入量内訳'!E8+'ごみ搬入量内訳'!AH8)/'ごみ処理概要'!D8/365*1000000</f>
        <v>896.5720502795223</v>
      </c>
      <c r="L8" s="51">
        <f>'ごみ搬入量内訳'!F8/'ごみ処理概要'!D8/365*1000000</f>
        <v>478.58197700486295</v>
      </c>
      <c r="M8" s="51">
        <f>'資源化量内訳'!BP8</f>
        <v>815</v>
      </c>
      <c r="N8" s="51">
        <f>'ごみ処理量内訳'!E8</f>
        <v>53904</v>
      </c>
      <c r="O8" s="51">
        <f>'ごみ処理量内訳'!L8</f>
        <v>8</v>
      </c>
      <c r="P8" s="51">
        <f>SUM(Q8:U8)</f>
        <v>13374</v>
      </c>
      <c r="Q8" s="51">
        <f>'ごみ処理量内訳'!G8</f>
        <v>0</v>
      </c>
      <c r="R8" s="51">
        <f>'ごみ処理量内訳'!H8</f>
        <v>13374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>SUM(W8:AC8)</f>
        <v>0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>N8+O8+P8+V8</f>
        <v>67286</v>
      </c>
      <c r="AE8" s="52">
        <f>(N8+P8+V8)/AD8*100</f>
        <v>99.98811045388342</v>
      </c>
      <c r="AF8" s="51">
        <f>'資源化量内訳'!AB8</f>
        <v>0</v>
      </c>
      <c r="AG8" s="51">
        <f>'資源化量内訳'!AJ8</f>
        <v>0</v>
      </c>
      <c r="AH8" s="51">
        <f>'資源化量内訳'!AR8</f>
        <v>9368</v>
      </c>
      <c r="AI8" s="51">
        <f>'資源化量内訳'!AZ8</f>
        <v>0</v>
      </c>
      <c r="AJ8" s="51">
        <f>'資源化量内訳'!BH8</f>
        <v>0</v>
      </c>
      <c r="AK8" s="51" t="s">
        <v>149</v>
      </c>
      <c r="AL8" s="51">
        <f>SUM(AF8:AJ8)</f>
        <v>9368</v>
      </c>
      <c r="AM8" s="52">
        <f>(V8+AL8+M8)/(M8+AD8)*100</f>
        <v>14.95279070791912</v>
      </c>
      <c r="AN8" s="51">
        <f>'ごみ処理量内訳'!AC8</f>
        <v>8</v>
      </c>
      <c r="AO8" s="51">
        <f>'ごみ処理量内訳'!AD8</f>
        <v>6499</v>
      </c>
      <c r="AP8" s="51">
        <f>'ごみ処理量内訳'!AE8</f>
        <v>3761</v>
      </c>
      <c r="AQ8" s="51">
        <f>SUM(AN8:AP8)</f>
        <v>10268</v>
      </c>
    </row>
    <row r="9" spans="1:43" ht="13.5">
      <c r="A9" s="26" t="s">
        <v>30</v>
      </c>
      <c r="B9" s="49" t="s">
        <v>35</v>
      </c>
      <c r="C9" s="50" t="s">
        <v>36</v>
      </c>
      <c r="D9" s="51">
        <v>49842</v>
      </c>
      <c r="E9" s="51">
        <v>49842</v>
      </c>
      <c r="F9" s="51">
        <f>'ごみ搬入量内訳'!H9</f>
        <v>18690</v>
      </c>
      <c r="G9" s="51">
        <f>'ごみ搬入量内訳'!AG9</f>
        <v>1810</v>
      </c>
      <c r="H9" s="51">
        <f>'ごみ搬入量内訳'!AH9</f>
        <v>0</v>
      </c>
      <c r="I9" s="51">
        <f>SUM(F9:H9)</f>
        <v>20500</v>
      </c>
      <c r="J9" s="51">
        <f>I9/D9/365*1000000</f>
        <v>1126.8485125324794</v>
      </c>
      <c r="K9" s="51">
        <f>('ごみ搬入量内訳'!E9+'ごみ搬入量内訳'!AH9)/'ごみ処理概要'!D9/365*1000000</f>
        <v>666.8744465387337</v>
      </c>
      <c r="L9" s="51">
        <f>'ごみ搬入量内訳'!F9/'ごみ処理概要'!D9/365*1000000</f>
        <v>459.9740659937457</v>
      </c>
      <c r="M9" s="51">
        <f>'資源化量内訳'!BP9</f>
        <v>939</v>
      </c>
      <c r="N9" s="51">
        <f>'ごみ処理量内訳'!E9</f>
        <v>16991</v>
      </c>
      <c r="O9" s="51">
        <f>'ごみ処理量内訳'!L9</f>
        <v>0</v>
      </c>
      <c r="P9" s="51">
        <f>SUM(Q9:U9)</f>
        <v>3510</v>
      </c>
      <c r="Q9" s="51">
        <f>'ごみ処理量内訳'!G9</f>
        <v>1301</v>
      </c>
      <c r="R9" s="51">
        <f>'ごみ処理量内訳'!H9</f>
        <v>2209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>SUM(W9:AC9)</f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>N9+O9+P9+V9</f>
        <v>20501</v>
      </c>
      <c r="AE9" s="52">
        <f>(N9+P9+V9)/AD9*100</f>
        <v>100</v>
      </c>
      <c r="AF9" s="51">
        <f>'資源化量内訳'!AB9</f>
        <v>0</v>
      </c>
      <c r="AG9" s="51">
        <f>'資源化量内訳'!AJ9</f>
        <v>435</v>
      </c>
      <c r="AH9" s="51">
        <f>'資源化量内訳'!AR9</f>
        <v>1827</v>
      </c>
      <c r="AI9" s="51">
        <f>'資源化量内訳'!AZ9</f>
        <v>0</v>
      </c>
      <c r="AJ9" s="51">
        <f>'資源化量内訳'!BH9</f>
        <v>0</v>
      </c>
      <c r="AK9" s="51" t="s">
        <v>149</v>
      </c>
      <c r="AL9" s="51">
        <f>SUM(AF9:AJ9)</f>
        <v>2262</v>
      </c>
      <c r="AM9" s="52">
        <f>(V9+AL9+M9)/(M9+AD9)*100</f>
        <v>14.930037313432837</v>
      </c>
      <c r="AN9" s="51">
        <f>'ごみ処理量内訳'!AC9</f>
        <v>0</v>
      </c>
      <c r="AO9" s="51">
        <f>'ごみ処理量内訳'!AD9</f>
        <v>2276</v>
      </c>
      <c r="AP9" s="51">
        <f>'ごみ処理量内訳'!AE9</f>
        <v>878</v>
      </c>
      <c r="AQ9" s="51">
        <f>SUM(AN9:AP9)</f>
        <v>3154</v>
      </c>
    </row>
    <row r="10" spans="1:43" ht="13.5">
      <c r="A10" s="26" t="s">
        <v>30</v>
      </c>
      <c r="B10" s="49" t="s">
        <v>37</v>
      </c>
      <c r="C10" s="50" t="s">
        <v>38</v>
      </c>
      <c r="D10" s="51">
        <v>37672</v>
      </c>
      <c r="E10" s="51">
        <v>37672</v>
      </c>
      <c r="F10" s="51">
        <f>'ごみ搬入量内訳'!H10</f>
        <v>13242</v>
      </c>
      <c r="G10" s="51">
        <f>'ごみ搬入量内訳'!AG10</f>
        <v>2248</v>
      </c>
      <c r="H10" s="51">
        <f>'ごみ搬入量内訳'!AH10</f>
        <v>0</v>
      </c>
      <c r="I10" s="51">
        <f>SUM(F10:H10)</f>
        <v>15490</v>
      </c>
      <c r="J10" s="51">
        <f>I10/D10/365*1000000</f>
        <v>1126.5225144506148</v>
      </c>
      <c r="K10" s="51">
        <f>('ごみ搬入量内訳'!E10+'ごみ搬入量内訳'!AH10)/'ごみ処理概要'!D10/365*1000000</f>
        <v>1000.852346279494</v>
      </c>
      <c r="L10" s="51">
        <f>'ごみ搬入量内訳'!F10/'ごみ処理概要'!D10/365*1000000</f>
        <v>125.67016817112086</v>
      </c>
      <c r="M10" s="51">
        <f>'資源化量内訳'!BP10</f>
        <v>112</v>
      </c>
      <c r="N10" s="51">
        <f>'ごみ処理量内訳'!E10</f>
        <v>13805</v>
      </c>
      <c r="O10" s="51">
        <f>'ごみ処理量内訳'!L10</f>
        <v>24</v>
      </c>
      <c r="P10" s="51">
        <f>SUM(Q10:U10)</f>
        <v>1796</v>
      </c>
      <c r="Q10" s="51">
        <f>'ごみ処理量内訳'!G10</f>
        <v>0</v>
      </c>
      <c r="R10" s="51">
        <f>'ごみ処理量内訳'!H10</f>
        <v>1796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>SUM(W10:AC10)</f>
        <v>1539</v>
      </c>
      <c r="W10" s="51">
        <f>'資源化量内訳'!M10</f>
        <v>1522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17</v>
      </c>
      <c r="AD10" s="51">
        <f>N10+O10+P10+V10</f>
        <v>17164</v>
      </c>
      <c r="AE10" s="52">
        <f>(N10+P10+V10)/AD10*100</f>
        <v>99.86017245397343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1063</v>
      </c>
      <c r="AI10" s="51">
        <f>'資源化量内訳'!AZ10</f>
        <v>0</v>
      </c>
      <c r="AJ10" s="51">
        <f>'資源化量内訳'!BH10</f>
        <v>0</v>
      </c>
      <c r="AK10" s="51" t="s">
        <v>149</v>
      </c>
      <c r="AL10" s="51">
        <f>SUM(AF10:AJ10)</f>
        <v>1063</v>
      </c>
      <c r="AM10" s="52">
        <f>(V10+AL10+M10)/(M10+AD10)*100</f>
        <v>15.70965501273443</v>
      </c>
      <c r="AN10" s="51">
        <f>'ごみ処理量内訳'!AC10</f>
        <v>24</v>
      </c>
      <c r="AO10" s="51">
        <f>'ごみ処理量内訳'!AD10</f>
        <v>1286</v>
      </c>
      <c r="AP10" s="51">
        <f>'ごみ処理量内訳'!AE10</f>
        <v>538</v>
      </c>
      <c r="AQ10" s="51">
        <f>SUM(AN10:AP10)</f>
        <v>1848</v>
      </c>
    </row>
    <row r="11" spans="1:43" ht="13.5">
      <c r="A11" s="26" t="s">
        <v>30</v>
      </c>
      <c r="B11" s="49" t="s">
        <v>39</v>
      </c>
      <c r="C11" s="50" t="s">
        <v>143</v>
      </c>
      <c r="D11" s="51">
        <v>8583</v>
      </c>
      <c r="E11" s="51">
        <v>8583</v>
      </c>
      <c r="F11" s="51">
        <f>'ごみ搬入量内訳'!H11</f>
        <v>2448</v>
      </c>
      <c r="G11" s="51">
        <f>'ごみ搬入量内訳'!AG11</f>
        <v>437</v>
      </c>
      <c r="H11" s="51">
        <f>'ごみ搬入量内訳'!AH11</f>
        <v>231</v>
      </c>
      <c r="I11" s="51">
        <f aca="true" t="shared" si="0" ref="I11:I45">SUM(F11:H11)</f>
        <v>3116</v>
      </c>
      <c r="J11" s="51">
        <f aca="true" t="shared" si="1" ref="J11:J45">I11/D11/365*1000000</f>
        <v>994.6389725468789</v>
      </c>
      <c r="K11" s="51">
        <f>('ごみ搬入量内訳'!E11+'ごみ搬入量内訳'!AH11)/'ごみ処理概要'!D11/365*1000000</f>
        <v>770.2387165454489</v>
      </c>
      <c r="L11" s="51">
        <f>'ごみ搬入量内訳'!F11/'ごみ処理概要'!D11/365*1000000</f>
        <v>224.40025600143005</v>
      </c>
      <c r="M11" s="51">
        <f>'資源化量内訳'!BP11</f>
        <v>208</v>
      </c>
      <c r="N11" s="51">
        <f>'ごみ処理量内訳'!E11</f>
        <v>2393</v>
      </c>
      <c r="O11" s="51">
        <f>'ごみ処理量内訳'!L11</f>
        <v>14</v>
      </c>
      <c r="P11" s="51">
        <f aca="true" t="shared" si="2" ref="P11:P45">SUM(Q11:U11)</f>
        <v>326</v>
      </c>
      <c r="Q11" s="51">
        <f>'ごみ処理量内訳'!G11</f>
        <v>0</v>
      </c>
      <c r="R11" s="51">
        <f>'ごみ処理量内訳'!H11</f>
        <v>326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aca="true" t="shared" si="3" ref="V11:V45">SUM(W11:AC11)</f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aca="true" t="shared" si="4" ref="AD11:AD45">N11+O11+P11+V11</f>
        <v>2733</v>
      </c>
      <c r="AE11" s="52">
        <f aca="true" t="shared" si="5" ref="AE11:AE46">(N11+P11+V11)/AD11*100</f>
        <v>99.48774240761068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118</v>
      </c>
      <c r="AI11" s="51">
        <f>'資源化量内訳'!AZ11</f>
        <v>0</v>
      </c>
      <c r="AJ11" s="51">
        <f>'資源化量内訳'!BH11</f>
        <v>0</v>
      </c>
      <c r="AK11" s="51" t="s">
        <v>149</v>
      </c>
      <c r="AL11" s="51">
        <f aca="true" t="shared" si="6" ref="AL11:AL45">SUM(AF11:AJ11)</f>
        <v>118</v>
      </c>
      <c r="AM11" s="52">
        <f aca="true" t="shared" si="7" ref="AM11:AM45">(V11+AL11+M11)/(M11+AD11)*100</f>
        <v>11.084665079904795</v>
      </c>
      <c r="AN11" s="51">
        <f>'ごみ処理量内訳'!AC11</f>
        <v>14</v>
      </c>
      <c r="AO11" s="51">
        <f>'ごみ処理量内訳'!AD11</f>
        <v>306</v>
      </c>
      <c r="AP11" s="51">
        <f>'ごみ処理量内訳'!AE11</f>
        <v>203</v>
      </c>
      <c r="AQ11" s="51">
        <f aca="true" t="shared" si="8" ref="AQ11:AQ45">SUM(AN11:AP11)</f>
        <v>523</v>
      </c>
    </row>
    <row r="12" spans="1:43" ht="13.5">
      <c r="A12" s="26" t="s">
        <v>30</v>
      </c>
      <c r="B12" s="49" t="s">
        <v>40</v>
      </c>
      <c r="C12" s="50" t="s">
        <v>41</v>
      </c>
      <c r="D12" s="51">
        <v>14407</v>
      </c>
      <c r="E12" s="51">
        <v>14354</v>
      </c>
      <c r="F12" s="51">
        <f>'ごみ搬入量内訳'!H12</f>
        <v>3175</v>
      </c>
      <c r="G12" s="51">
        <f>'ごみ搬入量内訳'!AG12</f>
        <v>0</v>
      </c>
      <c r="H12" s="51">
        <f>'ごみ搬入量内訳'!AH12</f>
        <v>11</v>
      </c>
      <c r="I12" s="51">
        <f t="shared" si="0"/>
        <v>3186</v>
      </c>
      <c r="J12" s="51">
        <f t="shared" si="1"/>
        <v>605.8698634891144</v>
      </c>
      <c r="K12" s="51">
        <f>('ごみ搬入量内訳'!E12+'ごみ搬入量内訳'!AH12)/'ごみ処理概要'!D12/365*1000000</f>
        <v>605.8698634891144</v>
      </c>
      <c r="L12" s="51">
        <f>'ごみ搬入量内訳'!F12/'ごみ処理概要'!D12/365*1000000</f>
        <v>0</v>
      </c>
      <c r="M12" s="51">
        <f>'資源化量内訳'!BP12</f>
        <v>508</v>
      </c>
      <c r="N12" s="51">
        <f>'ごみ処理量内訳'!E12</f>
        <v>2505</v>
      </c>
      <c r="O12" s="51">
        <f>'ごみ処理量内訳'!L12</f>
        <v>0</v>
      </c>
      <c r="P12" s="51">
        <f t="shared" si="2"/>
        <v>687</v>
      </c>
      <c r="Q12" s="51">
        <f>'ごみ処理量内訳'!G12</f>
        <v>0</v>
      </c>
      <c r="R12" s="51">
        <f>'ごみ処理量内訳'!H12</f>
        <v>687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3192</v>
      </c>
      <c r="AE12" s="52">
        <f t="shared" si="5"/>
        <v>100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233</v>
      </c>
      <c r="AI12" s="51">
        <f>'資源化量内訳'!AZ12</f>
        <v>0</v>
      </c>
      <c r="AJ12" s="51">
        <f>'資源化量内訳'!BH12</f>
        <v>0</v>
      </c>
      <c r="AK12" s="51" t="s">
        <v>149</v>
      </c>
      <c r="AL12" s="51">
        <f t="shared" si="6"/>
        <v>233</v>
      </c>
      <c r="AM12" s="52">
        <f t="shared" si="7"/>
        <v>20.027027027027028</v>
      </c>
      <c r="AN12" s="51">
        <f>'ごみ処理量内訳'!AC12</f>
        <v>0</v>
      </c>
      <c r="AO12" s="51">
        <f>'ごみ処理量内訳'!AD12</f>
        <v>277</v>
      </c>
      <c r="AP12" s="51">
        <f>'ごみ処理量内訳'!AE12</f>
        <v>426</v>
      </c>
      <c r="AQ12" s="51">
        <f t="shared" si="8"/>
        <v>703</v>
      </c>
    </row>
    <row r="13" spans="1:43" ht="13.5">
      <c r="A13" s="26" t="s">
        <v>30</v>
      </c>
      <c r="B13" s="49" t="s">
        <v>42</v>
      </c>
      <c r="C13" s="50" t="s">
        <v>43</v>
      </c>
      <c r="D13" s="51">
        <v>3553</v>
      </c>
      <c r="E13" s="51">
        <v>3553</v>
      </c>
      <c r="F13" s="51">
        <f>'ごみ搬入量内訳'!H13</f>
        <v>997</v>
      </c>
      <c r="G13" s="51">
        <f>'ごみ搬入量内訳'!AG13</f>
        <v>152</v>
      </c>
      <c r="H13" s="51">
        <f>'ごみ搬入量内訳'!AH13</f>
        <v>22</v>
      </c>
      <c r="I13" s="51">
        <f t="shared" si="0"/>
        <v>1171</v>
      </c>
      <c r="J13" s="51">
        <f t="shared" si="1"/>
        <v>902.9606468005043</v>
      </c>
      <c r="K13" s="51">
        <f>('ごみ搬入量内訳'!E13+'ごみ搬入量内訳'!AH13)/'ごみ処理概要'!D13/365*1000000</f>
        <v>693.2208552294221</v>
      </c>
      <c r="L13" s="51">
        <f>'ごみ搬入量内訳'!F13/'ごみ処理概要'!D13/365*1000000</f>
        <v>209.73979157108212</v>
      </c>
      <c r="M13" s="51">
        <f>'資源化量内訳'!BP13</f>
        <v>100</v>
      </c>
      <c r="N13" s="51">
        <f>'ごみ処理量内訳'!E13</f>
        <v>1007</v>
      </c>
      <c r="O13" s="51">
        <f>'ごみ処理量内訳'!L13</f>
        <v>0</v>
      </c>
      <c r="P13" s="51">
        <f t="shared" si="2"/>
        <v>176</v>
      </c>
      <c r="Q13" s="51">
        <f>'ごみ処理量内訳'!G13</f>
        <v>0</v>
      </c>
      <c r="R13" s="51">
        <f>'ごみ処理量内訳'!H13</f>
        <v>176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1183</v>
      </c>
      <c r="AE13" s="52">
        <f t="shared" si="5"/>
        <v>100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64</v>
      </c>
      <c r="AI13" s="51">
        <f>'資源化量内訳'!AZ13</f>
        <v>0</v>
      </c>
      <c r="AJ13" s="51">
        <f>'資源化量内訳'!BH13</f>
        <v>0</v>
      </c>
      <c r="AK13" s="51" t="s">
        <v>149</v>
      </c>
      <c r="AL13" s="51">
        <f t="shared" si="6"/>
        <v>64</v>
      </c>
      <c r="AM13" s="52">
        <f t="shared" si="7"/>
        <v>12.782540919719407</v>
      </c>
      <c r="AN13" s="51">
        <f>'ごみ処理量内訳'!AC13</f>
        <v>0</v>
      </c>
      <c r="AO13" s="51">
        <f>'ごみ処理量内訳'!AD13</f>
        <v>124</v>
      </c>
      <c r="AP13" s="51">
        <f>'ごみ処理量内訳'!AE13</f>
        <v>109</v>
      </c>
      <c r="AQ13" s="51">
        <f t="shared" si="8"/>
        <v>233</v>
      </c>
    </row>
    <row r="14" spans="1:43" ht="13.5">
      <c r="A14" s="26" t="s">
        <v>30</v>
      </c>
      <c r="B14" s="49" t="s">
        <v>44</v>
      </c>
      <c r="C14" s="50" t="s">
        <v>45</v>
      </c>
      <c r="D14" s="51">
        <v>10354</v>
      </c>
      <c r="E14" s="51">
        <v>10354</v>
      </c>
      <c r="F14" s="51">
        <f>'ごみ搬入量内訳'!H14</f>
        <v>2576</v>
      </c>
      <c r="G14" s="51">
        <f>'ごみ搬入量内訳'!AG14</f>
        <v>72</v>
      </c>
      <c r="H14" s="51">
        <f>'ごみ搬入量内訳'!AH14</f>
        <v>0</v>
      </c>
      <c r="I14" s="51">
        <f t="shared" si="0"/>
        <v>2648</v>
      </c>
      <c r="J14" s="51">
        <f t="shared" si="1"/>
        <v>700.6755380092665</v>
      </c>
      <c r="K14" s="51">
        <f>('ごみ搬入量内訳'!E14+'ごみ搬入量内訳'!AH14)/'ごみ処理概要'!D14/365*1000000</f>
        <v>620.2354460323719</v>
      </c>
      <c r="L14" s="51">
        <f>'ごみ搬入量内訳'!F14/'ごみ処理概要'!D14/365*1000000</f>
        <v>80.44009197689465</v>
      </c>
      <c r="M14" s="51">
        <f>'資源化量内訳'!BP14</f>
        <v>293</v>
      </c>
      <c r="N14" s="51">
        <f>'ごみ処理量内訳'!E14</f>
        <v>2176</v>
      </c>
      <c r="O14" s="51">
        <f>'ごみ処理量内訳'!L14</f>
        <v>0</v>
      </c>
      <c r="P14" s="51">
        <f t="shared" si="2"/>
        <v>471</v>
      </c>
      <c r="Q14" s="51">
        <f>'ごみ処理量内訳'!G14</f>
        <v>0</v>
      </c>
      <c r="R14" s="51">
        <f>'ごみ処理量内訳'!H14</f>
        <v>471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2647</v>
      </c>
      <c r="AE14" s="52">
        <f t="shared" si="5"/>
        <v>100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163</v>
      </c>
      <c r="AI14" s="51">
        <f>'資源化量内訳'!AZ14</f>
        <v>0</v>
      </c>
      <c r="AJ14" s="51">
        <f>'資源化量内訳'!BH14</f>
        <v>0</v>
      </c>
      <c r="AK14" s="51" t="s">
        <v>149</v>
      </c>
      <c r="AL14" s="51">
        <f t="shared" si="6"/>
        <v>163</v>
      </c>
      <c r="AM14" s="52">
        <f t="shared" si="7"/>
        <v>15.510204081632653</v>
      </c>
      <c r="AN14" s="51">
        <f>'ごみ処理量内訳'!AC14</f>
        <v>0</v>
      </c>
      <c r="AO14" s="51">
        <f>'ごみ処理量内訳'!AD14</f>
        <v>238</v>
      </c>
      <c r="AP14" s="51">
        <f>'ごみ処理量内訳'!AE14</f>
        <v>292</v>
      </c>
      <c r="AQ14" s="51">
        <f t="shared" si="8"/>
        <v>530</v>
      </c>
    </row>
    <row r="15" spans="1:43" ht="13.5">
      <c r="A15" s="26" t="s">
        <v>30</v>
      </c>
      <c r="B15" s="49" t="s">
        <v>46</v>
      </c>
      <c r="C15" s="50" t="s">
        <v>47</v>
      </c>
      <c r="D15" s="51">
        <v>4761</v>
      </c>
      <c r="E15" s="51">
        <v>4761</v>
      </c>
      <c r="F15" s="51">
        <f>'ごみ搬入量内訳'!H15</f>
        <v>970</v>
      </c>
      <c r="G15" s="51">
        <f>'ごみ搬入量内訳'!AG15</f>
        <v>27</v>
      </c>
      <c r="H15" s="51">
        <f>'ごみ搬入量内訳'!AH15</f>
        <v>0</v>
      </c>
      <c r="I15" s="51">
        <f t="shared" si="0"/>
        <v>997</v>
      </c>
      <c r="J15" s="51">
        <f t="shared" si="1"/>
        <v>573.7254461909406</v>
      </c>
      <c r="K15" s="51">
        <f>('ごみ搬入量内訳'!E15+'ごみ搬入量内訳'!AH15)/'ごみ処理概要'!D15/365*1000000</f>
        <v>573.7254461909406</v>
      </c>
      <c r="L15" s="51">
        <f>'ごみ搬入量内訳'!F15/'ごみ処理概要'!D15/365*1000000</f>
        <v>0</v>
      </c>
      <c r="M15" s="51">
        <f>'資源化量内訳'!BP15</f>
        <v>148</v>
      </c>
      <c r="N15" s="51">
        <f>'ごみ処理量内訳'!E15</f>
        <v>809</v>
      </c>
      <c r="O15" s="51">
        <f>'ごみ処理量内訳'!L15</f>
        <v>0</v>
      </c>
      <c r="P15" s="51">
        <f t="shared" si="2"/>
        <v>190</v>
      </c>
      <c r="Q15" s="51">
        <f>'ごみ処理量内訳'!G15</f>
        <v>0</v>
      </c>
      <c r="R15" s="51">
        <f>'ごみ処理量内訳'!H15</f>
        <v>190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999</v>
      </c>
      <c r="AE15" s="52">
        <f t="shared" si="5"/>
        <v>100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68</v>
      </c>
      <c r="AI15" s="51">
        <f>'資源化量内訳'!AZ15</f>
        <v>0</v>
      </c>
      <c r="AJ15" s="51">
        <f>'資源化量内訳'!BH15</f>
        <v>0</v>
      </c>
      <c r="AK15" s="51" t="s">
        <v>149</v>
      </c>
      <c r="AL15" s="51">
        <f t="shared" si="6"/>
        <v>68</v>
      </c>
      <c r="AM15" s="52">
        <f t="shared" si="7"/>
        <v>18.831734960767218</v>
      </c>
      <c r="AN15" s="51">
        <f>'ごみ処理量内訳'!AC15</f>
        <v>0</v>
      </c>
      <c r="AO15" s="51">
        <f>'ごみ処理量内訳'!AD15</f>
        <v>88</v>
      </c>
      <c r="AP15" s="51">
        <f>'ごみ処理量内訳'!AE15</f>
        <v>118</v>
      </c>
      <c r="AQ15" s="51">
        <f t="shared" si="8"/>
        <v>206</v>
      </c>
    </row>
    <row r="16" spans="1:43" ht="13.5">
      <c r="A16" s="26" t="s">
        <v>30</v>
      </c>
      <c r="B16" s="49" t="s">
        <v>48</v>
      </c>
      <c r="C16" s="50" t="s">
        <v>49</v>
      </c>
      <c r="D16" s="51">
        <v>8602</v>
      </c>
      <c r="E16" s="51">
        <v>8602</v>
      </c>
      <c r="F16" s="51">
        <f>'ごみ搬入量内訳'!H16</f>
        <v>1727</v>
      </c>
      <c r="G16" s="51">
        <f>'ごみ搬入量内訳'!AG16</f>
        <v>80</v>
      </c>
      <c r="H16" s="51">
        <f>'ごみ搬入量内訳'!AH16</f>
        <v>0</v>
      </c>
      <c r="I16" s="51">
        <f t="shared" si="0"/>
        <v>1807</v>
      </c>
      <c r="J16" s="51">
        <f t="shared" si="1"/>
        <v>575.527195013584</v>
      </c>
      <c r="K16" s="51">
        <f>('ごみ搬入量内訳'!E16+'ごみ搬入量内訳'!AH16)/'ごみ処理概要'!D16/365*1000000</f>
        <v>550.0472970605753</v>
      </c>
      <c r="L16" s="51">
        <f>'ごみ搬入量内訳'!F16/'ごみ処理概要'!D16/365*1000000</f>
        <v>25.4798979530087</v>
      </c>
      <c r="M16" s="51">
        <f>'資源化量内訳'!BP16</f>
        <v>222</v>
      </c>
      <c r="N16" s="51">
        <f>'ごみ処理量内訳'!E16</f>
        <v>1440</v>
      </c>
      <c r="O16" s="51">
        <f>'ごみ処理量内訳'!L16</f>
        <v>0</v>
      </c>
      <c r="P16" s="51">
        <f t="shared" si="2"/>
        <v>369</v>
      </c>
      <c r="Q16" s="51">
        <f>'ごみ処理量内訳'!G16</f>
        <v>0</v>
      </c>
      <c r="R16" s="51">
        <f>'ごみ処理量内訳'!H16</f>
        <v>369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1809</v>
      </c>
      <c r="AE16" s="52">
        <f t="shared" si="5"/>
        <v>100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132</v>
      </c>
      <c r="AI16" s="51">
        <f>'資源化量内訳'!AZ16</f>
        <v>0</v>
      </c>
      <c r="AJ16" s="51">
        <f>'資源化量内訳'!BH16</f>
        <v>0</v>
      </c>
      <c r="AK16" s="51" t="s">
        <v>149</v>
      </c>
      <c r="AL16" s="51">
        <f t="shared" si="6"/>
        <v>132</v>
      </c>
      <c r="AM16" s="52">
        <f t="shared" si="7"/>
        <v>17.429837518463813</v>
      </c>
      <c r="AN16" s="51">
        <f>'ごみ処理量内訳'!AC16</f>
        <v>0</v>
      </c>
      <c r="AO16" s="51">
        <f>'ごみ処理量内訳'!AD16</f>
        <v>156</v>
      </c>
      <c r="AP16" s="51">
        <f>'ごみ処理量内訳'!AE16</f>
        <v>228</v>
      </c>
      <c r="AQ16" s="51">
        <f t="shared" si="8"/>
        <v>384</v>
      </c>
    </row>
    <row r="17" spans="1:43" ht="13.5">
      <c r="A17" s="26" t="s">
        <v>30</v>
      </c>
      <c r="B17" s="49" t="s">
        <v>50</v>
      </c>
      <c r="C17" s="50" t="s">
        <v>51</v>
      </c>
      <c r="D17" s="51">
        <v>5705</v>
      </c>
      <c r="E17" s="51">
        <v>5705</v>
      </c>
      <c r="F17" s="51">
        <f>'ごみ搬入量内訳'!H17</f>
        <v>968</v>
      </c>
      <c r="G17" s="51">
        <f>'ごみ搬入量内訳'!AG17</f>
        <v>44</v>
      </c>
      <c r="H17" s="51">
        <f>'ごみ搬入量内訳'!AH17</f>
        <v>0</v>
      </c>
      <c r="I17" s="51">
        <f t="shared" si="0"/>
        <v>1012</v>
      </c>
      <c r="J17" s="51">
        <f t="shared" si="1"/>
        <v>485.99522168729663</v>
      </c>
      <c r="K17" s="51">
        <f>('ごみ搬入量内訳'!E17+'ごみ搬入量内訳'!AH17)/'ごみ処理概要'!D17/365*1000000</f>
        <v>481.6731297948207</v>
      </c>
      <c r="L17" s="51">
        <f>'ごみ搬入量内訳'!F17/'ごみ処理概要'!D17/365*1000000</f>
        <v>4.322091892475958</v>
      </c>
      <c r="M17" s="51">
        <f>'資源化量内訳'!BP17</f>
        <v>172</v>
      </c>
      <c r="N17" s="51">
        <f>'ごみ処理量内訳'!E17</f>
        <v>798</v>
      </c>
      <c r="O17" s="51">
        <f>'ごみ処理量内訳'!L17</f>
        <v>0</v>
      </c>
      <c r="P17" s="51">
        <f t="shared" si="2"/>
        <v>225</v>
      </c>
      <c r="Q17" s="51">
        <f>'ごみ処理量内訳'!G17</f>
        <v>0</v>
      </c>
      <c r="R17" s="51">
        <f>'ごみ処理量内訳'!H17</f>
        <v>225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1023</v>
      </c>
      <c r="AE17" s="52">
        <f t="shared" si="5"/>
        <v>100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80</v>
      </c>
      <c r="AI17" s="51">
        <f>'資源化量内訳'!AZ17</f>
        <v>0</v>
      </c>
      <c r="AJ17" s="51">
        <f>'資源化量内訳'!BH17</f>
        <v>0</v>
      </c>
      <c r="AK17" s="51" t="s">
        <v>149</v>
      </c>
      <c r="AL17" s="51">
        <f t="shared" si="6"/>
        <v>80</v>
      </c>
      <c r="AM17" s="52">
        <f t="shared" si="7"/>
        <v>21.08786610878661</v>
      </c>
      <c r="AN17" s="51">
        <f>'ごみ処理量内訳'!AC17</f>
        <v>0</v>
      </c>
      <c r="AO17" s="51">
        <f>'ごみ処理量内訳'!AD17</f>
        <v>86</v>
      </c>
      <c r="AP17" s="51">
        <f>'ごみ処理量内訳'!AE17</f>
        <v>140</v>
      </c>
      <c r="AQ17" s="51">
        <f t="shared" si="8"/>
        <v>226</v>
      </c>
    </row>
    <row r="18" spans="1:43" ht="13.5">
      <c r="A18" s="26" t="s">
        <v>30</v>
      </c>
      <c r="B18" s="49" t="s">
        <v>52</v>
      </c>
      <c r="C18" s="50" t="s">
        <v>53</v>
      </c>
      <c r="D18" s="51">
        <v>5068</v>
      </c>
      <c r="E18" s="51">
        <v>5068</v>
      </c>
      <c r="F18" s="51">
        <f>'ごみ搬入量内訳'!H18</f>
        <v>1166</v>
      </c>
      <c r="G18" s="51">
        <f>'ごみ搬入量内訳'!AG18</f>
        <v>31</v>
      </c>
      <c r="H18" s="51">
        <f>'ごみ搬入量内訳'!AH18</f>
        <v>0</v>
      </c>
      <c r="I18" s="51">
        <f t="shared" si="0"/>
        <v>1197</v>
      </c>
      <c r="J18" s="51">
        <f t="shared" si="1"/>
        <v>647.0899871338834</v>
      </c>
      <c r="K18" s="51">
        <f>('ごみ搬入量内訳'!E18+'ごみ搬入量内訳'!AH18)/'ごみ処理概要'!D18/365*1000000</f>
        <v>630.3315998313349</v>
      </c>
      <c r="L18" s="51">
        <f>'ごみ搬入量内訳'!F18/'ごみ処理概要'!D18/365*1000000</f>
        <v>16.758387302548357</v>
      </c>
      <c r="M18" s="51">
        <f>'資源化量内訳'!BP18</f>
        <v>77</v>
      </c>
      <c r="N18" s="51">
        <f>'ごみ処理量内訳'!E18</f>
        <v>1005</v>
      </c>
      <c r="O18" s="51">
        <f>'ごみ処理量内訳'!L18</f>
        <v>0</v>
      </c>
      <c r="P18" s="51">
        <f t="shared" si="2"/>
        <v>192</v>
      </c>
      <c r="Q18" s="51">
        <f>'ごみ処理量内訳'!G18</f>
        <v>0</v>
      </c>
      <c r="R18" s="51">
        <f>'ごみ処理量内訳'!H18</f>
        <v>192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1197</v>
      </c>
      <c r="AE18" s="52">
        <f t="shared" si="5"/>
        <v>100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70</v>
      </c>
      <c r="AI18" s="51">
        <f>'資源化量内訳'!AZ18</f>
        <v>0</v>
      </c>
      <c r="AJ18" s="51">
        <f>'資源化量内訳'!BH18</f>
        <v>0</v>
      </c>
      <c r="AK18" s="51" t="s">
        <v>149</v>
      </c>
      <c r="AL18" s="51">
        <f t="shared" si="6"/>
        <v>70</v>
      </c>
      <c r="AM18" s="52">
        <f t="shared" si="7"/>
        <v>11.538461538461538</v>
      </c>
      <c r="AN18" s="51">
        <f>'ごみ処理量内訳'!AC18</f>
        <v>0</v>
      </c>
      <c r="AO18" s="51">
        <f>'ごみ処理量内訳'!AD18</f>
        <v>109</v>
      </c>
      <c r="AP18" s="51">
        <f>'ごみ処理量内訳'!AE18</f>
        <v>119</v>
      </c>
      <c r="AQ18" s="51">
        <f t="shared" si="8"/>
        <v>228</v>
      </c>
    </row>
    <row r="19" spans="1:43" ht="13.5">
      <c r="A19" s="26" t="s">
        <v>30</v>
      </c>
      <c r="B19" s="49" t="s">
        <v>54</v>
      </c>
      <c r="C19" s="50" t="s">
        <v>55</v>
      </c>
      <c r="D19" s="51">
        <v>4427</v>
      </c>
      <c r="E19" s="51">
        <v>4427</v>
      </c>
      <c r="F19" s="51">
        <f>'ごみ搬入量内訳'!H19</f>
        <v>808</v>
      </c>
      <c r="G19" s="51">
        <f>'ごみ搬入量内訳'!AG19</f>
        <v>32</v>
      </c>
      <c r="H19" s="51">
        <f>'ごみ搬入量内訳'!AH19</f>
        <v>17</v>
      </c>
      <c r="I19" s="51">
        <f t="shared" si="0"/>
        <v>857</v>
      </c>
      <c r="J19" s="51">
        <f t="shared" si="1"/>
        <v>530.3693710141071</v>
      </c>
      <c r="K19" s="51">
        <f>('ごみ搬入量内訳'!E19+'ごみ搬入量内訳'!AH19)/'ごみ処理概要'!D19/365*1000000</f>
        <v>478.3845085109741</v>
      </c>
      <c r="L19" s="51">
        <f>'ごみ搬入量内訳'!F19/'ごみ処理概要'!D19/365*1000000</f>
        <v>51.98486250313301</v>
      </c>
      <c r="M19" s="51">
        <f>'資源化量内訳'!BP19</f>
        <v>107</v>
      </c>
      <c r="N19" s="51">
        <f>'ごみ処理量内訳'!E19</f>
        <v>637</v>
      </c>
      <c r="O19" s="51">
        <f>'ごみ処理量内訳'!L19</f>
        <v>0</v>
      </c>
      <c r="P19" s="51">
        <f t="shared" si="2"/>
        <v>203</v>
      </c>
      <c r="Q19" s="51">
        <f>'ごみ処理量内訳'!G19</f>
        <v>0</v>
      </c>
      <c r="R19" s="51">
        <f>'ごみ処理量内訳'!H19</f>
        <v>203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840</v>
      </c>
      <c r="AE19" s="52">
        <f t="shared" si="5"/>
        <v>100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72</v>
      </c>
      <c r="AI19" s="51">
        <f>'資源化量内訳'!AZ19</f>
        <v>0</v>
      </c>
      <c r="AJ19" s="51">
        <f>'資源化量内訳'!BH19</f>
        <v>0</v>
      </c>
      <c r="AK19" s="51" t="s">
        <v>149</v>
      </c>
      <c r="AL19" s="51">
        <f t="shared" si="6"/>
        <v>72</v>
      </c>
      <c r="AM19" s="52">
        <f t="shared" si="7"/>
        <v>18.90179514255544</v>
      </c>
      <c r="AN19" s="51">
        <f>'ごみ処理量内訳'!AC19</f>
        <v>0</v>
      </c>
      <c r="AO19" s="51">
        <f>'ごみ処理量内訳'!AD19</f>
        <v>72</v>
      </c>
      <c r="AP19" s="51">
        <f>'ごみ処理量内訳'!AE19</f>
        <v>126</v>
      </c>
      <c r="AQ19" s="51">
        <f t="shared" si="8"/>
        <v>198</v>
      </c>
    </row>
    <row r="20" spans="1:43" ht="13.5">
      <c r="A20" s="26" t="s">
        <v>30</v>
      </c>
      <c r="B20" s="49" t="s">
        <v>56</v>
      </c>
      <c r="C20" s="50" t="s">
        <v>57</v>
      </c>
      <c r="D20" s="51">
        <v>2957</v>
      </c>
      <c r="E20" s="51">
        <v>2957</v>
      </c>
      <c r="F20" s="51">
        <f>'ごみ搬入量内訳'!H20</f>
        <v>463</v>
      </c>
      <c r="G20" s="51">
        <f>'ごみ搬入量内訳'!AG20</f>
        <v>4</v>
      </c>
      <c r="H20" s="51">
        <f>'ごみ搬入量内訳'!AH20</f>
        <v>0</v>
      </c>
      <c r="I20" s="51">
        <f t="shared" si="0"/>
        <v>467</v>
      </c>
      <c r="J20" s="51">
        <f t="shared" si="1"/>
        <v>432.6858487637878</v>
      </c>
      <c r="K20" s="51">
        <f>('ごみ搬入量内訳'!E20+'ごみ搬入量内訳'!AH20)/'ごみ処理概要'!D20/365*1000000</f>
        <v>389.1393072393809</v>
      </c>
      <c r="L20" s="51">
        <f>'ごみ搬入量内訳'!F20/'ごみ処理概要'!D20/365*1000000</f>
        <v>43.54654152440691</v>
      </c>
      <c r="M20" s="51">
        <f>'資源化量内訳'!BP20</f>
        <v>57</v>
      </c>
      <c r="N20" s="51">
        <f>'ごみ処理量内訳'!E20</f>
        <v>328</v>
      </c>
      <c r="O20" s="51">
        <f>'ごみ処理量内訳'!L20</f>
        <v>0</v>
      </c>
      <c r="P20" s="51">
        <f t="shared" si="2"/>
        <v>139</v>
      </c>
      <c r="Q20" s="51">
        <f>'ごみ処理量内訳'!G20</f>
        <v>0</v>
      </c>
      <c r="R20" s="51">
        <f>'ごみ処理量内訳'!H20</f>
        <v>139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467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49</v>
      </c>
      <c r="AI20" s="51">
        <f>'資源化量内訳'!AZ20</f>
        <v>0</v>
      </c>
      <c r="AJ20" s="51">
        <f>'資源化量内訳'!BH20</f>
        <v>0</v>
      </c>
      <c r="AK20" s="51" t="s">
        <v>149</v>
      </c>
      <c r="AL20" s="51">
        <f t="shared" si="6"/>
        <v>49</v>
      </c>
      <c r="AM20" s="52">
        <f t="shared" si="7"/>
        <v>20.229007633587788</v>
      </c>
      <c r="AN20" s="51">
        <f>'ごみ処理量内訳'!AC20</f>
        <v>0</v>
      </c>
      <c r="AO20" s="51">
        <f>'ごみ処理量内訳'!AD20</f>
        <v>39</v>
      </c>
      <c r="AP20" s="51">
        <f>'ごみ処理量内訳'!AE20</f>
        <v>86</v>
      </c>
      <c r="AQ20" s="51">
        <f t="shared" si="8"/>
        <v>125</v>
      </c>
    </row>
    <row r="21" spans="1:43" ht="13.5">
      <c r="A21" s="26" t="s">
        <v>30</v>
      </c>
      <c r="B21" s="49" t="s">
        <v>58</v>
      </c>
      <c r="C21" s="50" t="s">
        <v>59</v>
      </c>
      <c r="D21" s="51">
        <v>9601</v>
      </c>
      <c r="E21" s="51">
        <v>9601</v>
      </c>
      <c r="F21" s="51">
        <f>'ごみ搬入量内訳'!H21</f>
        <v>2142</v>
      </c>
      <c r="G21" s="51">
        <f>'ごみ搬入量内訳'!AG21</f>
        <v>83</v>
      </c>
      <c r="H21" s="51">
        <f>'ごみ搬入量内訳'!AH21</f>
        <v>0</v>
      </c>
      <c r="I21" s="51">
        <f t="shared" si="0"/>
        <v>2225</v>
      </c>
      <c r="J21" s="51">
        <f t="shared" si="1"/>
        <v>634.9224467200191</v>
      </c>
      <c r="K21" s="51">
        <f>('ごみ搬入量内訳'!E21+'ごみ搬入量内訳'!AH21)/'ごみ処理概要'!D21/365*1000000</f>
        <v>618.942376150886</v>
      </c>
      <c r="L21" s="51">
        <f>'ごみ搬入量内訳'!F21/'ごみ処理概要'!D21/365*1000000</f>
        <v>15.980070569133066</v>
      </c>
      <c r="M21" s="51">
        <f>'資源化量内訳'!BP21</f>
        <v>256</v>
      </c>
      <c r="N21" s="51">
        <f>'ごみ処理量内訳'!E21</f>
        <v>1778</v>
      </c>
      <c r="O21" s="51">
        <f>'ごみ処理量内訳'!L21</f>
        <v>0</v>
      </c>
      <c r="P21" s="51">
        <f t="shared" si="2"/>
        <v>444</v>
      </c>
      <c r="Q21" s="51">
        <f>'ごみ処理量内訳'!G21</f>
        <v>0</v>
      </c>
      <c r="R21" s="51">
        <f>'ごみ処理量内訳'!H21</f>
        <v>444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2222</v>
      </c>
      <c r="AE21" s="52">
        <f t="shared" si="5"/>
        <v>100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159</v>
      </c>
      <c r="AI21" s="51">
        <f>'資源化量内訳'!AZ21</f>
        <v>0</v>
      </c>
      <c r="AJ21" s="51">
        <f>'資源化量内訳'!BH21</f>
        <v>0</v>
      </c>
      <c r="AK21" s="51" t="s">
        <v>149</v>
      </c>
      <c r="AL21" s="51">
        <f t="shared" si="6"/>
        <v>159</v>
      </c>
      <c r="AM21" s="52">
        <f t="shared" si="7"/>
        <v>16.747376916868443</v>
      </c>
      <c r="AN21" s="51">
        <f>'ごみ処理量内訳'!AC21</f>
        <v>0</v>
      </c>
      <c r="AO21" s="51">
        <f>'ごみ処理量内訳'!AD21</f>
        <v>194</v>
      </c>
      <c r="AP21" s="51">
        <f>'ごみ処理量内訳'!AE21</f>
        <v>275</v>
      </c>
      <c r="AQ21" s="51">
        <f t="shared" si="8"/>
        <v>469</v>
      </c>
    </row>
    <row r="22" spans="1:43" ht="13.5">
      <c r="A22" s="26" t="s">
        <v>30</v>
      </c>
      <c r="B22" s="49" t="s">
        <v>60</v>
      </c>
      <c r="C22" s="50" t="s">
        <v>61</v>
      </c>
      <c r="D22" s="51">
        <v>10161</v>
      </c>
      <c r="E22" s="51">
        <v>10161</v>
      </c>
      <c r="F22" s="51">
        <f>'ごみ搬入量内訳'!H22</f>
        <v>2277</v>
      </c>
      <c r="G22" s="51">
        <f>'ごみ搬入量内訳'!AG22</f>
        <v>456</v>
      </c>
      <c r="H22" s="51">
        <f>'ごみ搬入量内訳'!AH22</f>
        <v>0</v>
      </c>
      <c r="I22" s="51">
        <f t="shared" si="0"/>
        <v>2733</v>
      </c>
      <c r="J22" s="51">
        <f t="shared" si="1"/>
        <v>736.90298522554</v>
      </c>
      <c r="K22" s="51">
        <f>('ごみ搬入量内訳'!E22+'ごみ搬入量内訳'!AH22)/'ごみ処理概要'!D22/365*1000000</f>
        <v>537.1060177714144</v>
      </c>
      <c r="L22" s="51">
        <f>'ごみ搬入量内訳'!F22/'ごみ処理概要'!D22/365*1000000</f>
        <v>199.79696745412554</v>
      </c>
      <c r="M22" s="51">
        <f>'資源化量内訳'!BP22</f>
        <v>292</v>
      </c>
      <c r="N22" s="51">
        <f>'ごみ処理量内訳'!E22</f>
        <v>2341</v>
      </c>
      <c r="O22" s="51">
        <f>'ごみ処理量内訳'!L22</f>
        <v>0</v>
      </c>
      <c r="P22" s="51">
        <f t="shared" si="2"/>
        <v>403</v>
      </c>
      <c r="Q22" s="51">
        <f>'ごみ処理量内訳'!G22</f>
        <v>0</v>
      </c>
      <c r="R22" s="51">
        <f>'ごみ処理量内訳'!H22</f>
        <v>403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2744</v>
      </c>
      <c r="AE22" s="52">
        <f t="shared" si="5"/>
        <v>100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146</v>
      </c>
      <c r="AI22" s="51">
        <f>'資源化量内訳'!AZ22</f>
        <v>0</v>
      </c>
      <c r="AJ22" s="51">
        <f>'資源化量内訳'!BH22</f>
        <v>0</v>
      </c>
      <c r="AK22" s="51" t="s">
        <v>149</v>
      </c>
      <c r="AL22" s="51">
        <f t="shared" si="6"/>
        <v>146</v>
      </c>
      <c r="AM22" s="52">
        <f t="shared" si="7"/>
        <v>14.42687747035573</v>
      </c>
      <c r="AN22" s="51">
        <f>'ごみ処理量内訳'!AC22</f>
        <v>0</v>
      </c>
      <c r="AO22" s="51">
        <f>'ごみ処理量内訳'!AD22</f>
        <v>284</v>
      </c>
      <c r="AP22" s="51">
        <f>'ごみ処理量内訳'!AE22</f>
        <v>249</v>
      </c>
      <c r="AQ22" s="51">
        <f t="shared" si="8"/>
        <v>533</v>
      </c>
    </row>
    <row r="23" spans="1:43" ht="13.5">
      <c r="A23" s="26" t="s">
        <v>30</v>
      </c>
      <c r="B23" s="49" t="s">
        <v>62</v>
      </c>
      <c r="C23" s="50" t="s">
        <v>63</v>
      </c>
      <c r="D23" s="51">
        <v>4464</v>
      </c>
      <c r="E23" s="51">
        <v>4464</v>
      </c>
      <c r="F23" s="51">
        <f>'ごみ搬入量内訳'!H23</f>
        <v>866</v>
      </c>
      <c r="G23" s="51">
        <f>'ごみ搬入量内訳'!AG23</f>
        <v>226</v>
      </c>
      <c r="H23" s="51">
        <f>'ごみ搬入量内訳'!AH23</f>
        <v>0</v>
      </c>
      <c r="I23" s="51">
        <f t="shared" si="0"/>
        <v>1092</v>
      </c>
      <c r="J23" s="51">
        <f t="shared" si="1"/>
        <v>670.2017970245986</v>
      </c>
      <c r="K23" s="51">
        <f>('ごみ搬入量内訳'!E23+'ごみ搬入量内訳'!AH23)/'ごみ処理概要'!D23/365*1000000</f>
        <v>465.2133352972947</v>
      </c>
      <c r="L23" s="51">
        <f>'ごみ搬入量内訳'!F23/'ごみ処理概要'!D23/365*1000000</f>
        <v>204.98846172730396</v>
      </c>
      <c r="M23" s="51">
        <f>'資源化量内訳'!BP23</f>
        <v>144</v>
      </c>
      <c r="N23" s="51">
        <f>'ごみ処理量内訳'!E23</f>
        <v>914</v>
      </c>
      <c r="O23" s="51">
        <f>'ごみ処理量内訳'!L23</f>
        <v>0</v>
      </c>
      <c r="P23" s="51">
        <f t="shared" si="2"/>
        <v>182</v>
      </c>
      <c r="Q23" s="51">
        <f>'ごみ処理量内訳'!G23</f>
        <v>0</v>
      </c>
      <c r="R23" s="51">
        <f>'ごみ処理量内訳'!H23</f>
        <v>182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1096</v>
      </c>
      <c r="AE23" s="52">
        <f t="shared" si="5"/>
        <v>100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64</v>
      </c>
      <c r="AI23" s="51">
        <f>'資源化量内訳'!AZ23</f>
        <v>0</v>
      </c>
      <c r="AJ23" s="51">
        <f>'資源化量内訳'!BH23</f>
        <v>0</v>
      </c>
      <c r="AK23" s="51" t="s">
        <v>149</v>
      </c>
      <c r="AL23" s="51">
        <f t="shared" si="6"/>
        <v>64</v>
      </c>
      <c r="AM23" s="52">
        <f t="shared" si="7"/>
        <v>16.7741935483871</v>
      </c>
      <c r="AN23" s="51">
        <f>'ごみ処理量内訳'!AC23</f>
        <v>0</v>
      </c>
      <c r="AO23" s="51">
        <f>'ごみ処理量内訳'!AD23</f>
        <v>111</v>
      </c>
      <c r="AP23" s="51">
        <f>'ごみ処理量内訳'!AE23</f>
        <v>113</v>
      </c>
      <c r="AQ23" s="51">
        <f t="shared" si="8"/>
        <v>224</v>
      </c>
    </row>
    <row r="24" spans="1:43" ht="13.5">
      <c r="A24" s="26" t="s">
        <v>30</v>
      </c>
      <c r="B24" s="49" t="s">
        <v>64</v>
      </c>
      <c r="C24" s="50" t="s">
        <v>65</v>
      </c>
      <c r="D24" s="51">
        <v>8397</v>
      </c>
      <c r="E24" s="51">
        <v>7977</v>
      </c>
      <c r="F24" s="51">
        <f>'ごみ搬入量内訳'!H24</f>
        <v>1655</v>
      </c>
      <c r="G24" s="51">
        <f>'ごみ搬入量内訳'!AG24</f>
        <v>459</v>
      </c>
      <c r="H24" s="51">
        <f>'ごみ搬入量内訳'!AH24</f>
        <v>87</v>
      </c>
      <c r="I24" s="51">
        <f t="shared" si="0"/>
        <v>2201</v>
      </c>
      <c r="J24" s="51">
        <f t="shared" si="1"/>
        <v>718.1299257236359</v>
      </c>
      <c r="K24" s="51">
        <f>('ごみ搬入量内訳'!E24+'ごみ搬入量内訳'!AH24)/'ごみ処理概要'!D24/365*1000000</f>
        <v>520.4076472190818</v>
      </c>
      <c r="L24" s="51">
        <f>'ごみ搬入量内訳'!F24/'ごみ処理概要'!D24/365*1000000</f>
        <v>197.722278504554</v>
      </c>
      <c r="M24" s="51">
        <f>'資源化量内訳'!BP24</f>
        <v>243</v>
      </c>
      <c r="N24" s="51">
        <f>'ごみ処理量内訳'!E24</f>
        <v>1795</v>
      </c>
      <c r="O24" s="51">
        <f>'ごみ処理量内訳'!L24</f>
        <v>0</v>
      </c>
      <c r="P24" s="51">
        <f t="shared" si="2"/>
        <v>319</v>
      </c>
      <c r="Q24" s="51">
        <f>'ごみ処理量内訳'!G24</f>
        <v>0</v>
      </c>
      <c r="R24" s="51">
        <f>'ごみ処理量内訳'!H24</f>
        <v>319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2114</v>
      </c>
      <c r="AE24" s="52">
        <f t="shared" si="5"/>
        <v>100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114</v>
      </c>
      <c r="AI24" s="51">
        <f>'資源化量内訳'!AZ24</f>
        <v>0</v>
      </c>
      <c r="AJ24" s="51">
        <f>'資源化量内訳'!BH24</f>
        <v>0</v>
      </c>
      <c r="AK24" s="51" t="s">
        <v>149</v>
      </c>
      <c r="AL24" s="51">
        <f t="shared" si="6"/>
        <v>114</v>
      </c>
      <c r="AM24" s="52">
        <f t="shared" si="7"/>
        <v>15.146372507424694</v>
      </c>
      <c r="AN24" s="51">
        <f>'ごみ処理量内訳'!AC24</f>
        <v>0</v>
      </c>
      <c r="AO24" s="51">
        <f>'ごみ処理量内訳'!AD24</f>
        <v>219</v>
      </c>
      <c r="AP24" s="51">
        <f>'ごみ処理量内訳'!AE24</f>
        <v>198</v>
      </c>
      <c r="AQ24" s="51">
        <f t="shared" si="8"/>
        <v>417</v>
      </c>
    </row>
    <row r="25" spans="1:43" ht="13.5">
      <c r="A25" s="26" t="s">
        <v>30</v>
      </c>
      <c r="B25" s="49" t="s">
        <v>66</v>
      </c>
      <c r="C25" s="50" t="s">
        <v>67</v>
      </c>
      <c r="D25" s="51">
        <v>7932</v>
      </c>
      <c r="E25" s="51">
        <v>7932</v>
      </c>
      <c r="F25" s="51">
        <f>'ごみ搬入量内訳'!H25</f>
        <v>2333</v>
      </c>
      <c r="G25" s="51">
        <f>'ごみ搬入量内訳'!AG25</f>
        <v>201</v>
      </c>
      <c r="H25" s="51">
        <f>'ごみ搬入量内訳'!AH25</f>
        <v>0</v>
      </c>
      <c r="I25" s="51">
        <f t="shared" si="0"/>
        <v>2534</v>
      </c>
      <c r="J25" s="51">
        <f t="shared" si="1"/>
        <v>875.2478256965024</v>
      </c>
      <c r="K25" s="51">
        <f>('ごみ搬入量内訳'!E25+'ごみ搬入量内訳'!AH25)/'ごみ処理概要'!D25/365*1000000</f>
        <v>699.0929752208843</v>
      </c>
      <c r="L25" s="51">
        <f>'ごみ搬入量内訳'!F25/'ごみ処理概要'!D25/365*1000000</f>
        <v>176.1548504756181</v>
      </c>
      <c r="M25" s="51">
        <f>'資源化量内訳'!BP25</f>
        <v>248</v>
      </c>
      <c r="N25" s="51">
        <f>'ごみ処理量内訳'!E25</f>
        <v>2220</v>
      </c>
      <c r="O25" s="51">
        <f>'ごみ処理量内訳'!L25</f>
        <v>0</v>
      </c>
      <c r="P25" s="51">
        <f t="shared" si="2"/>
        <v>316</v>
      </c>
      <c r="Q25" s="51">
        <f>'ごみ処理量内訳'!G25</f>
        <v>168</v>
      </c>
      <c r="R25" s="51">
        <f>'ごみ処理量内訳'!H25</f>
        <v>148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47</v>
      </c>
      <c r="W25" s="51">
        <f>'資源化量内訳'!M25</f>
        <v>41</v>
      </c>
      <c r="X25" s="51">
        <f>'資源化量内訳'!N25</f>
        <v>0</v>
      </c>
      <c r="Y25" s="51">
        <f>'資源化量内訳'!O25</f>
        <v>0</v>
      </c>
      <c r="Z25" s="51">
        <f>'資源化量内訳'!P25</f>
        <v>2</v>
      </c>
      <c r="AA25" s="51">
        <f>'資源化量内訳'!Q25</f>
        <v>0</v>
      </c>
      <c r="AB25" s="51">
        <f>'資源化量内訳'!R25</f>
        <v>4</v>
      </c>
      <c r="AC25" s="51">
        <f>'資源化量内訳'!S25</f>
        <v>0</v>
      </c>
      <c r="AD25" s="51">
        <f t="shared" si="4"/>
        <v>2583</v>
      </c>
      <c r="AE25" s="52">
        <f t="shared" si="5"/>
        <v>100</v>
      </c>
      <c r="AF25" s="51">
        <f>'資源化量内訳'!AB25</f>
        <v>0</v>
      </c>
      <c r="AG25" s="51">
        <f>'資源化量内訳'!AJ25</f>
        <v>64</v>
      </c>
      <c r="AH25" s="51">
        <f>'資源化量内訳'!AR25</f>
        <v>81</v>
      </c>
      <c r="AI25" s="51">
        <f>'資源化量内訳'!AZ25</f>
        <v>0</v>
      </c>
      <c r="AJ25" s="51">
        <f>'資源化量内訳'!BH25</f>
        <v>0</v>
      </c>
      <c r="AK25" s="51" t="s">
        <v>149</v>
      </c>
      <c r="AL25" s="51">
        <f t="shared" si="6"/>
        <v>145</v>
      </c>
      <c r="AM25" s="52">
        <f t="shared" si="7"/>
        <v>15.542211232779938</v>
      </c>
      <c r="AN25" s="51">
        <f>'ごみ処理量内訳'!AC25</f>
        <v>0</v>
      </c>
      <c r="AO25" s="51">
        <f>'ごみ処理量内訳'!AD25</f>
        <v>298</v>
      </c>
      <c r="AP25" s="51">
        <f>'ごみ処理量内訳'!AE25</f>
        <v>118</v>
      </c>
      <c r="AQ25" s="51">
        <f t="shared" si="8"/>
        <v>416</v>
      </c>
    </row>
    <row r="26" spans="1:43" ht="13.5">
      <c r="A26" s="26" t="s">
        <v>30</v>
      </c>
      <c r="B26" s="49" t="s">
        <v>68</v>
      </c>
      <c r="C26" s="50" t="s">
        <v>146</v>
      </c>
      <c r="D26" s="51">
        <v>3153</v>
      </c>
      <c r="E26" s="51">
        <v>3153</v>
      </c>
      <c r="F26" s="51">
        <f>'ごみ搬入量内訳'!H26</f>
        <v>788</v>
      </c>
      <c r="G26" s="51">
        <f>'ごみ搬入量内訳'!AG26</f>
        <v>17</v>
      </c>
      <c r="H26" s="51">
        <f>'ごみ搬入量内訳'!AH26</f>
        <v>0</v>
      </c>
      <c r="I26" s="51">
        <f t="shared" si="0"/>
        <v>805</v>
      </c>
      <c r="J26" s="51">
        <f t="shared" si="1"/>
        <v>699.4860298302551</v>
      </c>
      <c r="K26" s="51">
        <f>('ごみ搬入量内訳'!E26+'ごみ搬入量内訳'!AH26)/'ごみ処理概要'!D26/365*1000000</f>
        <v>671.6803739860711</v>
      </c>
      <c r="L26" s="51">
        <f>'ごみ搬入量内訳'!F26/'ごみ処理概要'!D26/365*1000000</f>
        <v>27.805655844184056</v>
      </c>
      <c r="M26" s="51">
        <f>'資源化量内訳'!BP26</f>
        <v>45</v>
      </c>
      <c r="N26" s="51">
        <f>'ごみ処理量内訳'!E26</f>
        <v>624</v>
      </c>
      <c r="O26" s="51">
        <f>'ごみ処理量内訳'!L26</f>
        <v>0</v>
      </c>
      <c r="P26" s="51">
        <f t="shared" si="2"/>
        <v>101</v>
      </c>
      <c r="Q26" s="51">
        <f>'ごみ処理量内訳'!G26</f>
        <v>51</v>
      </c>
      <c r="R26" s="51">
        <f>'ごみ処理量内訳'!H26</f>
        <v>50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80</v>
      </c>
      <c r="W26" s="51">
        <f>'資源化量内訳'!M26</f>
        <v>75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4</v>
      </c>
      <c r="AC26" s="51">
        <f>'資源化量内訳'!S26</f>
        <v>1</v>
      </c>
      <c r="AD26" s="51">
        <f t="shared" si="4"/>
        <v>805</v>
      </c>
      <c r="AE26" s="52">
        <f t="shared" si="5"/>
        <v>100</v>
      </c>
      <c r="AF26" s="51">
        <f>'資源化量内訳'!AB26</f>
        <v>0</v>
      </c>
      <c r="AG26" s="51">
        <f>'資源化量内訳'!AJ26</f>
        <v>22</v>
      </c>
      <c r="AH26" s="51">
        <f>'資源化量内訳'!AR26</f>
        <v>27</v>
      </c>
      <c r="AI26" s="51">
        <f>'資源化量内訳'!AZ26</f>
        <v>0</v>
      </c>
      <c r="AJ26" s="51">
        <f>'資源化量内訳'!BH26</f>
        <v>0</v>
      </c>
      <c r="AK26" s="51" t="s">
        <v>149</v>
      </c>
      <c r="AL26" s="51">
        <f t="shared" si="6"/>
        <v>49</v>
      </c>
      <c r="AM26" s="52">
        <f t="shared" si="7"/>
        <v>20.47058823529412</v>
      </c>
      <c r="AN26" s="51">
        <f>'ごみ処理量内訳'!AC26</f>
        <v>0</v>
      </c>
      <c r="AO26" s="51">
        <f>'ごみ処理量内訳'!AD26</f>
        <v>83</v>
      </c>
      <c r="AP26" s="51">
        <f>'ごみ処理量内訳'!AE26</f>
        <v>41</v>
      </c>
      <c r="AQ26" s="51">
        <f t="shared" si="8"/>
        <v>124</v>
      </c>
    </row>
    <row r="27" spans="1:43" ht="13.5">
      <c r="A27" s="26" t="s">
        <v>30</v>
      </c>
      <c r="B27" s="49" t="s">
        <v>69</v>
      </c>
      <c r="C27" s="50" t="s">
        <v>29</v>
      </c>
      <c r="D27" s="51">
        <v>6808</v>
      </c>
      <c r="E27" s="51">
        <v>6808</v>
      </c>
      <c r="F27" s="51">
        <f>'ごみ搬入量内訳'!H27</f>
        <v>1342</v>
      </c>
      <c r="G27" s="51">
        <f>'ごみ搬入量内訳'!AG27</f>
        <v>84</v>
      </c>
      <c r="H27" s="51">
        <f>'ごみ搬入量内訳'!AH27</f>
        <v>0</v>
      </c>
      <c r="I27" s="51">
        <f t="shared" si="0"/>
        <v>1426</v>
      </c>
      <c r="J27" s="51">
        <f t="shared" si="1"/>
        <v>573.8615327656423</v>
      </c>
      <c r="K27" s="51">
        <f>('ごみ搬入量内訳'!E27+'ごみ搬入量内訳'!AH27)/'ごみ処理概要'!D27/365*1000000</f>
        <v>468.8279703169519</v>
      </c>
      <c r="L27" s="51">
        <f>'ごみ搬入量内訳'!F27/'ごみ処理概要'!D27/365*1000000</f>
        <v>105.03356244869049</v>
      </c>
      <c r="M27" s="51">
        <f>'資源化量内訳'!BP27</f>
        <v>239</v>
      </c>
      <c r="N27" s="51">
        <f>'ごみ処理量内訳'!E27</f>
        <v>1250</v>
      </c>
      <c r="O27" s="51">
        <f>'ごみ処理量内訳'!L27</f>
        <v>0</v>
      </c>
      <c r="P27" s="51">
        <f t="shared" si="2"/>
        <v>180</v>
      </c>
      <c r="Q27" s="51">
        <f>'ごみ処理量内訳'!G27</f>
        <v>97</v>
      </c>
      <c r="R27" s="51">
        <f>'ごみ処理量内訳'!H27</f>
        <v>83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1430</v>
      </c>
      <c r="AE27" s="52">
        <f t="shared" si="5"/>
        <v>100</v>
      </c>
      <c r="AF27" s="51">
        <f>'資源化量内訳'!AB27</f>
        <v>0</v>
      </c>
      <c r="AG27" s="51">
        <f>'資源化量内訳'!AJ27</f>
        <v>39</v>
      </c>
      <c r="AH27" s="51">
        <f>'資源化量内訳'!AR27</f>
        <v>45</v>
      </c>
      <c r="AI27" s="51">
        <f>'資源化量内訳'!AZ27</f>
        <v>0</v>
      </c>
      <c r="AJ27" s="51">
        <f>'資源化量内訳'!BH27</f>
        <v>0</v>
      </c>
      <c r="AK27" s="51" t="s">
        <v>149</v>
      </c>
      <c r="AL27" s="51">
        <f t="shared" si="6"/>
        <v>84</v>
      </c>
      <c r="AM27" s="52">
        <f t="shared" si="7"/>
        <v>19.352905931695627</v>
      </c>
      <c r="AN27" s="51">
        <f>'ごみ処理量内訳'!AC27</f>
        <v>0</v>
      </c>
      <c r="AO27" s="51">
        <f>'ごみ処理量内訳'!AD27</f>
        <v>166</v>
      </c>
      <c r="AP27" s="51">
        <f>'ごみ処理量内訳'!AE27</f>
        <v>76</v>
      </c>
      <c r="AQ27" s="51">
        <f t="shared" si="8"/>
        <v>242</v>
      </c>
    </row>
    <row r="28" spans="1:43" ht="13.5">
      <c r="A28" s="26" t="s">
        <v>30</v>
      </c>
      <c r="B28" s="49" t="s">
        <v>70</v>
      </c>
      <c r="C28" s="50" t="s">
        <v>71</v>
      </c>
      <c r="D28" s="51">
        <v>8144</v>
      </c>
      <c r="E28" s="51">
        <v>8144</v>
      </c>
      <c r="F28" s="51">
        <f>'ごみ搬入量内訳'!H28</f>
        <v>2671</v>
      </c>
      <c r="G28" s="51">
        <f>'ごみ搬入量内訳'!AG28</f>
        <v>109</v>
      </c>
      <c r="H28" s="51">
        <f>'ごみ搬入量内訳'!AH28</f>
        <v>0</v>
      </c>
      <c r="I28" s="51">
        <f t="shared" si="0"/>
        <v>2780</v>
      </c>
      <c r="J28" s="51">
        <f t="shared" si="1"/>
        <v>935.2208197647818</v>
      </c>
      <c r="K28" s="51">
        <f>('ごみ搬入量内訳'!E28+'ごみ搬入量内訳'!AH28)/'ごみ処理概要'!D28/365*1000000</f>
        <v>513.0258094033426</v>
      </c>
      <c r="L28" s="51">
        <f>'ごみ搬入量内訳'!F28/'ごみ処理概要'!D28/365*1000000</f>
        <v>422.1950103614393</v>
      </c>
      <c r="M28" s="51">
        <f>'資源化量内訳'!BP28</f>
        <v>83</v>
      </c>
      <c r="N28" s="51">
        <f>'ごみ処理量内訳'!E28</f>
        <v>2166</v>
      </c>
      <c r="O28" s="51">
        <f>'ごみ処理量内訳'!L28</f>
        <v>0</v>
      </c>
      <c r="P28" s="51">
        <f t="shared" si="2"/>
        <v>300</v>
      </c>
      <c r="Q28" s="51">
        <f>'ごみ処理量内訳'!G28</f>
        <v>130</v>
      </c>
      <c r="R28" s="51">
        <f>'ごみ処理量内訳'!H28</f>
        <v>170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2466</v>
      </c>
      <c r="AE28" s="52">
        <f t="shared" si="5"/>
        <v>100</v>
      </c>
      <c r="AF28" s="51">
        <f>'資源化量内訳'!AB28</f>
        <v>0</v>
      </c>
      <c r="AG28" s="51">
        <f>'資源化量内訳'!AJ28</f>
        <v>69</v>
      </c>
      <c r="AH28" s="51">
        <f>'資源化量内訳'!AR28</f>
        <v>93</v>
      </c>
      <c r="AI28" s="51">
        <f>'資源化量内訳'!AZ28</f>
        <v>0</v>
      </c>
      <c r="AJ28" s="51">
        <f>'資源化量内訳'!BH28</f>
        <v>0</v>
      </c>
      <c r="AK28" s="51" t="s">
        <v>149</v>
      </c>
      <c r="AL28" s="51">
        <f t="shared" si="6"/>
        <v>162</v>
      </c>
      <c r="AM28" s="52">
        <f t="shared" si="7"/>
        <v>9.611612397018439</v>
      </c>
      <c r="AN28" s="51">
        <f>'ごみ処理量内訳'!AC28</f>
        <v>0</v>
      </c>
      <c r="AO28" s="51">
        <f>'ごみ処理量内訳'!AD28</f>
        <v>286</v>
      </c>
      <c r="AP28" s="51">
        <f>'ごみ処理量内訳'!AE28</f>
        <v>121</v>
      </c>
      <c r="AQ28" s="51">
        <f t="shared" si="8"/>
        <v>407</v>
      </c>
    </row>
    <row r="29" spans="1:43" ht="13.5">
      <c r="A29" s="26" t="s">
        <v>30</v>
      </c>
      <c r="B29" s="49" t="s">
        <v>72</v>
      </c>
      <c r="C29" s="50" t="s">
        <v>73</v>
      </c>
      <c r="D29" s="51">
        <v>4460</v>
      </c>
      <c r="E29" s="51">
        <v>4445</v>
      </c>
      <c r="F29" s="51">
        <f>'ごみ搬入量内訳'!H29</f>
        <v>646</v>
      </c>
      <c r="G29" s="51">
        <f>'ごみ搬入量内訳'!AG29</f>
        <v>39</v>
      </c>
      <c r="H29" s="51">
        <f>'ごみ搬入量内訳'!AH29</f>
        <v>2</v>
      </c>
      <c r="I29" s="51">
        <f t="shared" si="0"/>
        <v>687</v>
      </c>
      <c r="J29" s="51">
        <f t="shared" si="1"/>
        <v>422.0160943546901</v>
      </c>
      <c r="K29" s="51">
        <f>('ごみ搬入量内訳'!E29+'ごみ搬入量内訳'!AH29)/'ごみ処理概要'!D29/365*1000000</f>
        <v>336.0157257816819</v>
      </c>
      <c r="L29" s="51">
        <f>'ごみ搬入量内訳'!F29/'ごみ処理概要'!D29/365*1000000</f>
        <v>86.00036857300817</v>
      </c>
      <c r="M29" s="51">
        <f>'資源化量内訳'!BP29</f>
        <v>158</v>
      </c>
      <c r="N29" s="51">
        <f>'ごみ処理量内訳'!E29</f>
        <v>546</v>
      </c>
      <c r="O29" s="51">
        <f>'ごみ処理量内訳'!L29</f>
        <v>0</v>
      </c>
      <c r="P29" s="51">
        <f t="shared" si="2"/>
        <v>118</v>
      </c>
      <c r="Q29" s="51">
        <f>'ごみ処理量内訳'!G29</f>
        <v>70</v>
      </c>
      <c r="R29" s="51">
        <f>'ごみ処理量内訳'!H29</f>
        <v>48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664</v>
      </c>
      <c r="AE29" s="52">
        <f t="shared" si="5"/>
        <v>100</v>
      </c>
      <c r="AF29" s="51">
        <f>'資源化量内訳'!AB29</f>
        <v>0</v>
      </c>
      <c r="AG29" s="51">
        <f>'資源化量内訳'!AJ29</f>
        <v>27</v>
      </c>
      <c r="AH29" s="51">
        <f>'資源化量内訳'!AR29</f>
        <v>27</v>
      </c>
      <c r="AI29" s="51">
        <f>'資源化量内訳'!AZ29</f>
        <v>0</v>
      </c>
      <c r="AJ29" s="51">
        <f>'資源化量内訳'!BH29</f>
        <v>0</v>
      </c>
      <c r="AK29" s="51" t="s">
        <v>149</v>
      </c>
      <c r="AL29" s="51">
        <f t="shared" si="6"/>
        <v>54</v>
      </c>
      <c r="AM29" s="52">
        <f t="shared" si="7"/>
        <v>25.790754257907544</v>
      </c>
      <c r="AN29" s="51">
        <f>'ごみ処理量内訳'!AC29</f>
        <v>0</v>
      </c>
      <c r="AO29" s="51">
        <f>'ごみ処理量内訳'!AD29</f>
        <v>72</v>
      </c>
      <c r="AP29" s="51">
        <f>'ごみ処理量内訳'!AE29</f>
        <v>58</v>
      </c>
      <c r="AQ29" s="51">
        <f t="shared" si="8"/>
        <v>130</v>
      </c>
    </row>
    <row r="30" spans="1:43" ht="13.5">
      <c r="A30" s="26" t="s">
        <v>30</v>
      </c>
      <c r="B30" s="49" t="s">
        <v>74</v>
      </c>
      <c r="C30" s="50" t="s">
        <v>75</v>
      </c>
      <c r="D30" s="51">
        <v>8090</v>
      </c>
      <c r="E30" s="51">
        <v>8090</v>
      </c>
      <c r="F30" s="51">
        <f>'ごみ搬入量内訳'!H30</f>
        <v>1353</v>
      </c>
      <c r="G30" s="51">
        <f>'ごみ搬入量内訳'!AG30</f>
        <v>115</v>
      </c>
      <c r="H30" s="51">
        <f>'ごみ搬入量内訳'!AH30</f>
        <v>0</v>
      </c>
      <c r="I30" s="51">
        <f t="shared" si="0"/>
        <v>1468</v>
      </c>
      <c r="J30" s="51">
        <f t="shared" si="1"/>
        <v>497.14682425453384</v>
      </c>
      <c r="K30" s="51">
        <f>('ごみ搬入量内訳'!E30+'ごみ搬入量内訳'!AH30)/'ごみ処理概要'!D30/365*1000000</f>
        <v>450.41231352760894</v>
      </c>
      <c r="L30" s="51">
        <f>'ごみ搬入量内訳'!F30/'ごみ処理概要'!D30/365*1000000</f>
        <v>46.73451072692484</v>
      </c>
      <c r="M30" s="51">
        <f>'資源化量内訳'!BP30</f>
        <v>186</v>
      </c>
      <c r="N30" s="51">
        <f>'ごみ処理量内訳'!E30</f>
        <v>1212</v>
      </c>
      <c r="O30" s="51">
        <f>'ごみ処理量内訳'!L30</f>
        <v>0</v>
      </c>
      <c r="P30" s="51">
        <f t="shared" si="2"/>
        <v>228</v>
      </c>
      <c r="Q30" s="51">
        <f>'ごみ処理量内訳'!G30</f>
        <v>133</v>
      </c>
      <c r="R30" s="51">
        <f>'ごみ処理量内訳'!H30</f>
        <v>95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117</v>
      </c>
      <c r="W30" s="51">
        <f>'資源化量内訳'!M30</f>
        <v>107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1</v>
      </c>
      <c r="AB30" s="51">
        <f>'資源化量内訳'!R30</f>
        <v>9</v>
      </c>
      <c r="AC30" s="51">
        <f>'資源化量内訳'!S30</f>
        <v>0</v>
      </c>
      <c r="AD30" s="51">
        <f t="shared" si="4"/>
        <v>1557</v>
      </c>
      <c r="AE30" s="52">
        <f t="shared" si="5"/>
        <v>100</v>
      </c>
      <c r="AF30" s="51">
        <f>'資源化量内訳'!AB30</f>
        <v>0</v>
      </c>
      <c r="AG30" s="51">
        <f>'資源化量内訳'!AJ30</f>
        <v>48</v>
      </c>
      <c r="AH30" s="51">
        <f>'資源化量内訳'!AR30</f>
        <v>52</v>
      </c>
      <c r="AI30" s="51">
        <f>'資源化量内訳'!AZ30</f>
        <v>0</v>
      </c>
      <c r="AJ30" s="51">
        <f>'資源化量内訳'!BH30</f>
        <v>0</v>
      </c>
      <c r="AK30" s="51" t="s">
        <v>149</v>
      </c>
      <c r="AL30" s="51">
        <f t="shared" si="6"/>
        <v>100</v>
      </c>
      <c r="AM30" s="52">
        <f t="shared" si="7"/>
        <v>23.121055651176135</v>
      </c>
      <c r="AN30" s="51">
        <f>'ごみ処理量内訳'!AC30</f>
        <v>0</v>
      </c>
      <c r="AO30" s="51">
        <f>'ごみ処理量内訳'!AD30</f>
        <v>163</v>
      </c>
      <c r="AP30" s="51">
        <f>'ごみ処理量内訳'!AE30</f>
        <v>98</v>
      </c>
      <c r="AQ30" s="51">
        <f t="shared" si="8"/>
        <v>261</v>
      </c>
    </row>
    <row r="31" spans="1:43" ht="13.5">
      <c r="A31" s="26" t="s">
        <v>30</v>
      </c>
      <c r="B31" s="49" t="s">
        <v>76</v>
      </c>
      <c r="C31" s="50" t="s">
        <v>172</v>
      </c>
      <c r="D31" s="51">
        <v>9272</v>
      </c>
      <c r="E31" s="51">
        <v>9272</v>
      </c>
      <c r="F31" s="51">
        <f>'ごみ搬入量内訳'!H31</f>
        <v>2066</v>
      </c>
      <c r="G31" s="51">
        <f>'ごみ搬入量内訳'!AG31</f>
        <v>80</v>
      </c>
      <c r="H31" s="51">
        <f>'ごみ搬入量内訳'!AH31</f>
        <v>0</v>
      </c>
      <c r="I31" s="51">
        <f t="shared" si="0"/>
        <v>2146</v>
      </c>
      <c r="J31" s="51">
        <f t="shared" si="1"/>
        <v>634.1082889122649</v>
      </c>
      <c r="K31" s="51">
        <f>('ごみ搬入量内訳'!E31+'ごみ搬入量内訳'!AH31)/'ごみ処理概要'!D31/365*1000000</f>
        <v>573.238620917891</v>
      </c>
      <c r="L31" s="51">
        <f>'ごみ搬入量内訳'!F31/'ごみ処理概要'!D31/365*1000000</f>
        <v>60.86966799437399</v>
      </c>
      <c r="M31" s="51">
        <f>'資源化量内訳'!BP31</f>
        <v>350</v>
      </c>
      <c r="N31" s="51">
        <f>'ごみ処理量内訳'!E31</f>
        <v>1871</v>
      </c>
      <c r="O31" s="51">
        <f>'ごみ処理量内訳'!L31</f>
        <v>0</v>
      </c>
      <c r="P31" s="51">
        <f t="shared" si="2"/>
        <v>275</v>
      </c>
      <c r="Q31" s="51">
        <f>'ごみ処理量内訳'!G31</f>
        <v>161</v>
      </c>
      <c r="R31" s="51">
        <f>'ごみ処理量内訳'!H31</f>
        <v>114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8</v>
      </c>
      <c r="W31" s="51">
        <f>'資源化量内訳'!M31</f>
        <v>6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1</v>
      </c>
      <c r="AB31" s="51">
        <f>'資源化量内訳'!R31</f>
        <v>1</v>
      </c>
      <c r="AC31" s="51">
        <f>'資源化量内訳'!S31</f>
        <v>0</v>
      </c>
      <c r="AD31" s="51">
        <f t="shared" si="4"/>
        <v>2154</v>
      </c>
      <c r="AE31" s="52">
        <f t="shared" si="5"/>
        <v>100</v>
      </c>
      <c r="AF31" s="51">
        <f>'資源化量内訳'!AB31</f>
        <v>0</v>
      </c>
      <c r="AG31" s="51">
        <f>'資源化量内訳'!AJ31</f>
        <v>61</v>
      </c>
      <c r="AH31" s="51">
        <f>'資源化量内訳'!AR31</f>
        <v>62</v>
      </c>
      <c r="AI31" s="51">
        <f>'資源化量内訳'!AZ31</f>
        <v>0</v>
      </c>
      <c r="AJ31" s="51">
        <f>'資源化量内訳'!BH31</f>
        <v>0</v>
      </c>
      <c r="AK31" s="51" t="s">
        <v>149</v>
      </c>
      <c r="AL31" s="51">
        <f t="shared" si="6"/>
        <v>123</v>
      </c>
      <c r="AM31" s="52">
        <f t="shared" si="7"/>
        <v>19.20926517571885</v>
      </c>
      <c r="AN31" s="51">
        <f>'ごみ処理量内訳'!AC31</f>
        <v>0</v>
      </c>
      <c r="AO31" s="51">
        <f>'ごみ処理量内訳'!AD31</f>
        <v>249</v>
      </c>
      <c r="AP31" s="51">
        <f>'ごみ処理量内訳'!AE31</f>
        <v>125</v>
      </c>
      <c r="AQ31" s="51">
        <f t="shared" si="8"/>
        <v>374</v>
      </c>
    </row>
    <row r="32" spans="1:43" ht="13.5">
      <c r="A32" s="26" t="s">
        <v>30</v>
      </c>
      <c r="B32" s="49" t="s">
        <v>77</v>
      </c>
      <c r="C32" s="50" t="s">
        <v>78</v>
      </c>
      <c r="D32" s="51">
        <v>12473</v>
      </c>
      <c r="E32" s="51">
        <v>12473</v>
      </c>
      <c r="F32" s="51">
        <f>'ごみ搬入量内訳'!H32</f>
        <v>3506</v>
      </c>
      <c r="G32" s="51">
        <f>'ごみ搬入量内訳'!AG32</f>
        <v>171</v>
      </c>
      <c r="H32" s="51">
        <f>'ごみ搬入量内訳'!AH32</f>
        <v>0</v>
      </c>
      <c r="I32" s="51">
        <f t="shared" si="0"/>
        <v>3677</v>
      </c>
      <c r="J32" s="51">
        <f t="shared" si="1"/>
        <v>807.6623589144332</v>
      </c>
      <c r="K32" s="51">
        <f>('ごみ搬入量内訳'!E32+'ごみ搬入量内訳'!AH32)/'ごみ処理概要'!D32/365*1000000</f>
        <v>521.0158050979156</v>
      </c>
      <c r="L32" s="51">
        <f>'ごみ搬入量内訳'!F32/'ごみ処理概要'!D32/365*1000000</f>
        <v>286.64655381651767</v>
      </c>
      <c r="M32" s="51">
        <f>'資源化量内訳'!BP32</f>
        <v>407</v>
      </c>
      <c r="N32" s="51">
        <f>'ごみ処理量内訳'!E32</f>
        <v>3263</v>
      </c>
      <c r="O32" s="51">
        <f>'ごみ処理量内訳'!L32</f>
        <v>0</v>
      </c>
      <c r="P32" s="51">
        <f t="shared" si="2"/>
        <v>414</v>
      </c>
      <c r="Q32" s="51">
        <f>'ごみ処理量内訳'!G32</f>
        <v>230</v>
      </c>
      <c r="R32" s="51">
        <f>'ごみ処理量内訳'!H32</f>
        <v>184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36</v>
      </c>
      <c r="W32" s="51">
        <f>'資源化量内訳'!M32</f>
        <v>32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4</v>
      </c>
      <c r="AC32" s="51">
        <f>'資源化量内訳'!S32</f>
        <v>0</v>
      </c>
      <c r="AD32" s="51">
        <f t="shared" si="4"/>
        <v>3713</v>
      </c>
      <c r="AE32" s="52">
        <f t="shared" si="5"/>
        <v>100</v>
      </c>
      <c r="AF32" s="51">
        <f>'資源化量内訳'!AB32</f>
        <v>0</v>
      </c>
      <c r="AG32" s="51">
        <f>'資源化量内訳'!AJ32</f>
        <v>92</v>
      </c>
      <c r="AH32" s="51">
        <f>'資源化量内訳'!AR32</f>
        <v>101</v>
      </c>
      <c r="AI32" s="51">
        <f>'資源化量内訳'!AZ32</f>
        <v>0</v>
      </c>
      <c r="AJ32" s="51">
        <f>'資源化量内訳'!BH32</f>
        <v>0</v>
      </c>
      <c r="AK32" s="51" t="s">
        <v>149</v>
      </c>
      <c r="AL32" s="51">
        <f t="shared" si="6"/>
        <v>193</v>
      </c>
      <c r="AM32" s="52">
        <f t="shared" si="7"/>
        <v>15.436893203883495</v>
      </c>
      <c r="AN32" s="51">
        <f>'ごみ処理量内訳'!AC32</f>
        <v>0</v>
      </c>
      <c r="AO32" s="51">
        <f>'ごみ処理量内訳'!AD32</f>
        <v>433</v>
      </c>
      <c r="AP32" s="51">
        <f>'ごみ処理量内訳'!AE32</f>
        <v>183</v>
      </c>
      <c r="AQ32" s="51">
        <f t="shared" si="8"/>
        <v>616</v>
      </c>
    </row>
    <row r="33" spans="1:43" ht="13.5">
      <c r="A33" s="26" t="s">
        <v>30</v>
      </c>
      <c r="B33" s="49" t="s">
        <v>79</v>
      </c>
      <c r="C33" s="50" t="s">
        <v>80</v>
      </c>
      <c r="D33" s="51">
        <v>8500</v>
      </c>
      <c r="E33" s="51">
        <v>8500</v>
      </c>
      <c r="F33" s="51">
        <f>'ごみ搬入量内訳'!H33</f>
        <v>1784</v>
      </c>
      <c r="G33" s="51">
        <f>'ごみ搬入量内訳'!AG33</f>
        <v>56</v>
      </c>
      <c r="H33" s="51">
        <f>'ごみ搬入量内訳'!AH33</f>
        <v>0</v>
      </c>
      <c r="I33" s="51">
        <f t="shared" si="0"/>
        <v>1840</v>
      </c>
      <c r="J33" s="51">
        <f t="shared" si="1"/>
        <v>593.0701047542304</v>
      </c>
      <c r="K33" s="51">
        <f>('ごみ搬入量内訳'!E33+'ごみ搬入量内訳'!AH33)/'ごみ処理概要'!D33/365*1000000</f>
        <v>550.201450443191</v>
      </c>
      <c r="L33" s="51">
        <f>'ごみ搬入量内訳'!F33/'ごみ処理概要'!D33/365*1000000</f>
        <v>42.86865431103949</v>
      </c>
      <c r="M33" s="51">
        <f>'資源化量内訳'!BP33</f>
        <v>307</v>
      </c>
      <c r="N33" s="51">
        <f>'ごみ処理量内訳'!E33</f>
        <v>1549</v>
      </c>
      <c r="O33" s="51">
        <f>'ごみ処理量内訳'!L33</f>
        <v>0</v>
      </c>
      <c r="P33" s="51">
        <f t="shared" si="2"/>
        <v>408</v>
      </c>
      <c r="Q33" s="51">
        <f>'ごみ処理量内訳'!G33</f>
        <v>137</v>
      </c>
      <c r="R33" s="51">
        <f>'ごみ処理量内訳'!H33</f>
        <v>155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116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1957</v>
      </c>
      <c r="AE33" s="52">
        <f t="shared" si="5"/>
        <v>100</v>
      </c>
      <c r="AF33" s="51">
        <f>'資源化量内訳'!AB33</f>
        <v>0</v>
      </c>
      <c r="AG33" s="51">
        <f>'資源化量内訳'!AJ33</f>
        <v>65</v>
      </c>
      <c r="AH33" s="51">
        <f>'資源化量内訳'!AR33</f>
        <v>85</v>
      </c>
      <c r="AI33" s="51">
        <f>'資源化量内訳'!AZ33</f>
        <v>0</v>
      </c>
      <c r="AJ33" s="51">
        <f>'資源化量内訳'!BH33</f>
        <v>0</v>
      </c>
      <c r="AK33" s="51" t="s">
        <v>149</v>
      </c>
      <c r="AL33" s="51">
        <f t="shared" si="6"/>
        <v>150</v>
      </c>
      <c r="AM33" s="52">
        <f t="shared" si="7"/>
        <v>20.185512367491164</v>
      </c>
      <c r="AN33" s="51">
        <f>'ごみ処理量内訳'!AC33</f>
        <v>0</v>
      </c>
      <c r="AO33" s="51">
        <f>'ごみ処理量内訳'!AD33</f>
        <v>206</v>
      </c>
      <c r="AP33" s="51">
        <f>'ごみ処理量内訳'!AE33</f>
        <v>232</v>
      </c>
      <c r="AQ33" s="51">
        <f t="shared" si="8"/>
        <v>438</v>
      </c>
    </row>
    <row r="34" spans="1:43" ht="13.5">
      <c r="A34" s="26" t="s">
        <v>30</v>
      </c>
      <c r="B34" s="49" t="s">
        <v>81</v>
      </c>
      <c r="C34" s="50" t="s">
        <v>82</v>
      </c>
      <c r="D34" s="51">
        <v>8286</v>
      </c>
      <c r="E34" s="51">
        <v>8286</v>
      </c>
      <c r="F34" s="51">
        <f>'ごみ搬入量内訳'!H34</f>
        <v>1866</v>
      </c>
      <c r="G34" s="51">
        <f>'ごみ搬入量内訳'!AG34</f>
        <v>516</v>
      </c>
      <c r="H34" s="51">
        <f>'ごみ搬入量内訳'!AH34</f>
        <v>0</v>
      </c>
      <c r="I34" s="51">
        <f t="shared" si="0"/>
        <v>2382</v>
      </c>
      <c r="J34" s="51">
        <f t="shared" si="1"/>
        <v>787.5968377094223</v>
      </c>
      <c r="K34" s="51">
        <f>('ごみ搬入量内訳'!E34+'ごみ搬入量内訳'!AH34)/'ごみ処理概要'!D34/365*1000000</f>
        <v>674.8468286166798</v>
      </c>
      <c r="L34" s="51">
        <f>'ごみ搬入量内訳'!F34/'ごみ処理概要'!D34/365*1000000</f>
        <v>112.75000909274266</v>
      </c>
      <c r="M34" s="51">
        <f>'資源化量内訳'!BP34</f>
        <v>48</v>
      </c>
      <c r="N34" s="51">
        <f>'ごみ処理量内訳'!E34</f>
        <v>1754</v>
      </c>
      <c r="O34" s="51">
        <f>'ごみ処理量内訳'!L34</f>
        <v>158</v>
      </c>
      <c r="P34" s="51">
        <f t="shared" si="2"/>
        <v>529</v>
      </c>
      <c r="Q34" s="51">
        <f>'ごみ処理量内訳'!G34</f>
        <v>0</v>
      </c>
      <c r="R34" s="51">
        <f>'ごみ処理量内訳'!H34</f>
        <v>529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2441</v>
      </c>
      <c r="AE34" s="52">
        <f t="shared" si="5"/>
        <v>93.52724293322409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358</v>
      </c>
      <c r="AI34" s="51">
        <f>'資源化量内訳'!AZ34</f>
        <v>0</v>
      </c>
      <c r="AJ34" s="51">
        <f>'資源化量内訳'!BH34</f>
        <v>0</v>
      </c>
      <c r="AK34" s="51" t="s">
        <v>149</v>
      </c>
      <c r="AL34" s="51">
        <f t="shared" si="6"/>
        <v>358</v>
      </c>
      <c r="AM34" s="52">
        <f t="shared" si="7"/>
        <v>16.31177179590197</v>
      </c>
      <c r="AN34" s="51">
        <f>'ごみ処理量内訳'!AC34</f>
        <v>158</v>
      </c>
      <c r="AO34" s="51">
        <f>'ごみ処理量内訳'!AD34</f>
        <v>230</v>
      </c>
      <c r="AP34" s="51">
        <f>'ごみ処理量内訳'!AE34</f>
        <v>0</v>
      </c>
      <c r="AQ34" s="51">
        <f t="shared" si="8"/>
        <v>388</v>
      </c>
    </row>
    <row r="35" spans="1:43" ht="13.5">
      <c r="A35" s="26" t="s">
        <v>30</v>
      </c>
      <c r="B35" s="49" t="s">
        <v>83</v>
      </c>
      <c r="C35" s="50" t="s">
        <v>84</v>
      </c>
      <c r="D35" s="51">
        <v>4164</v>
      </c>
      <c r="E35" s="51">
        <v>4164</v>
      </c>
      <c r="F35" s="51">
        <f>'ごみ搬入量内訳'!H35</f>
        <v>670</v>
      </c>
      <c r="G35" s="51">
        <f>'ごみ搬入量内訳'!AG35</f>
        <v>57</v>
      </c>
      <c r="H35" s="51">
        <f>'ごみ搬入量内訳'!AH35</f>
        <v>0</v>
      </c>
      <c r="I35" s="51">
        <f t="shared" si="0"/>
        <v>727</v>
      </c>
      <c r="J35" s="51">
        <f t="shared" si="1"/>
        <v>478.3335307199347</v>
      </c>
      <c r="K35" s="51">
        <f>('ごみ搬入量内訳'!E35+'ごみ搬入量内訳'!AH35)/'ごみ処理概要'!D35/365*1000000</f>
        <v>461.88464727014326</v>
      </c>
      <c r="L35" s="51">
        <f>'ごみ搬入量内訳'!F35/'ごみ処理概要'!D35/365*1000000</f>
        <v>16.448883449791428</v>
      </c>
      <c r="M35" s="51">
        <f>'資源化量内訳'!BP35</f>
        <v>0</v>
      </c>
      <c r="N35" s="51">
        <f>'ごみ処理量内訳'!E35</f>
        <v>558</v>
      </c>
      <c r="O35" s="51">
        <f>'ごみ処理量内訳'!L35</f>
        <v>0</v>
      </c>
      <c r="P35" s="51">
        <f t="shared" si="2"/>
        <v>238</v>
      </c>
      <c r="Q35" s="51">
        <f>'ごみ処理量内訳'!G35</f>
        <v>0</v>
      </c>
      <c r="R35" s="51">
        <f>'ごみ処理量内訳'!H35</f>
        <v>238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796</v>
      </c>
      <c r="AE35" s="52">
        <f t="shared" si="5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151</v>
      </c>
      <c r="AI35" s="51">
        <f>'資源化量内訳'!AZ35</f>
        <v>0</v>
      </c>
      <c r="AJ35" s="51">
        <f>'資源化量内訳'!BH35</f>
        <v>0</v>
      </c>
      <c r="AK35" s="51" t="s">
        <v>149</v>
      </c>
      <c r="AL35" s="51">
        <f t="shared" si="6"/>
        <v>151</v>
      </c>
      <c r="AM35" s="52">
        <f t="shared" si="7"/>
        <v>18.969849246231156</v>
      </c>
      <c r="AN35" s="51">
        <f>'ごみ処理量内訳'!AC35</f>
        <v>0</v>
      </c>
      <c r="AO35" s="51">
        <f>'ごみ処理量内訳'!AD35</f>
        <v>73</v>
      </c>
      <c r="AP35" s="51">
        <f>'ごみ処理量内訳'!AE35</f>
        <v>79</v>
      </c>
      <c r="AQ35" s="51">
        <f t="shared" si="8"/>
        <v>152</v>
      </c>
    </row>
    <row r="36" spans="1:43" ht="13.5">
      <c r="A36" s="26" t="s">
        <v>30</v>
      </c>
      <c r="B36" s="49" t="s">
        <v>85</v>
      </c>
      <c r="C36" s="50" t="s">
        <v>86</v>
      </c>
      <c r="D36" s="51">
        <v>7439</v>
      </c>
      <c r="E36" s="51">
        <v>7439</v>
      </c>
      <c r="F36" s="51">
        <f>'ごみ搬入量内訳'!H36</f>
        <v>1661</v>
      </c>
      <c r="G36" s="51">
        <f>'ごみ搬入量内訳'!AG36</f>
        <v>4</v>
      </c>
      <c r="H36" s="51">
        <f>'ごみ搬入量内訳'!AH36</f>
        <v>0</v>
      </c>
      <c r="I36" s="51">
        <f t="shared" si="0"/>
        <v>1665</v>
      </c>
      <c r="J36" s="51">
        <f t="shared" si="1"/>
        <v>613.2065916946416</v>
      </c>
      <c r="K36" s="51">
        <f>('ごみ搬入量内訳'!E36+'ごみ搬入量内訳'!AH36)/'ごみ処理概要'!D36/365*1000000</f>
        <v>532.9188817910788</v>
      </c>
      <c r="L36" s="51">
        <f>'ごみ搬入量内訳'!F36/'ごみ処理概要'!D36/365*1000000</f>
        <v>80.28770990356266</v>
      </c>
      <c r="M36" s="51">
        <f>'資源化量内訳'!BP36</f>
        <v>56</v>
      </c>
      <c r="N36" s="51">
        <f>'ごみ処理量内訳'!E36</f>
        <v>1210</v>
      </c>
      <c r="O36" s="51">
        <f>'ごみ処理量内訳'!L36</f>
        <v>0</v>
      </c>
      <c r="P36" s="51">
        <f t="shared" si="2"/>
        <v>451</v>
      </c>
      <c r="Q36" s="51">
        <f>'ごみ処理量内訳'!G36</f>
        <v>0</v>
      </c>
      <c r="R36" s="51">
        <f>'ごみ処理量内訳'!H36</f>
        <v>451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1661</v>
      </c>
      <c r="AE36" s="52">
        <f t="shared" si="5"/>
        <v>100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319</v>
      </c>
      <c r="AI36" s="51">
        <f>'資源化量内訳'!AZ36</f>
        <v>0</v>
      </c>
      <c r="AJ36" s="51">
        <f>'資源化量内訳'!BH36</f>
        <v>0</v>
      </c>
      <c r="AK36" s="51" t="s">
        <v>149</v>
      </c>
      <c r="AL36" s="51">
        <f t="shared" si="6"/>
        <v>319</v>
      </c>
      <c r="AM36" s="52">
        <f t="shared" si="7"/>
        <v>21.840419336051255</v>
      </c>
      <c r="AN36" s="51">
        <f>'ごみ処理量内訳'!AC36</f>
        <v>0</v>
      </c>
      <c r="AO36" s="51">
        <f>'ごみ処理量内訳'!AD36</f>
        <v>159</v>
      </c>
      <c r="AP36" s="51">
        <f>'ごみ処理量内訳'!AE36</f>
        <v>123</v>
      </c>
      <c r="AQ36" s="51">
        <f t="shared" si="8"/>
        <v>282</v>
      </c>
    </row>
    <row r="37" spans="1:43" ht="13.5">
      <c r="A37" s="26" t="s">
        <v>30</v>
      </c>
      <c r="B37" s="49" t="s">
        <v>87</v>
      </c>
      <c r="C37" s="50" t="s">
        <v>88</v>
      </c>
      <c r="D37" s="51">
        <v>3134</v>
      </c>
      <c r="E37" s="51">
        <v>3134</v>
      </c>
      <c r="F37" s="51">
        <f>'ごみ搬入量内訳'!H37</f>
        <v>1232</v>
      </c>
      <c r="G37" s="51">
        <f>'ごみ搬入量内訳'!AG37</f>
        <v>3</v>
      </c>
      <c r="H37" s="51">
        <f>'ごみ搬入量内訳'!AH37</f>
        <v>0</v>
      </c>
      <c r="I37" s="51">
        <f t="shared" si="0"/>
        <v>1235</v>
      </c>
      <c r="J37" s="51">
        <f t="shared" si="1"/>
        <v>1079.6303905027494</v>
      </c>
      <c r="K37" s="51">
        <f>('ごみ搬入量内訳'!E37+'ごみ搬入量内訳'!AH37)/'ごみ処理概要'!D37/365*1000000</f>
        <v>710.7202489706358</v>
      </c>
      <c r="L37" s="51">
        <f>'ごみ搬入量内訳'!F37/'ごみ処理概要'!D37/365*1000000</f>
        <v>368.9101415321136</v>
      </c>
      <c r="M37" s="51">
        <f>'資源化量内訳'!BP37</f>
        <v>4</v>
      </c>
      <c r="N37" s="51">
        <f>'ごみ処理量内訳'!E37</f>
        <v>968</v>
      </c>
      <c r="O37" s="51">
        <f>'ごみ処理量内訳'!L37</f>
        <v>0</v>
      </c>
      <c r="P37" s="51">
        <f t="shared" si="2"/>
        <v>265</v>
      </c>
      <c r="Q37" s="51">
        <f>'ごみ処理量内訳'!G37</f>
        <v>0</v>
      </c>
      <c r="R37" s="51">
        <f>'ごみ処理量内訳'!H37</f>
        <v>265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1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1</v>
      </c>
      <c r="AB37" s="51">
        <f>'資源化量内訳'!R37</f>
        <v>0</v>
      </c>
      <c r="AC37" s="51">
        <f>'資源化量内訳'!S37</f>
        <v>0</v>
      </c>
      <c r="AD37" s="51">
        <f t="shared" si="4"/>
        <v>1234</v>
      </c>
      <c r="AE37" s="52">
        <f t="shared" si="5"/>
        <v>100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173</v>
      </c>
      <c r="AI37" s="51">
        <f>'資源化量内訳'!AZ37</f>
        <v>0</v>
      </c>
      <c r="AJ37" s="51">
        <f>'資源化量内訳'!BH37</f>
        <v>0</v>
      </c>
      <c r="AK37" s="51" t="s">
        <v>149</v>
      </c>
      <c r="AL37" s="51">
        <f t="shared" si="6"/>
        <v>173</v>
      </c>
      <c r="AM37" s="52">
        <f t="shared" si="7"/>
        <v>14.378029079159935</v>
      </c>
      <c r="AN37" s="51">
        <f>'ごみ処理量内訳'!AC37</f>
        <v>0</v>
      </c>
      <c r="AO37" s="51">
        <f>'ごみ処理量内訳'!AD37</f>
        <v>123</v>
      </c>
      <c r="AP37" s="51">
        <f>'ごみ処理量内訳'!AE37</f>
        <v>82</v>
      </c>
      <c r="AQ37" s="51">
        <f t="shared" si="8"/>
        <v>205</v>
      </c>
    </row>
    <row r="38" spans="1:43" ht="13.5">
      <c r="A38" s="26" t="s">
        <v>30</v>
      </c>
      <c r="B38" s="49" t="s">
        <v>89</v>
      </c>
      <c r="C38" s="50" t="s">
        <v>90</v>
      </c>
      <c r="D38" s="51">
        <v>9211</v>
      </c>
      <c r="E38" s="51">
        <v>9211</v>
      </c>
      <c r="F38" s="51">
        <f>'ごみ搬入量内訳'!H38</f>
        <v>2609</v>
      </c>
      <c r="G38" s="51">
        <f>'ごみ搬入量内訳'!AG38</f>
        <v>388</v>
      </c>
      <c r="H38" s="51">
        <f>'ごみ搬入量内訳'!AH38</f>
        <v>0</v>
      </c>
      <c r="I38" s="51">
        <f t="shared" si="0"/>
        <v>2997</v>
      </c>
      <c r="J38" s="51">
        <f t="shared" si="1"/>
        <v>891.4296932048192</v>
      </c>
      <c r="K38" s="51">
        <f>('ごみ搬入量内訳'!E38+'ごみ搬入量内訳'!AH38)/'ごみ処理概要'!D38/365*1000000</f>
        <v>776.022712569694</v>
      </c>
      <c r="L38" s="51">
        <f>'ごみ搬入量内訳'!F38/'ごみ処理概要'!D38/365*1000000</f>
        <v>115.40698063512508</v>
      </c>
      <c r="M38" s="51">
        <f>'資源化量内訳'!BP38</f>
        <v>0</v>
      </c>
      <c r="N38" s="51">
        <f>'ごみ処理量内訳'!E38</f>
        <v>2148</v>
      </c>
      <c r="O38" s="51">
        <f>'ごみ処理量内訳'!L38</f>
        <v>0</v>
      </c>
      <c r="P38" s="51">
        <f t="shared" si="2"/>
        <v>635</v>
      </c>
      <c r="Q38" s="51">
        <f>'ごみ処理量内訳'!G38</f>
        <v>0</v>
      </c>
      <c r="R38" s="51">
        <f>'ごみ処理量内訳'!H38</f>
        <v>635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20</v>
      </c>
      <c r="W38" s="51">
        <f>'資源化量内訳'!M38</f>
        <v>0</v>
      </c>
      <c r="X38" s="51">
        <f>'資源化量内訳'!N38</f>
        <v>17</v>
      </c>
      <c r="Y38" s="51">
        <f>'資源化量内訳'!O38</f>
        <v>0</v>
      </c>
      <c r="Z38" s="51">
        <f>'資源化量内訳'!P38</f>
        <v>0</v>
      </c>
      <c r="AA38" s="51">
        <f>'資源化量内訳'!Q38</f>
        <v>3</v>
      </c>
      <c r="AB38" s="51">
        <f>'資源化量内訳'!R38</f>
        <v>0</v>
      </c>
      <c r="AC38" s="51">
        <f>'資源化量内訳'!S38</f>
        <v>0</v>
      </c>
      <c r="AD38" s="51">
        <f t="shared" si="4"/>
        <v>2803</v>
      </c>
      <c r="AE38" s="52">
        <f t="shared" si="5"/>
        <v>100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441</v>
      </c>
      <c r="AI38" s="51">
        <f>'資源化量内訳'!AZ38</f>
        <v>0</v>
      </c>
      <c r="AJ38" s="51">
        <f>'資源化量内訳'!BH38</f>
        <v>0</v>
      </c>
      <c r="AK38" s="51" t="s">
        <v>149</v>
      </c>
      <c r="AL38" s="51">
        <f t="shared" si="6"/>
        <v>441</v>
      </c>
      <c r="AM38" s="52">
        <f t="shared" si="7"/>
        <v>16.446664288262575</v>
      </c>
      <c r="AN38" s="51">
        <f>'ごみ処理量内訳'!AC38</f>
        <v>0</v>
      </c>
      <c r="AO38" s="51">
        <f>'ごみ処理量内訳'!AD38</f>
        <v>274</v>
      </c>
      <c r="AP38" s="51">
        <f>'ごみ処理量内訳'!AE38</f>
        <v>181</v>
      </c>
      <c r="AQ38" s="51">
        <f t="shared" si="8"/>
        <v>455</v>
      </c>
    </row>
    <row r="39" spans="1:43" ht="13.5">
      <c r="A39" s="26" t="s">
        <v>30</v>
      </c>
      <c r="B39" s="49" t="s">
        <v>91</v>
      </c>
      <c r="C39" s="50" t="s">
        <v>173</v>
      </c>
      <c r="D39" s="51">
        <v>6960</v>
      </c>
      <c r="E39" s="51">
        <v>5660</v>
      </c>
      <c r="F39" s="51">
        <f>'ごみ搬入量内訳'!H39</f>
        <v>1716</v>
      </c>
      <c r="G39" s="51">
        <f>'ごみ搬入量内訳'!AG39</f>
        <v>51</v>
      </c>
      <c r="H39" s="51">
        <f>'ごみ搬入量内訳'!AH39</f>
        <v>350</v>
      </c>
      <c r="I39" s="51">
        <f t="shared" si="0"/>
        <v>2117</v>
      </c>
      <c r="J39" s="51">
        <f t="shared" si="1"/>
        <v>833.3333333333333</v>
      </c>
      <c r="K39" s="51">
        <f>('ごみ搬入量内訳'!E39+'ごみ搬入量内訳'!AH39)/'ごみ処理概要'!D39/365*1000000</f>
        <v>818.3750590458194</v>
      </c>
      <c r="L39" s="51">
        <f>'ごみ搬入量内訳'!F39/'ごみ処理概要'!D39/365*1000000</f>
        <v>14.958274287513776</v>
      </c>
      <c r="M39" s="51">
        <f>'資源化量内訳'!BP39</f>
        <v>0</v>
      </c>
      <c r="N39" s="51">
        <f>'ごみ処理量内訳'!E39</f>
        <v>1251</v>
      </c>
      <c r="O39" s="51">
        <f>'ごみ処理量内訳'!L39</f>
        <v>0</v>
      </c>
      <c r="P39" s="51">
        <f t="shared" si="2"/>
        <v>509</v>
      </c>
      <c r="Q39" s="51">
        <f>'ごみ処理量内訳'!G39</f>
        <v>0</v>
      </c>
      <c r="R39" s="51">
        <f>'ごみ処理量内訳'!H39</f>
        <v>509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5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5</v>
      </c>
      <c r="AD39" s="51">
        <f t="shared" si="4"/>
        <v>1765</v>
      </c>
      <c r="AE39" s="52">
        <f t="shared" si="5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347</v>
      </c>
      <c r="AI39" s="51">
        <f>'資源化量内訳'!AZ39</f>
        <v>0</v>
      </c>
      <c r="AJ39" s="51">
        <f>'資源化量内訳'!BH39</f>
        <v>0</v>
      </c>
      <c r="AK39" s="51" t="s">
        <v>149</v>
      </c>
      <c r="AL39" s="51">
        <f t="shared" si="6"/>
        <v>347</v>
      </c>
      <c r="AM39" s="52">
        <f t="shared" si="7"/>
        <v>19.943342776203966</v>
      </c>
      <c r="AN39" s="51">
        <f>'ごみ処理量内訳'!AC39</f>
        <v>0</v>
      </c>
      <c r="AO39" s="51">
        <f>'ごみ処理量内訳'!AD39</f>
        <v>120</v>
      </c>
      <c r="AP39" s="51">
        <f>'ごみ処理量内訳'!AE39</f>
        <v>151</v>
      </c>
      <c r="AQ39" s="51">
        <f t="shared" si="8"/>
        <v>271</v>
      </c>
    </row>
    <row r="40" spans="1:43" ht="13.5">
      <c r="A40" s="26" t="s">
        <v>30</v>
      </c>
      <c r="B40" s="49" t="s">
        <v>92</v>
      </c>
      <c r="C40" s="50" t="s">
        <v>93</v>
      </c>
      <c r="D40" s="51">
        <v>7591</v>
      </c>
      <c r="E40" s="51">
        <v>7506</v>
      </c>
      <c r="F40" s="51">
        <f>'ごみ搬入量内訳'!H40</f>
        <v>1898</v>
      </c>
      <c r="G40" s="51">
        <f>'ごみ搬入量内訳'!AG40</f>
        <v>107</v>
      </c>
      <c r="H40" s="51">
        <f>'ごみ搬入量内訳'!AH40</f>
        <v>18</v>
      </c>
      <c r="I40" s="51">
        <f t="shared" si="0"/>
        <v>2023</v>
      </c>
      <c r="J40" s="51">
        <f t="shared" si="1"/>
        <v>730.1364449248659</v>
      </c>
      <c r="K40" s="51">
        <f>('ごみ搬入量内訳'!E40+'ごみ搬入量内訳'!AH40)/'ごみ処理概要'!D40/365*1000000</f>
        <v>596.9578249657579</v>
      </c>
      <c r="L40" s="51">
        <f>'ごみ搬入量内訳'!F40/'ごみ処理概要'!D40/365*1000000</f>
        <v>133.17861995910803</v>
      </c>
      <c r="M40" s="51">
        <f>'資源化量内訳'!BP40</f>
        <v>1</v>
      </c>
      <c r="N40" s="51">
        <f>'ごみ処理量内訳'!E40</f>
        <v>1512</v>
      </c>
      <c r="O40" s="51">
        <f>'ごみ処理量内訳'!L40</f>
        <v>0</v>
      </c>
      <c r="P40" s="51">
        <f t="shared" si="2"/>
        <v>486</v>
      </c>
      <c r="Q40" s="51">
        <f>'ごみ処理量内訳'!G40</f>
        <v>0</v>
      </c>
      <c r="R40" s="51">
        <f>'ごみ処理量内訳'!H40</f>
        <v>428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58</v>
      </c>
      <c r="V40" s="51">
        <f t="shared" si="3"/>
        <v>4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4</v>
      </c>
      <c r="AB40" s="51">
        <f>'資源化量内訳'!R40</f>
        <v>0</v>
      </c>
      <c r="AC40" s="51">
        <f>'資源化量内訳'!S40</f>
        <v>0</v>
      </c>
      <c r="AD40" s="51">
        <f t="shared" si="4"/>
        <v>2002</v>
      </c>
      <c r="AE40" s="52">
        <f t="shared" si="5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309</v>
      </c>
      <c r="AI40" s="51">
        <f>'資源化量内訳'!AZ40</f>
        <v>0</v>
      </c>
      <c r="AJ40" s="51">
        <f>'資源化量内訳'!BH40</f>
        <v>0</v>
      </c>
      <c r="AK40" s="51" t="s">
        <v>149</v>
      </c>
      <c r="AL40" s="51">
        <f t="shared" si="6"/>
        <v>309</v>
      </c>
      <c r="AM40" s="52">
        <f t="shared" si="7"/>
        <v>15.676485272091861</v>
      </c>
      <c r="AN40" s="51">
        <f>'ごみ処理量内訳'!AC40</f>
        <v>0</v>
      </c>
      <c r="AO40" s="51">
        <f>'ごみ処理量内訳'!AD40</f>
        <v>188</v>
      </c>
      <c r="AP40" s="51">
        <f>'ごみ処理量内訳'!AE40</f>
        <v>171</v>
      </c>
      <c r="AQ40" s="51">
        <f t="shared" si="8"/>
        <v>359</v>
      </c>
    </row>
    <row r="41" spans="1:43" ht="13.5">
      <c r="A41" s="26" t="s">
        <v>30</v>
      </c>
      <c r="B41" s="49" t="s">
        <v>94</v>
      </c>
      <c r="C41" s="50" t="s">
        <v>148</v>
      </c>
      <c r="D41" s="51">
        <v>5391</v>
      </c>
      <c r="E41" s="51">
        <v>5391</v>
      </c>
      <c r="F41" s="51">
        <f>'ごみ搬入量内訳'!H41</f>
        <v>989</v>
      </c>
      <c r="G41" s="51">
        <f>'ごみ搬入量内訳'!AG41</f>
        <v>128</v>
      </c>
      <c r="H41" s="51">
        <f>'ごみ搬入量内訳'!AH41</f>
        <v>0</v>
      </c>
      <c r="I41" s="51">
        <f t="shared" si="0"/>
        <v>1117</v>
      </c>
      <c r="J41" s="51">
        <f t="shared" si="1"/>
        <v>567.6635081808087</v>
      </c>
      <c r="K41" s="51">
        <f>('ごみ搬入量内訳'!E41+'ごみ搬入量内訳'!AH41)/'ごみ処理概要'!D41/365*1000000</f>
        <v>516.8431403938071</v>
      </c>
      <c r="L41" s="51">
        <f>'ごみ搬入量内訳'!F41/'ごみ処理概要'!D41/365*1000000</f>
        <v>50.82036778700168</v>
      </c>
      <c r="M41" s="51">
        <f>'資源化量内訳'!BP41</f>
        <v>0</v>
      </c>
      <c r="N41" s="51">
        <f>'ごみ処理量内訳'!E41</f>
        <v>830</v>
      </c>
      <c r="O41" s="51">
        <f>'ごみ処理量内訳'!L41</f>
        <v>208</v>
      </c>
      <c r="P41" s="51">
        <f t="shared" si="2"/>
        <v>178</v>
      </c>
      <c r="Q41" s="51">
        <f>'ごみ処理量内訳'!G41</f>
        <v>28</v>
      </c>
      <c r="R41" s="51">
        <f>'ごみ処理量内訳'!H41</f>
        <v>150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1216</v>
      </c>
      <c r="AE41" s="52">
        <f t="shared" si="5"/>
        <v>82.89473684210526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143</v>
      </c>
      <c r="AI41" s="51">
        <f>'資源化量内訳'!AZ41</f>
        <v>0</v>
      </c>
      <c r="AJ41" s="51">
        <f>'資源化量内訳'!BH41</f>
        <v>0</v>
      </c>
      <c r="AK41" s="51" t="s">
        <v>149</v>
      </c>
      <c r="AL41" s="51">
        <f t="shared" si="6"/>
        <v>143</v>
      </c>
      <c r="AM41" s="52">
        <f t="shared" si="7"/>
        <v>11.759868421052632</v>
      </c>
      <c r="AN41" s="51">
        <f>'ごみ処理量内訳'!AC41</f>
        <v>208</v>
      </c>
      <c r="AO41" s="51">
        <f>'ごみ処理量内訳'!AD41</f>
        <v>130</v>
      </c>
      <c r="AP41" s="51">
        <f>'ごみ処理量内訳'!AE41</f>
        <v>12</v>
      </c>
      <c r="AQ41" s="51">
        <f t="shared" si="8"/>
        <v>350</v>
      </c>
    </row>
    <row r="42" spans="1:43" ht="13.5">
      <c r="A42" s="26" t="s">
        <v>30</v>
      </c>
      <c r="B42" s="49" t="s">
        <v>95</v>
      </c>
      <c r="C42" s="50" t="s">
        <v>96</v>
      </c>
      <c r="D42" s="51">
        <v>6961</v>
      </c>
      <c r="E42" s="51">
        <v>6961</v>
      </c>
      <c r="F42" s="51">
        <f>'ごみ搬入量内訳'!H42</f>
        <v>932</v>
      </c>
      <c r="G42" s="51">
        <f>'ごみ搬入量内訳'!AG42</f>
        <v>658</v>
      </c>
      <c r="H42" s="51">
        <f>'ごみ搬入量内訳'!AH42</f>
        <v>0</v>
      </c>
      <c r="I42" s="51">
        <f t="shared" si="0"/>
        <v>1590</v>
      </c>
      <c r="J42" s="51">
        <f t="shared" si="1"/>
        <v>625.7957741074047</v>
      </c>
      <c r="K42" s="51">
        <f>('ごみ搬入量内訳'!E42+'ごみ搬入量内訳'!AH42)/'ごみ処理概要'!D42/365*1000000</f>
        <v>458.9169010120968</v>
      </c>
      <c r="L42" s="51">
        <f>'ごみ搬入量内訳'!F42/'ごみ処理概要'!D42/365*1000000</f>
        <v>166.8788730953079</v>
      </c>
      <c r="M42" s="51">
        <f>'資源化量内訳'!BP42</f>
        <v>6</v>
      </c>
      <c r="N42" s="51">
        <f>'ごみ処理量内訳'!E42</f>
        <v>1115</v>
      </c>
      <c r="O42" s="51">
        <f>'ごみ処理量内訳'!L42</f>
        <v>0</v>
      </c>
      <c r="P42" s="51">
        <f t="shared" si="2"/>
        <v>475</v>
      </c>
      <c r="Q42" s="51">
        <f>'ごみ処理量内訳'!G42</f>
        <v>0</v>
      </c>
      <c r="R42" s="51">
        <f>'ごみ処理量内訳'!H42</f>
        <v>475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1590</v>
      </c>
      <c r="AE42" s="52">
        <f t="shared" si="5"/>
        <v>100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335</v>
      </c>
      <c r="AI42" s="51">
        <f>'資源化量内訳'!AZ42</f>
        <v>0</v>
      </c>
      <c r="AJ42" s="51">
        <f>'資源化量内訳'!BH42</f>
        <v>0</v>
      </c>
      <c r="AK42" s="51" t="s">
        <v>149</v>
      </c>
      <c r="AL42" s="51">
        <f t="shared" si="6"/>
        <v>335</v>
      </c>
      <c r="AM42" s="52">
        <f t="shared" si="7"/>
        <v>21.36591478696742</v>
      </c>
      <c r="AN42" s="51">
        <f>'ごみ処理量内訳'!AC42</f>
        <v>0</v>
      </c>
      <c r="AO42" s="51">
        <f>'ごみ処理量内訳'!AD42</f>
        <v>121</v>
      </c>
      <c r="AP42" s="51">
        <f>'ごみ処理量内訳'!AE42</f>
        <v>128</v>
      </c>
      <c r="AQ42" s="51">
        <f t="shared" si="8"/>
        <v>249</v>
      </c>
    </row>
    <row r="43" spans="1:43" ht="13.5">
      <c r="A43" s="26" t="s">
        <v>30</v>
      </c>
      <c r="B43" s="49" t="s">
        <v>97</v>
      </c>
      <c r="C43" s="50" t="s">
        <v>147</v>
      </c>
      <c r="D43" s="51">
        <v>4519</v>
      </c>
      <c r="E43" s="51">
        <v>4474</v>
      </c>
      <c r="F43" s="51">
        <f>'ごみ搬入量内訳'!H43</f>
        <v>1068</v>
      </c>
      <c r="G43" s="51">
        <f>'ごみ搬入量内訳'!AG43</f>
        <v>203</v>
      </c>
      <c r="H43" s="51">
        <f>'ごみ搬入量内訳'!AH43</f>
        <v>12</v>
      </c>
      <c r="I43" s="51">
        <f t="shared" si="0"/>
        <v>1283</v>
      </c>
      <c r="J43" s="51">
        <f t="shared" si="1"/>
        <v>777.842109570853</v>
      </c>
      <c r="K43" s="51">
        <f>('ごみ搬入量内訳'!E43+'ごみ搬入量内訳'!AH43)/'ごみ処理概要'!D43/365*1000000</f>
        <v>691.7520241779761</v>
      </c>
      <c r="L43" s="51">
        <f>'ごみ搬入量内訳'!F43/'ごみ処理概要'!D43/365*1000000</f>
        <v>86.09008539287694</v>
      </c>
      <c r="M43" s="51">
        <f>'資源化量内訳'!BP43</f>
        <v>0</v>
      </c>
      <c r="N43" s="51">
        <f>'ごみ処理量内訳'!E43</f>
        <v>1011</v>
      </c>
      <c r="O43" s="51">
        <f>'ごみ処理量内訳'!L43</f>
        <v>0</v>
      </c>
      <c r="P43" s="51">
        <f t="shared" si="2"/>
        <v>255</v>
      </c>
      <c r="Q43" s="51">
        <f>'ごみ処理量内訳'!G43</f>
        <v>0</v>
      </c>
      <c r="R43" s="51">
        <f>'ごみ処理量内訳'!H43</f>
        <v>255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1266</v>
      </c>
      <c r="AE43" s="52">
        <f t="shared" si="5"/>
        <v>100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151</v>
      </c>
      <c r="AI43" s="51">
        <f>'資源化量内訳'!AZ43</f>
        <v>0</v>
      </c>
      <c r="AJ43" s="51">
        <f>'資源化量内訳'!BH43</f>
        <v>0</v>
      </c>
      <c r="AK43" s="51" t="s">
        <v>149</v>
      </c>
      <c r="AL43" s="51">
        <f t="shared" si="6"/>
        <v>151</v>
      </c>
      <c r="AM43" s="52">
        <f t="shared" si="7"/>
        <v>11.92733017377567</v>
      </c>
      <c r="AN43" s="51">
        <f>'ごみ処理量内訳'!AC43</f>
        <v>0</v>
      </c>
      <c r="AO43" s="51">
        <f>'ごみ処理量内訳'!AD43</f>
        <v>97</v>
      </c>
      <c r="AP43" s="51">
        <f>'ごみ処理量内訳'!AE43</f>
        <v>89</v>
      </c>
      <c r="AQ43" s="51">
        <f t="shared" si="8"/>
        <v>186</v>
      </c>
    </row>
    <row r="44" spans="1:43" ht="13.5">
      <c r="A44" s="26" t="s">
        <v>30</v>
      </c>
      <c r="B44" s="49" t="s">
        <v>98</v>
      </c>
      <c r="C44" s="50" t="s">
        <v>99</v>
      </c>
      <c r="D44" s="51">
        <v>4080</v>
      </c>
      <c r="E44" s="51">
        <v>4072</v>
      </c>
      <c r="F44" s="51">
        <f>'ごみ搬入量内訳'!H44</f>
        <v>785</v>
      </c>
      <c r="G44" s="51">
        <f>'ごみ搬入量内訳'!AG44</f>
        <v>136</v>
      </c>
      <c r="H44" s="51">
        <f>'ごみ搬入量内訳'!AH44</f>
        <v>1</v>
      </c>
      <c r="I44" s="51">
        <f t="shared" si="0"/>
        <v>922</v>
      </c>
      <c r="J44" s="51">
        <f t="shared" si="1"/>
        <v>619.1243620735966</v>
      </c>
      <c r="K44" s="51">
        <f>('ごみ搬入量内訳'!E44+'ごみ搬入量内訳'!AH44)/'ごみ処理概要'!D44/365*1000000</f>
        <v>541.2301907064195</v>
      </c>
      <c r="L44" s="51">
        <f>'ごみ搬入量内訳'!F44/'ごみ処理概要'!D44/365*1000000</f>
        <v>77.89417136717701</v>
      </c>
      <c r="M44" s="51">
        <f>'資源化量内訳'!BP44</f>
        <v>13</v>
      </c>
      <c r="N44" s="51">
        <f>'ごみ処理量内訳'!E44</f>
        <v>640</v>
      </c>
      <c r="O44" s="51">
        <f>'ごみ処理量内訳'!L44</f>
        <v>0</v>
      </c>
      <c r="P44" s="51">
        <f t="shared" si="2"/>
        <v>281</v>
      </c>
      <c r="Q44" s="51">
        <f>'ごみ処理量内訳'!G44</f>
        <v>0</v>
      </c>
      <c r="R44" s="51">
        <f>'ごみ処理量内訳'!H44</f>
        <v>281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921</v>
      </c>
      <c r="AE44" s="52">
        <f t="shared" si="5"/>
        <v>100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197</v>
      </c>
      <c r="AI44" s="51">
        <f>'資源化量内訳'!AZ44</f>
        <v>0</v>
      </c>
      <c r="AJ44" s="51">
        <f>'資源化量内訳'!BH44</f>
        <v>0</v>
      </c>
      <c r="AK44" s="51" t="s">
        <v>149</v>
      </c>
      <c r="AL44" s="51">
        <f t="shared" si="6"/>
        <v>197</v>
      </c>
      <c r="AM44" s="52">
        <f t="shared" si="7"/>
        <v>22.483940042826553</v>
      </c>
      <c r="AN44" s="51">
        <f>'ごみ処理量内訳'!AC44</f>
        <v>0</v>
      </c>
      <c r="AO44" s="51">
        <f>'ごみ処理量内訳'!AD44</f>
        <v>91</v>
      </c>
      <c r="AP44" s="51">
        <f>'ごみ処理量内訳'!AE44</f>
        <v>79</v>
      </c>
      <c r="AQ44" s="51">
        <f t="shared" si="8"/>
        <v>170</v>
      </c>
    </row>
    <row r="45" spans="1:43" ht="13.5">
      <c r="A45" s="26" t="s">
        <v>30</v>
      </c>
      <c r="B45" s="49" t="s">
        <v>100</v>
      </c>
      <c r="C45" s="50" t="s">
        <v>141</v>
      </c>
      <c r="D45" s="51">
        <v>5430</v>
      </c>
      <c r="E45" s="51">
        <v>5430</v>
      </c>
      <c r="F45" s="51">
        <f>'ごみ搬入量内訳'!H45</f>
        <v>1172</v>
      </c>
      <c r="G45" s="51">
        <f>'ごみ搬入量内訳'!AG45</f>
        <v>101</v>
      </c>
      <c r="H45" s="51">
        <f>'ごみ搬入量内訳'!AH45</f>
        <v>30</v>
      </c>
      <c r="I45" s="51">
        <f t="shared" si="0"/>
        <v>1303</v>
      </c>
      <c r="J45" s="51">
        <f t="shared" si="1"/>
        <v>657.4333358561013</v>
      </c>
      <c r="K45" s="51">
        <f>('ごみ搬入量内訳'!E45+'ごみ搬入量内訳'!AH45)/'ごみ処理概要'!D45/365*1000000</f>
        <v>628.1692272761675</v>
      </c>
      <c r="L45" s="51">
        <f>'ごみ搬入量内訳'!F45/'ごみ処理概要'!D45/365*1000000</f>
        <v>29.264108579933904</v>
      </c>
      <c r="M45" s="51">
        <f>'資源化量内訳'!BP45</f>
        <v>0</v>
      </c>
      <c r="N45" s="51">
        <f>'ごみ処理量内訳'!E45</f>
        <v>887</v>
      </c>
      <c r="O45" s="51">
        <f>'ごみ処理量内訳'!L45</f>
        <v>72</v>
      </c>
      <c r="P45" s="51">
        <f t="shared" si="2"/>
        <v>386</v>
      </c>
      <c r="Q45" s="51">
        <f>'ごみ処理量内訳'!G45</f>
        <v>0</v>
      </c>
      <c r="R45" s="51">
        <f>'ごみ処理量内訳'!H45</f>
        <v>386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1345</v>
      </c>
      <c r="AE45" s="52">
        <f t="shared" si="5"/>
        <v>94.64684014869889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264</v>
      </c>
      <c r="AI45" s="51">
        <f>'資源化量内訳'!AZ45</f>
        <v>0</v>
      </c>
      <c r="AJ45" s="51">
        <f>'資源化量内訳'!BH45</f>
        <v>0</v>
      </c>
      <c r="AK45" s="51" t="s">
        <v>149</v>
      </c>
      <c r="AL45" s="51">
        <f t="shared" si="6"/>
        <v>264</v>
      </c>
      <c r="AM45" s="52">
        <f t="shared" si="7"/>
        <v>19.62825278810409</v>
      </c>
      <c r="AN45" s="51">
        <f>'ごみ処理量内訳'!AC45</f>
        <v>72</v>
      </c>
      <c r="AO45" s="51">
        <f>'ごみ処理量内訳'!AD45</f>
        <v>24</v>
      </c>
      <c r="AP45" s="51">
        <f>'ごみ処理量内訳'!AE45</f>
        <v>119</v>
      </c>
      <c r="AQ45" s="51">
        <f t="shared" si="8"/>
        <v>215</v>
      </c>
    </row>
    <row r="46" spans="1:43" ht="13.5">
      <c r="A46" s="79" t="s">
        <v>171</v>
      </c>
      <c r="B46" s="80"/>
      <c r="C46" s="81"/>
      <c r="D46" s="51">
        <f>SUM(D7:D45)</f>
        <v>619423</v>
      </c>
      <c r="E46" s="51">
        <f>SUM(E7:E45)</f>
        <v>611879</v>
      </c>
      <c r="F46" s="51">
        <f>'ごみ搬入量内訳'!H46</f>
        <v>214375</v>
      </c>
      <c r="G46" s="51">
        <f>'ごみ搬入量内訳'!AG46</f>
        <v>20400</v>
      </c>
      <c r="H46" s="51">
        <f>'ごみ搬入量内訳'!AH46</f>
        <v>3063</v>
      </c>
      <c r="I46" s="51">
        <f>SUM(F46:H46)</f>
        <v>237838</v>
      </c>
      <c r="J46" s="51">
        <f>I46/D46/365*1000000</f>
        <v>1051.9644231875627</v>
      </c>
      <c r="K46" s="51">
        <f>('ごみ搬入量内訳'!E46+'ごみ搬入量内訳'!AH46)/'ごみ処理概要'!D46/365*1000000</f>
        <v>732.1307573935522</v>
      </c>
      <c r="L46" s="51">
        <f>'ごみ搬入量内訳'!F46/'ごみ処理概要'!D46/365*1000000</f>
        <v>319.83366579401036</v>
      </c>
      <c r="M46" s="51">
        <f>'資源化量内訳'!BP46</f>
        <v>9647</v>
      </c>
      <c r="N46" s="51">
        <f>'ごみ処理量内訳'!E46</f>
        <v>195804</v>
      </c>
      <c r="O46" s="51">
        <f>'ごみ処理量内訳'!L46</f>
        <v>1003</v>
      </c>
      <c r="P46" s="51">
        <f>SUM(Q46:U46)</f>
        <v>37136</v>
      </c>
      <c r="Q46" s="51">
        <f>'ごみ処理量内訳'!G46</f>
        <v>2506</v>
      </c>
      <c r="R46" s="51">
        <f>'ごみ処理量内訳'!H46</f>
        <v>34456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174</v>
      </c>
      <c r="V46" s="51">
        <f>SUM(W46:AC46)</f>
        <v>1900</v>
      </c>
      <c r="W46" s="51">
        <f>'資源化量内訳'!M46</f>
        <v>1783</v>
      </c>
      <c r="X46" s="51">
        <f>'資源化量内訳'!N46</f>
        <v>17</v>
      </c>
      <c r="Y46" s="51">
        <f>'資源化量内訳'!O46</f>
        <v>0</v>
      </c>
      <c r="Z46" s="51">
        <f>'資源化量内訳'!P46</f>
        <v>2</v>
      </c>
      <c r="AA46" s="51">
        <f>'資源化量内訳'!Q46</f>
        <v>53</v>
      </c>
      <c r="AB46" s="51">
        <f>'資源化量内訳'!R46</f>
        <v>22</v>
      </c>
      <c r="AC46" s="51">
        <f>'資源化量内訳'!S46</f>
        <v>23</v>
      </c>
      <c r="AD46" s="51">
        <f>N46+O46+P46+V46</f>
        <v>235843</v>
      </c>
      <c r="AE46" s="52">
        <f t="shared" si="5"/>
        <v>99.5747170787346</v>
      </c>
      <c r="AF46" s="51">
        <f>'資源化量内訳'!AB46</f>
        <v>0</v>
      </c>
      <c r="AG46" s="51">
        <f>'資源化量内訳'!AJ46</f>
        <v>922</v>
      </c>
      <c r="AH46" s="51">
        <f>'資源化量内訳'!AR46</f>
        <v>20112</v>
      </c>
      <c r="AI46" s="51">
        <f>'資源化量内訳'!AZ46</f>
        <v>0</v>
      </c>
      <c r="AJ46" s="51">
        <f>'資源化量内訳'!BH46</f>
        <v>0</v>
      </c>
      <c r="AK46" s="51" t="s">
        <v>149</v>
      </c>
      <c r="AL46" s="51">
        <f>SUM(AF46:AJ46)</f>
        <v>21034</v>
      </c>
      <c r="AM46" s="52">
        <f>(V46+AL46+M46)/(M46+AD46)*100</f>
        <v>13.271823699539695</v>
      </c>
      <c r="AN46" s="51">
        <f>'ごみ処理量内訳'!AC46</f>
        <v>1003</v>
      </c>
      <c r="AO46" s="51">
        <f>'ごみ処理量内訳'!AD46</f>
        <v>22150</v>
      </c>
      <c r="AP46" s="51">
        <f>'ごみ処理量内訳'!AE46</f>
        <v>14534</v>
      </c>
      <c r="AQ46" s="51">
        <f>SUM(AN46:AP46)</f>
        <v>37687</v>
      </c>
    </row>
  </sheetData>
  <mergeCells count="31">
    <mergeCell ref="A46:C46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109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110</v>
      </c>
      <c r="C2" s="67" t="s">
        <v>113</v>
      </c>
      <c r="D2" s="59" t="s">
        <v>104</v>
      </c>
      <c r="E2" s="77"/>
      <c r="F2" s="56"/>
      <c r="G2" s="29" t="s">
        <v>105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120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121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122</v>
      </c>
      <c r="F4" s="67" t="s">
        <v>123</v>
      </c>
      <c r="G4" s="15"/>
      <c r="H4" s="12" t="s">
        <v>15</v>
      </c>
      <c r="I4" s="82" t="s">
        <v>124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125</v>
      </c>
      <c r="K5" s="8" t="s">
        <v>126</v>
      </c>
      <c r="L5" s="8" t="s">
        <v>127</v>
      </c>
      <c r="M5" s="12" t="s">
        <v>15</v>
      </c>
      <c r="N5" s="8" t="s">
        <v>125</v>
      </c>
      <c r="O5" s="8" t="s">
        <v>126</v>
      </c>
      <c r="P5" s="8" t="s">
        <v>127</v>
      </c>
      <c r="Q5" s="12" t="s">
        <v>15</v>
      </c>
      <c r="R5" s="8" t="s">
        <v>125</v>
      </c>
      <c r="S5" s="8" t="s">
        <v>126</v>
      </c>
      <c r="T5" s="8" t="s">
        <v>127</v>
      </c>
      <c r="U5" s="12" t="s">
        <v>15</v>
      </c>
      <c r="V5" s="8" t="s">
        <v>125</v>
      </c>
      <c r="W5" s="8" t="s">
        <v>126</v>
      </c>
      <c r="X5" s="8" t="s">
        <v>127</v>
      </c>
      <c r="Y5" s="12" t="s">
        <v>15</v>
      </c>
      <c r="Z5" s="8" t="s">
        <v>125</v>
      </c>
      <c r="AA5" s="8" t="s">
        <v>126</v>
      </c>
      <c r="AB5" s="8" t="s">
        <v>127</v>
      </c>
      <c r="AC5" s="12" t="s">
        <v>15</v>
      </c>
      <c r="AD5" s="8" t="s">
        <v>125</v>
      </c>
      <c r="AE5" s="8" t="s">
        <v>126</v>
      </c>
      <c r="AF5" s="8" t="s">
        <v>127</v>
      </c>
      <c r="AG5" s="15"/>
      <c r="AH5" s="70"/>
    </row>
    <row r="6" spans="1:34" s="30" customFormat="1" ht="22.5" customHeight="1">
      <c r="A6" s="64"/>
      <c r="B6" s="53"/>
      <c r="C6" s="55"/>
      <c r="D6" s="23" t="s">
        <v>119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30</v>
      </c>
      <c r="B7" s="49" t="s">
        <v>31</v>
      </c>
      <c r="C7" s="50" t="s">
        <v>32</v>
      </c>
      <c r="D7" s="51">
        <f aca="true" t="shared" si="0" ref="D7:D45">E7+F7</f>
        <v>70241</v>
      </c>
      <c r="E7" s="51">
        <v>42336</v>
      </c>
      <c r="F7" s="51">
        <v>27905</v>
      </c>
      <c r="G7" s="51">
        <f>H7+AG7</f>
        <v>70241</v>
      </c>
      <c r="H7" s="51">
        <f>I7+M7+Q7+U7+Y7+AC7</f>
        <v>64943</v>
      </c>
      <c r="I7" s="51">
        <f>SUM(J7:L7)</f>
        <v>0</v>
      </c>
      <c r="J7" s="51">
        <v>0</v>
      </c>
      <c r="K7" s="51">
        <v>0</v>
      </c>
      <c r="L7" s="51">
        <v>0</v>
      </c>
      <c r="M7" s="51">
        <f>SUM(N7:P7)</f>
        <v>57821</v>
      </c>
      <c r="N7" s="51">
        <v>15182</v>
      </c>
      <c r="O7" s="51">
        <v>21493</v>
      </c>
      <c r="P7" s="51">
        <v>21146</v>
      </c>
      <c r="Q7" s="51">
        <f>SUM(R7:T7)</f>
        <v>3705</v>
      </c>
      <c r="R7" s="51">
        <v>0</v>
      </c>
      <c r="S7" s="51">
        <v>3325</v>
      </c>
      <c r="T7" s="51">
        <v>380</v>
      </c>
      <c r="U7" s="51">
        <f>SUM(V7:X7)</f>
        <v>2931</v>
      </c>
      <c r="V7" s="51">
        <v>0</v>
      </c>
      <c r="W7" s="51">
        <v>1899</v>
      </c>
      <c r="X7" s="51">
        <v>1032</v>
      </c>
      <c r="Y7" s="51">
        <f>SUM(Z7:AB7)</f>
        <v>96</v>
      </c>
      <c r="Z7" s="51">
        <v>0</v>
      </c>
      <c r="AA7" s="51">
        <v>86</v>
      </c>
      <c r="AB7" s="51">
        <v>10</v>
      </c>
      <c r="AC7" s="51">
        <f>SUM(AD7:AF7)</f>
        <v>390</v>
      </c>
      <c r="AD7" s="51">
        <v>0</v>
      </c>
      <c r="AE7" s="51">
        <v>351</v>
      </c>
      <c r="AF7" s="51">
        <v>39</v>
      </c>
      <c r="AG7" s="51">
        <v>5298</v>
      </c>
      <c r="AH7" s="51">
        <v>0</v>
      </c>
    </row>
    <row r="8" spans="1:34" ht="13.5">
      <c r="A8" s="26" t="s">
        <v>30</v>
      </c>
      <c r="B8" s="49" t="s">
        <v>33</v>
      </c>
      <c r="C8" s="50" t="s">
        <v>34</v>
      </c>
      <c r="D8" s="51">
        <f t="shared" si="0"/>
        <v>67892</v>
      </c>
      <c r="E8" s="51">
        <v>43470</v>
      </c>
      <c r="F8" s="51">
        <v>24422</v>
      </c>
      <c r="G8" s="51">
        <f>H8+AG8</f>
        <v>67892</v>
      </c>
      <c r="H8" s="51">
        <f>I8+M8+Q8+U8+Y8+AC8</f>
        <v>62175</v>
      </c>
      <c r="I8" s="51">
        <f>SUM(J8:L8)</f>
        <v>0</v>
      </c>
      <c r="J8" s="51">
        <v>0</v>
      </c>
      <c r="K8" s="51">
        <v>0</v>
      </c>
      <c r="L8" s="51">
        <v>0</v>
      </c>
      <c r="M8" s="51">
        <f>SUM(N8:P8)</f>
        <v>49337</v>
      </c>
      <c r="N8" s="51">
        <v>8471</v>
      </c>
      <c r="O8" s="51">
        <v>22893</v>
      </c>
      <c r="P8" s="51">
        <v>17973</v>
      </c>
      <c r="Q8" s="51">
        <f>SUM(R8:T8)</f>
        <v>2979</v>
      </c>
      <c r="R8" s="51">
        <v>43</v>
      </c>
      <c r="S8" s="51">
        <v>1637</v>
      </c>
      <c r="T8" s="51">
        <v>1299</v>
      </c>
      <c r="U8" s="51">
        <f>SUM(V8:X8)</f>
        <v>8799</v>
      </c>
      <c r="V8" s="51">
        <v>3582</v>
      </c>
      <c r="W8" s="51">
        <v>4968</v>
      </c>
      <c r="X8" s="51">
        <v>249</v>
      </c>
      <c r="Y8" s="51">
        <f>SUM(Z8:AB8)</f>
        <v>186</v>
      </c>
      <c r="Z8" s="51">
        <v>1</v>
      </c>
      <c r="AA8" s="51">
        <v>185</v>
      </c>
      <c r="AB8" s="51">
        <v>0</v>
      </c>
      <c r="AC8" s="51">
        <f>SUM(AD8:AF8)</f>
        <v>874</v>
      </c>
      <c r="AD8" s="51">
        <v>30</v>
      </c>
      <c r="AE8" s="51">
        <v>800</v>
      </c>
      <c r="AF8" s="51">
        <v>44</v>
      </c>
      <c r="AG8" s="51">
        <v>5717</v>
      </c>
      <c r="AH8" s="51">
        <v>2282</v>
      </c>
    </row>
    <row r="9" spans="1:34" ht="13.5">
      <c r="A9" s="26" t="s">
        <v>30</v>
      </c>
      <c r="B9" s="49" t="s">
        <v>35</v>
      </c>
      <c r="C9" s="50" t="s">
        <v>36</v>
      </c>
      <c r="D9" s="51">
        <f t="shared" si="0"/>
        <v>20500</v>
      </c>
      <c r="E9" s="51">
        <v>12132</v>
      </c>
      <c r="F9" s="51">
        <v>8368</v>
      </c>
      <c r="G9" s="51">
        <f>H9+AG9</f>
        <v>20500</v>
      </c>
      <c r="H9" s="51">
        <f>I9+M9+Q9+U9+Y9+AC9</f>
        <v>18690</v>
      </c>
      <c r="I9" s="51">
        <f>SUM(J9:L9)</f>
        <v>0</v>
      </c>
      <c r="J9" s="51">
        <v>0</v>
      </c>
      <c r="K9" s="51">
        <v>0</v>
      </c>
      <c r="L9" s="51">
        <v>0</v>
      </c>
      <c r="M9" s="51">
        <f>SUM(N9:P9)</f>
        <v>15570</v>
      </c>
      <c r="N9" s="51">
        <v>0</v>
      </c>
      <c r="O9" s="51">
        <v>9423</v>
      </c>
      <c r="P9" s="51">
        <v>6147</v>
      </c>
      <c r="Q9" s="51">
        <f>SUM(R9:T9)</f>
        <v>487</v>
      </c>
      <c r="R9" s="51">
        <v>0</v>
      </c>
      <c r="S9" s="51">
        <v>353</v>
      </c>
      <c r="T9" s="51">
        <v>134</v>
      </c>
      <c r="U9" s="51">
        <f>SUM(V9:X9)</f>
        <v>2192</v>
      </c>
      <c r="V9" s="51">
        <v>0</v>
      </c>
      <c r="W9" s="51">
        <v>2038</v>
      </c>
      <c r="X9" s="51">
        <v>154</v>
      </c>
      <c r="Y9" s="51">
        <f>SUM(Z9:AB9)</f>
        <v>0</v>
      </c>
      <c r="Z9" s="51">
        <v>0</v>
      </c>
      <c r="AA9" s="51">
        <v>0</v>
      </c>
      <c r="AB9" s="51">
        <v>0</v>
      </c>
      <c r="AC9" s="51">
        <f>SUM(AD9:AF9)</f>
        <v>441</v>
      </c>
      <c r="AD9" s="51">
        <v>0</v>
      </c>
      <c r="AE9" s="51">
        <v>319</v>
      </c>
      <c r="AF9" s="51">
        <v>122</v>
      </c>
      <c r="AG9" s="51">
        <v>1810</v>
      </c>
      <c r="AH9" s="51">
        <v>0</v>
      </c>
    </row>
    <row r="10" spans="1:34" ht="13.5">
      <c r="A10" s="26" t="s">
        <v>30</v>
      </c>
      <c r="B10" s="49" t="s">
        <v>37</v>
      </c>
      <c r="C10" s="50" t="s">
        <v>38</v>
      </c>
      <c r="D10" s="51">
        <f t="shared" si="0"/>
        <v>15490</v>
      </c>
      <c r="E10" s="51">
        <v>13762</v>
      </c>
      <c r="F10" s="51">
        <v>1728</v>
      </c>
      <c r="G10" s="51">
        <f>H10+AG10</f>
        <v>15490</v>
      </c>
      <c r="H10" s="51">
        <f>I10+M10+Q10+U10+Y10+AC10</f>
        <v>13242</v>
      </c>
      <c r="I10" s="51">
        <f>SUM(J10:L10)</f>
        <v>0</v>
      </c>
      <c r="J10" s="51">
        <v>0</v>
      </c>
      <c r="K10" s="51">
        <v>0</v>
      </c>
      <c r="L10" s="51">
        <v>0</v>
      </c>
      <c r="M10" s="51">
        <f>SUM(N10:P10)</f>
        <v>11829</v>
      </c>
      <c r="N10" s="51">
        <v>4676</v>
      </c>
      <c r="O10" s="51">
        <v>5635</v>
      </c>
      <c r="P10" s="51">
        <v>1518</v>
      </c>
      <c r="Q10" s="51">
        <f>SUM(R10:T10)</f>
        <v>636</v>
      </c>
      <c r="R10" s="51">
        <v>12</v>
      </c>
      <c r="S10" s="51">
        <v>579</v>
      </c>
      <c r="T10" s="51">
        <v>45</v>
      </c>
      <c r="U10" s="51">
        <f>SUM(V10:X10)</f>
        <v>751</v>
      </c>
      <c r="V10" s="51">
        <v>49</v>
      </c>
      <c r="W10" s="51">
        <v>544</v>
      </c>
      <c r="X10" s="51">
        <v>158</v>
      </c>
      <c r="Y10" s="51">
        <f>SUM(Z10:AB10)</f>
        <v>17</v>
      </c>
      <c r="Z10" s="51">
        <v>0</v>
      </c>
      <c r="AA10" s="51">
        <v>16</v>
      </c>
      <c r="AB10" s="51">
        <v>1</v>
      </c>
      <c r="AC10" s="51">
        <f>SUM(AD10:AF10)</f>
        <v>9</v>
      </c>
      <c r="AD10" s="51">
        <v>3</v>
      </c>
      <c r="AE10" s="51">
        <v>0</v>
      </c>
      <c r="AF10" s="51">
        <v>6</v>
      </c>
      <c r="AG10" s="51">
        <v>2248</v>
      </c>
      <c r="AH10" s="51">
        <v>0</v>
      </c>
    </row>
    <row r="11" spans="1:34" ht="13.5">
      <c r="A11" s="26" t="s">
        <v>30</v>
      </c>
      <c r="B11" s="49" t="s">
        <v>39</v>
      </c>
      <c r="C11" s="50" t="s">
        <v>143</v>
      </c>
      <c r="D11" s="51">
        <f t="shared" si="0"/>
        <v>2885</v>
      </c>
      <c r="E11" s="51">
        <v>2182</v>
      </c>
      <c r="F11" s="51">
        <v>703</v>
      </c>
      <c r="G11" s="51">
        <f aca="true" t="shared" si="1" ref="G11:G45">H11+AG11</f>
        <v>2885</v>
      </c>
      <c r="H11" s="51">
        <f aca="true" t="shared" si="2" ref="H11:H45">I11+M11+Q11+U11+Y11+AC11</f>
        <v>2448</v>
      </c>
      <c r="I11" s="51">
        <f aca="true" t="shared" si="3" ref="I11:I45">SUM(J11:L11)</f>
        <v>0</v>
      </c>
      <c r="J11" s="51">
        <v>0</v>
      </c>
      <c r="K11" s="51">
        <v>0</v>
      </c>
      <c r="L11" s="51">
        <v>0</v>
      </c>
      <c r="M11" s="51">
        <f aca="true" t="shared" si="4" ref="M11:M45">SUM(N11:P11)</f>
        <v>2109</v>
      </c>
      <c r="N11" s="51">
        <v>0</v>
      </c>
      <c r="O11" s="51">
        <v>1843</v>
      </c>
      <c r="P11" s="51">
        <v>266</v>
      </c>
      <c r="Q11" s="51">
        <f aca="true" t="shared" si="5" ref="Q11:Q45">SUM(R11:T11)</f>
        <v>78</v>
      </c>
      <c r="R11" s="51">
        <v>0</v>
      </c>
      <c r="S11" s="51">
        <v>78</v>
      </c>
      <c r="T11" s="51">
        <v>0</v>
      </c>
      <c r="U11" s="51">
        <f aca="true" t="shared" si="6" ref="U11:U45">SUM(V11:X11)</f>
        <v>135</v>
      </c>
      <c r="V11" s="51">
        <v>0</v>
      </c>
      <c r="W11" s="51">
        <v>135</v>
      </c>
      <c r="X11" s="51">
        <v>0</v>
      </c>
      <c r="Y11" s="51">
        <f aca="true" t="shared" si="7" ref="Y11:Y45">SUM(Z11:AB11)</f>
        <v>78</v>
      </c>
      <c r="Z11" s="51">
        <v>0</v>
      </c>
      <c r="AA11" s="51">
        <v>78</v>
      </c>
      <c r="AB11" s="51">
        <v>0</v>
      </c>
      <c r="AC11" s="51">
        <f aca="true" t="shared" si="8" ref="AC11:AC45">SUM(AD11:AF11)</f>
        <v>48</v>
      </c>
      <c r="AD11" s="51">
        <v>0</v>
      </c>
      <c r="AE11" s="51">
        <v>48</v>
      </c>
      <c r="AF11" s="51">
        <v>0</v>
      </c>
      <c r="AG11" s="51">
        <v>437</v>
      </c>
      <c r="AH11" s="51">
        <v>231</v>
      </c>
    </row>
    <row r="12" spans="1:34" ht="13.5">
      <c r="A12" s="26" t="s">
        <v>30</v>
      </c>
      <c r="B12" s="49" t="s">
        <v>40</v>
      </c>
      <c r="C12" s="50" t="s">
        <v>41</v>
      </c>
      <c r="D12" s="51">
        <f t="shared" si="0"/>
        <v>3175</v>
      </c>
      <c r="E12" s="51">
        <v>3175</v>
      </c>
      <c r="F12" s="51">
        <v>0</v>
      </c>
      <c r="G12" s="51">
        <f t="shared" si="1"/>
        <v>3175</v>
      </c>
      <c r="H12" s="51">
        <f t="shared" si="2"/>
        <v>3175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2488</v>
      </c>
      <c r="N12" s="51">
        <v>0</v>
      </c>
      <c r="O12" s="51">
        <v>2488</v>
      </c>
      <c r="P12" s="51">
        <v>0</v>
      </c>
      <c r="Q12" s="51">
        <f t="shared" si="5"/>
        <v>403</v>
      </c>
      <c r="R12" s="51">
        <v>0</v>
      </c>
      <c r="S12" s="51">
        <v>403</v>
      </c>
      <c r="T12" s="51">
        <v>0</v>
      </c>
      <c r="U12" s="51">
        <f t="shared" si="6"/>
        <v>218</v>
      </c>
      <c r="V12" s="51">
        <v>0</v>
      </c>
      <c r="W12" s="51">
        <v>218</v>
      </c>
      <c r="X12" s="51">
        <v>0</v>
      </c>
      <c r="Y12" s="51">
        <f t="shared" si="7"/>
        <v>8</v>
      </c>
      <c r="Z12" s="51">
        <v>0</v>
      </c>
      <c r="AA12" s="51">
        <v>8</v>
      </c>
      <c r="AB12" s="51">
        <v>0</v>
      </c>
      <c r="AC12" s="51">
        <f t="shared" si="8"/>
        <v>58</v>
      </c>
      <c r="AD12" s="51">
        <v>0</v>
      </c>
      <c r="AE12" s="51">
        <v>58</v>
      </c>
      <c r="AF12" s="51">
        <v>0</v>
      </c>
      <c r="AG12" s="51">
        <v>0</v>
      </c>
      <c r="AH12" s="51">
        <v>11</v>
      </c>
    </row>
    <row r="13" spans="1:34" ht="13.5">
      <c r="A13" s="26" t="s">
        <v>30</v>
      </c>
      <c r="B13" s="49" t="s">
        <v>42</v>
      </c>
      <c r="C13" s="50" t="s">
        <v>43</v>
      </c>
      <c r="D13" s="51">
        <f t="shared" si="0"/>
        <v>1149</v>
      </c>
      <c r="E13" s="51">
        <v>877</v>
      </c>
      <c r="F13" s="51">
        <v>272</v>
      </c>
      <c r="G13" s="51">
        <f t="shared" si="1"/>
        <v>1149</v>
      </c>
      <c r="H13" s="51">
        <f t="shared" si="2"/>
        <v>997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831</v>
      </c>
      <c r="N13" s="51">
        <v>0</v>
      </c>
      <c r="O13" s="51">
        <v>711</v>
      </c>
      <c r="P13" s="51">
        <v>120</v>
      </c>
      <c r="Q13" s="51">
        <f t="shared" si="5"/>
        <v>80</v>
      </c>
      <c r="R13" s="51">
        <v>0</v>
      </c>
      <c r="S13" s="51">
        <v>80</v>
      </c>
      <c r="T13" s="51">
        <v>0</v>
      </c>
      <c r="U13" s="51">
        <f t="shared" si="6"/>
        <v>69</v>
      </c>
      <c r="V13" s="51">
        <v>0</v>
      </c>
      <c r="W13" s="51">
        <v>69</v>
      </c>
      <c r="X13" s="51">
        <v>0</v>
      </c>
      <c r="Y13" s="51">
        <f t="shared" si="7"/>
        <v>2</v>
      </c>
      <c r="Z13" s="51">
        <v>0</v>
      </c>
      <c r="AA13" s="51">
        <v>2</v>
      </c>
      <c r="AB13" s="51">
        <v>0</v>
      </c>
      <c r="AC13" s="51">
        <f t="shared" si="8"/>
        <v>15</v>
      </c>
      <c r="AD13" s="51">
        <v>0</v>
      </c>
      <c r="AE13" s="51">
        <v>15</v>
      </c>
      <c r="AF13" s="51">
        <v>0</v>
      </c>
      <c r="AG13" s="51">
        <v>152</v>
      </c>
      <c r="AH13" s="51">
        <v>22</v>
      </c>
    </row>
    <row r="14" spans="1:34" ht="13.5">
      <c r="A14" s="26" t="s">
        <v>30</v>
      </c>
      <c r="B14" s="49" t="s">
        <v>44</v>
      </c>
      <c r="C14" s="50" t="s">
        <v>45</v>
      </c>
      <c r="D14" s="51">
        <f t="shared" si="0"/>
        <v>2648</v>
      </c>
      <c r="E14" s="51">
        <v>2344</v>
      </c>
      <c r="F14" s="51">
        <v>304</v>
      </c>
      <c r="G14" s="51">
        <f t="shared" si="1"/>
        <v>2648</v>
      </c>
      <c r="H14" s="51">
        <f t="shared" si="2"/>
        <v>2576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2104</v>
      </c>
      <c r="N14" s="51">
        <v>0</v>
      </c>
      <c r="O14" s="51">
        <v>2104</v>
      </c>
      <c r="P14" s="51">
        <v>0</v>
      </c>
      <c r="Q14" s="51">
        <f t="shared" si="5"/>
        <v>240</v>
      </c>
      <c r="R14" s="51">
        <v>0</v>
      </c>
      <c r="S14" s="51">
        <v>240</v>
      </c>
      <c r="T14" s="51">
        <v>0</v>
      </c>
      <c r="U14" s="51">
        <f t="shared" si="6"/>
        <v>160</v>
      </c>
      <c r="V14" s="51">
        <v>0</v>
      </c>
      <c r="W14" s="51">
        <v>160</v>
      </c>
      <c r="X14" s="51">
        <v>0</v>
      </c>
      <c r="Y14" s="51">
        <f t="shared" si="7"/>
        <v>6</v>
      </c>
      <c r="Z14" s="51">
        <v>0</v>
      </c>
      <c r="AA14" s="51">
        <v>6</v>
      </c>
      <c r="AB14" s="51">
        <v>0</v>
      </c>
      <c r="AC14" s="51">
        <f t="shared" si="8"/>
        <v>66</v>
      </c>
      <c r="AD14" s="51">
        <v>0</v>
      </c>
      <c r="AE14" s="51">
        <v>66</v>
      </c>
      <c r="AF14" s="51">
        <v>0</v>
      </c>
      <c r="AG14" s="51">
        <v>72</v>
      </c>
      <c r="AH14" s="51">
        <v>0</v>
      </c>
    </row>
    <row r="15" spans="1:34" ht="13.5">
      <c r="A15" s="26" t="s">
        <v>30</v>
      </c>
      <c r="B15" s="49" t="s">
        <v>46</v>
      </c>
      <c r="C15" s="50" t="s">
        <v>47</v>
      </c>
      <c r="D15" s="51">
        <f t="shared" si="0"/>
        <v>997</v>
      </c>
      <c r="E15" s="51">
        <v>997</v>
      </c>
      <c r="F15" s="51">
        <v>0</v>
      </c>
      <c r="G15" s="51">
        <f t="shared" si="1"/>
        <v>997</v>
      </c>
      <c r="H15" s="51">
        <f t="shared" si="2"/>
        <v>970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783</v>
      </c>
      <c r="N15" s="51">
        <v>0</v>
      </c>
      <c r="O15" s="51">
        <v>783</v>
      </c>
      <c r="P15" s="51">
        <v>0</v>
      </c>
      <c r="Q15" s="51">
        <f t="shared" si="5"/>
        <v>85</v>
      </c>
      <c r="R15" s="51">
        <v>0</v>
      </c>
      <c r="S15" s="51">
        <v>85</v>
      </c>
      <c r="T15" s="51">
        <v>0</v>
      </c>
      <c r="U15" s="51">
        <f t="shared" si="6"/>
        <v>75</v>
      </c>
      <c r="V15" s="51">
        <v>0</v>
      </c>
      <c r="W15" s="51">
        <v>75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27</v>
      </c>
      <c r="AD15" s="51">
        <v>0</v>
      </c>
      <c r="AE15" s="51">
        <v>27</v>
      </c>
      <c r="AF15" s="51">
        <v>0</v>
      </c>
      <c r="AG15" s="51">
        <v>27</v>
      </c>
      <c r="AH15" s="51">
        <v>0</v>
      </c>
    </row>
    <row r="16" spans="1:34" ht="13.5">
      <c r="A16" s="26" t="s">
        <v>30</v>
      </c>
      <c r="B16" s="49" t="s">
        <v>48</v>
      </c>
      <c r="C16" s="50" t="s">
        <v>49</v>
      </c>
      <c r="D16" s="51">
        <f t="shared" si="0"/>
        <v>1807</v>
      </c>
      <c r="E16" s="51">
        <v>1727</v>
      </c>
      <c r="F16" s="51">
        <v>80</v>
      </c>
      <c r="G16" s="51">
        <f t="shared" si="1"/>
        <v>1807</v>
      </c>
      <c r="H16" s="51">
        <f t="shared" si="2"/>
        <v>1727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1360</v>
      </c>
      <c r="N16" s="51">
        <v>1360</v>
      </c>
      <c r="O16" s="51">
        <v>0</v>
      </c>
      <c r="P16" s="51">
        <v>0</v>
      </c>
      <c r="Q16" s="51">
        <f t="shared" si="5"/>
        <v>77</v>
      </c>
      <c r="R16" s="51">
        <v>77</v>
      </c>
      <c r="S16" s="51">
        <v>0</v>
      </c>
      <c r="T16" s="51">
        <v>0</v>
      </c>
      <c r="U16" s="51">
        <f t="shared" si="6"/>
        <v>147</v>
      </c>
      <c r="V16" s="51">
        <v>147</v>
      </c>
      <c r="W16" s="51">
        <v>0</v>
      </c>
      <c r="X16" s="51">
        <v>0</v>
      </c>
      <c r="Y16" s="51">
        <f t="shared" si="7"/>
        <v>101</v>
      </c>
      <c r="Z16" s="51">
        <v>101</v>
      </c>
      <c r="AA16" s="51">
        <v>0</v>
      </c>
      <c r="AB16" s="51">
        <v>0</v>
      </c>
      <c r="AC16" s="51">
        <f t="shared" si="8"/>
        <v>42</v>
      </c>
      <c r="AD16" s="51">
        <v>42</v>
      </c>
      <c r="AE16" s="51">
        <v>0</v>
      </c>
      <c r="AF16" s="51">
        <v>0</v>
      </c>
      <c r="AG16" s="51">
        <v>80</v>
      </c>
      <c r="AH16" s="51">
        <v>0</v>
      </c>
    </row>
    <row r="17" spans="1:34" ht="13.5">
      <c r="A17" s="26" t="s">
        <v>30</v>
      </c>
      <c r="B17" s="49" t="s">
        <v>50</v>
      </c>
      <c r="C17" s="50" t="s">
        <v>51</v>
      </c>
      <c r="D17" s="51">
        <f t="shared" si="0"/>
        <v>1012</v>
      </c>
      <c r="E17" s="51">
        <v>1003</v>
      </c>
      <c r="F17" s="51">
        <v>9</v>
      </c>
      <c r="G17" s="51">
        <f t="shared" si="1"/>
        <v>1012</v>
      </c>
      <c r="H17" s="51">
        <f t="shared" si="2"/>
        <v>968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754</v>
      </c>
      <c r="N17" s="51">
        <v>0</v>
      </c>
      <c r="O17" s="51">
        <v>754</v>
      </c>
      <c r="P17" s="51">
        <v>0</v>
      </c>
      <c r="Q17" s="51">
        <f t="shared" si="5"/>
        <v>48</v>
      </c>
      <c r="R17" s="51">
        <v>0</v>
      </c>
      <c r="S17" s="51">
        <v>48</v>
      </c>
      <c r="T17" s="51">
        <v>0</v>
      </c>
      <c r="U17" s="51">
        <f t="shared" si="6"/>
        <v>87</v>
      </c>
      <c r="V17" s="51">
        <v>0</v>
      </c>
      <c r="W17" s="51">
        <v>87</v>
      </c>
      <c r="X17" s="51">
        <v>0</v>
      </c>
      <c r="Y17" s="51">
        <f t="shared" si="7"/>
        <v>41</v>
      </c>
      <c r="Z17" s="51">
        <v>0</v>
      </c>
      <c r="AA17" s="51">
        <v>41</v>
      </c>
      <c r="AB17" s="51">
        <v>0</v>
      </c>
      <c r="AC17" s="51">
        <f t="shared" si="8"/>
        <v>38</v>
      </c>
      <c r="AD17" s="51">
        <v>0</v>
      </c>
      <c r="AE17" s="51">
        <v>38</v>
      </c>
      <c r="AF17" s="51">
        <v>0</v>
      </c>
      <c r="AG17" s="51">
        <v>44</v>
      </c>
      <c r="AH17" s="51">
        <v>0</v>
      </c>
    </row>
    <row r="18" spans="1:34" ht="13.5">
      <c r="A18" s="26" t="s">
        <v>30</v>
      </c>
      <c r="B18" s="49" t="s">
        <v>52</v>
      </c>
      <c r="C18" s="50" t="s">
        <v>53</v>
      </c>
      <c r="D18" s="51">
        <f t="shared" si="0"/>
        <v>1197</v>
      </c>
      <c r="E18" s="51">
        <v>1166</v>
      </c>
      <c r="F18" s="51">
        <v>31</v>
      </c>
      <c r="G18" s="51">
        <f t="shared" si="1"/>
        <v>1197</v>
      </c>
      <c r="H18" s="51">
        <f t="shared" si="2"/>
        <v>1166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974</v>
      </c>
      <c r="N18" s="51">
        <v>0</v>
      </c>
      <c r="O18" s="51">
        <v>974</v>
      </c>
      <c r="P18" s="51">
        <v>0</v>
      </c>
      <c r="Q18" s="51">
        <f t="shared" si="5"/>
        <v>43</v>
      </c>
      <c r="R18" s="51">
        <v>0</v>
      </c>
      <c r="S18" s="51">
        <v>43</v>
      </c>
      <c r="T18" s="51">
        <v>0</v>
      </c>
      <c r="U18" s="51">
        <f t="shared" si="6"/>
        <v>81</v>
      </c>
      <c r="V18" s="51">
        <v>0</v>
      </c>
      <c r="W18" s="51">
        <v>81</v>
      </c>
      <c r="X18" s="51">
        <v>0</v>
      </c>
      <c r="Y18" s="51">
        <f t="shared" si="7"/>
        <v>45</v>
      </c>
      <c r="Z18" s="51">
        <v>0</v>
      </c>
      <c r="AA18" s="51">
        <v>45</v>
      </c>
      <c r="AB18" s="51">
        <v>0</v>
      </c>
      <c r="AC18" s="51">
        <f t="shared" si="8"/>
        <v>23</v>
      </c>
      <c r="AD18" s="51">
        <v>0</v>
      </c>
      <c r="AE18" s="51">
        <v>23</v>
      </c>
      <c r="AF18" s="51">
        <v>0</v>
      </c>
      <c r="AG18" s="51">
        <v>31</v>
      </c>
      <c r="AH18" s="51">
        <v>0</v>
      </c>
    </row>
    <row r="19" spans="1:34" ht="13.5">
      <c r="A19" s="26" t="s">
        <v>30</v>
      </c>
      <c r="B19" s="49" t="s">
        <v>54</v>
      </c>
      <c r="C19" s="50" t="s">
        <v>55</v>
      </c>
      <c r="D19" s="51">
        <f t="shared" si="0"/>
        <v>840</v>
      </c>
      <c r="E19" s="51">
        <v>756</v>
      </c>
      <c r="F19" s="51">
        <v>84</v>
      </c>
      <c r="G19" s="51">
        <f t="shared" si="1"/>
        <v>840</v>
      </c>
      <c r="H19" s="51">
        <f t="shared" si="2"/>
        <v>808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605</v>
      </c>
      <c r="N19" s="51">
        <v>0</v>
      </c>
      <c r="O19" s="51">
        <v>605</v>
      </c>
      <c r="P19" s="51">
        <v>0</v>
      </c>
      <c r="Q19" s="51">
        <f t="shared" si="5"/>
        <v>102</v>
      </c>
      <c r="R19" s="51">
        <v>0</v>
      </c>
      <c r="S19" s="51">
        <v>102</v>
      </c>
      <c r="T19" s="51">
        <v>0</v>
      </c>
      <c r="U19" s="51">
        <f t="shared" si="6"/>
        <v>76</v>
      </c>
      <c r="V19" s="51">
        <v>0</v>
      </c>
      <c r="W19" s="51">
        <v>76</v>
      </c>
      <c r="X19" s="51">
        <v>0</v>
      </c>
      <c r="Y19" s="51">
        <f t="shared" si="7"/>
        <v>2</v>
      </c>
      <c r="Z19" s="51">
        <v>0</v>
      </c>
      <c r="AA19" s="51">
        <v>2</v>
      </c>
      <c r="AB19" s="51">
        <v>0</v>
      </c>
      <c r="AC19" s="51">
        <f t="shared" si="8"/>
        <v>23</v>
      </c>
      <c r="AD19" s="51">
        <v>0</v>
      </c>
      <c r="AE19" s="51">
        <v>23</v>
      </c>
      <c r="AF19" s="51">
        <v>0</v>
      </c>
      <c r="AG19" s="51">
        <v>32</v>
      </c>
      <c r="AH19" s="51">
        <v>17</v>
      </c>
    </row>
    <row r="20" spans="1:34" ht="13.5">
      <c r="A20" s="26" t="s">
        <v>30</v>
      </c>
      <c r="B20" s="49" t="s">
        <v>56</v>
      </c>
      <c r="C20" s="50" t="s">
        <v>57</v>
      </c>
      <c r="D20" s="51">
        <f t="shared" si="0"/>
        <v>467</v>
      </c>
      <c r="E20" s="51">
        <v>420</v>
      </c>
      <c r="F20" s="51">
        <v>47</v>
      </c>
      <c r="G20" s="51">
        <f t="shared" si="1"/>
        <v>467</v>
      </c>
      <c r="H20" s="51">
        <f t="shared" si="2"/>
        <v>463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324</v>
      </c>
      <c r="N20" s="51">
        <v>0</v>
      </c>
      <c r="O20" s="51">
        <v>324</v>
      </c>
      <c r="P20" s="51">
        <v>0</v>
      </c>
      <c r="Q20" s="51">
        <f t="shared" si="5"/>
        <v>43</v>
      </c>
      <c r="R20" s="51">
        <v>0</v>
      </c>
      <c r="S20" s="51">
        <v>43</v>
      </c>
      <c r="T20" s="51">
        <v>0</v>
      </c>
      <c r="U20" s="51">
        <f t="shared" si="6"/>
        <v>51</v>
      </c>
      <c r="V20" s="51">
        <v>0</v>
      </c>
      <c r="W20" s="51">
        <v>51</v>
      </c>
      <c r="X20" s="51">
        <v>0</v>
      </c>
      <c r="Y20" s="51">
        <f t="shared" si="7"/>
        <v>26</v>
      </c>
      <c r="Z20" s="51">
        <v>0</v>
      </c>
      <c r="AA20" s="51">
        <v>26</v>
      </c>
      <c r="AB20" s="51">
        <v>0</v>
      </c>
      <c r="AC20" s="51">
        <f t="shared" si="8"/>
        <v>19</v>
      </c>
      <c r="AD20" s="51">
        <v>0</v>
      </c>
      <c r="AE20" s="51">
        <v>19</v>
      </c>
      <c r="AF20" s="51">
        <v>0</v>
      </c>
      <c r="AG20" s="51">
        <v>4</v>
      </c>
      <c r="AH20" s="51">
        <v>0</v>
      </c>
    </row>
    <row r="21" spans="1:34" ht="13.5">
      <c r="A21" s="26" t="s">
        <v>30</v>
      </c>
      <c r="B21" s="49" t="s">
        <v>58</v>
      </c>
      <c r="C21" s="50" t="s">
        <v>59</v>
      </c>
      <c r="D21" s="51">
        <f t="shared" si="0"/>
        <v>2225</v>
      </c>
      <c r="E21" s="51">
        <v>2169</v>
      </c>
      <c r="F21" s="51">
        <v>56</v>
      </c>
      <c r="G21" s="51">
        <f t="shared" si="1"/>
        <v>2225</v>
      </c>
      <c r="H21" s="51">
        <f t="shared" si="2"/>
        <v>2142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1695</v>
      </c>
      <c r="N21" s="51">
        <v>0</v>
      </c>
      <c r="O21" s="51">
        <v>1695</v>
      </c>
      <c r="P21" s="51">
        <v>0</v>
      </c>
      <c r="Q21" s="51">
        <f t="shared" si="5"/>
        <v>0</v>
      </c>
      <c r="R21" s="51">
        <v>0</v>
      </c>
      <c r="S21" s="51">
        <v>0</v>
      </c>
      <c r="T21" s="51">
        <v>0</v>
      </c>
      <c r="U21" s="51">
        <f t="shared" si="6"/>
        <v>441</v>
      </c>
      <c r="V21" s="51">
        <v>0</v>
      </c>
      <c r="W21" s="51">
        <v>441</v>
      </c>
      <c r="X21" s="51">
        <v>0</v>
      </c>
      <c r="Y21" s="51">
        <f t="shared" si="7"/>
        <v>6</v>
      </c>
      <c r="Z21" s="51">
        <v>0</v>
      </c>
      <c r="AA21" s="51">
        <v>6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83</v>
      </c>
      <c r="AH21" s="51">
        <v>0</v>
      </c>
    </row>
    <row r="22" spans="1:34" ht="13.5">
      <c r="A22" s="26" t="s">
        <v>30</v>
      </c>
      <c r="B22" s="49" t="s">
        <v>60</v>
      </c>
      <c r="C22" s="50" t="s">
        <v>61</v>
      </c>
      <c r="D22" s="51">
        <f t="shared" si="0"/>
        <v>2733</v>
      </c>
      <c r="E22" s="51">
        <v>1992</v>
      </c>
      <c r="F22" s="51">
        <v>741</v>
      </c>
      <c r="G22" s="51">
        <f t="shared" si="1"/>
        <v>2733</v>
      </c>
      <c r="H22" s="51">
        <f t="shared" si="2"/>
        <v>2277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1885</v>
      </c>
      <c r="N22" s="51">
        <v>0</v>
      </c>
      <c r="O22" s="51">
        <v>1885</v>
      </c>
      <c r="P22" s="51">
        <v>0</v>
      </c>
      <c r="Q22" s="51">
        <f t="shared" si="5"/>
        <v>172</v>
      </c>
      <c r="R22" s="51">
        <v>0</v>
      </c>
      <c r="S22" s="51">
        <v>172</v>
      </c>
      <c r="T22" s="51">
        <v>0</v>
      </c>
      <c r="U22" s="51">
        <f t="shared" si="6"/>
        <v>168</v>
      </c>
      <c r="V22" s="51">
        <v>0</v>
      </c>
      <c r="W22" s="51">
        <v>168</v>
      </c>
      <c r="X22" s="51">
        <v>0</v>
      </c>
      <c r="Y22" s="51">
        <f t="shared" si="7"/>
        <v>6</v>
      </c>
      <c r="Z22" s="51">
        <v>0</v>
      </c>
      <c r="AA22" s="51">
        <v>6</v>
      </c>
      <c r="AB22" s="51">
        <v>0</v>
      </c>
      <c r="AC22" s="51">
        <f t="shared" si="8"/>
        <v>46</v>
      </c>
      <c r="AD22" s="51">
        <v>0</v>
      </c>
      <c r="AE22" s="51">
        <v>46</v>
      </c>
      <c r="AF22" s="51">
        <v>0</v>
      </c>
      <c r="AG22" s="51">
        <v>456</v>
      </c>
      <c r="AH22" s="51">
        <v>0</v>
      </c>
    </row>
    <row r="23" spans="1:34" ht="13.5">
      <c r="A23" s="26" t="s">
        <v>30</v>
      </c>
      <c r="B23" s="49" t="s">
        <v>62</v>
      </c>
      <c r="C23" s="50" t="s">
        <v>63</v>
      </c>
      <c r="D23" s="51">
        <f t="shared" si="0"/>
        <v>1092</v>
      </c>
      <c r="E23" s="51">
        <v>758</v>
      </c>
      <c r="F23" s="51">
        <v>334</v>
      </c>
      <c r="G23" s="51">
        <f t="shared" si="1"/>
        <v>1092</v>
      </c>
      <c r="H23" s="51">
        <f t="shared" si="2"/>
        <v>866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688</v>
      </c>
      <c r="N23" s="51">
        <v>0</v>
      </c>
      <c r="O23" s="51">
        <v>688</v>
      </c>
      <c r="P23" s="51">
        <v>0</v>
      </c>
      <c r="Q23" s="51">
        <f t="shared" si="5"/>
        <v>74</v>
      </c>
      <c r="R23" s="51">
        <v>0</v>
      </c>
      <c r="S23" s="51">
        <v>74</v>
      </c>
      <c r="T23" s="51">
        <v>0</v>
      </c>
      <c r="U23" s="51">
        <f t="shared" si="6"/>
        <v>71</v>
      </c>
      <c r="V23" s="51">
        <v>0</v>
      </c>
      <c r="W23" s="51">
        <v>71</v>
      </c>
      <c r="X23" s="51">
        <v>0</v>
      </c>
      <c r="Y23" s="51">
        <f t="shared" si="7"/>
        <v>2</v>
      </c>
      <c r="Z23" s="51">
        <v>0</v>
      </c>
      <c r="AA23" s="51">
        <v>2</v>
      </c>
      <c r="AB23" s="51">
        <v>0</v>
      </c>
      <c r="AC23" s="51">
        <f t="shared" si="8"/>
        <v>31</v>
      </c>
      <c r="AD23" s="51">
        <v>0</v>
      </c>
      <c r="AE23" s="51">
        <v>31</v>
      </c>
      <c r="AF23" s="51">
        <v>0</v>
      </c>
      <c r="AG23" s="51">
        <v>226</v>
      </c>
      <c r="AH23" s="51">
        <v>0</v>
      </c>
    </row>
    <row r="24" spans="1:34" ht="13.5">
      <c r="A24" s="26" t="s">
        <v>30</v>
      </c>
      <c r="B24" s="49" t="s">
        <v>64</v>
      </c>
      <c r="C24" s="50" t="s">
        <v>65</v>
      </c>
      <c r="D24" s="51">
        <f t="shared" si="0"/>
        <v>2114</v>
      </c>
      <c r="E24" s="51">
        <v>1508</v>
      </c>
      <c r="F24" s="51">
        <v>606</v>
      </c>
      <c r="G24" s="51">
        <f t="shared" si="1"/>
        <v>2114</v>
      </c>
      <c r="H24" s="51">
        <f t="shared" si="2"/>
        <v>1655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1336</v>
      </c>
      <c r="N24" s="51">
        <v>0</v>
      </c>
      <c r="O24" s="51">
        <v>1336</v>
      </c>
      <c r="P24" s="51">
        <v>0</v>
      </c>
      <c r="Q24" s="51">
        <f t="shared" si="5"/>
        <v>133</v>
      </c>
      <c r="R24" s="51">
        <v>0</v>
      </c>
      <c r="S24" s="51">
        <v>133</v>
      </c>
      <c r="T24" s="51">
        <v>0</v>
      </c>
      <c r="U24" s="51">
        <f t="shared" si="6"/>
        <v>126</v>
      </c>
      <c r="V24" s="51">
        <v>0</v>
      </c>
      <c r="W24" s="51">
        <v>126</v>
      </c>
      <c r="X24" s="51">
        <v>0</v>
      </c>
      <c r="Y24" s="51">
        <f t="shared" si="7"/>
        <v>4</v>
      </c>
      <c r="Z24" s="51">
        <v>0</v>
      </c>
      <c r="AA24" s="51">
        <v>4</v>
      </c>
      <c r="AB24" s="51">
        <v>0</v>
      </c>
      <c r="AC24" s="51">
        <f t="shared" si="8"/>
        <v>56</v>
      </c>
      <c r="AD24" s="51">
        <v>0</v>
      </c>
      <c r="AE24" s="51">
        <v>56</v>
      </c>
      <c r="AF24" s="51">
        <v>0</v>
      </c>
      <c r="AG24" s="51">
        <v>459</v>
      </c>
      <c r="AH24" s="51">
        <v>87</v>
      </c>
    </row>
    <row r="25" spans="1:34" ht="13.5">
      <c r="A25" s="26" t="s">
        <v>30</v>
      </c>
      <c r="B25" s="49" t="s">
        <v>66</v>
      </c>
      <c r="C25" s="50" t="s">
        <v>67</v>
      </c>
      <c r="D25" s="51">
        <f t="shared" si="0"/>
        <v>2534</v>
      </c>
      <c r="E25" s="51">
        <v>2024</v>
      </c>
      <c r="F25" s="51">
        <v>510</v>
      </c>
      <c r="G25" s="51">
        <f t="shared" si="1"/>
        <v>2534</v>
      </c>
      <c r="H25" s="51">
        <f t="shared" si="2"/>
        <v>2333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2072</v>
      </c>
      <c r="N25" s="51">
        <v>0</v>
      </c>
      <c r="O25" s="51">
        <v>1790</v>
      </c>
      <c r="P25" s="51">
        <v>282</v>
      </c>
      <c r="Q25" s="51">
        <f t="shared" si="5"/>
        <v>64</v>
      </c>
      <c r="R25" s="51">
        <v>0</v>
      </c>
      <c r="S25" s="51">
        <v>57</v>
      </c>
      <c r="T25" s="51">
        <v>7</v>
      </c>
      <c r="U25" s="51">
        <f t="shared" si="6"/>
        <v>147</v>
      </c>
      <c r="V25" s="51">
        <v>0</v>
      </c>
      <c r="W25" s="51">
        <v>129</v>
      </c>
      <c r="X25" s="51">
        <v>18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50</v>
      </c>
      <c r="AD25" s="51">
        <v>0</v>
      </c>
      <c r="AE25" s="51">
        <v>48</v>
      </c>
      <c r="AF25" s="51">
        <v>2</v>
      </c>
      <c r="AG25" s="51">
        <v>201</v>
      </c>
      <c r="AH25" s="51">
        <v>0</v>
      </c>
    </row>
    <row r="26" spans="1:34" ht="13.5">
      <c r="A26" s="26" t="s">
        <v>30</v>
      </c>
      <c r="B26" s="49" t="s">
        <v>68</v>
      </c>
      <c r="C26" s="50" t="s">
        <v>146</v>
      </c>
      <c r="D26" s="51">
        <f t="shared" si="0"/>
        <v>805</v>
      </c>
      <c r="E26" s="51">
        <v>773</v>
      </c>
      <c r="F26" s="51">
        <v>32</v>
      </c>
      <c r="G26" s="51">
        <f t="shared" si="1"/>
        <v>805</v>
      </c>
      <c r="H26" s="51">
        <f t="shared" si="2"/>
        <v>788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613</v>
      </c>
      <c r="N26" s="51">
        <v>0</v>
      </c>
      <c r="O26" s="51">
        <v>599</v>
      </c>
      <c r="P26" s="51">
        <v>14</v>
      </c>
      <c r="Q26" s="51">
        <f t="shared" si="5"/>
        <v>23</v>
      </c>
      <c r="R26" s="51">
        <v>0</v>
      </c>
      <c r="S26" s="51">
        <v>23</v>
      </c>
      <c r="T26" s="51">
        <v>0</v>
      </c>
      <c r="U26" s="51">
        <f t="shared" si="6"/>
        <v>130</v>
      </c>
      <c r="V26" s="51">
        <v>0</v>
      </c>
      <c r="W26" s="51">
        <v>130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22</v>
      </c>
      <c r="AD26" s="51">
        <v>0</v>
      </c>
      <c r="AE26" s="51">
        <v>21</v>
      </c>
      <c r="AF26" s="51">
        <v>1</v>
      </c>
      <c r="AG26" s="51">
        <v>17</v>
      </c>
      <c r="AH26" s="51">
        <v>0</v>
      </c>
    </row>
    <row r="27" spans="1:34" ht="13.5">
      <c r="A27" s="26" t="s">
        <v>30</v>
      </c>
      <c r="B27" s="49" t="s">
        <v>69</v>
      </c>
      <c r="C27" s="50" t="s">
        <v>29</v>
      </c>
      <c r="D27" s="51">
        <f t="shared" si="0"/>
        <v>1426</v>
      </c>
      <c r="E27" s="51">
        <v>1165</v>
      </c>
      <c r="F27" s="51">
        <v>261</v>
      </c>
      <c r="G27" s="51">
        <f t="shared" si="1"/>
        <v>1426</v>
      </c>
      <c r="H27" s="51">
        <f t="shared" si="2"/>
        <v>1342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1189</v>
      </c>
      <c r="N27" s="51">
        <v>0</v>
      </c>
      <c r="O27" s="51">
        <v>1016</v>
      </c>
      <c r="P27" s="51">
        <v>173</v>
      </c>
      <c r="Q27" s="51">
        <f t="shared" si="5"/>
        <v>48</v>
      </c>
      <c r="R27" s="51">
        <v>0</v>
      </c>
      <c r="S27" s="51">
        <v>48</v>
      </c>
      <c r="T27" s="51">
        <v>0</v>
      </c>
      <c r="U27" s="51">
        <f t="shared" si="6"/>
        <v>67</v>
      </c>
      <c r="V27" s="51">
        <v>0</v>
      </c>
      <c r="W27" s="51">
        <v>64</v>
      </c>
      <c r="X27" s="51">
        <v>3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38</v>
      </c>
      <c r="AD27" s="51">
        <v>0</v>
      </c>
      <c r="AE27" s="51">
        <v>37</v>
      </c>
      <c r="AF27" s="51">
        <v>1</v>
      </c>
      <c r="AG27" s="51">
        <v>84</v>
      </c>
      <c r="AH27" s="51">
        <v>0</v>
      </c>
    </row>
    <row r="28" spans="1:34" ht="13.5">
      <c r="A28" s="26" t="s">
        <v>30</v>
      </c>
      <c r="B28" s="49" t="s">
        <v>70</v>
      </c>
      <c r="C28" s="50" t="s">
        <v>71</v>
      </c>
      <c r="D28" s="51">
        <f t="shared" si="0"/>
        <v>2780</v>
      </c>
      <c r="E28" s="51">
        <v>1525</v>
      </c>
      <c r="F28" s="51">
        <v>1255</v>
      </c>
      <c r="G28" s="51">
        <f t="shared" si="1"/>
        <v>2780</v>
      </c>
      <c r="H28" s="51">
        <f t="shared" si="2"/>
        <v>2671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2166</v>
      </c>
      <c r="N28" s="51">
        <v>0</v>
      </c>
      <c r="O28" s="51">
        <v>2071</v>
      </c>
      <c r="P28" s="51">
        <v>95</v>
      </c>
      <c r="Q28" s="51">
        <f t="shared" si="5"/>
        <v>82</v>
      </c>
      <c r="R28" s="51">
        <v>0</v>
      </c>
      <c r="S28" s="51">
        <v>79</v>
      </c>
      <c r="T28" s="51">
        <v>3</v>
      </c>
      <c r="U28" s="51">
        <f t="shared" si="6"/>
        <v>376</v>
      </c>
      <c r="V28" s="51">
        <v>0</v>
      </c>
      <c r="W28" s="51">
        <v>376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47</v>
      </c>
      <c r="AD28" s="51">
        <v>0</v>
      </c>
      <c r="AE28" s="51">
        <v>37</v>
      </c>
      <c r="AF28" s="51">
        <v>10</v>
      </c>
      <c r="AG28" s="51">
        <v>109</v>
      </c>
      <c r="AH28" s="51">
        <v>0</v>
      </c>
    </row>
    <row r="29" spans="1:34" ht="13.5">
      <c r="A29" s="26" t="s">
        <v>30</v>
      </c>
      <c r="B29" s="49" t="s">
        <v>72</v>
      </c>
      <c r="C29" s="50" t="s">
        <v>73</v>
      </c>
      <c r="D29" s="51">
        <f t="shared" si="0"/>
        <v>685</v>
      </c>
      <c r="E29" s="51">
        <v>545</v>
      </c>
      <c r="F29" s="51">
        <v>140</v>
      </c>
      <c r="G29" s="51">
        <f t="shared" si="1"/>
        <v>685</v>
      </c>
      <c r="H29" s="51">
        <f t="shared" si="2"/>
        <v>646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512</v>
      </c>
      <c r="N29" s="51">
        <v>0</v>
      </c>
      <c r="O29" s="51">
        <v>420</v>
      </c>
      <c r="P29" s="51">
        <v>92</v>
      </c>
      <c r="Q29" s="51">
        <f t="shared" si="5"/>
        <v>33</v>
      </c>
      <c r="R29" s="51">
        <v>0</v>
      </c>
      <c r="S29" s="51">
        <v>30</v>
      </c>
      <c r="T29" s="51">
        <v>3</v>
      </c>
      <c r="U29" s="51">
        <f t="shared" si="6"/>
        <v>68</v>
      </c>
      <c r="V29" s="51">
        <v>0</v>
      </c>
      <c r="W29" s="51">
        <v>64</v>
      </c>
      <c r="X29" s="51">
        <v>4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33</v>
      </c>
      <c r="AD29" s="51">
        <v>0</v>
      </c>
      <c r="AE29" s="51">
        <v>31</v>
      </c>
      <c r="AF29" s="51">
        <v>2</v>
      </c>
      <c r="AG29" s="51">
        <v>39</v>
      </c>
      <c r="AH29" s="51">
        <v>2</v>
      </c>
    </row>
    <row r="30" spans="1:34" ht="13.5">
      <c r="A30" s="26" t="s">
        <v>30</v>
      </c>
      <c r="B30" s="49" t="s">
        <v>74</v>
      </c>
      <c r="C30" s="50" t="s">
        <v>75</v>
      </c>
      <c r="D30" s="51">
        <f t="shared" si="0"/>
        <v>1468</v>
      </c>
      <c r="E30" s="51">
        <v>1330</v>
      </c>
      <c r="F30" s="51">
        <v>138</v>
      </c>
      <c r="G30" s="51">
        <f t="shared" si="1"/>
        <v>1468</v>
      </c>
      <c r="H30" s="51">
        <f t="shared" si="2"/>
        <v>1353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1134</v>
      </c>
      <c r="N30" s="51">
        <v>0</v>
      </c>
      <c r="O30" s="51">
        <v>1116</v>
      </c>
      <c r="P30" s="51">
        <v>18</v>
      </c>
      <c r="Q30" s="51">
        <f t="shared" si="5"/>
        <v>52</v>
      </c>
      <c r="R30" s="51">
        <v>0</v>
      </c>
      <c r="S30" s="51">
        <v>51</v>
      </c>
      <c r="T30" s="51">
        <v>1</v>
      </c>
      <c r="U30" s="51">
        <f t="shared" si="6"/>
        <v>120</v>
      </c>
      <c r="V30" s="51">
        <v>0</v>
      </c>
      <c r="W30" s="51">
        <v>120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47</v>
      </c>
      <c r="AD30" s="51">
        <v>0</v>
      </c>
      <c r="AE30" s="51">
        <v>43</v>
      </c>
      <c r="AF30" s="51">
        <v>4</v>
      </c>
      <c r="AG30" s="51">
        <v>115</v>
      </c>
      <c r="AH30" s="51">
        <v>0</v>
      </c>
    </row>
    <row r="31" spans="1:34" ht="13.5">
      <c r="A31" s="26" t="s">
        <v>30</v>
      </c>
      <c r="B31" s="49" t="s">
        <v>76</v>
      </c>
      <c r="C31" s="50" t="s">
        <v>172</v>
      </c>
      <c r="D31" s="51">
        <f t="shared" si="0"/>
        <v>2146</v>
      </c>
      <c r="E31" s="51">
        <v>1940</v>
      </c>
      <c r="F31" s="51">
        <v>206</v>
      </c>
      <c r="G31" s="51">
        <f t="shared" si="1"/>
        <v>2146</v>
      </c>
      <c r="H31" s="51">
        <f t="shared" si="2"/>
        <v>2066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1812</v>
      </c>
      <c r="N31" s="51">
        <v>0</v>
      </c>
      <c r="O31" s="51">
        <v>1613</v>
      </c>
      <c r="P31" s="51">
        <v>199</v>
      </c>
      <c r="Q31" s="51">
        <f t="shared" si="5"/>
        <v>72</v>
      </c>
      <c r="R31" s="51">
        <v>0</v>
      </c>
      <c r="S31" s="51">
        <v>69</v>
      </c>
      <c r="T31" s="51">
        <v>3</v>
      </c>
      <c r="U31" s="51">
        <f t="shared" si="6"/>
        <v>113</v>
      </c>
      <c r="V31" s="51">
        <v>0</v>
      </c>
      <c r="W31" s="51">
        <v>111</v>
      </c>
      <c r="X31" s="51">
        <v>2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69</v>
      </c>
      <c r="AD31" s="51">
        <v>0</v>
      </c>
      <c r="AE31" s="51">
        <v>67</v>
      </c>
      <c r="AF31" s="51">
        <v>2</v>
      </c>
      <c r="AG31" s="51">
        <v>80</v>
      </c>
      <c r="AH31" s="51">
        <v>0</v>
      </c>
    </row>
    <row r="32" spans="1:34" ht="13.5">
      <c r="A32" s="26" t="s">
        <v>30</v>
      </c>
      <c r="B32" s="49" t="s">
        <v>77</v>
      </c>
      <c r="C32" s="50" t="s">
        <v>78</v>
      </c>
      <c r="D32" s="51">
        <f t="shared" si="0"/>
        <v>3677</v>
      </c>
      <c r="E32" s="51">
        <v>2372</v>
      </c>
      <c r="F32" s="51">
        <v>1305</v>
      </c>
      <c r="G32" s="51">
        <f t="shared" si="1"/>
        <v>3677</v>
      </c>
      <c r="H32" s="51">
        <f t="shared" si="2"/>
        <v>3506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3118</v>
      </c>
      <c r="N32" s="51">
        <v>0</v>
      </c>
      <c r="O32" s="51">
        <v>2086</v>
      </c>
      <c r="P32" s="51">
        <v>1032</v>
      </c>
      <c r="Q32" s="51">
        <f t="shared" si="5"/>
        <v>130</v>
      </c>
      <c r="R32" s="51">
        <v>0</v>
      </c>
      <c r="S32" s="51">
        <v>87</v>
      </c>
      <c r="T32" s="51">
        <v>43</v>
      </c>
      <c r="U32" s="51">
        <f t="shared" si="6"/>
        <v>179</v>
      </c>
      <c r="V32" s="51">
        <v>0</v>
      </c>
      <c r="W32" s="51">
        <v>144</v>
      </c>
      <c r="X32" s="51">
        <v>35</v>
      </c>
      <c r="Y32" s="51">
        <f t="shared" si="7"/>
        <v>3</v>
      </c>
      <c r="Z32" s="51">
        <v>0</v>
      </c>
      <c r="AA32" s="51">
        <v>3</v>
      </c>
      <c r="AB32" s="51">
        <v>0</v>
      </c>
      <c r="AC32" s="51">
        <f t="shared" si="8"/>
        <v>76</v>
      </c>
      <c r="AD32" s="51">
        <v>0</v>
      </c>
      <c r="AE32" s="51">
        <v>52</v>
      </c>
      <c r="AF32" s="51">
        <v>24</v>
      </c>
      <c r="AG32" s="51">
        <v>171</v>
      </c>
      <c r="AH32" s="51">
        <v>0</v>
      </c>
    </row>
    <row r="33" spans="1:34" ht="13.5">
      <c r="A33" s="26" t="s">
        <v>30</v>
      </c>
      <c r="B33" s="49" t="s">
        <v>79</v>
      </c>
      <c r="C33" s="50" t="s">
        <v>80</v>
      </c>
      <c r="D33" s="51">
        <f t="shared" si="0"/>
        <v>1840</v>
      </c>
      <c r="E33" s="51">
        <v>1707</v>
      </c>
      <c r="F33" s="51">
        <v>133</v>
      </c>
      <c r="G33" s="51">
        <f t="shared" si="1"/>
        <v>1840</v>
      </c>
      <c r="H33" s="51">
        <f t="shared" si="2"/>
        <v>1784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1501</v>
      </c>
      <c r="N33" s="51">
        <v>0</v>
      </c>
      <c r="O33" s="51">
        <v>1450</v>
      </c>
      <c r="P33" s="51">
        <v>51</v>
      </c>
      <c r="Q33" s="51">
        <f t="shared" si="5"/>
        <v>78</v>
      </c>
      <c r="R33" s="51">
        <v>0</v>
      </c>
      <c r="S33" s="51">
        <v>77</v>
      </c>
      <c r="T33" s="51">
        <v>1</v>
      </c>
      <c r="U33" s="51">
        <f t="shared" si="6"/>
        <v>155</v>
      </c>
      <c r="V33" s="51">
        <v>0</v>
      </c>
      <c r="W33" s="51">
        <v>142</v>
      </c>
      <c r="X33" s="51">
        <v>13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50</v>
      </c>
      <c r="AD33" s="51">
        <v>0</v>
      </c>
      <c r="AE33" s="51">
        <v>38</v>
      </c>
      <c r="AF33" s="51">
        <v>12</v>
      </c>
      <c r="AG33" s="51">
        <v>56</v>
      </c>
      <c r="AH33" s="51">
        <v>0</v>
      </c>
    </row>
    <row r="34" spans="1:34" ht="13.5">
      <c r="A34" s="26" t="s">
        <v>30</v>
      </c>
      <c r="B34" s="49" t="s">
        <v>81</v>
      </c>
      <c r="C34" s="50" t="s">
        <v>82</v>
      </c>
      <c r="D34" s="51">
        <f t="shared" si="0"/>
        <v>2382</v>
      </c>
      <c r="E34" s="51">
        <v>2041</v>
      </c>
      <c r="F34" s="51">
        <v>341</v>
      </c>
      <c r="G34" s="51">
        <f t="shared" si="1"/>
        <v>2382</v>
      </c>
      <c r="H34" s="51">
        <f t="shared" si="2"/>
        <v>1866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1593</v>
      </c>
      <c r="N34" s="51">
        <v>0</v>
      </c>
      <c r="O34" s="51">
        <v>1252</v>
      </c>
      <c r="P34" s="51">
        <v>341</v>
      </c>
      <c r="Q34" s="51">
        <f t="shared" si="5"/>
        <v>107</v>
      </c>
      <c r="R34" s="51">
        <v>0</v>
      </c>
      <c r="S34" s="51">
        <v>107</v>
      </c>
      <c r="T34" s="51">
        <v>0</v>
      </c>
      <c r="U34" s="51">
        <f t="shared" si="6"/>
        <v>87</v>
      </c>
      <c r="V34" s="51">
        <v>0</v>
      </c>
      <c r="W34" s="51">
        <v>87</v>
      </c>
      <c r="X34" s="51">
        <v>0</v>
      </c>
      <c r="Y34" s="51">
        <f t="shared" si="7"/>
        <v>8</v>
      </c>
      <c r="Z34" s="51">
        <v>0</v>
      </c>
      <c r="AA34" s="51">
        <v>8</v>
      </c>
      <c r="AB34" s="51">
        <v>0</v>
      </c>
      <c r="AC34" s="51">
        <f t="shared" si="8"/>
        <v>71</v>
      </c>
      <c r="AD34" s="51">
        <v>0</v>
      </c>
      <c r="AE34" s="51">
        <v>71</v>
      </c>
      <c r="AF34" s="51">
        <v>0</v>
      </c>
      <c r="AG34" s="51">
        <v>516</v>
      </c>
      <c r="AH34" s="51">
        <v>0</v>
      </c>
    </row>
    <row r="35" spans="1:34" ht="13.5">
      <c r="A35" s="26" t="s">
        <v>30</v>
      </c>
      <c r="B35" s="49" t="s">
        <v>83</v>
      </c>
      <c r="C35" s="50" t="s">
        <v>84</v>
      </c>
      <c r="D35" s="51">
        <f t="shared" si="0"/>
        <v>727</v>
      </c>
      <c r="E35" s="51">
        <v>702</v>
      </c>
      <c r="F35" s="51">
        <v>25</v>
      </c>
      <c r="G35" s="51">
        <f t="shared" si="1"/>
        <v>727</v>
      </c>
      <c r="H35" s="51">
        <f t="shared" si="2"/>
        <v>670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540</v>
      </c>
      <c r="N35" s="51">
        <v>0</v>
      </c>
      <c r="O35" s="51">
        <v>515</v>
      </c>
      <c r="P35" s="51">
        <v>25</v>
      </c>
      <c r="Q35" s="51">
        <f t="shared" si="5"/>
        <v>56</v>
      </c>
      <c r="R35" s="51">
        <v>0</v>
      </c>
      <c r="S35" s="51">
        <v>56</v>
      </c>
      <c r="T35" s="51">
        <v>0</v>
      </c>
      <c r="U35" s="51">
        <f t="shared" si="6"/>
        <v>37</v>
      </c>
      <c r="V35" s="51">
        <v>0</v>
      </c>
      <c r="W35" s="51">
        <v>37</v>
      </c>
      <c r="X35" s="51">
        <v>0</v>
      </c>
      <c r="Y35" s="51">
        <f t="shared" si="7"/>
        <v>4</v>
      </c>
      <c r="Z35" s="51">
        <v>0</v>
      </c>
      <c r="AA35" s="51">
        <v>4</v>
      </c>
      <c r="AB35" s="51">
        <v>0</v>
      </c>
      <c r="AC35" s="51">
        <f t="shared" si="8"/>
        <v>33</v>
      </c>
      <c r="AD35" s="51">
        <v>0</v>
      </c>
      <c r="AE35" s="51">
        <v>33</v>
      </c>
      <c r="AF35" s="51">
        <v>0</v>
      </c>
      <c r="AG35" s="51">
        <v>57</v>
      </c>
      <c r="AH35" s="51">
        <v>0</v>
      </c>
    </row>
    <row r="36" spans="1:34" ht="13.5">
      <c r="A36" s="26" t="s">
        <v>30</v>
      </c>
      <c r="B36" s="49" t="s">
        <v>85</v>
      </c>
      <c r="C36" s="50" t="s">
        <v>86</v>
      </c>
      <c r="D36" s="51">
        <f t="shared" si="0"/>
        <v>1665</v>
      </c>
      <c r="E36" s="51">
        <v>1447</v>
      </c>
      <c r="F36" s="51">
        <v>218</v>
      </c>
      <c r="G36" s="51">
        <f t="shared" si="1"/>
        <v>1665</v>
      </c>
      <c r="H36" s="51">
        <f t="shared" si="2"/>
        <v>1661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1210</v>
      </c>
      <c r="N36" s="51">
        <v>1016</v>
      </c>
      <c r="O36" s="51">
        <v>0</v>
      </c>
      <c r="P36" s="51">
        <v>194</v>
      </c>
      <c r="Q36" s="51">
        <f t="shared" si="5"/>
        <v>95</v>
      </c>
      <c r="R36" s="51">
        <v>0</v>
      </c>
      <c r="S36" s="51">
        <v>76</v>
      </c>
      <c r="T36" s="51">
        <v>19</v>
      </c>
      <c r="U36" s="51">
        <f t="shared" si="6"/>
        <v>307</v>
      </c>
      <c r="V36" s="51">
        <v>0</v>
      </c>
      <c r="W36" s="51">
        <v>303</v>
      </c>
      <c r="X36" s="51">
        <v>4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49</v>
      </c>
      <c r="AD36" s="51">
        <v>0</v>
      </c>
      <c r="AE36" s="51">
        <v>21</v>
      </c>
      <c r="AF36" s="51">
        <v>28</v>
      </c>
      <c r="AG36" s="51">
        <v>4</v>
      </c>
      <c r="AH36" s="51">
        <v>0</v>
      </c>
    </row>
    <row r="37" spans="1:34" ht="13.5">
      <c r="A37" s="26" t="s">
        <v>30</v>
      </c>
      <c r="B37" s="49" t="s">
        <v>87</v>
      </c>
      <c r="C37" s="50" t="s">
        <v>88</v>
      </c>
      <c r="D37" s="51">
        <f t="shared" si="0"/>
        <v>1235</v>
      </c>
      <c r="E37" s="51">
        <v>813</v>
      </c>
      <c r="F37" s="51">
        <v>422</v>
      </c>
      <c r="G37" s="51">
        <f t="shared" si="1"/>
        <v>1235</v>
      </c>
      <c r="H37" s="51">
        <f t="shared" si="2"/>
        <v>1232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968</v>
      </c>
      <c r="N37" s="51">
        <v>0</v>
      </c>
      <c r="O37" s="51">
        <v>564</v>
      </c>
      <c r="P37" s="51">
        <v>404</v>
      </c>
      <c r="Q37" s="51">
        <f t="shared" si="5"/>
        <v>124</v>
      </c>
      <c r="R37" s="51">
        <v>0</v>
      </c>
      <c r="S37" s="51">
        <v>122</v>
      </c>
      <c r="T37" s="51">
        <v>2</v>
      </c>
      <c r="U37" s="51">
        <f t="shared" si="6"/>
        <v>127</v>
      </c>
      <c r="V37" s="51">
        <v>1</v>
      </c>
      <c r="W37" s="51">
        <v>124</v>
      </c>
      <c r="X37" s="51">
        <v>2</v>
      </c>
      <c r="Y37" s="51">
        <f t="shared" si="7"/>
        <v>1</v>
      </c>
      <c r="Z37" s="51">
        <v>0</v>
      </c>
      <c r="AA37" s="51">
        <v>1</v>
      </c>
      <c r="AB37" s="51">
        <v>0</v>
      </c>
      <c r="AC37" s="51">
        <f t="shared" si="8"/>
        <v>12</v>
      </c>
      <c r="AD37" s="51">
        <v>0</v>
      </c>
      <c r="AE37" s="51">
        <v>1</v>
      </c>
      <c r="AF37" s="51">
        <v>11</v>
      </c>
      <c r="AG37" s="51">
        <v>3</v>
      </c>
      <c r="AH37" s="51">
        <v>0</v>
      </c>
    </row>
    <row r="38" spans="1:34" ht="13.5">
      <c r="A38" s="26" t="s">
        <v>30</v>
      </c>
      <c r="B38" s="49" t="s">
        <v>89</v>
      </c>
      <c r="C38" s="50" t="s">
        <v>90</v>
      </c>
      <c r="D38" s="51">
        <f t="shared" si="0"/>
        <v>2997</v>
      </c>
      <c r="E38" s="51">
        <v>2609</v>
      </c>
      <c r="F38" s="51">
        <v>388</v>
      </c>
      <c r="G38" s="51">
        <f t="shared" si="1"/>
        <v>2997</v>
      </c>
      <c r="H38" s="51">
        <f t="shared" si="2"/>
        <v>2609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2018</v>
      </c>
      <c r="N38" s="51">
        <v>0</v>
      </c>
      <c r="O38" s="51">
        <v>1804</v>
      </c>
      <c r="P38" s="51">
        <v>214</v>
      </c>
      <c r="Q38" s="51">
        <f t="shared" si="5"/>
        <v>172</v>
      </c>
      <c r="R38" s="51">
        <v>0</v>
      </c>
      <c r="S38" s="51">
        <v>172</v>
      </c>
      <c r="T38" s="51">
        <v>0</v>
      </c>
      <c r="U38" s="51">
        <f t="shared" si="6"/>
        <v>340</v>
      </c>
      <c r="V38" s="51">
        <v>0</v>
      </c>
      <c r="W38" s="51">
        <v>340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79</v>
      </c>
      <c r="AD38" s="51">
        <v>0</v>
      </c>
      <c r="AE38" s="51">
        <v>79</v>
      </c>
      <c r="AF38" s="51">
        <v>0</v>
      </c>
      <c r="AG38" s="51">
        <v>388</v>
      </c>
      <c r="AH38" s="51">
        <v>0</v>
      </c>
    </row>
    <row r="39" spans="1:34" ht="13.5">
      <c r="A39" s="26" t="s">
        <v>30</v>
      </c>
      <c r="B39" s="49" t="s">
        <v>91</v>
      </c>
      <c r="C39" s="50" t="s">
        <v>173</v>
      </c>
      <c r="D39" s="51">
        <f t="shared" si="0"/>
        <v>1767</v>
      </c>
      <c r="E39" s="51">
        <v>1729</v>
      </c>
      <c r="F39" s="51">
        <v>38</v>
      </c>
      <c r="G39" s="51">
        <f t="shared" si="1"/>
        <v>1767</v>
      </c>
      <c r="H39" s="51">
        <f t="shared" si="2"/>
        <v>1716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1251</v>
      </c>
      <c r="N39" s="51">
        <v>0</v>
      </c>
      <c r="O39" s="51">
        <v>1251</v>
      </c>
      <c r="P39" s="51">
        <v>0</v>
      </c>
      <c r="Q39" s="51">
        <f t="shared" si="5"/>
        <v>86</v>
      </c>
      <c r="R39" s="51">
        <v>0</v>
      </c>
      <c r="S39" s="51">
        <v>86</v>
      </c>
      <c r="T39" s="51">
        <v>0</v>
      </c>
      <c r="U39" s="51">
        <f t="shared" si="6"/>
        <v>332</v>
      </c>
      <c r="V39" s="51">
        <v>0</v>
      </c>
      <c r="W39" s="51">
        <v>332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47</v>
      </c>
      <c r="AD39" s="51">
        <v>0</v>
      </c>
      <c r="AE39" s="51">
        <v>47</v>
      </c>
      <c r="AF39" s="51">
        <v>0</v>
      </c>
      <c r="AG39" s="51">
        <v>51</v>
      </c>
      <c r="AH39" s="51">
        <v>350</v>
      </c>
    </row>
    <row r="40" spans="1:34" ht="13.5">
      <c r="A40" s="26" t="s">
        <v>30</v>
      </c>
      <c r="B40" s="49" t="s">
        <v>92</v>
      </c>
      <c r="C40" s="50" t="s">
        <v>93</v>
      </c>
      <c r="D40" s="51">
        <f t="shared" si="0"/>
        <v>2005</v>
      </c>
      <c r="E40" s="51">
        <v>1636</v>
      </c>
      <c r="F40" s="51">
        <v>369</v>
      </c>
      <c r="G40" s="51">
        <f t="shared" si="1"/>
        <v>2005</v>
      </c>
      <c r="H40" s="51">
        <f t="shared" si="2"/>
        <v>1898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1471</v>
      </c>
      <c r="N40" s="51">
        <v>0</v>
      </c>
      <c r="O40" s="51">
        <v>1471</v>
      </c>
      <c r="P40" s="51">
        <v>0</v>
      </c>
      <c r="Q40" s="51">
        <f t="shared" si="5"/>
        <v>80</v>
      </c>
      <c r="R40" s="51">
        <v>0</v>
      </c>
      <c r="S40" s="51">
        <v>80</v>
      </c>
      <c r="T40" s="51">
        <v>0</v>
      </c>
      <c r="U40" s="51">
        <f t="shared" si="6"/>
        <v>340</v>
      </c>
      <c r="V40" s="51">
        <v>0</v>
      </c>
      <c r="W40" s="51">
        <v>340</v>
      </c>
      <c r="X40" s="51">
        <v>0</v>
      </c>
      <c r="Y40" s="51">
        <f t="shared" si="7"/>
        <v>4</v>
      </c>
      <c r="Z40" s="51">
        <v>0</v>
      </c>
      <c r="AA40" s="51">
        <v>4</v>
      </c>
      <c r="AB40" s="51">
        <v>0</v>
      </c>
      <c r="AC40" s="51">
        <f t="shared" si="8"/>
        <v>3</v>
      </c>
      <c r="AD40" s="51">
        <v>0</v>
      </c>
      <c r="AE40" s="51">
        <v>3</v>
      </c>
      <c r="AF40" s="51">
        <v>0</v>
      </c>
      <c r="AG40" s="51">
        <v>107</v>
      </c>
      <c r="AH40" s="51">
        <v>18</v>
      </c>
    </row>
    <row r="41" spans="1:34" ht="13.5">
      <c r="A41" s="26" t="s">
        <v>30</v>
      </c>
      <c r="B41" s="49" t="s">
        <v>94</v>
      </c>
      <c r="C41" s="50" t="s">
        <v>148</v>
      </c>
      <c r="D41" s="51">
        <f t="shared" si="0"/>
        <v>1117</v>
      </c>
      <c r="E41" s="51">
        <v>1017</v>
      </c>
      <c r="F41" s="51">
        <v>100</v>
      </c>
      <c r="G41" s="51">
        <f t="shared" si="1"/>
        <v>1117</v>
      </c>
      <c r="H41" s="51">
        <f t="shared" si="2"/>
        <v>989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775</v>
      </c>
      <c r="N41" s="51">
        <v>0</v>
      </c>
      <c r="O41" s="51">
        <v>743</v>
      </c>
      <c r="P41" s="51">
        <v>32</v>
      </c>
      <c r="Q41" s="51">
        <f t="shared" si="5"/>
        <v>45</v>
      </c>
      <c r="R41" s="51">
        <v>0</v>
      </c>
      <c r="S41" s="51">
        <v>45</v>
      </c>
      <c r="T41" s="51">
        <v>0</v>
      </c>
      <c r="U41" s="51">
        <f t="shared" si="6"/>
        <v>146</v>
      </c>
      <c r="V41" s="51">
        <v>0</v>
      </c>
      <c r="W41" s="51">
        <v>146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23</v>
      </c>
      <c r="AD41" s="51">
        <v>0</v>
      </c>
      <c r="AE41" s="51">
        <v>23</v>
      </c>
      <c r="AF41" s="51">
        <v>0</v>
      </c>
      <c r="AG41" s="51">
        <v>128</v>
      </c>
      <c r="AH41" s="51">
        <v>0</v>
      </c>
    </row>
    <row r="42" spans="1:34" ht="13.5">
      <c r="A42" s="26" t="s">
        <v>30</v>
      </c>
      <c r="B42" s="49" t="s">
        <v>95</v>
      </c>
      <c r="C42" s="50" t="s">
        <v>96</v>
      </c>
      <c r="D42" s="51">
        <f t="shared" si="0"/>
        <v>1590</v>
      </c>
      <c r="E42" s="51">
        <v>1166</v>
      </c>
      <c r="F42" s="51">
        <v>424</v>
      </c>
      <c r="G42" s="51">
        <f t="shared" si="1"/>
        <v>1590</v>
      </c>
      <c r="H42" s="51">
        <f t="shared" si="2"/>
        <v>932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626</v>
      </c>
      <c r="N42" s="51">
        <v>0</v>
      </c>
      <c r="O42" s="51">
        <v>626</v>
      </c>
      <c r="P42" s="51">
        <v>0</v>
      </c>
      <c r="Q42" s="51">
        <f t="shared" si="5"/>
        <v>47</v>
      </c>
      <c r="R42" s="51">
        <v>0</v>
      </c>
      <c r="S42" s="51">
        <v>47</v>
      </c>
      <c r="T42" s="51">
        <v>0</v>
      </c>
      <c r="U42" s="51">
        <f t="shared" si="6"/>
        <v>250</v>
      </c>
      <c r="V42" s="51">
        <v>0</v>
      </c>
      <c r="W42" s="51">
        <v>250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9</v>
      </c>
      <c r="AD42" s="51">
        <v>0</v>
      </c>
      <c r="AE42" s="51">
        <v>9</v>
      </c>
      <c r="AF42" s="51">
        <v>0</v>
      </c>
      <c r="AG42" s="51">
        <v>658</v>
      </c>
      <c r="AH42" s="51">
        <v>0</v>
      </c>
    </row>
    <row r="43" spans="1:34" ht="13.5">
      <c r="A43" s="26" t="s">
        <v>30</v>
      </c>
      <c r="B43" s="49" t="s">
        <v>97</v>
      </c>
      <c r="C43" s="50" t="s">
        <v>147</v>
      </c>
      <c r="D43" s="51">
        <f t="shared" si="0"/>
        <v>1271</v>
      </c>
      <c r="E43" s="51">
        <v>1129</v>
      </c>
      <c r="F43" s="51">
        <v>142</v>
      </c>
      <c r="G43" s="51">
        <f t="shared" si="1"/>
        <v>1271</v>
      </c>
      <c r="H43" s="51">
        <f t="shared" si="2"/>
        <v>1068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818</v>
      </c>
      <c r="N43" s="51">
        <v>0</v>
      </c>
      <c r="O43" s="51">
        <v>818</v>
      </c>
      <c r="P43" s="51">
        <v>0</v>
      </c>
      <c r="Q43" s="51">
        <f t="shared" si="5"/>
        <v>90</v>
      </c>
      <c r="R43" s="51">
        <v>0</v>
      </c>
      <c r="S43" s="51">
        <v>89</v>
      </c>
      <c r="T43" s="51">
        <v>1</v>
      </c>
      <c r="U43" s="51">
        <f t="shared" si="6"/>
        <v>139</v>
      </c>
      <c r="V43" s="51">
        <v>0</v>
      </c>
      <c r="W43" s="51">
        <v>138</v>
      </c>
      <c r="X43" s="51">
        <v>1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21</v>
      </c>
      <c r="AD43" s="51">
        <v>0</v>
      </c>
      <c r="AE43" s="51">
        <v>21</v>
      </c>
      <c r="AF43" s="51">
        <v>0</v>
      </c>
      <c r="AG43" s="51">
        <v>203</v>
      </c>
      <c r="AH43" s="51">
        <v>12</v>
      </c>
    </row>
    <row r="44" spans="1:34" ht="13.5">
      <c r="A44" s="26" t="s">
        <v>30</v>
      </c>
      <c r="B44" s="49" t="s">
        <v>98</v>
      </c>
      <c r="C44" s="50" t="s">
        <v>99</v>
      </c>
      <c r="D44" s="51">
        <f t="shared" si="0"/>
        <v>921</v>
      </c>
      <c r="E44" s="51">
        <v>805</v>
      </c>
      <c r="F44" s="51">
        <v>116</v>
      </c>
      <c r="G44" s="51">
        <f t="shared" si="1"/>
        <v>921</v>
      </c>
      <c r="H44" s="51">
        <f t="shared" si="2"/>
        <v>785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526</v>
      </c>
      <c r="N44" s="51">
        <v>0</v>
      </c>
      <c r="O44" s="51">
        <v>526</v>
      </c>
      <c r="P44" s="51">
        <v>0</v>
      </c>
      <c r="Q44" s="51">
        <f t="shared" si="5"/>
        <v>57</v>
      </c>
      <c r="R44" s="51">
        <v>0</v>
      </c>
      <c r="S44" s="51">
        <v>57</v>
      </c>
      <c r="T44" s="51">
        <v>0</v>
      </c>
      <c r="U44" s="51">
        <f t="shared" si="6"/>
        <v>186</v>
      </c>
      <c r="V44" s="51">
        <v>0</v>
      </c>
      <c r="W44" s="51">
        <v>186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16</v>
      </c>
      <c r="AD44" s="51">
        <v>0</v>
      </c>
      <c r="AE44" s="51">
        <v>16</v>
      </c>
      <c r="AF44" s="51">
        <v>0</v>
      </c>
      <c r="AG44" s="51">
        <v>136</v>
      </c>
      <c r="AH44" s="51">
        <v>1</v>
      </c>
    </row>
    <row r="45" spans="1:34" ht="13.5">
      <c r="A45" s="26" t="s">
        <v>30</v>
      </c>
      <c r="B45" s="49" t="s">
        <v>100</v>
      </c>
      <c r="C45" s="50" t="s">
        <v>141</v>
      </c>
      <c r="D45" s="51">
        <f t="shared" si="0"/>
        <v>1273</v>
      </c>
      <c r="E45" s="51">
        <v>1215</v>
      </c>
      <c r="F45" s="51">
        <v>58</v>
      </c>
      <c r="G45" s="51">
        <f t="shared" si="1"/>
        <v>1273</v>
      </c>
      <c r="H45" s="51">
        <f t="shared" si="2"/>
        <v>1172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812</v>
      </c>
      <c r="N45" s="51">
        <v>0</v>
      </c>
      <c r="O45" s="51">
        <v>812</v>
      </c>
      <c r="P45" s="51">
        <v>0</v>
      </c>
      <c r="Q45" s="51">
        <f t="shared" si="5"/>
        <v>50</v>
      </c>
      <c r="R45" s="51">
        <v>0</v>
      </c>
      <c r="S45" s="51">
        <v>50</v>
      </c>
      <c r="T45" s="51">
        <v>0</v>
      </c>
      <c r="U45" s="51">
        <f t="shared" si="6"/>
        <v>257</v>
      </c>
      <c r="V45" s="51">
        <v>0</v>
      </c>
      <c r="W45" s="51">
        <v>257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53</v>
      </c>
      <c r="AD45" s="51">
        <v>0</v>
      </c>
      <c r="AE45" s="51">
        <v>53</v>
      </c>
      <c r="AF45" s="51">
        <v>0</v>
      </c>
      <c r="AG45" s="51">
        <v>101</v>
      </c>
      <c r="AH45" s="51">
        <v>30</v>
      </c>
    </row>
    <row r="46" spans="1:34" ht="13.5">
      <c r="A46" s="79" t="s">
        <v>171</v>
      </c>
      <c r="B46" s="80"/>
      <c r="C46" s="81"/>
      <c r="D46" s="51">
        <f aca="true" t="shared" si="9" ref="D46:AH46">SUM(D7:D45)</f>
        <v>234775</v>
      </c>
      <c r="E46" s="51">
        <f t="shared" si="9"/>
        <v>162464</v>
      </c>
      <c r="F46" s="51">
        <f t="shared" si="9"/>
        <v>72311</v>
      </c>
      <c r="G46" s="51">
        <f t="shared" si="9"/>
        <v>234775</v>
      </c>
      <c r="H46" s="51">
        <f t="shared" si="9"/>
        <v>214375</v>
      </c>
      <c r="I46" s="51">
        <f t="shared" si="9"/>
        <v>0</v>
      </c>
      <c r="J46" s="51">
        <f t="shared" si="9"/>
        <v>0</v>
      </c>
      <c r="K46" s="51">
        <f t="shared" si="9"/>
        <v>0</v>
      </c>
      <c r="L46" s="51">
        <f t="shared" si="9"/>
        <v>0</v>
      </c>
      <c r="M46" s="51">
        <f t="shared" si="9"/>
        <v>179218</v>
      </c>
      <c r="N46" s="51">
        <f t="shared" si="9"/>
        <v>30705</v>
      </c>
      <c r="O46" s="51">
        <f t="shared" si="9"/>
        <v>98177</v>
      </c>
      <c r="P46" s="51">
        <f t="shared" si="9"/>
        <v>50336</v>
      </c>
      <c r="Q46" s="51">
        <f t="shared" si="9"/>
        <v>10976</v>
      </c>
      <c r="R46" s="51">
        <f t="shared" si="9"/>
        <v>132</v>
      </c>
      <c r="S46" s="51">
        <f t="shared" si="9"/>
        <v>8903</v>
      </c>
      <c r="T46" s="51">
        <f t="shared" si="9"/>
        <v>1941</v>
      </c>
      <c r="U46" s="51">
        <f t="shared" si="9"/>
        <v>20481</v>
      </c>
      <c r="V46" s="51">
        <f t="shared" si="9"/>
        <v>3779</v>
      </c>
      <c r="W46" s="51">
        <f t="shared" si="9"/>
        <v>15027</v>
      </c>
      <c r="X46" s="51">
        <f t="shared" si="9"/>
        <v>1675</v>
      </c>
      <c r="Y46" s="51">
        <f t="shared" si="9"/>
        <v>646</v>
      </c>
      <c r="Z46" s="51">
        <f t="shared" si="9"/>
        <v>102</v>
      </c>
      <c r="AA46" s="51">
        <f t="shared" si="9"/>
        <v>533</v>
      </c>
      <c r="AB46" s="51">
        <f t="shared" si="9"/>
        <v>11</v>
      </c>
      <c r="AC46" s="51">
        <f t="shared" si="9"/>
        <v>3054</v>
      </c>
      <c r="AD46" s="51">
        <f t="shared" si="9"/>
        <v>75</v>
      </c>
      <c r="AE46" s="51">
        <f t="shared" si="9"/>
        <v>2671</v>
      </c>
      <c r="AF46" s="51">
        <f t="shared" si="9"/>
        <v>308</v>
      </c>
      <c r="AG46" s="51">
        <f t="shared" si="9"/>
        <v>20400</v>
      </c>
      <c r="AH46" s="51">
        <f t="shared" si="9"/>
        <v>3063</v>
      </c>
    </row>
  </sheetData>
  <mergeCells count="14">
    <mergeCell ref="A46:C4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108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110</v>
      </c>
      <c r="C2" s="67" t="s">
        <v>113</v>
      </c>
      <c r="D2" s="29" t="s">
        <v>101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102</v>
      </c>
      <c r="V2" s="32"/>
      <c r="W2" s="32"/>
      <c r="X2" s="32"/>
      <c r="Y2" s="32"/>
      <c r="Z2" s="32"/>
      <c r="AA2" s="33"/>
      <c r="AB2" s="29" t="s">
        <v>103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114</v>
      </c>
      <c r="G3" s="83"/>
      <c r="H3" s="83"/>
      <c r="I3" s="83"/>
      <c r="J3" s="83"/>
      <c r="K3" s="84"/>
      <c r="L3" s="67" t="s">
        <v>115</v>
      </c>
      <c r="M3" s="16" t="s">
        <v>175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116</v>
      </c>
      <c r="AD3" s="67" t="s">
        <v>117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111</v>
      </c>
      <c r="P5" s="8" t="s">
        <v>19</v>
      </c>
      <c r="Q5" s="20" t="s">
        <v>118</v>
      </c>
      <c r="R5" s="8" t="s">
        <v>20</v>
      </c>
      <c r="S5" s="20" t="s">
        <v>142</v>
      </c>
      <c r="T5" s="8" t="s">
        <v>112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119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30</v>
      </c>
      <c r="B7" s="49" t="s">
        <v>31</v>
      </c>
      <c r="C7" s="50" t="s">
        <v>32</v>
      </c>
      <c r="D7" s="51">
        <f aca="true" t="shared" si="0" ref="D7:D45">E7+F7+L7+M7</f>
        <v>70257</v>
      </c>
      <c r="E7" s="51">
        <v>62593</v>
      </c>
      <c r="F7" s="51">
        <f>SUM(G7:K7)</f>
        <v>7102</v>
      </c>
      <c r="G7" s="51">
        <v>0</v>
      </c>
      <c r="H7" s="51">
        <v>7102</v>
      </c>
      <c r="I7" s="51">
        <v>0</v>
      </c>
      <c r="J7" s="51">
        <v>0</v>
      </c>
      <c r="K7" s="51">
        <v>0</v>
      </c>
      <c r="L7" s="51">
        <v>519</v>
      </c>
      <c r="M7" s="51">
        <f>SUM(N7:T7)</f>
        <v>43</v>
      </c>
      <c r="N7" s="51">
        <v>0</v>
      </c>
      <c r="O7" s="51">
        <v>0</v>
      </c>
      <c r="P7" s="51">
        <v>0</v>
      </c>
      <c r="Q7" s="51">
        <v>0</v>
      </c>
      <c r="R7" s="51">
        <v>43</v>
      </c>
      <c r="S7" s="51">
        <v>0</v>
      </c>
      <c r="T7" s="51">
        <v>0</v>
      </c>
      <c r="U7" s="51">
        <f>SUM(V7:AA7)</f>
        <v>62593</v>
      </c>
      <c r="V7" s="51">
        <v>62593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f>SUM(AC7:AE7)</f>
        <v>11128</v>
      </c>
      <c r="AC7" s="51">
        <v>519</v>
      </c>
      <c r="AD7" s="51">
        <v>6200</v>
      </c>
      <c r="AE7" s="51">
        <f>SUM(AF7:AJ7)</f>
        <v>4409</v>
      </c>
      <c r="AF7" s="51">
        <v>0</v>
      </c>
      <c r="AG7" s="51">
        <v>4409</v>
      </c>
      <c r="AH7" s="51">
        <v>0</v>
      </c>
      <c r="AI7" s="51">
        <v>0</v>
      </c>
      <c r="AJ7" s="51">
        <v>0</v>
      </c>
    </row>
    <row r="8" spans="1:36" ht="13.5">
      <c r="A8" s="26" t="s">
        <v>30</v>
      </c>
      <c r="B8" s="49" t="s">
        <v>33</v>
      </c>
      <c r="C8" s="50" t="s">
        <v>34</v>
      </c>
      <c r="D8" s="51">
        <f t="shared" si="0"/>
        <v>67286</v>
      </c>
      <c r="E8" s="51">
        <v>53904</v>
      </c>
      <c r="F8" s="51">
        <f>SUM(G8:K8)</f>
        <v>13374</v>
      </c>
      <c r="G8" s="51">
        <v>0</v>
      </c>
      <c r="H8" s="51">
        <v>13374</v>
      </c>
      <c r="I8" s="51">
        <v>0</v>
      </c>
      <c r="J8" s="51">
        <v>0</v>
      </c>
      <c r="K8" s="51">
        <v>0</v>
      </c>
      <c r="L8" s="51">
        <v>8</v>
      </c>
      <c r="M8" s="51">
        <f>SUM(N8:T8)</f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>SUM(V8:AA8)</f>
        <v>54149</v>
      </c>
      <c r="V8" s="51">
        <v>53904</v>
      </c>
      <c r="W8" s="51">
        <v>0</v>
      </c>
      <c r="X8" s="51">
        <v>245</v>
      </c>
      <c r="Y8" s="51">
        <v>0</v>
      </c>
      <c r="Z8" s="51">
        <v>0</v>
      </c>
      <c r="AA8" s="51">
        <v>0</v>
      </c>
      <c r="AB8" s="51">
        <f>SUM(AC8:AE8)</f>
        <v>10268</v>
      </c>
      <c r="AC8" s="51">
        <v>8</v>
      </c>
      <c r="AD8" s="51">
        <v>6499</v>
      </c>
      <c r="AE8" s="51">
        <f>SUM(AF8:AJ8)</f>
        <v>3761</v>
      </c>
      <c r="AF8" s="51">
        <v>0</v>
      </c>
      <c r="AG8" s="51">
        <v>3761</v>
      </c>
      <c r="AH8" s="51">
        <v>0</v>
      </c>
      <c r="AI8" s="51">
        <v>0</v>
      </c>
      <c r="AJ8" s="51">
        <v>0</v>
      </c>
    </row>
    <row r="9" spans="1:36" ht="13.5">
      <c r="A9" s="26" t="s">
        <v>30</v>
      </c>
      <c r="B9" s="49" t="s">
        <v>35</v>
      </c>
      <c r="C9" s="50" t="s">
        <v>36</v>
      </c>
      <c r="D9" s="51">
        <f t="shared" si="0"/>
        <v>20501</v>
      </c>
      <c r="E9" s="51">
        <v>16991</v>
      </c>
      <c r="F9" s="51">
        <f>SUM(G9:K9)</f>
        <v>3510</v>
      </c>
      <c r="G9" s="51">
        <v>1301</v>
      </c>
      <c r="H9" s="51">
        <v>2209</v>
      </c>
      <c r="I9" s="51">
        <v>0</v>
      </c>
      <c r="J9" s="51">
        <v>0</v>
      </c>
      <c r="K9" s="51">
        <v>0</v>
      </c>
      <c r="L9" s="51">
        <v>0</v>
      </c>
      <c r="M9" s="51">
        <f>SUM(N9:T9)</f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>SUM(V9:AA9)</f>
        <v>17361</v>
      </c>
      <c r="V9" s="51">
        <v>16991</v>
      </c>
      <c r="W9" s="51">
        <v>370</v>
      </c>
      <c r="X9" s="51">
        <v>0</v>
      </c>
      <c r="Y9" s="51">
        <v>0</v>
      </c>
      <c r="Z9" s="51">
        <v>0</v>
      </c>
      <c r="AA9" s="51">
        <v>0</v>
      </c>
      <c r="AB9" s="51">
        <f>SUM(AC9:AE9)</f>
        <v>3154</v>
      </c>
      <c r="AC9" s="51">
        <v>0</v>
      </c>
      <c r="AD9" s="51">
        <v>2276</v>
      </c>
      <c r="AE9" s="51">
        <f>SUM(AF9:AJ9)</f>
        <v>878</v>
      </c>
      <c r="AF9" s="51">
        <v>496</v>
      </c>
      <c r="AG9" s="51">
        <v>382</v>
      </c>
      <c r="AH9" s="51">
        <v>0</v>
      </c>
      <c r="AI9" s="51">
        <v>0</v>
      </c>
      <c r="AJ9" s="51">
        <v>0</v>
      </c>
    </row>
    <row r="10" spans="1:36" ht="13.5">
      <c r="A10" s="26" t="s">
        <v>30</v>
      </c>
      <c r="B10" s="49" t="s">
        <v>37</v>
      </c>
      <c r="C10" s="50" t="s">
        <v>38</v>
      </c>
      <c r="D10" s="51">
        <f t="shared" si="0"/>
        <v>17164</v>
      </c>
      <c r="E10" s="51">
        <v>13805</v>
      </c>
      <c r="F10" s="51">
        <f>SUM(G10:K10)</f>
        <v>1796</v>
      </c>
      <c r="G10" s="51">
        <v>0</v>
      </c>
      <c r="H10" s="51">
        <v>1796</v>
      </c>
      <c r="I10" s="51">
        <v>0</v>
      </c>
      <c r="J10" s="51">
        <v>0</v>
      </c>
      <c r="K10" s="51">
        <v>0</v>
      </c>
      <c r="L10" s="51">
        <v>24</v>
      </c>
      <c r="M10" s="51">
        <f>SUM(N10:T10)</f>
        <v>1539</v>
      </c>
      <c r="N10" s="51">
        <v>1522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17</v>
      </c>
      <c r="U10" s="51">
        <f>SUM(V10:AA10)</f>
        <v>14000</v>
      </c>
      <c r="V10" s="51">
        <v>13805</v>
      </c>
      <c r="W10" s="51">
        <v>0</v>
      </c>
      <c r="X10" s="51">
        <v>195</v>
      </c>
      <c r="Y10" s="51">
        <v>0</v>
      </c>
      <c r="Z10" s="51">
        <v>0</v>
      </c>
      <c r="AA10" s="51">
        <v>0</v>
      </c>
      <c r="AB10" s="51">
        <f>SUM(AC10:AE10)</f>
        <v>1848</v>
      </c>
      <c r="AC10" s="51">
        <v>24</v>
      </c>
      <c r="AD10" s="51">
        <v>1286</v>
      </c>
      <c r="AE10" s="51">
        <f>SUM(AF10:AJ10)</f>
        <v>538</v>
      </c>
      <c r="AF10" s="51">
        <v>0</v>
      </c>
      <c r="AG10" s="51">
        <v>538</v>
      </c>
      <c r="AH10" s="51">
        <v>0</v>
      </c>
      <c r="AI10" s="51">
        <v>0</v>
      </c>
      <c r="AJ10" s="51">
        <v>0</v>
      </c>
    </row>
    <row r="11" spans="1:36" ht="13.5">
      <c r="A11" s="26" t="s">
        <v>30</v>
      </c>
      <c r="B11" s="49" t="s">
        <v>39</v>
      </c>
      <c r="C11" s="50" t="s">
        <v>143</v>
      </c>
      <c r="D11" s="51">
        <f t="shared" si="0"/>
        <v>2733</v>
      </c>
      <c r="E11" s="51">
        <v>2393</v>
      </c>
      <c r="F11" s="51">
        <f aca="true" t="shared" si="1" ref="F11:F45">SUM(G11:K11)</f>
        <v>326</v>
      </c>
      <c r="G11" s="51">
        <v>0</v>
      </c>
      <c r="H11" s="51">
        <v>326</v>
      </c>
      <c r="I11" s="51">
        <v>0</v>
      </c>
      <c r="J11" s="51">
        <v>0</v>
      </c>
      <c r="K11" s="51">
        <v>0</v>
      </c>
      <c r="L11" s="51">
        <v>14</v>
      </c>
      <c r="M11" s="51">
        <f aca="true" t="shared" si="2" ref="M11:M45">SUM(N11:T11)</f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aca="true" t="shared" si="3" ref="U11:U45">SUM(V11:AA11)</f>
        <v>2393</v>
      </c>
      <c r="V11" s="51">
        <v>2393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aca="true" t="shared" si="4" ref="AB11:AB45">SUM(AC11:AE11)</f>
        <v>523</v>
      </c>
      <c r="AC11" s="51">
        <v>14</v>
      </c>
      <c r="AD11" s="51">
        <v>306</v>
      </c>
      <c r="AE11" s="51">
        <f aca="true" t="shared" si="5" ref="AE11:AE45">SUM(AF11:AJ11)</f>
        <v>203</v>
      </c>
      <c r="AF11" s="51">
        <v>0</v>
      </c>
      <c r="AG11" s="51">
        <v>203</v>
      </c>
      <c r="AH11" s="51">
        <v>0</v>
      </c>
      <c r="AI11" s="51">
        <v>0</v>
      </c>
      <c r="AJ11" s="51">
        <v>0</v>
      </c>
    </row>
    <row r="12" spans="1:36" ht="13.5">
      <c r="A12" s="26" t="s">
        <v>30</v>
      </c>
      <c r="B12" s="49" t="s">
        <v>40</v>
      </c>
      <c r="C12" s="50" t="s">
        <v>41</v>
      </c>
      <c r="D12" s="51">
        <f t="shared" si="0"/>
        <v>3192</v>
      </c>
      <c r="E12" s="51">
        <v>2505</v>
      </c>
      <c r="F12" s="51">
        <f t="shared" si="1"/>
        <v>687</v>
      </c>
      <c r="G12" s="51">
        <v>0</v>
      </c>
      <c r="H12" s="51">
        <v>687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2505</v>
      </c>
      <c r="V12" s="51">
        <v>2505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703</v>
      </c>
      <c r="AC12" s="51">
        <v>0</v>
      </c>
      <c r="AD12" s="51">
        <v>277</v>
      </c>
      <c r="AE12" s="51">
        <f t="shared" si="5"/>
        <v>426</v>
      </c>
      <c r="AF12" s="51">
        <v>0</v>
      </c>
      <c r="AG12" s="51">
        <v>426</v>
      </c>
      <c r="AH12" s="51">
        <v>0</v>
      </c>
      <c r="AI12" s="51">
        <v>0</v>
      </c>
      <c r="AJ12" s="51">
        <v>0</v>
      </c>
    </row>
    <row r="13" spans="1:36" ht="13.5">
      <c r="A13" s="26" t="s">
        <v>30</v>
      </c>
      <c r="B13" s="49" t="s">
        <v>42</v>
      </c>
      <c r="C13" s="50" t="s">
        <v>43</v>
      </c>
      <c r="D13" s="51">
        <f t="shared" si="0"/>
        <v>1183</v>
      </c>
      <c r="E13" s="51">
        <v>1007</v>
      </c>
      <c r="F13" s="51">
        <f t="shared" si="1"/>
        <v>176</v>
      </c>
      <c r="G13" s="51">
        <v>0</v>
      </c>
      <c r="H13" s="51">
        <v>176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1007</v>
      </c>
      <c r="V13" s="51">
        <v>1007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233</v>
      </c>
      <c r="AC13" s="51">
        <v>0</v>
      </c>
      <c r="AD13" s="51">
        <v>124</v>
      </c>
      <c r="AE13" s="51">
        <f t="shared" si="5"/>
        <v>109</v>
      </c>
      <c r="AF13" s="51">
        <v>0</v>
      </c>
      <c r="AG13" s="51">
        <v>109</v>
      </c>
      <c r="AH13" s="51">
        <v>0</v>
      </c>
      <c r="AI13" s="51">
        <v>0</v>
      </c>
      <c r="AJ13" s="51">
        <v>0</v>
      </c>
    </row>
    <row r="14" spans="1:36" ht="13.5">
      <c r="A14" s="26" t="s">
        <v>30</v>
      </c>
      <c r="B14" s="49" t="s">
        <v>44</v>
      </c>
      <c r="C14" s="50" t="s">
        <v>45</v>
      </c>
      <c r="D14" s="51">
        <f t="shared" si="0"/>
        <v>2647</v>
      </c>
      <c r="E14" s="51">
        <v>2176</v>
      </c>
      <c r="F14" s="51">
        <f t="shared" si="1"/>
        <v>471</v>
      </c>
      <c r="G14" s="51">
        <v>0</v>
      </c>
      <c r="H14" s="51">
        <v>471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2176</v>
      </c>
      <c r="V14" s="51">
        <v>2176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530</v>
      </c>
      <c r="AC14" s="51">
        <v>0</v>
      </c>
      <c r="AD14" s="51">
        <v>238</v>
      </c>
      <c r="AE14" s="51">
        <f t="shared" si="5"/>
        <v>292</v>
      </c>
      <c r="AF14" s="51">
        <v>0</v>
      </c>
      <c r="AG14" s="51">
        <v>292</v>
      </c>
      <c r="AH14" s="51">
        <v>0</v>
      </c>
      <c r="AI14" s="51">
        <v>0</v>
      </c>
      <c r="AJ14" s="51">
        <v>0</v>
      </c>
    </row>
    <row r="15" spans="1:36" ht="13.5">
      <c r="A15" s="26" t="s">
        <v>30</v>
      </c>
      <c r="B15" s="49" t="s">
        <v>46</v>
      </c>
      <c r="C15" s="50" t="s">
        <v>47</v>
      </c>
      <c r="D15" s="51">
        <f t="shared" si="0"/>
        <v>999</v>
      </c>
      <c r="E15" s="51">
        <v>809</v>
      </c>
      <c r="F15" s="51">
        <f t="shared" si="1"/>
        <v>190</v>
      </c>
      <c r="G15" s="51">
        <v>0</v>
      </c>
      <c r="H15" s="51">
        <v>190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809</v>
      </c>
      <c r="V15" s="51">
        <v>809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206</v>
      </c>
      <c r="AC15" s="51">
        <v>0</v>
      </c>
      <c r="AD15" s="51">
        <v>88</v>
      </c>
      <c r="AE15" s="51">
        <f t="shared" si="5"/>
        <v>118</v>
      </c>
      <c r="AF15" s="51">
        <v>0</v>
      </c>
      <c r="AG15" s="51">
        <v>118</v>
      </c>
      <c r="AH15" s="51">
        <v>0</v>
      </c>
      <c r="AI15" s="51">
        <v>0</v>
      </c>
      <c r="AJ15" s="51">
        <v>0</v>
      </c>
    </row>
    <row r="16" spans="1:36" ht="13.5">
      <c r="A16" s="26" t="s">
        <v>30</v>
      </c>
      <c r="B16" s="49" t="s">
        <v>48</v>
      </c>
      <c r="C16" s="50" t="s">
        <v>49</v>
      </c>
      <c r="D16" s="51">
        <f t="shared" si="0"/>
        <v>1809</v>
      </c>
      <c r="E16" s="51">
        <v>1440</v>
      </c>
      <c r="F16" s="51">
        <f t="shared" si="1"/>
        <v>369</v>
      </c>
      <c r="G16" s="51">
        <v>0</v>
      </c>
      <c r="H16" s="51">
        <v>369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1440</v>
      </c>
      <c r="V16" s="51">
        <v>1440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384</v>
      </c>
      <c r="AC16" s="51">
        <v>0</v>
      </c>
      <c r="AD16" s="51">
        <v>156</v>
      </c>
      <c r="AE16" s="51">
        <f t="shared" si="5"/>
        <v>228</v>
      </c>
      <c r="AF16" s="51">
        <v>0</v>
      </c>
      <c r="AG16" s="51">
        <v>228</v>
      </c>
      <c r="AH16" s="51">
        <v>0</v>
      </c>
      <c r="AI16" s="51">
        <v>0</v>
      </c>
      <c r="AJ16" s="51">
        <v>0</v>
      </c>
    </row>
    <row r="17" spans="1:36" ht="13.5">
      <c r="A17" s="26" t="s">
        <v>30</v>
      </c>
      <c r="B17" s="49" t="s">
        <v>50</v>
      </c>
      <c r="C17" s="50" t="s">
        <v>51</v>
      </c>
      <c r="D17" s="51">
        <f t="shared" si="0"/>
        <v>1023</v>
      </c>
      <c r="E17" s="51">
        <v>798</v>
      </c>
      <c r="F17" s="51">
        <f t="shared" si="1"/>
        <v>225</v>
      </c>
      <c r="G17" s="51">
        <v>0</v>
      </c>
      <c r="H17" s="51">
        <v>225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798</v>
      </c>
      <c r="V17" s="51">
        <v>798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226</v>
      </c>
      <c r="AC17" s="51">
        <v>0</v>
      </c>
      <c r="AD17" s="51">
        <v>86</v>
      </c>
      <c r="AE17" s="51">
        <f t="shared" si="5"/>
        <v>140</v>
      </c>
      <c r="AF17" s="51">
        <v>0</v>
      </c>
      <c r="AG17" s="51">
        <v>140</v>
      </c>
      <c r="AH17" s="51">
        <v>0</v>
      </c>
      <c r="AI17" s="51">
        <v>0</v>
      </c>
      <c r="AJ17" s="51">
        <v>0</v>
      </c>
    </row>
    <row r="18" spans="1:36" ht="13.5">
      <c r="A18" s="26" t="s">
        <v>30</v>
      </c>
      <c r="B18" s="49" t="s">
        <v>52</v>
      </c>
      <c r="C18" s="50" t="s">
        <v>53</v>
      </c>
      <c r="D18" s="51">
        <f t="shared" si="0"/>
        <v>1197</v>
      </c>
      <c r="E18" s="51">
        <v>1005</v>
      </c>
      <c r="F18" s="51">
        <f t="shared" si="1"/>
        <v>192</v>
      </c>
      <c r="G18" s="51">
        <v>0</v>
      </c>
      <c r="H18" s="51">
        <v>192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1005</v>
      </c>
      <c r="V18" s="51">
        <v>1005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228</v>
      </c>
      <c r="AC18" s="51">
        <v>0</v>
      </c>
      <c r="AD18" s="51">
        <v>109</v>
      </c>
      <c r="AE18" s="51">
        <f t="shared" si="5"/>
        <v>119</v>
      </c>
      <c r="AF18" s="51">
        <v>0</v>
      </c>
      <c r="AG18" s="51">
        <v>119</v>
      </c>
      <c r="AH18" s="51">
        <v>0</v>
      </c>
      <c r="AI18" s="51">
        <v>0</v>
      </c>
      <c r="AJ18" s="51">
        <v>0</v>
      </c>
    </row>
    <row r="19" spans="1:36" ht="13.5">
      <c r="A19" s="26" t="s">
        <v>30</v>
      </c>
      <c r="B19" s="49" t="s">
        <v>54</v>
      </c>
      <c r="C19" s="50" t="s">
        <v>55</v>
      </c>
      <c r="D19" s="51">
        <f t="shared" si="0"/>
        <v>840</v>
      </c>
      <c r="E19" s="51">
        <v>637</v>
      </c>
      <c r="F19" s="51">
        <f t="shared" si="1"/>
        <v>203</v>
      </c>
      <c r="G19" s="51">
        <v>0</v>
      </c>
      <c r="H19" s="51">
        <v>203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637</v>
      </c>
      <c r="V19" s="51">
        <v>637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198</v>
      </c>
      <c r="AC19" s="51">
        <v>0</v>
      </c>
      <c r="AD19" s="51">
        <v>72</v>
      </c>
      <c r="AE19" s="51">
        <f t="shared" si="5"/>
        <v>126</v>
      </c>
      <c r="AF19" s="51">
        <v>0</v>
      </c>
      <c r="AG19" s="51">
        <v>126</v>
      </c>
      <c r="AH19" s="51">
        <v>0</v>
      </c>
      <c r="AI19" s="51">
        <v>0</v>
      </c>
      <c r="AJ19" s="51">
        <v>0</v>
      </c>
    </row>
    <row r="20" spans="1:36" ht="13.5">
      <c r="A20" s="26" t="s">
        <v>30</v>
      </c>
      <c r="B20" s="49" t="s">
        <v>56</v>
      </c>
      <c r="C20" s="50" t="s">
        <v>57</v>
      </c>
      <c r="D20" s="51">
        <f t="shared" si="0"/>
        <v>467</v>
      </c>
      <c r="E20" s="51">
        <v>328</v>
      </c>
      <c r="F20" s="51">
        <f t="shared" si="1"/>
        <v>139</v>
      </c>
      <c r="G20" s="51">
        <v>0</v>
      </c>
      <c r="H20" s="51">
        <v>139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328</v>
      </c>
      <c r="V20" s="51">
        <v>328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125</v>
      </c>
      <c r="AC20" s="51">
        <v>0</v>
      </c>
      <c r="AD20" s="51">
        <v>39</v>
      </c>
      <c r="AE20" s="51">
        <f t="shared" si="5"/>
        <v>86</v>
      </c>
      <c r="AF20" s="51">
        <v>0</v>
      </c>
      <c r="AG20" s="51">
        <v>86</v>
      </c>
      <c r="AH20" s="51">
        <v>0</v>
      </c>
      <c r="AI20" s="51">
        <v>0</v>
      </c>
      <c r="AJ20" s="51">
        <v>0</v>
      </c>
    </row>
    <row r="21" spans="1:36" ht="13.5">
      <c r="A21" s="26" t="s">
        <v>30</v>
      </c>
      <c r="B21" s="49" t="s">
        <v>58</v>
      </c>
      <c r="C21" s="50" t="s">
        <v>59</v>
      </c>
      <c r="D21" s="51">
        <f t="shared" si="0"/>
        <v>2222</v>
      </c>
      <c r="E21" s="51">
        <v>1778</v>
      </c>
      <c r="F21" s="51">
        <f t="shared" si="1"/>
        <v>444</v>
      </c>
      <c r="G21" s="51">
        <v>0</v>
      </c>
      <c r="H21" s="51">
        <v>444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1778</v>
      </c>
      <c r="V21" s="51">
        <v>1778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469</v>
      </c>
      <c r="AC21" s="51">
        <v>0</v>
      </c>
      <c r="AD21" s="51">
        <v>194</v>
      </c>
      <c r="AE21" s="51">
        <f t="shared" si="5"/>
        <v>275</v>
      </c>
      <c r="AF21" s="51">
        <v>0</v>
      </c>
      <c r="AG21" s="51">
        <v>275</v>
      </c>
      <c r="AH21" s="51">
        <v>0</v>
      </c>
      <c r="AI21" s="51">
        <v>0</v>
      </c>
      <c r="AJ21" s="51">
        <v>0</v>
      </c>
    </row>
    <row r="22" spans="1:36" ht="13.5">
      <c r="A22" s="26" t="s">
        <v>30</v>
      </c>
      <c r="B22" s="49" t="s">
        <v>60</v>
      </c>
      <c r="C22" s="50" t="s">
        <v>61</v>
      </c>
      <c r="D22" s="51">
        <f t="shared" si="0"/>
        <v>2744</v>
      </c>
      <c r="E22" s="51">
        <v>2341</v>
      </c>
      <c r="F22" s="51">
        <f t="shared" si="1"/>
        <v>403</v>
      </c>
      <c r="G22" s="51">
        <v>0</v>
      </c>
      <c r="H22" s="51">
        <v>403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2341</v>
      </c>
      <c r="V22" s="51">
        <v>2341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533</v>
      </c>
      <c r="AC22" s="51">
        <v>0</v>
      </c>
      <c r="AD22" s="51">
        <v>284</v>
      </c>
      <c r="AE22" s="51">
        <f t="shared" si="5"/>
        <v>249</v>
      </c>
      <c r="AF22" s="51">
        <v>0</v>
      </c>
      <c r="AG22" s="51">
        <v>249</v>
      </c>
      <c r="AH22" s="51">
        <v>0</v>
      </c>
      <c r="AI22" s="51">
        <v>0</v>
      </c>
      <c r="AJ22" s="51">
        <v>0</v>
      </c>
    </row>
    <row r="23" spans="1:36" ht="13.5">
      <c r="A23" s="26" t="s">
        <v>30</v>
      </c>
      <c r="B23" s="49" t="s">
        <v>62</v>
      </c>
      <c r="C23" s="50" t="s">
        <v>63</v>
      </c>
      <c r="D23" s="51">
        <f t="shared" si="0"/>
        <v>1096</v>
      </c>
      <c r="E23" s="51">
        <v>914</v>
      </c>
      <c r="F23" s="51">
        <f t="shared" si="1"/>
        <v>182</v>
      </c>
      <c r="G23" s="51">
        <v>0</v>
      </c>
      <c r="H23" s="51">
        <v>182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914</v>
      </c>
      <c r="V23" s="51">
        <v>914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224</v>
      </c>
      <c r="AC23" s="51">
        <v>0</v>
      </c>
      <c r="AD23" s="51">
        <v>111</v>
      </c>
      <c r="AE23" s="51">
        <f t="shared" si="5"/>
        <v>113</v>
      </c>
      <c r="AF23" s="51">
        <v>0</v>
      </c>
      <c r="AG23" s="51">
        <v>113</v>
      </c>
      <c r="AH23" s="51">
        <v>0</v>
      </c>
      <c r="AI23" s="51">
        <v>0</v>
      </c>
      <c r="AJ23" s="51">
        <v>0</v>
      </c>
    </row>
    <row r="24" spans="1:36" ht="13.5">
      <c r="A24" s="26" t="s">
        <v>30</v>
      </c>
      <c r="B24" s="49" t="s">
        <v>64</v>
      </c>
      <c r="C24" s="50" t="s">
        <v>65</v>
      </c>
      <c r="D24" s="51">
        <f t="shared" si="0"/>
        <v>2114</v>
      </c>
      <c r="E24" s="51">
        <v>1795</v>
      </c>
      <c r="F24" s="51">
        <f t="shared" si="1"/>
        <v>319</v>
      </c>
      <c r="G24" s="51">
        <v>0</v>
      </c>
      <c r="H24" s="51">
        <v>319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1795</v>
      </c>
      <c r="V24" s="51">
        <v>1795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417</v>
      </c>
      <c r="AC24" s="51">
        <v>0</v>
      </c>
      <c r="AD24" s="51">
        <v>219</v>
      </c>
      <c r="AE24" s="51">
        <f t="shared" si="5"/>
        <v>198</v>
      </c>
      <c r="AF24" s="51">
        <v>0</v>
      </c>
      <c r="AG24" s="51">
        <v>198</v>
      </c>
      <c r="AH24" s="51">
        <v>0</v>
      </c>
      <c r="AI24" s="51">
        <v>0</v>
      </c>
      <c r="AJ24" s="51">
        <v>0</v>
      </c>
    </row>
    <row r="25" spans="1:36" ht="13.5">
      <c r="A25" s="26" t="s">
        <v>30</v>
      </c>
      <c r="B25" s="49" t="s">
        <v>66</v>
      </c>
      <c r="C25" s="50" t="s">
        <v>67</v>
      </c>
      <c r="D25" s="51">
        <f t="shared" si="0"/>
        <v>2583</v>
      </c>
      <c r="E25" s="51">
        <v>2220</v>
      </c>
      <c r="F25" s="51">
        <f t="shared" si="1"/>
        <v>316</v>
      </c>
      <c r="G25" s="51">
        <v>168</v>
      </c>
      <c r="H25" s="51">
        <v>148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47</v>
      </c>
      <c r="N25" s="51">
        <v>41</v>
      </c>
      <c r="O25" s="51">
        <v>0</v>
      </c>
      <c r="P25" s="51">
        <v>0</v>
      </c>
      <c r="Q25" s="51">
        <v>2</v>
      </c>
      <c r="R25" s="51">
        <v>0</v>
      </c>
      <c r="S25" s="51">
        <v>4</v>
      </c>
      <c r="T25" s="51">
        <v>0</v>
      </c>
      <c r="U25" s="51">
        <f t="shared" si="3"/>
        <v>2273</v>
      </c>
      <c r="V25" s="51">
        <v>2220</v>
      </c>
      <c r="W25" s="51">
        <v>53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416</v>
      </c>
      <c r="AC25" s="51">
        <v>0</v>
      </c>
      <c r="AD25" s="51">
        <v>298</v>
      </c>
      <c r="AE25" s="51">
        <f t="shared" si="5"/>
        <v>118</v>
      </c>
      <c r="AF25" s="51">
        <v>51</v>
      </c>
      <c r="AG25" s="51">
        <v>67</v>
      </c>
      <c r="AH25" s="51">
        <v>0</v>
      </c>
      <c r="AI25" s="51">
        <v>0</v>
      </c>
      <c r="AJ25" s="51">
        <v>0</v>
      </c>
    </row>
    <row r="26" spans="1:36" ht="13.5">
      <c r="A26" s="26" t="s">
        <v>30</v>
      </c>
      <c r="B26" s="49" t="s">
        <v>68</v>
      </c>
      <c r="C26" s="50" t="s">
        <v>146</v>
      </c>
      <c r="D26" s="51">
        <f t="shared" si="0"/>
        <v>805</v>
      </c>
      <c r="E26" s="51">
        <v>624</v>
      </c>
      <c r="F26" s="51">
        <f t="shared" si="1"/>
        <v>101</v>
      </c>
      <c r="G26" s="51">
        <v>51</v>
      </c>
      <c r="H26" s="51">
        <v>50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80</v>
      </c>
      <c r="N26" s="51">
        <v>75</v>
      </c>
      <c r="O26" s="51">
        <v>0</v>
      </c>
      <c r="P26" s="51">
        <v>0</v>
      </c>
      <c r="Q26" s="51">
        <v>0</v>
      </c>
      <c r="R26" s="51">
        <v>0</v>
      </c>
      <c r="S26" s="51">
        <v>4</v>
      </c>
      <c r="T26" s="51">
        <v>1</v>
      </c>
      <c r="U26" s="51">
        <f t="shared" si="3"/>
        <v>635</v>
      </c>
      <c r="V26" s="51">
        <v>624</v>
      </c>
      <c r="W26" s="51">
        <v>11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124</v>
      </c>
      <c r="AC26" s="51">
        <v>0</v>
      </c>
      <c r="AD26" s="51">
        <v>83</v>
      </c>
      <c r="AE26" s="51">
        <f t="shared" si="5"/>
        <v>41</v>
      </c>
      <c r="AF26" s="51">
        <v>18</v>
      </c>
      <c r="AG26" s="51">
        <v>23</v>
      </c>
      <c r="AH26" s="51">
        <v>0</v>
      </c>
      <c r="AI26" s="51">
        <v>0</v>
      </c>
      <c r="AJ26" s="51">
        <v>0</v>
      </c>
    </row>
    <row r="27" spans="1:36" ht="13.5">
      <c r="A27" s="26" t="s">
        <v>30</v>
      </c>
      <c r="B27" s="49" t="s">
        <v>69</v>
      </c>
      <c r="C27" s="50" t="s">
        <v>29</v>
      </c>
      <c r="D27" s="51">
        <f t="shared" si="0"/>
        <v>1430</v>
      </c>
      <c r="E27" s="51">
        <v>1250</v>
      </c>
      <c r="F27" s="51">
        <f t="shared" si="1"/>
        <v>180</v>
      </c>
      <c r="G27" s="51">
        <v>97</v>
      </c>
      <c r="H27" s="51">
        <v>83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1270</v>
      </c>
      <c r="V27" s="51">
        <v>1250</v>
      </c>
      <c r="W27" s="51">
        <v>20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242</v>
      </c>
      <c r="AC27" s="51">
        <v>0</v>
      </c>
      <c r="AD27" s="51">
        <v>166</v>
      </c>
      <c r="AE27" s="51">
        <f t="shared" si="5"/>
        <v>76</v>
      </c>
      <c r="AF27" s="51">
        <v>38</v>
      </c>
      <c r="AG27" s="51">
        <v>38</v>
      </c>
      <c r="AH27" s="51">
        <v>0</v>
      </c>
      <c r="AI27" s="51">
        <v>0</v>
      </c>
      <c r="AJ27" s="51">
        <v>0</v>
      </c>
    </row>
    <row r="28" spans="1:36" ht="13.5">
      <c r="A28" s="26" t="s">
        <v>30</v>
      </c>
      <c r="B28" s="49" t="s">
        <v>70</v>
      </c>
      <c r="C28" s="50" t="s">
        <v>71</v>
      </c>
      <c r="D28" s="51">
        <f t="shared" si="0"/>
        <v>2466</v>
      </c>
      <c r="E28" s="51">
        <v>2166</v>
      </c>
      <c r="F28" s="51">
        <f t="shared" si="1"/>
        <v>300</v>
      </c>
      <c r="G28" s="51">
        <v>130</v>
      </c>
      <c r="H28" s="51">
        <v>170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2183</v>
      </c>
      <c r="V28" s="51">
        <v>2166</v>
      </c>
      <c r="W28" s="51">
        <v>17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407</v>
      </c>
      <c r="AC28" s="51">
        <v>0</v>
      </c>
      <c r="AD28" s="51">
        <v>286</v>
      </c>
      <c r="AE28" s="51">
        <f t="shared" si="5"/>
        <v>121</v>
      </c>
      <c r="AF28" s="51">
        <v>44</v>
      </c>
      <c r="AG28" s="51">
        <v>77</v>
      </c>
      <c r="AH28" s="51">
        <v>0</v>
      </c>
      <c r="AI28" s="51">
        <v>0</v>
      </c>
      <c r="AJ28" s="51">
        <v>0</v>
      </c>
    </row>
    <row r="29" spans="1:36" ht="13.5">
      <c r="A29" s="26" t="s">
        <v>30</v>
      </c>
      <c r="B29" s="49" t="s">
        <v>72</v>
      </c>
      <c r="C29" s="50" t="s">
        <v>73</v>
      </c>
      <c r="D29" s="51">
        <f t="shared" si="0"/>
        <v>664</v>
      </c>
      <c r="E29" s="51">
        <v>546</v>
      </c>
      <c r="F29" s="51">
        <f t="shared" si="1"/>
        <v>118</v>
      </c>
      <c r="G29" s="51">
        <v>70</v>
      </c>
      <c r="H29" s="51">
        <v>48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552</v>
      </c>
      <c r="V29" s="51">
        <v>546</v>
      </c>
      <c r="W29" s="51">
        <v>6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130</v>
      </c>
      <c r="AC29" s="51">
        <v>0</v>
      </c>
      <c r="AD29" s="51">
        <v>72</v>
      </c>
      <c r="AE29" s="51">
        <f t="shared" si="5"/>
        <v>58</v>
      </c>
      <c r="AF29" s="51">
        <v>37</v>
      </c>
      <c r="AG29" s="51">
        <v>21</v>
      </c>
      <c r="AH29" s="51">
        <v>0</v>
      </c>
      <c r="AI29" s="51">
        <v>0</v>
      </c>
      <c r="AJ29" s="51">
        <v>0</v>
      </c>
    </row>
    <row r="30" spans="1:36" ht="13.5">
      <c r="A30" s="26" t="s">
        <v>30</v>
      </c>
      <c r="B30" s="49" t="s">
        <v>74</v>
      </c>
      <c r="C30" s="50" t="s">
        <v>75</v>
      </c>
      <c r="D30" s="51">
        <f t="shared" si="0"/>
        <v>1557</v>
      </c>
      <c r="E30" s="51">
        <v>1212</v>
      </c>
      <c r="F30" s="51">
        <f t="shared" si="1"/>
        <v>228</v>
      </c>
      <c r="G30" s="51">
        <v>133</v>
      </c>
      <c r="H30" s="51">
        <v>95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117</v>
      </c>
      <c r="N30" s="51">
        <v>107</v>
      </c>
      <c r="O30" s="51">
        <v>0</v>
      </c>
      <c r="P30" s="51">
        <v>0</v>
      </c>
      <c r="Q30" s="51">
        <v>0</v>
      </c>
      <c r="R30" s="51">
        <v>1</v>
      </c>
      <c r="S30" s="51">
        <v>9</v>
      </c>
      <c r="T30" s="51">
        <v>0</v>
      </c>
      <c r="U30" s="51">
        <f t="shared" si="3"/>
        <v>1242</v>
      </c>
      <c r="V30" s="51">
        <v>1212</v>
      </c>
      <c r="W30" s="51">
        <v>30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261</v>
      </c>
      <c r="AC30" s="51">
        <v>0</v>
      </c>
      <c r="AD30" s="51">
        <v>163</v>
      </c>
      <c r="AE30" s="51">
        <f t="shared" si="5"/>
        <v>98</v>
      </c>
      <c r="AF30" s="51">
        <v>55</v>
      </c>
      <c r="AG30" s="51">
        <v>43</v>
      </c>
      <c r="AH30" s="51">
        <v>0</v>
      </c>
      <c r="AI30" s="51">
        <v>0</v>
      </c>
      <c r="AJ30" s="51">
        <v>0</v>
      </c>
    </row>
    <row r="31" spans="1:36" ht="13.5">
      <c r="A31" s="26" t="s">
        <v>30</v>
      </c>
      <c r="B31" s="49" t="s">
        <v>76</v>
      </c>
      <c r="C31" s="50" t="s">
        <v>172</v>
      </c>
      <c r="D31" s="51">
        <f t="shared" si="0"/>
        <v>2154</v>
      </c>
      <c r="E31" s="51">
        <v>1871</v>
      </c>
      <c r="F31" s="51">
        <f t="shared" si="1"/>
        <v>275</v>
      </c>
      <c r="G31" s="51">
        <v>161</v>
      </c>
      <c r="H31" s="51">
        <v>114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8</v>
      </c>
      <c r="N31" s="51">
        <v>6</v>
      </c>
      <c r="O31" s="51">
        <v>0</v>
      </c>
      <c r="P31" s="51">
        <v>0</v>
      </c>
      <c r="Q31" s="51">
        <v>0</v>
      </c>
      <c r="R31" s="51">
        <v>1</v>
      </c>
      <c r="S31" s="51">
        <v>1</v>
      </c>
      <c r="T31" s="51">
        <v>0</v>
      </c>
      <c r="U31" s="51">
        <f t="shared" si="3"/>
        <v>1898</v>
      </c>
      <c r="V31" s="51">
        <v>1871</v>
      </c>
      <c r="W31" s="51">
        <v>27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374</v>
      </c>
      <c r="AC31" s="51">
        <v>0</v>
      </c>
      <c r="AD31" s="51">
        <v>249</v>
      </c>
      <c r="AE31" s="51">
        <f t="shared" si="5"/>
        <v>125</v>
      </c>
      <c r="AF31" s="51">
        <v>73</v>
      </c>
      <c r="AG31" s="51">
        <v>52</v>
      </c>
      <c r="AH31" s="51">
        <v>0</v>
      </c>
      <c r="AI31" s="51">
        <v>0</v>
      </c>
      <c r="AJ31" s="51">
        <v>0</v>
      </c>
    </row>
    <row r="32" spans="1:36" ht="13.5">
      <c r="A32" s="26" t="s">
        <v>30</v>
      </c>
      <c r="B32" s="49" t="s">
        <v>77</v>
      </c>
      <c r="C32" s="50" t="s">
        <v>78</v>
      </c>
      <c r="D32" s="51">
        <f t="shared" si="0"/>
        <v>3713</v>
      </c>
      <c r="E32" s="51">
        <v>3263</v>
      </c>
      <c r="F32" s="51">
        <f t="shared" si="1"/>
        <v>414</v>
      </c>
      <c r="G32" s="51">
        <v>230</v>
      </c>
      <c r="H32" s="51">
        <v>184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36</v>
      </c>
      <c r="N32" s="51">
        <v>32</v>
      </c>
      <c r="O32" s="51">
        <v>0</v>
      </c>
      <c r="P32" s="51">
        <v>0</v>
      </c>
      <c r="Q32" s="51">
        <v>0</v>
      </c>
      <c r="R32" s="51">
        <v>0</v>
      </c>
      <c r="S32" s="51">
        <v>4</v>
      </c>
      <c r="T32" s="51">
        <v>0</v>
      </c>
      <c r="U32" s="51">
        <f t="shared" si="3"/>
        <v>3301</v>
      </c>
      <c r="V32" s="51">
        <v>3263</v>
      </c>
      <c r="W32" s="51">
        <v>38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616</v>
      </c>
      <c r="AC32" s="51">
        <v>0</v>
      </c>
      <c r="AD32" s="51">
        <v>433</v>
      </c>
      <c r="AE32" s="51">
        <f t="shared" si="5"/>
        <v>183</v>
      </c>
      <c r="AF32" s="51">
        <v>100</v>
      </c>
      <c r="AG32" s="51">
        <v>83</v>
      </c>
      <c r="AH32" s="51">
        <v>0</v>
      </c>
      <c r="AI32" s="51">
        <v>0</v>
      </c>
      <c r="AJ32" s="51">
        <v>0</v>
      </c>
    </row>
    <row r="33" spans="1:36" ht="13.5">
      <c r="A33" s="26" t="s">
        <v>30</v>
      </c>
      <c r="B33" s="49" t="s">
        <v>79</v>
      </c>
      <c r="C33" s="50" t="s">
        <v>80</v>
      </c>
      <c r="D33" s="51">
        <f t="shared" si="0"/>
        <v>1957</v>
      </c>
      <c r="E33" s="51">
        <v>1549</v>
      </c>
      <c r="F33" s="51">
        <f t="shared" si="1"/>
        <v>408</v>
      </c>
      <c r="G33" s="51">
        <v>137</v>
      </c>
      <c r="H33" s="51">
        <v>155</v>
      </c>
      <c r="I33" s="51">
        <v>0</v>
      </c>
      <c r="J33" s="51">
        <v>0</v>
      </c>
      <c r="K33" s="51">
        <v>116</v>
      </c>
      <c r="L33" s="51"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1575</v>
      </c>
      <c r="V33" s="51">
        <v>1549</v>
      </c>
      <c r="W33" s="51">
        <v>26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438</v>
      </c>
      <c r="AC33" s="51">
        <v>0</v>
      </c>
      <c r="AD33" s="51">
        <v>206</v>
      </c>
      <c r="AE33" s="51">
        <f t="shared" si="5"/>
        <v>232</v>
      </c>
      <c r="AF33" s="51">
        <v>46</v>
      </c>
      <c r="AG33" s="51">
        <v>70</v>
      </c>
      <c r="AH33" s="51">
        <v>0</v>
      </c>
      <c r="AI33" s="51">
        <v>0</v>
      </c>
      <c r="AJ33" s="51">
        <v>116</v>
      </c>
    </row>
    <row r="34" spans="1:36" ht="13.5">
      <c r="A34" s="26" t="s">
        <v>30</v>
      </c>
      <c r="B34" s="49" t="s">
        <v>81</v>
      </c>
      <c r="C34" s="50" t="s">
        <v>82</v>
      </c>
      <c r="D34" s="51">
        <f t="shared" si="0"/>
        <v>2441</v>
      </c>
      <c r="E34" s="51">
        <v>1754</v>
      </c>
      <c r="F34" s="51">
        <f t="shared" si="1"/>
        <v>529</v>
      </c>
      <c r="G34" s="51">
        <v>0</v>
      </c>
      <c r="H34" s="51">
        <v>529</v>
      </c>
      <c r="I34" s="51">
        <v>0</v>
      </c>
      <c r="J34" s="51">
        <v>0</v>
      </c>
      <c r="K34" s="51">
        <v>0</v>
      </c>
      <c r="L34" s="51">
        <v>158</v>
      </c>
      <c r="M34" s="51">
        <f t="shared" si="2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3"/>
        <v>1754</v>
      </c>
      <c r="V34" s="51">
        <v>1754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388</v>
      </c>
      <c r="AC34" s="51">
        <v>158</v>
      </c>
      <c r="AD34" s="51">
        <v>230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30</v>
      </c>
      <c r="B35" s="49" t="s">
        <v>83</v>
      </c>
      <c r="C35" s="50" t="s">
        <v>84</v>
      </c>
      <c r="D35" s="51">
        <f t="shared" si="0"/>
        <v>796</v>
      </c>
      <c r="E35" s="51">
        <v>558</v>
      </c>
      <c r="F35" s="51">
        <f t="shared" si="1"/>
        <v>238</v>
      </c>
      <c r="G35" s="51">
        <v>0</v>
      </c>
      <c r="H35" s="51">
        <v>238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558</v>
      </c>
      <c r="V35" s="51">
        <v>558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152</v>
      </c>
      <c r="AC35" s="51">
        <v>0</v>
      </c>
      <c r="AD35" s="51">
        <v>73</v>
      </c>
      <c r="AE35" s="51">
        <f t="shared" si="5"/>
        <v>79</v>
      </c>
      <c r="AF35" s="51">
        <v>0</v>
      </c>
      <c r="AG35" s="51">
        <v>79</v>
      </c>
      <c r="AH35" s="51">
        <v>0</v>
      </c>
      <c r="AI35" s="51">
        <v>0</v>
      </c>
      <c r="AJ35" s="51">
        <v>0</v>
      </c>
    </row>
    <row r="36" spans="1:36" ht="13.5">
      <c r="A36" s="26" t="s">
        <v>30</v>
      </c>
      <c r="B36" s="49" t="s">
        <v>85</v>
      </c>
      <c r="C36" s="50" t="s">
        <v>86</v>
      </c>
      <c r="D36" s="51">
        <f t="shared" si="0"/>
        <v>1661</v>
      </c>
      <c r="E36" s="51">
        <v>1210</v>
      </c>
      <c r="F36" s="51">
        <f t="shared" si="1"/>
        <v>451</v>
      </c>
      <c r="G36" s="51">
        <v>0</v>
      </c>
      <c r="H36" s="51">
        <v>451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1210</v>
      </c>
      <c r="V36" s="51">
        <v>1210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282</v>
      </c>
      <c r="AC36" s="51">
        <v>0</v>
      </c>
      <c r="AD36" s="51">
        <v>159</v>
      </c>
      <c r="AE36" s="51">
        <f t="shared" si="5"/>
        <v>123</v>
      </c>
      <c r="AF36" s="51">
        <v>0</v>
      </c>
      <c r="AG36" s="51">
        <v>123</v>
      </c>
      <c r="AH36" s="51">
        <v>0</v>
      </c>
      <c r="AI36" s="51">
        <v>0</v>
      </c>
      <c r="AJ36" s="51">
        <v>0</v>
      </c>
    </row>
    <row r="37" spans="1:36" ht="13.5">
      <c r="A37" s="26" t="s">
        <v>30</v>
      </c>
      <c r="B37" s="49" t="s">
        <v>87</v>
      </c>
      <c r="C37" s="50" t="s">
        <v>88</v>
      </c>
      <c r="D37" s="51">
        <f t="shared" si="0"/>
        <v>1234</v>
      </c>
      <c r="E37" s="51">
        <v>968</v>
      </c>
      <c r="F37" s="51">
        <f t="shared" si="1"/>
        <v>265</v>
      </c>
      <c r="G37" s="51">
        <v>0</v>
      </c>
      <c r="H37" s="51">
        <v>265</v>
      </c>
      <c r="I37" s="51">
        <v>0</v>
      </c>
      <c r="J37" s="51">
        <v>0</v>
      </c>
      <c r="K37" s="51">
        <v>0</v>
      </c>
      <c r="L37" s="51">
        <v>0</v>
      </c>
      <c r="M37" s="51">
        <f t="shared" si="2"/>
        <v>1</v>
      </c>
      <c r="N37" s="51">
        <v>0</v>
      </c>
      <c r="O37" s="51">
        <v>0</v>
      </c>
      <c r="P37" s="51">
        <v>0</v>
      </c>
      <c r="Q37" s="51">
        <v>0</v>
      </c>
      <c r="R37" s="51">
        <v>1</v>
      </c>
      <c r="S37" s="51">
        <v>0</v>
      </c>
      <c r="T37" s="51">
        <v>0</v>
      </c>
      <c r="U37" s="51">
        <f t="shared" si="3"/>
        <v>968</v>
      </c>
      <c r="V37" s="51">
        <v>968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205</v>
      </c>
      <c r="AC37" s="51">
        <v>0</v>
      </c>
      <c r="AD37" s="51">
        <v>123</v>
      </c>
      <c r="AE37" s="51">
        <f t="shared" si="5"/>
        <v>82</v>
      </c>
      <c r="AF37" s="51">
        <v>0</v>
      </c>
      <c r="AG37" s="51">
        <v>82</v>
      </c>
      <c r="AH37" s="51">
        <v>0</v>
      </c>
      <c r="AI37" s="51">
        <v>0</v>
      </c>
      <c r="AJ37" s="51">
        <v>0</v>
      </c>
    </row>
    <row r="38" spans="1:36" ht="13.5">
      <c r="A38" s="26" t="s">
        <v>30</v>
      </c>
      <c r="B38" s="49" t="s">
        <v>89</v>
      </c>
      <c r="C38" s="50" t="s">
        <v>90</v>
      </c>
      <c r="D38" s="51">
        <f t="shared" si="0"/>
        <v>2803</v>
      </c>
      <c r="E38" s="51">
        <v>2148</v>
      </c>
      <c r="F38" s="51">
        <f t="shared" si="1"/>
        <v>635</v>
      </c>
      <c r="G38" s="51">
        <v>0</v>
      </c>
      <c r="H38" s="51">
        <v>635</v>
      </c>
      <c r="I38" s="51">
        <v>0</v>
      </c>
      <c r="J38" s="51">
        <v>0</v>
      </c>
      <c r="K38" s="51">
        <v>0</v>
      </c>
      <c r="L38" s="51">
        <v>0</v>
      </c>
      <c r="M38" s="51">
        <f t="shared" si="2"/>
        <v>20</v>
      </c>
      <c r="N38" s="51">
        <v>0</v>
      </c>
      <c r="O38" s="51">
        <v>17</v>
      </c>
      <c r="P38" s="51">
        <v>0</v>
      </c>
      <c r="Q38" s="51">
        <v>0</v>
      </c>
      <c r="R38" s="51">
        <v>3</v>
      </c>
      <c r="S38" s="51">
        <v>0</v>
      </c>
      <c r="T38" s="51">
        <v>0</v>
      </c>
      <c r="U38" s="51">
        <f t="shared" si="3"/>
        <v>2148</v>
      </c>
      <c r="V38" s="51">
        <v>2148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455</v>
      </c>
      <c r="AC38" s="51">
        <v>0</v>
      </c>
      <c r="AD38" s="51">
        <v>274</v>
      </c>
      <c r="AE38" s="51">
        <f t="shared" si="5"/>
        <v>181</v>
      </c>
      <c r="AF38" s="51">
        <v>0</v>
      </c>
      <c r="AG38" s="51">
        <v>181</v>
      </c>
      <c r="AH38" s="51">
        <v>0</v>
      </c>
      <c r="AI38" s="51">
        <v>0</v>
      </c>
      <c r="AJ38" s="51">
        <v>0</v>
      </c>
    </row>
    <row r="39" spans="1:36" ht="13.5">
      <c r="A39" s="26" t="s">
        <v>30</v>
      </c>
      <c r="B39" s="49" t="s">
        <v>91</v>
      </c>
      <c r="C39" s="50" t="s">
        <v>173</v>
      </c>
      <c r="D39" s="51">
        <f t="shared" si="0"/>
        <v>1765</v>
      </c>
      <c r="E39" s="51">
        <v>1251</v>
      </c>
      <c r="F39" s="51">
        <f t="shared" si="1"/>
        <v>509</v>
      </c>
      <c r="G39" s="51">
        <v>0</v>
      </c>
      <c r="H39" s="51">
        <v>509</v>
      </c>
      <c r="I39" s="51">
        <v>0</v>
      </c>
      <c r="J39" s="51">
        <v>0</v>
      </c>
      <c r="K39" s="51">
        <v>0</v>
      </c>
      <c r="L39" s="51">
        <v>0</v>
      </c>
      <c r="M39" s="51">
        <f t="shared" si="2"/>
        <v>5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5</v>
      </c>
      <c r="U39" s="51">
        <f t="shared" si="3"/>
        <v>1251</v>
      </c>
      <c r="V39" s="51">
        <v>1251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271</v>
      </c>
      <c r="AC39" s="51">
        <v>0</v>
      </c>
      <c r="AD39" s="51">
        <v>120</v>
      </c>
      <c r="AE39" s="51">
        <f t="shared" si="5"/>
        <v>151</v>
      </c>
      <c r="AF39" s="51">
        <v>0</v>
      </c>
      <c r="AG39" s="51">
        <v>151</v>
      </c>
      <c r="AH39" s="51">
        <v>0</v>
      </c>
      <c r="AI39" s="51">
        <v>0</v>
      </c>
      <c r="AJ39" s="51">
        <v>0</v>
      </c>
    </row>
    <row r="40" spans="1:36" ht="13.5">
      <c r="A40" s="26" t="s">
        <v>30</v>
      </c>
      <c r="B40" s="49" t="s">
        <v>92</v>
      </c>
      <c r="C40" s="50" t="s">
        <v>93</v>
      </c>
      <c r="D40" s="51">
        <f t="shared" si="0"/>
        <v>2002</v>
      </c>
      <c r="E40" s="51">
        <v>1512</v>
      </c>
      <c r="F40" s="51">
        <f t="shared" si="1"/>
        <v>486</v>
      </c>
      <c r="G40" s="51">
        <v>0</v>
      </c>
      <c r="H40" s="51">
        <v>428</v>
      </c>
      <c r="I40" s="51">
        <v>0</v>
      </c>
      <c r="J40" s="51">
        <v>0</v>
      </c>
      <c r="K40" s="51">
        <v>58</v>
      </c>
      <c r="L40" s="51">
        <v>0</v>
      </c>
      <c r="M40" s="51">
        <f t="shared" si="2"/>
        <v>4</v>
      </c>
      <c r="N40" s="51">
        <v>0</v>
      </c>
      <c r="O40" s="51">
        <v>0</v>
      </c>
      <c r="P40" s="51">
        <v>0</v>
      </c>
      <c r="Q40" s="51">
        <v>0</v>
      </c>
      <c r="R40" s="51">
        <v>4</v>
      </c>
      <c r="S40" s="51">
        <v>0</v>
      </c>
      <c r="T40" s="51">
        <v>0</v>
      </c>
      <c r="U40" s="51">
        <f t="shared" si="3"/>
        <v>1512</v>
      </c>
      <c r="V40" s="51">
        <v>1512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359</v>
      </c>
      <c r="AC40" s="51">
        <v>0</v>
      </c>
      <c r="AD40" s="51">
        <v>188</v>
      </c>
      <c r="AE40" s="51">
        <f t="shared" si="5"/>
        <v>171</v>
      </c>
      <c r="AF40" s="51">
        <v>0</v>
      </c>
      <c r="AG40" s="51">
        <v>113</v>
      </c>
      <c r="AH40" s="51">
        <v>0</v>
      </c>
      <c r="AI40" s="51">
        <v>0</v>
      </c>
      <c r="AJ40" s="51">
        <v>58</v>
      </c>
    </row>
    <row r="41" spans="1:36" ht="13.5">
      <c r="A41" s="26" t="s">
        <v>30</v>
      </c>
      <c r="B41" s="49" t="s">
        <v>94</v>
      </c>
      <c r="C41" s="50" t="s">
        <v>148</v>
      </c>
      <c r="D41" s="51">
        <f t="shared" si="0"/>
        <v>1216</v>
      </c>
      <c r="E41" s="51">
        <v>830</v>
      </c>
      <c r="F41" s="51">
        <f t="shared" si="1"/>
        <v>178</v>
      </c>
      <c r="G41" s="51">
        <v>28</v>
      </c>
      <c r="H41" s="51">
        <v>150</v>
      </c>
      <c r="I41" s="51">
        <v>0</v>
      </c>
      <c r="J41" s="51">
        <v>0</v>
      </c>
      <c r="K41" s="51">
        <v>0</v>
      </c>
      <c r="L41" s="51">
        <v>208</v>
      </c>
      <c r="M41" s="51">
        <f t="shared" si="2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830</v>
      </c>
      <c r="V41" s="51">
        <v>830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350</v>
      </c>
      <c r="AC41" s="51">
        <v>208</v>
      </c>
      <c r="AD41" s="51">
        <v>130</v>
      </c>
      <c r="AE41" s="51">
        <f t="shared" si="5"/>
        <v>12</v>
      </c>
      <c r="AF41" s="51">
        <v>12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30</v>
      </c>
      <c r="B42" s="49" t="s">
        <v>95</v>
      </c>
      <c r="C42" s="50" t="s">
        <v>96</v>
      </c>
      <c r="D42" s="51">
        <f t="shared" si="0"/>
        <v>1590</v>
      </c>
      <c r="E42" s="51">
        <v>1115</v>
      </c>
      <c r="F42" s="51">
        <f t="shared" si="1"/>
        <v>475</v>
      </c>
      <c r="G42" s="51">
        <v>0</v>
      </c>
      <c r="H42" s="51">
        <v>475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1115</v>
      </c>
      <c r="V42" s="51">
        <v>1115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249</v>
      </c>
      <c r="AC42" s="51">
        <v>0</v>
      </c>
      <c r="AD42" s="51">
        <v>121</v>
      </c>
      <c r="AE42" s="51">
        <f t="shared" si="5"/>
        <v>128</v>
      </c>
      <c r="AF42" s="51">
        <v>0</v>
      </c>
      <c r="AG42" s="51">
        <v>128</v>
      </c>
      <c r="AH42" s="51">
        <v>0</v>
      </c>
      <c r="AI42" s="51">
        <v>0</v>
      </c>
      <c r="AJ42" s="51">
        <v>0</v>
      </c>
    </row>
    <row r="43" spans="1:36" ht="13.5">
      <c r="A43" s="26" t="s">
        <v>30</v>
      </c>
      <c r="B43" s="49" t="s">
        <v>97</v>
      </c>
      <c r="C43" s="50" t="s">
        <v>147</v>
      </c>
      <c r="D43" s="51">
        <f t="shared" si="0"/>
        <v>1266</v>
      </c>
      <c r="E43" s="51">
        <v>1011</v>
      </c>
      <c r="F43" s="51">
        <f t="shared" si="1"/>
        <v>255</v>
      </c>
      <c r="G43" s="51">
        <v>0</v>
      </c>
      <c r="H43" s="51">
        <v>255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1011</v>
      </c>
      <c r="V43" s="51">
        <v>1011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186</v>
      </c>
      <c r="AC43" s="51">
        <v>0</v>
      </c>
      <c r="AD43" s="51">
        <v>97</v>
      </c>
      <c r="AE43" s="51">
        <f t="shared" si="5"/>
        <v>89</v>
      </c>
      <c r="AF43" s="51">
        <v>0</v>
      </c>
      <c r="AG43" s="51">
        <v>89</v>
      </c>
      <c r="AH43" s="51">
        <v>0</v>
      </c>
      <c r="AI43" s="51">
        <v>0</v>
      </c>
      <c r="AJ43" s="51">
        <v>0</v>
      </c>
    </row>
    <row r="44" spans="1:36" ht="13.5">
      <c r="A44" s="26" t="s">
        <v>30</v>
      </c>
      <c r="B44" s="49" t="s">
        <v>98</v>
      </c>
      <c r="C44" s="50" t="s">
        <v>99</v>
      </c>
      <c r="D44" s="51">
        <f t="shared" si="0"/>
        <v>921</v>
      </c>
      <c r="E44" s="51">
        <v>640</v>
      </c>
      <c r="F44" s="51">
        <f t="shared" si="1"/>
        <v>281</v>
      </c>
      <c r="G44" s="51">
        <v>0</v>
      </c>
      <c r="H44" s="51">
        <v>281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640</v>
      </c>
      <c r="V44" s="51">
        <v>640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170</v>
      </c>
      <c r="AC44" s="51">
        <v>0</v>
      </c>
      <c r="AD44" s="51">
        <v>91</v>
      </c>
      <c r="AE44" s="51">
        <f t="shared" si="5"/>
        <v>79</v>
      </c>
      <c r="AF44" s="51">
        <v>0</v>
      </c>
      <c r="AG44" s="51">
        <v>79</v>
      </c>
      <c r="AH44" s="51">
        <v>0</v>
      </c>
      <c r="AI44" s="51">
        <v>0</v>
      </c>
      <c r="AJ44" s="51">
        <v>0</v>
      </c>
    </row>
    <row r="45" spans="1:36" ht="13.5">
      <c r="A45" s="26" t="s">
        <v>30</v>
      </c>
      <c r="B45" s="49" t="s">
        <v>100</v>
      </c>
      <c r="C45" s="50" t="s">
        <v>141</v>
      </c>
      <c r="D45" s="51">
        <f t="shared" si="0"/>
        <v>1345</v>
      </c>
      <c r="E45" s="51">
        <v>887</v>
      </c>
      <c r="F45" s="51">
        <f t="shared" si="1"/>
        <v>386</v>
      </c>
      <c r="G45" s="51">
        <v>0</v>
      </c>
      <c r="H45" s="51">
        <v>386</v>
      </c>
      <c r="I45" s="51">
        <v>0</v>
      </c>
      <c r="J45" s="51">
        <v>0</v>
      </c>
      <c r="K45" s="51">
        <v>0</v>
      </c>
      <c r="L45" s="51">
        <v>72</v>
      </c>
      <c r="M45" s="51">
        <f t="shared" si="2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3"/>
        <v>887</v>
      </c>
      <c r="V45" s="51">
        <v>887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215</v>
      </c>
      <c r="AC45" s="51">
        <v>72</v>
      </c>
      <c r="AD45" s="51">
        <v>24</v>
      </c>
      <c r="AE45" s="51">
        <f t="shared" si="5"/>
        <v>119</v>
      </c>
      <c r="AF45" s="51">
        <v>0</v>
      </c>
      <c r="AG45" s="51">
        <v>119</v>
      </c>
      <c r="AH45" s="51">
        <v>0</v>
      </c>
      <c r="AI45" s="51">
        <v>0</v>
      </c>
      <c r="AJ45" s="51">
        <v>0</v>
      </c>
    </row>
    <row r="46" spans="1:36" ht="13.5">
      <c r="A46" s="79" t="s">
        <v>171</v>
      </c>
      <c r="B46" s="80"/>
      <c r="C46" s="81"/>
      <c r="D46" s="51">
        <f aca="true" t="shared" si="6" ref="D46:AJ46">SUM(D7:D45)</f>
        <v>235843</v>
      </c>
      <c r="E46" s="51">
        <f t="shared" si="6"/>
        <v>195804</v>
      </c>
      <c r="F46" s="51">
        <f t="shared" si="6"/>
        <v>37136</v>
      </c>
      <c r="G46" s="51">
        <f t="shared" si="6"/>
        <v>2506</v>
      </c>
      <c r="H46" s="51">
        <f t="shared" si="6"/>
        <v>34456</v>
      </c>
      <c r="I46" s="51">
        <f t="shared" si="6"/>
        <v>0</v>
      </c>
      <c r="J46" s="51">
        <f t="shared" si="6"/>
        <v>0</v>
      </c>
      <c r="K46" s="51">
        <f t="shared" si="6"/>
        <v>174</v>
      </c>
      <c r="L46" s="51">
        <f t="shared" si="6"/>
        <v>1003</v>
      </c>
      <c r="M46" s="51">
        <f t="shared" si="6"/>
        <v>1900</v>
      </c>
      <c r="N46" s="51">
        <f t="shared" si="6"/>
        <v>1783</v>
      </c>
      <c r="O46" s="51">
        <f t="shared" si="6"/>
        <v>17</v>
      </c>
      <c r="P46" s="51">
        <f t="shared" si="6"/>
        <v>0</v>
      </c>
      <c r="Q46" s="51">
        <f t="shared" si="6"/>
        <v>2</v>
      </c>
      <c r="R46" s="51">
        <f t="shared" si="6"/>
        <v>53</v>
      </c>
      <c r="S46" s="51">
        <f t="shared" si="6"/>
        <v>22</v>
      </c>
      <c r="T46" s="51">
        <f t="shared" si="6"/>
        <v>23</v>
      </c>
      <c r="U46" s="51">
        <f t="shared" si="6"/>
        <v>196842</v>
      </c>
      <c r="V46" s="51">
        <f t="shared" si="6"/>
        <v>195804</v>
      </c>
      <c r="W46" s="51">
        <f t="shared" si="6"/>
        <v>598</v>
      </c>
      <c r="X46" s="51">
        <f t="shared" si="6"/>
        <v>440</v>
      </c>
      <c r="Y46" s="51">
        <f t="shared" si="6"/>
        <v>0</v>
      </c>
      <c r="Z46" s="51">
        <f t="shared" si="6"/>
        <v>0</v>
      </c>
      <c r="AA46" s="51">
        <f t="shared" si="6"/>
        <v>0</v>
      </c>
      <c r="AB46" s="51">
        <f t="shared" si="6"/>
        <v>37687</v>
      </c>
      <c r="AC46" s="51">
        <f t="shared" si="6"/>
        <v>1003</v>
      </c>
      <c r="AD46" s="51">
        <f t="shared" si="6"/>
        <v>22150</v>
      </c>
      <c r="AE46" s="51">
        <f t="shared" si="6"/>
        <v>14534</v>
      </c>
      <c r="AF46" s="51">
        <f t="shared" si="6"/>
        <v>970</v>
      </c>
      <c r="AG46" s="51">
        <f t="shared" si="6"/>
        <v>13390</v>
      </c>
      <c r="AH46" s="51">
        <f t="shared" si="6"/>
        <v>0</v>
      </c>
      <c r="AI46" s="51">
        <f t="shared" si="6"/>
        <v>0</v>
      </c>
      <c r="AJ46" s="51">
        <f t="shared" si="6"/>
        <v>174</v>
      </c>
    </row>
  </sheetData>
  <mergeCells count="25">
    <mergeCell ref="A46:C4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107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110</v>
      </c>
      <c r="C2" s="62" t="s">
        <v>12</v>
      </c>
      <c r="D2" s="106" t="s">
        <v>165</v>
      </c>
      <c r="E2" s="104"/>
      <c r="F2" s="104"/>
      <c r="G2" s="104"/>
      <c r="H2" s="104"/>
      <c r="I2" s="104"/>
      <c r="J2" s="104"/>
      <c r="K2" s="105"/>
      <c r="L2" s="106" t="s">
        <v>174</v>
      </c>
      <c r="M2" s="104"/>
      <c r="N2" s="104"/>
      <c r="O2" s="104"/>
      <c r="P2" s="104"/>
      <c r="Q2" s="104"/>
      <c r="R2" s="104"/>
      <c r="S2" s="105"/>
      <c r="T2" s="100" t="s">
        <v>176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177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111</v>
      </c>
      <c r="G3" s="67" t="s">
        <v>19</v>
      </c>
      <c r="H3" s="67" t="s">
        <v>144</v>
      </c>
      <c r="I3" s="67" t="s">
        <v>145</v>
      </c>
      <c r="J3" s="99" t="s">
        <v>142</v>
      </c>
      <c r="K3" s="67" t="s">
        <v>112</v>
      </c>
      <c r="L3" s="63" t="s">
        <v>15</v>
      </c>
      <c r="M3" s="67" t="s">
        <v>18</v>
      </c>
      <c r="N3" s="67" t="s">
        <v>111</v>
      </c>
      <c r="O3" s="67" t="s">
        <v>19</v>
      </c>
      <c r="P3" s="67" t="s">
        <v>144</v>
      </c>
      <c r="Q3" s="67" t="s">
        <v>145</v>
      </c>
      <c r="R3" s="99" t="s">
        <v>142</v>
      </c>
      <c r="S3" s="67" t="s">
        <v>112</v>
      </c>
      <c r="T3" s="63" t="s">
        <v>15</v>
      </c>
      <c r="U3" s="67" t="s">
        <v>18</v>
      </c>
      <c r="V3" s="67" t="s">
        <v>111</v>
      </c>
      <c r="W3" s="67" t="s">
        <v>19</v>
      </c>
      <c r="X3" s="67" t="s">
        <v>144</v>
      </c>
      <c r="Y3" s="67" t="s">
        <v>145</v>
      </c>
      <c r="Z3" s="99" t="s">
        <v>142</v>
      </c>
      <c r="AA3" s="67" t="s">
        <v>112</v>
      </c>
      <c r="AB3" s="59" t="s">
        <v>178</v>
      </c>
      <c r="AC3" s="107"/>
      <c r="AD3" s="107"/>
      <c r="AE3" s="107"/>
      <c r="AF3" s="107"/>
      <c r="AG3" s="107"/>
      <c r="AH3" s="107"/>
      <c r="AI3" s="108"/>
      <c r="AJ3" s="59" t="s">
        <v>179</v>
      </c>
      <c r="AK3" s="83"/>
      <c r="AL3" s="83"/>
      <c r="AM3" s="83"/>
      <c r="AN3" s="83"/>
      <c r="AO3" s="83"/>
      <c r="AP3" s="83"/>
      <c r="AQ3" s="84"/>
      <c r="AR3" s="59" t="s">
        <v>180</v>
      </c>
      <c r="AS3" s="109"/>
      <c r="AT3" s="109"/>
      <c r="AU3" s="109"/>
      <c r="AV3" s="109"/>
      <c r="AW3" s="109"/>
      <c r="AX3" s="109"/>
      <c r="AY3" s="110"/>
      <c r="AZ3" s="59" t="s">
        <v>181</v>
      </c>
      <c r="BA3" s="107"/>
      <c r="BB3" s="107"/>
      <c r="BC3" s="107"/>
      <c r="BD3" s="107"/>
      <c r="BE3" s="107"/>
      <c r="BF3" s="107"/>
      <c r="BG3" s="108"/>
      <c r="BH3" s="59" t="s">
        <v>182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111</v>
      </c>
      <c r="BS3" s="67" t="s">
        <v>19</v>
      </c>
      <c r="BT3" s="67" t="s">
        <v>144</v>
      </c>
      <c r="BU3" s="67" t="s">
        <v>145</v>
      </c>
      <c r="BV3" s="99" t="s">
        <v>142</v>
      </c>
      <c r="BW3" s="67" t="s">
        <v>112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111</v>
      </c>
      <c r="AE4" s="67" t="s">
        <v>19</v>
      </c>
      <c r="AF4" s="67" t="s">
        <v>144</v>
      </c>
      <c r="AG4" s="67" t="s">
        <v>145</v>
      </c>
      <c r="AH4" s="99" t="s">
        <v>142</v>
      </c>
      <c r="AI4" s="67" t="s">
        <v>112</v>
      </c>
      <c r="AJ4" s="63" t="s">
        <v>15</v>
      </c>
      <c r="AK4" s="67" t="s">
        <v>18</v>
      </c>
      <c r="AL4" s="67" t="s">
        <v>111</v>
      </c>
      <c r="AM4" s="67" t="s">
        <v>19</v>
      </c>
      <c r="AN4" s="67" t="s">
        <v>144</v>
      </c>
      <c r="AO4" s="67" t="s">
        <v>145</v>
      </c>
      <c r="AP4" s="99" t="s">
        <v>142</v>
      </c>
      <c r="AQ4" s="67" t="s">
        <v>112</v>
      </c>
      <c r="AR4" s="63" t="s">
        <v>15</v>
      </c>
      <c r="AS4" s="67" t="s">
        <v>18</v>
      </c>
      <c r="AT4" s="67" t="s">
        <v>111</v>
      </c>
      <c r="AU4" s="67" t="s">
        <v>19</v>
      </c>
      <c r="AV4" s="67" t="s">
        <v>144</v>
      </c>
      <c r="AW4" s="67" t="s">
        <v>145</v>
      </c>
      <c r="AX4" s="99" t="s">
        <v>142</v>
      </c>
      <c r="AY4" s="67" t="s">
        <v>112</v>
      </c>
      <c r="AZ4" s="63" t="s">
        <v>15</v>
      </c>
      <c r="BA4" s="67" t="s">
        <v>18</v>
      </c>
      <c r="BB4" s="67" t="s">
        <v>111</v>
      </c>
      <c r="BC4" s="67" t="s">
        <v>19</v>
      </c>
      <c r="BD4" s="67" t="s">
        <v>144</v>
      </c>
      <c r="BE4" s="67" t="s">
        <v>145</v>
      </c>
      <c r="BF4" s="99" t="s">
        <v>142</v>
      </c>
      <c r="BG4" s="67" t="s">
        <v>112</v>
      </c>
      <c r="BH4" s="63" t="s">
        <v>15</v>
      </c>
      <c r="BI4" s="67" t="s">
        <v>18</v>
      </c>
      <c r="BJ4" s="67" t="s">
        <v>111</v>
      </c>
      <c r="BK4" s="67" t="s">
        <v>19</v>
      </c>
      <c r="BL4" s="67" t="s">
        <v>144</v>
      </c>
      <c r="BM4" s="67" t="s">
        <v>145</v>
      </c>
      <c r="BN4" s="99" t="s">
        <v>142</v>
      </c>
      <c r="BO4" s="67" t="s">
        <v>112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30</v>
      </c>
      <c r="B7" s="49" t="s">
        <v>31</v>
      </c>
      <c r="C7" s="50" t="s">
        <v>32</v>
      </c>
      <c r="D7" s="51">
        <f aca="true" t="shared" si="0" ref="D7:D45">SUM(E7:K7)</f>
        <v>5407</v>
      </c>
      <c r="E7" s="51">
        <f aca="true" t="shared" si="1" ref="E7:K10">M7+U7+BQ7</f>
        <v>2689</v>
      </c>
      <c r="F7" s="51">
        <f t="shared" si="1"/>
        <v>1931</v>
      </c>
      <c r="G7" s="51">
        <f t="shared" si="1"/>
        <v>705</v>
      </c>
      <c r="H7" s="51">
        <f t="shared" si="1"/>
        <v>0</v>
      </c>
      <c r="I7" s="51">
        <f t="shared" si="1"/>
        <v>43</v>
      </c>
      <c r="J7" s="51">
        <f t="shared" si="1"/>
        <v>0</v>
      </c>
      <c r="K7" s="51">
        <f t="shared" si="1"/>
        <v>39</v>
      </c>
      <c r="L7" s="51">
        <f>SUM(M7:S7)</f>
        <v>43</v>
      </c>
      <c r="M7" s="51">
        <v>0</v>
      </c>
      <c r="N7" s="51">
        <v>0</v>
      </c>
      <c r="O7" s="51">
        <v>0</v>
      </c>
      <c r="P7" s="51">
        <v>0</v>
      </c>
      <c r="Q7" s="51">
        <v>43</v>
      </c>
      <c r="R7" s="51">
        <v>0</v>
      </c>
      <c r="S7" s="51">
        <v>0</v>
      </c>
      <c r="T7" s="51">
        <f>SUM(U7:AA7)</f>
        <v>2561</v>
      </c>
      <c r="U7" s="51">
        <f aca="true" t="shared" si="2" ref="U7:AA10">AC7+AK7+AS7+BA7+BI7</f>
        <v>0</v>
      </c>
      <c r="V7" s="51">
        <f t="shared" si="2"/>
        <v>1878</v>
      </c>
      <c r="W7" s="51">
        <f t="shared" si="2"/>
        <v>683</v>
      </c>
      <c r="X7" s="51">
        <f t="shared" si="2"/>
        <v>0</v>
      </c>
      <c r="Y7" s="51">
        <f t="shared" si="2"/>
        <v>0</v>
      </c>
      <c r="Z7" s="51">
        <f t="shared" si="2"/>
        <v>0</v>
      </c>
      <c r="AA7" s="51">
        <f t="shared" si="2"/>
        <v>0</v>
      </c>
      <c r="AB7" s="51">
        <f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>SUM(AS7:AY7)</f>
        <v>2561</v>
      </c>
      <c r="AS7" s="51">
        <v>0</v>
      </c>
      <c r="AT7" s="51">
        <v>1878</v>
      </c>
      <c r="AU7" s="51">
        <v>683</v>
      </c>
      <c r="AV7" s="51">
        <v>0</v>
      </c>
      <c r="AW7" s="51">
        <v>0</v>
      </c>
      <c r="AX7" s="51">
        <v>0</v>
      </c>
      <c r="AY7" s="51">
        <v>0</v>
      </c>
      <c r="AZ7" s="51">
        <f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>SUM(BQ7:BW7)</f>
        <v>2803</v>
      </c>
      <c r="BQ7" s="51">
        <v>2689</v>
      </c>
      <c r="BR7" s="51">
        <v>53</v>
      </c>
      <c r="BS7" s="51">
        <v>22</v>
      </c>
      <c r="BT7" s="51">
        <v>0</v>
      </c>
      <c r="BU7" s="51">
        <v>0</v>
      </c>
      <c r="BV7" s="51">
        <v>0</v>
      </c>
      <c r="BW7" s="51">
        <v>39</v>
      </c>
    </row>
    <row r="8" spans="1:75" ht="13.5">
      <c r="A8" s="26" t="s">
        <v>30</v>
      </c>
      <c r="B8" s="49" t="s">
        <v>33</v>
      </c>
      <c r="C8" s="50" t="s">
        <v>34</v>
      </c>
      <c r="D8" s="51">
        <f t="shared" si="0"/>
        <v>10183</v>
      </c>
      <c r="E8" s="51">
        <f t="shared" si="1"/>
        <v>6872</v>
      </c>
      <c r="F8" s="51">
        <f t="shared" si="1"/>
        <v>2208</v>
      </c>
      <c r="G8" s="51">
        <f t="shared" si="1"/>
        <v>412</v>
      </c>
      <c r="H8" s="51">
        <f t="shared" si="1"/>
        <v>220</v>
      </c>
      <c r="I8" s="51">
        <f t="shared" si="1"/>
        <v>278</v>
      </c>
      <c r="J8" s="51">
        <f t="shared" si="1"/>
        <v>0</v>
      </c>
      <c r="K8" s="51">
        <f t="shared" si="1"/>
        <v>193</v>
      </c>
      <c r="L8" s="51">
        <f>SUM(M8:S8)</f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>SUM(U8:AA8)</f>
        <v>9368</v>
      </c>
      <c r="U8" s="51">
        <f t="shared" si="2"/>
        <v>6132</v>
      </c>
      <c r="V8" s="51">
        <f t="shared" si="2"/>
        <v>2175</v>
      </c>
      <c r="W8" s="51">
        <f t="shared" si="2"/>
        <v>378</v>
      </c>
      <c r="X8" s="51">
        <f t="shared" si="2"/>
        <v>220</v>
      </c>
      <c r="Y8" s="51">
        <f t="shared" si="2"/>
        <v>276</v>
      </c>
      <c r="Z8" s="51">
        <f t="shared" si="2"/>
        <v>0</v>
      </c>
      <c r="AA8" s="51">
        <f t="shared" si="2"/>
        <v>187</v>
      </c>
      <c r="AB8" s="51">
        <f>SUM(AC8:AI8)</f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>SUM(AK8:AQ8)</f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>SUM(AS8:AY8)</f>
        <v>9368</v>
      </c>
      <c r="AS8" s="51">
        <v>6132</v>
      </c>
      <c r="AT8" s="51">
        <v>2175</v>
      </c>
      <c r="AU8" s="51">
        <v>378</v>
      </c>
      <c r="AV8" s="51">
        <v>220</v>
      </c>
      <c r="AW8" s="51">
        <v>276</v>
      </c>
      <c r="AX8" s="51">
        <v>0</v>
      </c>
      <c r="AY8" s="51">
        <v>187</v>
      </c>
      <c r="AZ8" s="51">
        <f>SUM(BA8:BG8)</f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>SUM(BI8:BO8)</f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>SUM(BQ8:BW8)</f>
        <v>815</v>
      </c>
      <c r="BQ8" s="51">
        <v>740</v>
      </c>
      <c r="BR8" s="51">
        <v>33</v>
      </c>
      <c r="BS8" s="51">
        <v>34</v>
      </c>
      <c r="BT8" s="51">
        <v>0</v>
      </c>
      <c r="BU8" s="51">
        <v>2</v>
      </c>
      <c r="BV8" s="51">
        <v>0</v>
      </c>
      <c r="BW8" s="51">
        <v>6</v>
      </c>
    </row>
    <row r="9" spans="1:75" ht="13.5">
      <c r="A9" s="26" t="s">
        <v>30</v>
      </c>
      <c r="B9" s="49" t="s">
        <v>35</v>
      </c>
      <c r="C9" s="50" t="s">
        <v>36</v>
      </c>
      <c r="D9" s="51">
        <f t="shared" si="0"/>
        <v>3201</v>
      </c>
      <c r="E9" s="51">
        <f t="shared" si="1"/>
        <v>2138</v>
      </c>
      <c r="F9" s="51">
        <f t="shared" si="1"/>
        <v>702</v>
      </c>
      <c r="G9" s="51">
        <f t="shared" si="1"/>
        <v>227</v>
      </c>
      <c r="H9" s="51">
        <f t="shared" si="1"/>
        <v>23</v>
      </c>
      <c r="I9" s="51">
        <f t="shared" si="1"/>
        <v>33</v>
      </c>
      <c r="J9" s="51">
        <f t="shared" si="1"/>
        <v>78</v>
      </c>
      <c r="K9" s="51">
        <f t="shared" si="1"/>
        <v>0</v>
      </c>
      <c r="L9" s="51">
        <f>SUM(M9:S9)</f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>SUM(U9:AA9)</f>
        <v>2262</v>
      </c>
      <c r="U9" s="51">
        <f t="shared" si="2"/>
        <v>1253</v>
      </c>
      <c r="V9" s="51">
        <f t="shared" si="2"/>
        <v>686</v>
      </c>
      <c r="W9" s="51">
        <f t="shared" si="2"/>
        <v>189</v>
      </c>
      <c r="X9" s="51">
        <f t="shared" si="2"/>
        <v>23</v>
      </c>
      <c r="Y9" s="51">
        <f t="shared" si="2"/>
        <v>33</v>
      </c>
      <c r="Z9" s="51">
        <f t="shared" si="2"/>
        <v>78</v>
      </c>
      <c r="AA9" s="51">
        <f t="shared" si="2"/>
        <v>0</v>
      </c>
      <c r="AB9" s="51">
        <f>SUM(AC9:AI9)</f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>SUM(AK9:AQ9)</f>
        <v>435</v>
      </c>
      <c r="AK9" s="51">
        <v>0</v>
      </c>
      <c r="AL9" s="51">
        <v>435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>SUM(AS9:AY9)</f>
        <v>1827</v>
      </c>
      <c r="AS9" s="51">
        <v>1253</v>
      </c>
      <c r="AT9" s="51">
        <v>251</v>
      </c>
      <c r="AU9" s="51">
        <v>189</v>
      </c>
      <c r="AV9" s="51">
        <v>23</v>
      </c>
      <c r="AW9" s="51">
        <v>33</v>
      </c>
      <c r="AX9" s="51">
        <v>78</v>
      </c>
      <c r="AY9" s="51">
        <v>0</v>
      </c>
      <c r="AZ9" s="51">
        <f>SUM(BA9:BG9)</f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>SUM(BI9:BO9)</f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>SUM(BQ9:BW9)</f>
        <v>939</v>
      </c>
      <c r="BQ9" s="51">
        <v>885</v>
      </c>
      <c r="BR9" s="51">
        <v>16</v>
      </c>
      <c r="BS9" s="51">
        <v>38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30</v>
      </c>
      <c r="B10" s="49" t="s">
        <v>37</v>
      </c>
      <c r="C10" s="50" t="s">
        <v>38</v>
      </c>
      <c r="D10" s="51">
        <f t="shared" si="0"/>
        <v>2714</v>
      </c>
      <c r="E10" s="51">
        <f t="shared" si="1"/>
        <v>1599</v>
      </c>
      <c r="F10" s="51">
        <f t="shared" si="1"/>
        <v>1036</v>
      </c>
      <c r="G10" s="51">
        <f t="shared" si="1"/>
        <v>0</v>
      </c>
      <c r="H10" s="51">
        <f t="shared" si="1"/>
        <v>41</v>
      </c>
      <c r="I10" s="51">
        <f t="shared" si="1"/>
        <v>4</v>
      </c>
      <c r="J10" s="51">
        <f t="shared" si="1"/>
        <v>0</v>
      </c>
      <c r="K10" s="51">
        <f t="shared" si="1"/>
        <v>34</v>
      </c>
      <c r="L10" s="51">
        <f>SUM(M10:S10)</f>
        <v>1539</v>
      </c>
      <c r="M10" s="51">
        <v>1522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17</v>
      </c>
      <c r="T10" s="51">
        <f>SUM(U10:AA10)</f>
        <v>1063</v>
      </c>
      <c r="U10" s="51">
        <f t="shared" si="2"/>
        <v>0</v>
      </c>
      <c r="V10" s="51">
        <f t="shared" si="2"/>
        <v>1018</v>
      </c>
      <c r="W10" s="51">
        <f t="shared" si="2"/>
        <v>0</v>
      </c>
      <c r="X10" s="51">
        <f t="shared" si="2"/>
        <v>41</v>
      </c>
      <c r="Y10" s="51">
        <f t="shared" si="2"/>
        <v>4</v>
      </c>
      <c r="Z10" s="51">
        <f t="shared" si="2"/>
        <v>0</v>
      </c>
      <c r="AA10" s="51">
        <f t="shared" si="2"/>
        <v>0</v>
      </c>
      <c r="AB10" s="51">
        <f>SUM(AC10:AI10)</f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>SUM(AK10:AQ10)</f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>SUM(AS10:AY10)</f>
        <v>1063</v>
      </c>
      <c r="AS10" s="51">
        <v>0</v>
      </c>
      <c r="AT10" s="51">
        <v>1018</v>
      </c>
      <c r="AU10" s="51">
        <v>0</v>
      </c>
      <c r="AV10" s="51">
        <v>41</v>
      </c>
      <c r="AW10" s="51">
        <v>4</v>
      </c>
      <c r="AX10" s="51">
        <v>0</v>
      </c>
      <c r="AY10" s="51">
        <v>0</v>
      </c>
      <c r="AZ10" s="51">
        <f>SUM(BA10:BG10)</f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>SUM(BI10:BO10)</f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>SUM(BQ10:BW10)</f>
        <v>112</v>
      </c>
      <c r="BQ10" s="51">
        <v>77</v>
      </c>
      <c r="BR10" s="51">
        <v>18</v>
      </c>
      <c r="BS10" s="51">
        <v>0</v>
      </c>
      <c r="BT10" s="51">
        <v>0</v>
      </c>
      <c r="BU10" s="51">
        <v>0</v>
      </c>
      <c r="BV10" s="51">
        <v>0</v>
      </c>
      <c r="BW10" s="51">
        <v>17</v>
      </c>
    </row>
    <row r="11" spans="1:75" ht="13.5">
      <c r="A11" s="26" t="s">
        <v>30</v>
      </c>
      <c r="B11" s="49" t="s">
        <v>39</v>
      </c>
      <c r="C11" s="50" t="s">
        <v>143</v>
      </c>
      <c r="D11" s="51">
        <f t="shared" si="0"/>
        <v>326</v>
      </c>
      <c r="E11" s="51">
        <f aca="true" t="shared" si="3" ref="E11:E45">M11+U11+BQ11</f>
        <v>207</v>
      </c>
      <c r="F11" s="51">
        <f aca="true" t="shared" si="4" ref="F11:F45">N11+V11+BR11</f>
        <v>86</v>
      </c>
      <c r="G11" s="51">
        <f aca="true" t="shared" si="5" ref="G11:G45">O11+W11+BS11</f>
        <v>32</v>
      </c>
      <c r="H11" s="51">
        <f aca="true" t="shared" si="6" ref="H11:H45">P11+X11+BT11</f>
        <v>0</v>
      </c>
      <c r="I11" s="51">
        <f aca="true" t="shared" si="7" ref="I11:I45">Q11+Y11+BU11</f>
        <v>0</v>
      </c>
      <c r="J11" s="51">
        <f aca="true" t="shared" si="8" ref="J11:J45">R11+Z11+BV11</f>
        <v>1</v>
      </c>
      <c r="K11" s="51">
        <f aca="true" t="shared" si="9" ref="K11:K45">S11+AA11+BW11</f>
        <v>0</v>
      </c>
      <c r="L11" s="51">
        <f aca="true" t="shared" si="10" ref="L11:L45">SUM(M11:S11)</f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aca="true" t="shared" si="11" ref="T11:T45">SUM(U11:AA11)</f>
        <v>118</v>
      </c>
      <c r="U11" s="51">
        <f aca="true" t="shared" si="12" ref="U11:U45">AC11+AK11+AS11+BA11+BI11</f>
        <v>0</v>
      </c>
      <c r="V11" s="51">
        <f aca="true" t="shared" si="13" ref="V11:V45">AD11+AL11+AT11+BB11+BJ11</f>
        <v>86</v>
      </c>
      <c r="W11" s="51">
        <f aca="true" t="shared" si="14" ref="W11:W45">AE11+AM11+AU11+BC11+BK11</f>
        <v>32</v>
      </c>
      <c r="X11" s="51">
        <f aca="true" t="shared" si="15" ref="X11:X45">AF11+AN11+AV11+BD11+BL11</f>
        <v>0</v>
      </c>
      <c r="Y11" s="51">
        <f aca="true" t="shared" si="16" ref="Y11:Y45">AG11+AO11+AW11+BE11+BM11</f>
        <v>0</v>
      </c>
      <c r="Z11" s="51">
        <f aca="true" t="shared" si="17" ref="Z11:Z45">AH11+AP11+AX11+BF11+BN11</f>
        <v>0</v>
      </c>
      <c r="AA11" s="51">
        <f aca="true" t="shared" si="18" ref="AA11:AA45">AI11+AQ11+AY11+BG11+BO11</f>
        <v>0</v>
      </c>
      <c r="AB11" s="51">
        <f aca="true" t="shared" si="19" ref="AB11:AB45">SUM(AC11:AI11)</f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aca="true" t="shared" si="20" ref="AJ11:AJ45">SUM(AK11:AQ11)</f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aca="true" t="shared" si="21" ref="AR11:AR45">SUM(AS11:AY11)</f>
        <v>118</v>
      </c>
      <c r="AS11" s="51">
        <v>0</v>
      </c>
      <c r="AT11" s="51">
        <v>86</v>
      </c>
      <c r="AU11" s="51">
        <v>32</v>
      </c>
      <c r="AV11" s="51">
        <v>0</v>
      </c>
      <c r="AW11" s="51">
        <v>0</v>
      </c>
      <c r="AX11" s="51">
        <v>0</v>
      </c>
      <c r="AY11" s="51">
        <v>0</v>
      </c>
      <c r="AZ11" s="51">
        <f aca="true" t="shared" si="22" ref="AZ11:AZ45">SUM(BA11:BG11)</f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aca="true" t="shared" si="23" ref="BH11:BH45">SUM(BI11:BO11)</f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aca="true" t="shared" si="24" ref="BP11:BP45">SUM(BQ11:BW11)</f>
        <v>208</v>
      </c>
      <c r="BQ11" s="51">
        <v>207</v>
      </c>
      <c r="BR11" s="51">
        <v>0</v>
      </c>
      <c r="BS11" s="51">
        <v>0</v>
      </c>
      <c r="BT11" s="51">
        <v>0</v>
      </c>
      <c r="BU11" s="51">
        <v>0</v>
      </c>
      <c r="BV11" s="51">
        <v>1</v>
      </c>
      <c r="BW11" s="51">
        <v>0</v>
      </c>
    </row>
    <row r="12" spans="1:75" ht="13.5">
      <c r="A12" s="26" t="s">
        <v>30</v>
      </c>
      <c r="B12" s="49" t="s">
        <v>40</v>
      </c>
      <c r="C12" s="50" t="s">
        <v>41</v>
      </c>
      <c r="D12" s="51">
        <f t="shared" si="0"/>
        <v>741</v>
      </c>
      <c r="E12" s="51">
        <f t="shared" si="3"/>
        <v>453</v>
      </c>
      <c r="F12" s="51">
        <f t="shared" si="4"/>
        <v>187</v>
      </c>
      <c r="G12" s="51">
        <f t="shared" si="5"/>
        <v>81</v>
      </c>
      <c r="H12" s="51">
        <f t="shared" si="6"/>
        <v>0</v>
      </c>
      <c r="I12" s="51">
        <f t="shared" si="7"/>
        <v>0</v>
      </c>
      <c r="J12" s="51">
        <f t="shared" si="8"/>
        <v>0</v>
      </c>
      <c r="K12" s="51">
        <f t="shared" si="9"/>
        <v>20</v>
      </c>
      <c r="L12" s="51">
        <f t="shared" si="10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11"/>
        <v>233</v>
      </c>
      <c r="U12" s="51">
        <f t="shared" si="12"/>
        <v>0</v>
      </c>
      <c r="V12" s="51">
        <f t="shared" si="13"/>
        <v>182</v>
      </c>
      <c r="W12" s="51">
        <f t="shared" si="14"/>
        <v>51</v>
      </c>
      <c r="X12" s="51">
        <f t="shared" si="15"/>
        <v>0</v>
      </c>
      <c r="Y12" s="51">
        <f t="shared" si="16"/>
        <v>0</v>
      </c>
      <c r="Z12" s="51">
        <f t="shared" si="17"/>
        <v>0</v>
      </c>
      <c r="AA12" s="51">
        <f t="shared" si="18"/>
        <v>0</v>
      </c>
      <c r="AB12" s="51">
        <f t="shared" si="19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20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21"/>
        <v>233</v>
      </c>
      <c r="AS12" s="51">
        <v>0</v>
      </c>
      <c r="AT12" s="51">
        <v>182</v>
      </c>
      <c r="AU12" s="51">
        <v>51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2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3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4"/>
        <v>508</v>
      </c>
      <c r="BQ12" s="51">
        <v>453</v>
      </c>
      <c r="BR12" s="51">
        <v>5</v>
      </c>
      <c r="BS12" s="51">
        <v>30</v>
      </c>
      <c r="BT12" s="51">
        <v>0</v>
      </c>
      <c r="BU12" s="51">
        <v>0</v>
      </c>
      <c r="BV12" s="51">
        <v>0</v>
      </c>
      <c r="BW12" s="51">
        <v>20</v>
      </c>
    </row>
    <row r="13" spans="1:75" ht="13.5">
      <c r="A13" s="26" t="s">
        <v>30</v>
      </c>
      <c r="B13" s="49" t="s">
        <v>42</v>
      </c>
      <c r="C13" s="50" t="s">
        <v>43</v>
      </c>
      <c r="D13" s="51">
        <f t="shared" si="0"/>
        <v>164</v>
      </c>
      <c r="E13" s="51">
        <f t="shared" si="3"/>
        <v>98</v>
      </c>
      <c r="F13" s="51">
        <f t="shared" si="4"/>
        <v>49</v>
      </c>
      <c r="G13" s="51">
        <f t="shared" si="5"/>
        <v>17</v>
      </c>
      <c r="H13" s="51">
        <f t="shared" si="6"/>
        <v>0</v>
      </c>
      <c r="I13" s="51">
        <f t="shared" si="7"/>
        <v>0</v>
      </c>
      <c r="J13" s="51">
        <f t="shared" si="8"/>
        <v>0</v>
      </c>
      <c r="K13" s="51">
        <f t="shared" si="9"/>
        <v>0</v>
      </c>
      <c r="L13" s="51">
        <f t="shared" si="10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11"/>
        <v>64</v>
      </c>
      <c r="U13" s="51">
        <f t="shared" si="12"/>
        <v>0</v>
      </c>
      <c r="V13" s="51">
        <f t="shared" si="13"/>
        <v>47</v>
      </c>
      <c r="W13" s="51">
        <f t="shared" si="14"/>
        <v>17</v>
      </c>
      <c r="X13" s="51">
        <f t="shared" si="15"/>
        <v>0</v>
      </c>
      <c r="Y13" s="51">
        <f t="shared" si="16"/>
        <v>0</v>
      </c>
      <c r="Z13" s="51">
        <f t="shared" si="17"/>
        <v>0</v>
      </c>
      <c r="AA13" s="51">
        <f t="shared" si="18"/>
        <v>0</v>
      </c>
      <c r="AB13" s="51">
        <f t="shared" si="19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20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21"/>
        <v>64</v>
      </c>
      <c r="AS13" s="51">
        <v>0</v>
      </c>
      <c r="AT13" s="51">
        <v>47</v>
      </c>
      <c r="AU13" s="51">
        <v>17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2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3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4"/>
        <v>100</v>
      </c>
      <c r="BQ13" s="51">
        <v>98</v>
      </c>
      <c r="BR13" s="51">
        <v>2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30</v>
      </c>
      <c r="B14" s="49" t="s">
        <v>44</v>
      </c>
      <c r="C14" s="50" t="s">
        <v>45</v>
      </c>
      <c r="D14" s="51">
        <f t="shared" si="0"/>
        <v>456</v>
      </c>
      <c r="E14" s="51">
        <f t="shared" si="3"/>
        <v>280</v>
      </c>
      <c r="F14" s="51">
        <f t="shared" si="4"/>
        <v>131</v>
      </c>
      <c r="G14" s="51">
        <f t="shared" si="5"/>
        <v>45</v>
      </c>
      <c r="H14" s="51">
        <f t="shared" si="6"/>
        <v>0</v>
      </c>
      <c r="I14" s="51">
        <f t="shared" si="7"/>
        <v>0</v>
      </c>
      <c r="J14" s="51">
        <f t="shared" si="8"/>
        <v>0</v>
      </c>
      <c r="K14" s="51">
        <f t="shared" si="9"/>
        <v>0</v>
      </c>
      <c r="L14" s="51">
        <f t="shared" si="10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11"/>
        <v>163</v>
      </c>
      <c r="U14" s="51">
        <f t="shared" si="12"/>
        <v>0</v>
      </c>
      <c r="V14" s="51">
        <f t="shared" si="13"/>
        <v>125</v>
      </c>
      <c r="W14" s="51">
        <f t="shared" si="14"/>
        <v>38</v>
      </c>
      <c r="X14" s="51">
        <f t="shared" si="15"/>
        <v>0</v>
      </c>
      <c r="Y14" s="51">
        <f t="shared" si="16"/>
        <v>0</v>
      </c>
      <c r="Z14" s="51">
        <f t="shared" si="17"/>
        <v>0</v>
      </c>
      <c r="AA14" s="51">
        <f t="shared" si="18"/>
        <v>0</v>
      </c>
      <c r="AB14" s="51">
        <f t="shared" si="19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20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21"/>
        <v>163</v>
      </c>
      <c r="AS14" s="51">
        <v>0</v>
      </c>
      <c r="AT14" s="51">
        <v>125</v>
      </c>
      <c r="AU14" s="51">
        <v>38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2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3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4"/>
        <v>293</v>
      </c>
      <c r="BQ14" s="51">
        <v>280</v>
      </c>
      <c r="BR14" s="51">
        <v>6</v>
      </c>
      <c r="BS14" s="51">
        <v>7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30</v>
      </c>
      <c r="B15" s="49" t="s">
        <v>46</v>
      </c>
      <c r="C15" s="50" t="s">
        <v>47</v>
      </c>
      <c r="D15" s="51">
        <f t="shared" si="0"/>
        <v>216</v>
      </c>
      <c r="E15" s="51">
        <f t="shared" si="3"/>
        <v>140</v>
      </c>
      <c r="F15" s="51">
        <f t="shared" si="4"/>
        <v>51</v>
      </c>
      <c r="G15" s="51">
        <f t="shared" si="5"/>
        <v>18</v>
      </c>
      <c r="H15" s="51">
        <f t="shared" si="6"/>
        <v>0</v>
      </c>
      <c r="I15" s="51">
        <f t="shared" si="7"/>
        <v>0</v>
      </c>
      <c r="J15" s="51">
        <f t="shared" si="8"/>
        <v>5</v>
      </c>
      <c r="K15" s="51">
        <f t="shared" si="9"/>
        <v>2</v>
      </c>
      <c r="L15" s="51">
        <f t="shared" si="10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11"/>
        <v>68</v>
      </c>
      <c r="U15" s="51">
        <f t="shared" si="12"/>
        <v>0</v>
      </c>
      <c r="V15" s="51">
        <f t="shared" si="13"/>
        <v>50</v>
      </c>
      <c r="W15" s="51">
        <f t="shared" si="14"/>
        <v>18</v>
      </c>
      <c r="X15" s="51">
        <f t="shared" si="15"/>
        <v>0</v>
      </c>
      <c r="Y15" s="51">
        <f t="shared" si="16"/>
        <v>0</v>
      </c>
      <c r="Z15" s="51">
        <f t="shared" si="17"/>
        <v>0</v>
      </c>
      <c r="AA15" s="51">
        <f t="shared" si="18"/>
        <v>0</v>
      </c>
      <c r="AB15" s="51">
        <f t="shared" si="1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20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21"/>
        <v>68</v>
      </c>
      <c r="AS15" s="51">
        <v>0</v>
      </c>
      <c r="AT15" s="51">
        <v>50</v>
      </c>
      <c r="AU15" s="51">
        <v>18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4"/>
        <v>148</v>
      </c>
      <c r="BQ15" s="51">
        <v>140</v>
      </c>
      <c r="BR15" s="51">
        <v>1</v>
      </c>
      <c r="BS15" s="51">
        <v>0</v>
      </c>
      <c r="BT15" s="51">
        <v>0</v>
      </c>
      <c r="BU15" s="51">
        <v>0</v>
      </c>
      <c r="BV15" s="51">
        <v>5</v>
      </c>
      <c r="BW15" s="51">
        <v>2</v>
      </c>
    </row>
    <row r="16" spans="1:75" ht="13.5">
      <c r="A16" s="26" t="s">
        <v>30</v>
      </c>
      <c r="B16" s="49" t="s">
        <v>48</v>
      </c>
      <c r="C16" s="50" t="s">
        <v>49</v>
      </c>
      <c r="D16" s="51">
        <f t="shared" si="0"/>
        <v>354</v>
      </c>
      <c r="E16" s="51">
        <f t="shared" si="3"/>
        <v>216</v>
      </c>
      <c r="F16" s="51">
        <f t="shared" si="4"/>
        <v>100</v>
      </c>
      <c r="G16" s="51">
        <f t="shared" si="5"/>
        <v>38</v>
      </c>
      <c r="H16" s="51">
        <f t="shared" si="6"/>
        <v>0</v>
      </c>
      <c r="I16" s="51">
        <f t="shared" si="7"/>
        <v>0</v>
      </c>
      <c r="J16" s="51">
        <f t="shared" si="8"/>
        <v>0</v>
      </c>
      <c r="K16" s="51">
        <f t="shared" si="9"/>
        <v>0</v>
      </c>
      <c r="L16" s="51">
        <f t="shared" si="10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11"/>
        <v>132</v>
      </c>
      <c r="U16" s="51">
        <f t="shared" si="12"/>
        <v>0</v>
      </c>
      <c r="V16" s="51">
        <f t="shared" si="13"/>
        <v>97</v>
      </c>
      <c r="W16" s="51">
        <f t="shared" si="14"/>
        <v>35</v>
      </c>
      <c r="X16" s="51">
        <f t="shared" si="15"/>
        <v>0</v>
      </c>
      <c r="Y16" s="51">
        <f t="shared" si="16"/>
        <v>0</v>
      </c>
      <c r="Z16" s="51">
        <f t="shared" si="17"/>
        <v>0</v>
      </c>
      <c r="AA16" s="51">
        <f t="shared" si="18"/>
        <v>0</v>
      </c>
      <c r="AB16" s="51">
        <f t="shared" si="1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20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21"/>
        <v>132</v>
      </c>
      <c r="AS16" s="51">
        <v>0</v>
      </c>
      <c r="AT16" s="51">
        <v>97</v>
      </c>
      <c r="AU16" s="51">
        <v>35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4"/>
        <v>222</v>
      </c>
      <c r="BQ16" s="51">
        <v>216</v>
      </c>
      <c r="BR16" s="51">
        <v>3</v>
      </c>
      <c r="BS16" s="51">
        <v>3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30</v>
      </c>
      <c r="B17" s="49" t="s">
        <v>50</v>
      </c>
      <c r="C17" s="50" t="s">
        <v>51</v>
      </c>
      <c r="D17" s="51">
        <f t="shared" si="0"/>
        <v>252</v>
      </c>
      <c r="E17" s="51">
        <f t="shared" si="3"/>
        <v>165</v>
      </c>
      <c r="F17" s="51">
        <f t="shared" si="4"/>
        <v>60</v>
      </c>
      <c r="G17" s="51">
        <f t="shared" si="5"/>
        <v>20</v>
      </c>
      <c r="H17" s="51">
        <f t="shared" si="6"/>
        <v>0</v>
      </c>
      <c r="I17" s="51">
        <f t="shared" si="7"/>
        <v>0</v>
      </c>
      <c r="J17" s="51">
        <f t="shared" si="8"/>
        <v>6</v>
      </c>
      <c r="K17" s="51">
        <f t="shared" si="9"/>
        <v>1</v>
      </c>
      <c r="L17" s="51">
        <f t="shared" si="10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11"/>
        <v>80</v>
      </c>
      <c r="U17" s="51">
        <f t="shared" si="12"/>
        <v>0</v>
      </c>
      <c r="V17" s="51">
        <f t="shared" si="13"/>
        <v>60</v>
      </c>
      <c r="W17" s="51">
        <f t="shared" si="14"/>
        <v>20</v>
      </c>
      <c r="X17" s="51">
        <f t="shared" si="15"/>
        <v>0</v>
      </c>
      <c r="Y17" s="51">
        <f t="shared" si="16"/>
        <v>0</v>
      </c>
      <c r="Z17" s="51">
        <f t="shared" si="17"/>
        <v>0</v>
      </c>
      <c r="AA17" s="51">
        <f t="shared" si="18"/>
        <v>0</v>
      </c>
      <c r="AB17" s="51">
        <f t="shared" si="1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20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21"/>
        <v>80</v>
      </c>
      <c r="AS17" s="51">
        <v>0</v>
      </c>
      <c r="AT17" s="51">
        <v>60</v>
      </c>
      <c r="AU17" s="51">
        <v>20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4"/>
        <v>172</v>
      </c>
      <c r="BQ17" s="51">
        <v>165</v>
      </c>
      <c r="BR17" s="51">
        <v>0</v>
      </c>
      <c r="BS17" s="51">
        <v>0</v>
      </c>
      <c r="BT17" s="51">
        <v>0</v>
      </c>
      <c r="BU17" s="51">
        <v>0</v>
      </c>
      <c r="BV17" s="51">
        <v>6</v>
      </c>
      <c r="BW17" s="51">
        <v>1</v>
      </c>
    </row>
    <row r="18" spans="1:75" ht="13.5">
      <c r="A18" s="26" t="s">
        <v>30</v>
      </c>
      <c r="B18" s="49" t="s">
        <v>52</v>
      </c>
      <c r="C18" s="50" t="s">
        <v>53</v>
      </c>
      <c r="D18" s="51">
        <f t="shared" si="0"/>
        <v>147</v>
      </c>
      <c r="E18" s="51">
        <f t="shared" si="3"/>
        <v>76</v>
      </c>
      <c r="F18" s="51">
        <f t="shared" si="4"/>
        <v>52</v>
      </c>
      <c r="G18" s="51">
        <f t="shared" si="5"/>
        <v>19</v>
      </c>
      <c r="H18" s="51">
        <f t="shared" si="6"/>
        <v>0</v>
      </c>
      <c r="I18" s="51">
        <f t="shared" si="7"/>
        <v>0</v>
      </c>
      <c r="J18" s="51">
        <f t="shared" si="8"/>
        <v>0</v>
      </c>
      <c r="K18" s="51">
        <f t="shared" si="9"/>
        <v>0</v>
      </c>
      <c r="L18" s="51">
        <f t="shared" si="10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11"/>
        <v>70</v>
      </c>
      <c r="U18" s="51">
        <f t="shared" si="12"/>
        <v>0</v>
      </c>
      <c r="V18" s="51">
        <f t="shared" si="13"/>
        <v>51</v>
      </c>
      <c r="W18" s="51">
        <f t="shared" si="14"/>
        <v>19</v>
      </c>
      <c r="X18" s="51">
        <f t="shared" si="15"/>
        <v>0</v>
      </c>
      <c r="Y18" s="51">
        <f t="shared" si="16"/>
        <v>0</v>
      </c>
      <c r="Z18" s="51">
        <f t="shared" si="17"/>
        <v>0</v>
      </c>
      <c r="AA18" s="51">
        <f t="shared" si="18"/>
        <v>0</v>
      </c>
      <c r="AB18" s="51">
        <f t="shared" si="19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20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21"/>
        <v>70</v>
      </c>
      <c r="AS18" s="51">
        <v>0</v>
      </c>
      <c r="AT18" s="51">
        <v>51</v>
      </c>
      <c r="AU18" s="51">
        <v>19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4"/>
        <v>77</v>
      </c>
      <c r="BQ18" s="51">
        <v>76</v>
      </c>
      <c r="BR18" s="51">
        <v>1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30</v>
      </c>
      <c r="B19" s="49" t="s">
        <v>54</v>
      </c>
      <c r="C19" s="50" t="s">
        <v>55</v>
      </c>
      <c r="D19" s="51">
        <f t="shared" si="0"/>
        <v>179</v>
      </c>
      <c r="E19" s="51">
        <f t="shared" si="3"/>
        <v>104</v>
      </c>
      <c r="F19" s="51">
        <f t="shared" si="4"/>
        <v>54</v>
      </c>
      <c r="G19" s="51">
        <f t="shared" si="5"/>
        <v>18</v>
      </c>
      <c r="H19" s="51">
        <f t="shared" si="6"/>
        <v>0</v>
      </c>
      <c r="I19" s="51">
        <f t="shared" si="7"/>
        <v>0</v>
      </c>
      <c r="J19" s="51">
        <f t="shared" si="8"/>
        <v>2</v>
      </c>
      <c r="K19" s="51">
        <f t="shared" si="9"/>
        <v>1</v>
      </c>
      <c r="L19" s="51">
        <f t="shared" si="10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11"/>
        <v>72</v>
      </c>
      <c r="U19" s="51">
        <f t="shared" si="12"/>
        <v>0</v>
      </c>
      <c r="V19" s="51">
        <f t="shared" si="13"/>
        <v>54</v>
      </c>
      <c r="W19" s="51">
        <f t="shared" si="14"/>
        <v>18</v>
      </c>
      <c r="X19" s="51">
        <f t="shared" si="15"/>
        <v>0</v>
      </c>
      <c r="Y19" s="51">
        <f t="shared" si="16"/>
        <v>0</v>
      </c>
      <c r="Z19" s="51">
        <f t="shared" si="17"/>
        <v>0</v>
      </c>
      <c r="AA19" s="51">
        <f t="shared" si="18"/>
        <v>0</v>
      </c>
      <c r="AB19" s="51">
        <f t="shared" si="1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20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21"/>
        <v>72</v>
      </c>
      <c r="AS19" s="51">
        <v>0</v>
      </c>
      <c r="AT19" s="51">
        <v>54</v>
      </c>
      <c r="AU19" s="51">
        <v>18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4"/>
        <v>107</v>
      </c>
      <c r="BQ19" s="51">
        <v>104</v>
      </c>
      <c r="BR19" s="51">
        <v>0</v>
      </c>
      <c r="BS19" s="51">
        <v>0</v>
      </c>
      <c r="BT19" s="51">
        <v>0</v>
      </c>
      <c r="BU19" s="51">
        <v>0</v>
      </c>
      <c r="BV19" s="51">
        <v>2</v>
      </c>
      <c r="BW19" s="51">
        <v>1</v>
      </c>
    </row>
    <row r="20" spans="1:75" ht="13.5">
      <c r="A20" s="26" t="s">
        <v>30</v>
      </c>
      <c r="B20" s="49" t="s">
        <v>56</v>
      </c>
      <c r="C20" s="50" t="s">
        <v>57</v>
      </c>
      <c r="D20" s="51">
        <f t="shared" si="0"/>
        <v>106</v>
      </c>
      <c r="E20" s="51">
        <f t="shared" si="3"/>
        <v>57</v>
      </c>
      <c r="F20" s="51">
        <f t="shared" si="4"/>
        <v>37</v>
      </c>
      <c r="G20" s="51">
        <f t="shared" si="5"/>
        <v>12</v>
      </c>
      <c r="H20" s="51">
        <f t="shared" si="6"/>
        <v>0</v>
      </c>
      <c r="I20" s="51">
        <f t="shared" si="7"/>
        <v>0</v>
      </c>
      <c r="J20" s="51">
        <f t="shared" si="8"/>
        <v>0</v>
      </c>
      <c r="K20" s="51">
        <f t="shared" si="9"/>
        <v>0</v>
      </c>
      <c r="L20" s="51">
        <f t="shared" si="10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11"/>
        <v>49</v>
      </c>
      <c r="U20" s="51">
        <f t="shared" si="12"/>
        <v>0</v>
      </c>
      <c r="V20" s="51">
        <f t="shared" si="13"/>
        <v>37</v>
      </c>
      <c r="W20" s="51">
        <f t="shared" si="14"/>
        <v>12</v>
      </c>
      <c r="X20" s="51">
        <f t="shared" si="15"/>
        <v>0</v>
      </c>
      <c r="Y20" s="51">
        <f t="shared" si="16"/>
        <v>0</v>
      </c>
      <c r="Z20" s="51">
        <f t="shared" si="17"/>
        <v>0</v>
      </c>
      <c r="AA20" s="51">
        <f t="shared" si="18"/>
        <v>0</v>
      </c>
      <c r="AB20" s="51">
        <f t="shared" si="1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20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21"/>
        <v>49</v>
      </c>
      <c r="AS20" s="51">
        <v>0</v>
      </c>
      <c r="AT20" s="51">
        <v>37</v>
      </c>
      <c r="AU20" s="51">
        <v>12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2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4"/>
        <v>57</v>
      </c>
      <c r="BQ20" s="51">
        <v>57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30</v>
      </c>
      <c r="B21" s="49" t="s">
        <v>58</v>
      </c>
      <c r="C21" s="50" t="s">
        <v>59</v>
      </c>
      <c r="D21" s="51">
        <f t="shared" si="0"/>
        <v>415</v>
      </c>
      <c r="E21" s="51">
        <f t="shared" si="3"/>
        <v>245</v>
      </c>
      <c r="F21" s="51">
        <f t="shared" si="4"/>
        <v>119</v>
      </c>
      <c r="G21" s="51">
        <f t="shared" si="5"/>
        <v>41</v>
      </c>
      <c r="H21" s="51">
        <f t="shared" si="6"/>
        <v>0</v>
      </c>
      <c r="I21" s="51">
        <f t="shared" si="7"/>
        <v>0</v>
      </c>
      <c r="J21" s="51">
        <f t="shared" si="8"/>
        <v>8</v>
      </c>
      <c r="K21" s="51">
        <f t="shared" si="9"/>
        <v>2</v>
      </c>
      <c r="L21" s="51">
        <f t="shared" si="10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11"/>
        <v>159</v>
      </c>
      <c r="U21" s="51">
        <f t="shared" si="12"/>
        <v>0</v>
      </c>
      <c r="V21" s="51">
        <f t="shared" si="13"/>
        <v>118</v>
      </c>
      <c r="W21" s="51">
        <f t="shared" si="14"/>
        <v>41</v>
      </c>
      <c r="X21" s="51">
        <f t="shared" si="15"/>
        <v>0</v>
      </c>
      <c r="Y21" s="51">
        <f t="shared" si="16"/>
        <v>0</v>
      </c>
      <c r="Z21" s="51">
        <f t="shared" si="17"/>
        <v>0</v>
      </c>
      <c r="AA21" s="51">
        <f t="shared" si="18"/>
        <v>0</v>
      </c>
      <c r="AB21" s="51">
        <f t="shared" si="1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20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21"/>
        <v>159</v>
      </c>
      <c r="AS21" s="51">
        <v>0</v>
      </c>
      <c r="AT21" s="51">
        <v>118</v>
      </c>
      <c r="AU21" s="51">
        <v>41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2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4"/>
        <v>256</v>
      </c>
      <c r="BQ21" s="51">
        <v>245</v>
      </c>
      <c r="BR21" s="51">
        <v>1</v>
      </c>
      <c r="BS21" s="51">
        <v>0</v>
      </c>
      <c r="BT21" s="51">
        <v>0</v>
      </c>
      <c r="BU21" s="51">
        <v>0</v>
      </c>
      <c r="BV21" s="51">
        <v>8</v>
      </c>
      <c r="BW21" s="51">
        <v>2</v>
      </c>
    </row>
    <row r="22" spans="1:75" ht="13.5">
      <c r="A22" s="26" t="s">
        <v>30</v>
      </c>
      <c r="B22" s="49" t="s">
        <v>60</v>
      </c>
      <c r="C22" s="50" t="s">
        <v>61</v>
      </c>
      <c r="D22" s="51">
        <f t="shared" si="0"/>
        <v>438</v>
      </c>
      <c r="E22" s="51">
        <f t="shared" si="3"/>
        <v>288</v>
      </c>
      <c r="F22" s="51">
        <f t="shared" si="4"/>
        <v>107</v>
      </c>
      <c r="G22" s="51">
        <f t="shared" si="5"/>
        <v>43</v>
      </c>
      <c r="H22" s="51">
        <f t="shared" si="6"/>
        <v>0</v>
      </c>
      <c r="I22" s="51">
        <f t="shared" si="7"/>
        <v>0</v>
      </c>
      <c r="J22" s="51">
        <f t="shared" si="8"/>
        <v>0</v>
      </c>
      <c r="K22" s="51">
        <f t="shared" si="9"/>
        <v>0</v>
      </c>
      <c r="L22" s="51">
        <f t="shared" si="10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11"/>
        <v>146</v>
      </c>
      <c r="U22" s="51">
        <f t="shared" si="12"/>
        <v>0</v>
      </c>
      <c r="V22" s="51">
        <f t="shared" si="13"/>
        <v>106</v>
      </c>
      <c r="W22" s="51">
        <f t="shared" si="14"/>
        <v>40</v>
      </c>
      <c r="X22" s="51">
        <f t="shared" si="15"/>
        <v>0</v>
      </c>
      <c r="Y22" s="51">
        <f t="shared" si="16"/>
        <v>0</v>
      </c>
      <c r="Z22" s="51">
        <f t="shared" si="17"/>
        <v>0</v>
      </c>
      <c r="AA22" s="51">
        <f t="shared" si="18"/>
        <v>0</v>
      </c>
      <c r="AB22" s="51">
        <f t="shared" si="1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20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21"/>
        <v>146</v>
      </c>
      <c r="AS22" s="51">
        <v>0</v>
      </c>
      <c r="AT22" s="51">
        <v>106</v>
      </c>
      <c r="AU22" s="51">
        <v>40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4"/>
        <v>292</v>
      </c>
      <c r="BQ22" s="51">
        <v>288</v>
      </c>
      <c r="BR22" s="51">
        <v>1</v>
      </c>
      <c r="BS22" s="51">
        <v>3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30</v>
      </c>
      <c r="B23" s="49" t="s">
        <v>62</v>
      </c>
      <c r="C23" s="50" t="s">
        <v>63</v>
      </c>
      <c r="D23" s="51">
        <f t="shared" si="0"/>
        <v>208</v>
      </c>
      <c r="E23" s="51">
        <f t="shared" si="3"/>
        <v>139</v>
      </c>
      <c r="F23" s="51">
        <f t="shared" si="4"/>
        <v>49</v>
      </c>
      <c r="G23" s="51">
        <f t="shared" si="5"/>
        <v>20</v>
      </c>
      <c r="H23" s="51">
        <f t="shared" si="6"/>
        <v>0</v>
      </c>
      <c r="I23" s="51">
        <f t="shared" si="7"/>
        <v>0</v>
      </c>
      <c r="J23" s="51">
        <f t="shared" si="8"/>
        <v>0</v>
      </c>
      <c r="K23" s="51">
        <f t="shared" si="9"/>
        <v>0</v>
      </c>
      <c r="L23" s="51">
        <f t="shared" si="10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11"/>
        <v>64</v>
      </c>
      <c r="U23" s="51">
        <f t="shared" si="12"/>
        <v>0</v>
      </c>
      <c r="V23" s="51">
        <f t="shared" si="13"/>
        <v>48</v>
      </c>
      <c r="W23" s="51">
        <f t="shared" si="14"/>
        <v>16</v>
      </c>
      <c r="X23" s="51">
        <f t="shared" si="15"/>
        <v>0</v>
      </c>
      <c r="Y23" s="51">
        <f t="shared" si="16"/>
        <v>0</v>
      </c>
      <c r="Z23" s="51">
        <f t="shared" si="17"/>
        <v>0</v>
      </c>
      <c r="AA23" s="51">
        <f t="shared" si="18"/>
        <v>0</v>
      </c>
      <c r="AB23" s="51">
        <f t="shared" si="1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20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21"/>
        <v>64</v>
      </c>
      <c r="AS23" s="51">
        <v>0</v>
      </c>
      <c r="AT23" s="51">
        <v>48</v>
      </c>
      <c r="AU23" s="51">
        <v>16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4"/>
        <v>144</v>
      </c>
      <c r="BQ23" s="51">
        <v>139</v>
      </c>
      <c r="BR23" s="51">
        <v>1</v>
      </c>
      <c r="BS23" s="51">
        <v>4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30</v>
      </c>
      <c r="B24" s="49" t="s">
        <v>64</v>
      </c>
      <c r="C24" s="50" t="s">
        <v>65</v>
      </c>
      <c r="D24" s="51">
        <f t="shared" si="0"/>
        <v>357</v>
      </c>
      <c r="E24" s="51">
        <f t="shared" si="3"/>
        <v>206</v>
      </c>
      <c r="F24" s="51">
        <f t="shared" si="4"/>
        <v>87</v>
      </c>
      <c r="G24" s="51">
        <f t="shared" si="5"/>
        <v>64</v>
      </c>
      <c r="H24" s="51">
        <f t="shared" si="6"/>
        <v>0</v>
      </c>
      <c r="I24" s="51">
        <f t="shared" si="7"/>
        <v>0</v>
      </c>
      <c r="J24" s="51">
        <f t="shared" si="8"/>
        <v>0</v>
      </c>
      <c r="K24" s="51">
        <f t="shared" si="9"/>
        <v>0</v>
      </c>
      <c r="L24" s="51">
        <f t="shared" si="10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11"/>
        <v>114</v>
      </c>
      <c r="U24" s="51">
        <f t="shared" si="12"/>
        <v>0</v>
      </c>
      <c r="V24" s="51">
        <f t="shared" si="13"/>
        <v>84</v>
      </c>
      <c r="W24" s="51">
        <f t="shared" si="14"/>
        <v>30</v>
      </c>
      <c r="X24" s="51">
        <f t="shared" si="15"/>
        <v>0</v>
      </c>
      <c r="Y24" s="51">
        <f t="shared" si="16"/>
        <v>0</v>
      </c>
      <c r="Z24" s="51">
        <f t="shared" si="17"/>
        <v>0</v>
      </c>
      <c r="AA24" s="51">
        <f t="shared" si="18"/>
        <v>0</v>
      </c>
      <c r="AB24" s="51">
        <f t="shared" si="1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20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21"/>
        <v>114</v>
      </c>
      <c r="AS24" s="51">
        <v>0</v>
      </c>
      <c r="AT24" s="51">
        <v>84</v>
      </c>
      <c r="AU24" s="51">
        <v>30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4"/>
        <v>243</v>
      </c>
      <c r="BQ24" s="51">
        <v>206</v>
      </c>
      <c r="BR24" s="51">
        <v>3</v>
      </c>
      <c r="BS24" s="51">
        <v>34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30</v>
      </c>
      <c r="B25" s="49" t="s">
        <v>66</v>
      </c>
      <c r="C25" s="50" t="s">
        <v>67</v>
      </c>
      <c r="D25" s="51">
        <f t="shared" si="0"/>
        <v>440</v>
      </c>
      <c r="E25" s="51">
        <f t="shared" si="3"/>
        <v>277</v>
      </c>
      <c r="F25" s="51">
        <f t="shared" si="4"/>
        <v>113</v>
      </c>
      <c r="G25" s="51">
        <f t="shared" si="5"/>
        <v>40</v>
      </c>
      <c r="H25" s="51">
        <f t="shared" si="6"/>
        <v>6</v>
      </c>
      <c r="I25" s="51">
        <f t="shared" si="7"/>
        <v>0</v>
      </c>
      <c r="J25" s="51">
        <f t="shared" si="8"/>
        <v>4</v>
      </c>
      <c r="K25" s="51">
        <f t="shared" si="9"/>
        <v>0</v>
      </c>
      <c r="L25" s="51">
        <f t="shared" si="10"/>
        <v>47</v>
      </c>
      <c r="M25" s="51">
        <v>41</v>
      </c>
      <c r="N25" s="51">
        <v>0</v>
      </c>
      <c r="O25" s="51">
        <v>0</v>
      </c>
      <c r="P25" s="51">
        <v>2</v>
      </c>
      <c r="Q25" s="51">
        <v>0</v>
      </c>
      <c r="R25" s="51">
        <v>4</v>
      </c>
      <c r="S25" s="51">
        <v>0</v>
      </c>
      <c r="T25" s="51">
        <f t="shared" si="11"/>
        <v>145</v>
      </c>
      <c r="U25" s="51">
        <f t="shared" si="12"/>
        <v>0</v>
      </c>
      <c r="V25" s="51">
        <f t="shared" si="13"/>
        <v>108</v>
      </c>
      <c r="W25" s="51">
        <f t="shared" si="14"/>
        <v>33</v>
      </c>
      <c r="X25" s="51">
        <f t="shared" si="15"/>
        <v>4</v>
      </c>
      <c r="Y25" s="51">
        <f t="shared" si="16"/>
        <v>0</v>
      </c>
      <c r="Z25" s="51">
        <f t="shared" si="17"/>
        <v>0</v>
      </c>
      <c r="AA25" s="51">
        <f t="shared" si="18"/>
        <v>0</v>
      </c>
      <c r="AB25" s="51">
        <f t="shared" si="1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20"/>
        <v>64</v>
      </c>
      <c r="AK25" s="51">
        <v>0</v>
      </c>
      <c r="AL25" s="51">
        <v>64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21"/>
        <v>81</v>
      </c>
      <c r="AS25" s="51">
        <v>0</v>
      </c>
      <c r="AT25" s="51">
        <v>44</v>
      </c>
      <c r="AU25" s="51">
        <v>33</v>
      </c>
      <c r="AV25" s="51">
        <v>4</v>
      </c>
      <c r="AW25" s="51">
        <v>0</v>
      </c>
      <c r="AX25" s="51">
        <v>0</v>
      </c>
      <c r="AY25" s="51">
        <v>0</v>
      </c>
      <c r="AZ25" s="51">
        <f t="shared" si="2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4"/>
        <v>248</v>
      </c>
      <c r="BQ25" s="51">
        <v>236</v>
      </c>
      <c r="BR25" s="51">
        <v>5</v>
      </c>
      <c r="BS25" s="51">
        <v>7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30</v>
      </c>
      <c r="B26" s="49" t="s">
        <v>68</v>
      </c>
      <c r="C26" s="50" t="s">
        <v>146</v>
      </c>
      <c r="D26" s="51">
        <f t="shared" si="0"/>
        <v>174</v>
      </c>
      <c r="E26" s="51">
        <f t="shared" si="3"/>
        <v>119</v>
      </c>
      <c r="F26" s="51">
        <f t="shared" si="4"/>
        <v>38</v>
      </c>
      <c r="G26" s="51">
        <f t="shared" si="5"/>
        <v>11</v>
      </c>
      <c r="H26" s="51">
        <f t="shared" si="6"/>
        <v>1</v>
      </c>
      <c r="I26" s="51">
        <f t="shared" si="7"/>
        <v>0</v>
      </c>
      <c r="J26" s="51">
        <f t="shared" si="8"/>
        <v>4</v>
      </c>
      <c r="K26" s="51">
        <f t="shared" si="9"/>
        <v>1</v>
      </c>
      <c r="L26" s="51">
        <f t="shared" si="10"/>
        <v>80</v>
      </c>
      <c r="M26" s="51">
        <v>75</v>
      </c>
      <c r="N26" s="51">
        <v>0</v>
      </c>
      <c r="O26" s="51">
        <v>0</v>
      </c>
      <c r="P26" s="51">
        <v>0</v>
      </c>
      <c r="Q26" s="51">
        <v>0</v>
      </c>
      <c r="R26" s="51">
        <v>4</v>
      </c>
      <c r="S26" s="51">
        <v>1</v>
      </c>
      <c r="T26" s="51">
        <f t="shared" si="11"/>
        <v>49</v>
      </c>
      <c r="U26" s="51">
        <f t="shared" si="12"/>
        <v>0</v>
      </c>
      <c r="V26" s="51">
        <f t="shared" si="13"/>
        <v>37</v>
      </c>
      <c r="W26" s="51">
        <f t="shared" si="14"/>
        <v>11</v>
      </c>
      <c r="X26" s="51">
        <f t="shared" si="15"/>
        <v>1</v>
      </c>
      <c r="Y26" s="51">
        <f t="shared" si="16"/>
        <v>0</v>
      </c>
      <c r="Z26" s="51">
        <f t="shared" si="17"/>
        <v>0</v>
      </c>
      <c r="AA26" s="51">
        <f t="shared" si="18"/>
        <v>0</v>
      </c>
      <c r="AB26" s="51">
        <f t="shared" si="1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20"/>
        <v>22</v>
      </c>
      <c r="AK26" s="51">
        <v>0</v>
      </c>
      <c r="AL26" s="51">
        <v>22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21"/>
        <v>27</v>
      </c>
      <c r="AS26" s="51">
        <v>0</v>
      </c>
      <c r="AT26" s="51">
        <v>15</v>
      </c>
      <c r="AU26" s="51">
        <v>11</v>
      </c>
      <c r="AV26" s="51">
        <v>1</v>
      </c>
      <c r="AW26" s="51">
        <v>0</v>
      </c>
      <c r="AX26" s="51">
        <v>0</v>
      </c>
      <c r="AY26" s="51">
        <v>0</v>
      </c>
      <c r="AZ26" s="51">
        <f t="shared" si="2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4"/>
        <v>45</v>
      </c>
      <c r="BQ26" s="51">
        <v>44</v>
      </c>
      <c r="BR26" s="51">
        <v>1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30</v>
      </c>
      <c r="B27" s="49" t="s">
        <v>69</v>
      </c>
      <c r="C27" s="50" t="s">
        <v>29</v>
      </c>
      <c r="D27" s="51">
        <f t="shared" si="0"/>
        <v>323</v>
      </c>
      <c r="E27" s="51">
        <f t="shared" si="3"/>
        <v>230</v>
      </c>
      <c r="F27" s="51">
        <f t="shared" si="4"/>
        <v>34</v>
      </c>
      <c r="G27" s="51">
        <f t="shared" si="5"/>
        <v>18</v>
      </c>
      <c r="H27" s="51">
        <f t="shared" si="6"/>
        <v>2</v>
      </c>
      <c r="I27" s="51">
        <f t="shared" si="7"/>
        <v>0</v>
      </c>
      <c r="J27" s="51">
        <f t="shared" si="8"/>
        <v>0</v>
      </c>
      <c r="K27" s="51">
        <f t="shared" si="9"/>
        <v>39</v>
      </c>
      <c r="L27" s="51">
        <f t="shared" si="10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11"/>
        <v>84</v>
      </c>
      <c r="U27" s="51">
        <f t="shared" si="12"/>
        <v>0</v>
      </c>
      <c r="V27" s="51">
        <f t="shared" si="13"/>
        <v>25</v>
      </c>
      <c r="W27" s="51">
        <f t="shared" si="14"/>
        <v>18</v>
      </c>
      <c r="X27" s="51">
        <f t="shared" si="15"/>
        <v>2</v>
      </c>
      <c r="Y27" s="51">
        <f t="shared" si="16"/>
        <v>0</v>
      </c>
      <c r="Z27" s="51">
        <f t="shared" si="17"/>
        <v>0</v>
      </c>
      <c r="AA27" s="51">
        <f t="shared" si="18"/>
        <v>39</v>
      </c>
      <c r="AB27" s="51">
        <f t="shared" si="1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20"/>
        <v>39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39</v>
      </c>
      <c r="AR27" s="51">
        <f t="shared" si="21"/>
        <v>45</v>
      </c>
      <c r="AS27" s="51">
        <v>0</v>
      </c>
      <c r="AT27" s="51">
        <v>25</v>
      </c>
      <c r="AU27" s="51">
        <v>18</v>
      </c>
      <c r="AV27" s="51">
        <v>2</v>
      </c>
      <c r="AW27" s="51">
        <v>0</v>
      </c>
      <c r="AX27" s="51">
        <v>0</v>
      </c>
      <c r="AY27" s="51">
        <v>0</v>
      </c>
      <c r="AZ27" s="51">
        <f t="shared" si="2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4"/>
        <v>239</v>
      </c>
      <c r="BQ27" s="51">
        <v>230</v>
      </c>
      <c r="BR27" s="51">
        <v>9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30</v>
      </c>
      <c r="B28" s="49" t="s">
        <v>70</v>
      </c>
      <c r="C28" s="50" t="s">
        <v>71</v>
      </c>
      <c r="D28" s="51">
        <f t="shared" si="0"/>
        <v>245</v>
      </c>
      <c r="E28" s="51">
        <f t="shared" si="3"/>
        <v>66</v>
      </c>
      <c r="F28" s="51">
        <f t="shared" si="4"/>
        <v>122</v>
      </c>
      <c r="G28" s="51">
        <f t="shared" si="5"/>
        <v>52</v>
      </c>
      <c r="H28" s="51">
        <f t="shared" si="6"/>
        <v>5</v>
      </c>
      <c r="I28" s="51">
        <f t="shared" si="7"/>
        <v>0</v>
      </c>
      <c r="J28" s="51">
        <f t="shared" si="8"/>
        <v>0</v>
      </c>
      <c r="K28" s="51">
        <f t="shared" si="9"/>
        <v>0</v>
      </c>
      <c r="L28" s="51">
        <f t="shared" si="10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11"/>
        <v>162</v>
      </c>
      <c r="U28" s="51">
        <f t="shared" si="12"/>
        <v>0</v>
      </c>
      <c r="V28" s="51">
        <f t="shared" si="13"/>
        <v>119</v>
      </c>
      <c r="W28" s="51">
        <f t="shared" si="14"/>
        <v>38</v>
      </c>
      <c r="X28" s="51">
        <f t="shared" si="15"/>
        <v>5</v>
      </c>
      <c r="Y28" s="51">
        <f t="shared" si="16"/>
        <v>0</v>
      </c>
      <c r="Z28" s="51">
        <f t="shared" si="17"/>
        <v>0</v>
      </c>
      <c r="AA28" s="51">
        <f t="shared" si="18"/>
        <v>0</v>
      </c>
      <c r="AB28" s="51">
        <f t="shared" si="1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20"/>
        <v>69</v>
      </c>
      <c r="AK28" s="51">
        <v>0</v>
      </c>
      <c r="AL28" s="51">
        <v>69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21"/>
        <v>93</v>
      </c>
      <c r="AS28" s="51">
        <v>0</v>
      </c>
      <c r="AT28" s="51">
        <v>50</v>
      </c>
      <c r="AU28" s="51">
        <v>38</v>
      </c>
      <c r="AV28" s="51">
        <v>5</v>
      </c>
      <c r="AW28" s="51">
        <v>0</v>
      </c>
      <c r="AX28" s="51">
        <v>0</v>
      </c>
      <c r="AY28" s="51">
        <v>0</v>
      </c>
      <c r="AZ28" s="51">
        <f t="shared" si="2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4"/>
        <v>83</v>
      </c>
      <c r="BQ28" s="51">
        <v>66</v>
      </c>
      <c r="BR28" s="51">
        <v>3</v>
      </c>
      <c r="BS28" s="51">
        <v>14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30</v>
      </c>
      <c r="B29" s="49" t="s">
        <v>72</v>
      </c>
      <c r="C29" s="50" t="s">
        <v>73</v>
      </c>
      <c r="D29" s="51">
        <f t="shared" si="0"/>
        <v>212</v>
      </c>
      <c r="E29" s="51">
        <f t="shared" si="3"/>
        <v>156</v>
      </c>
      <c r="F29" s="51">
        <f t="shared" si="4"/>
        <v>42</v>
      </c>
      <c r="G29" s="51">
        <f t="shared" si="5"/>
        <v>12</v>
      </c>
      <c r="H29" s="51">
        <f t="shared" si="6"/>
        <v>1</v>
      </c>
      <c r="I29" s="51">
        <f t="shared" si="7"/>
        <v>1</v>
      </c>
      <c r="J29" s="51">
        <f t="shared" si="8"/>
        <v>0</v>
      </c>
      <c r="K29" s="51">
        <f t="shared" si="9"/>
        <v>0</v>
      </c>
      <c r="L29" s="51">
        <f t="shared" si="10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11"/>
        <v>54</v>
      </c>
      <c r="U29" s="51">
        <f t="shared" si="12"/>
        <v>0</v>
      </c>
      <c r="V29" s="51">
        <f t="shared" si="13"/>
        <v>41</v>
      </c>
      <c r="W29" s="51">
        <f t="shared" si="14"/>
        <v>11</v>
      </c>
      <c r="X29" s="51">
        <f t="shared" si="15"/>
        <v>1</v>
      </c>
      <c r="Y29" s="51">
        <f t="shared" si="16"/>
        <v>1</v>
      </c>
      <c r="Z29" s="51">
        <f t="shared" si="17"/>
        <v>0</v>
      </c>
      <c r="AA29" s="51">
        <f t="shared" si="18"/>
        <v>0</v>
      </c>
      <c r="AB29" s="51">
        <f t="shared" si="1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20"/>
        <v>27</v>
      </c>
      <c r="AK29" s="51">
        <v>0</v>
      </c>
      <c r="AL29" s="51">
        <v>27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21"/>
        <v>27</v>
      </c>
      <c r="AS29" s="51">
        <v>0</v>
      </c>
      <c r="AT29" s="51">
        <v>14</v>
      </c>
      <c r="AU29" s="51">
        <v>11</v>
      </c>
      <c r="AV29" s="51">
        <v>1</v>
      </c>
      <c r="AW29" s="51">
        <v>1</v>
      </c>
      <c r="AX29" s="51">
        <v>0</v>
      </c>
      <c r="AY29" s="51">
        <v>0</v>
      </c>
      <c r="AZ29" s="51">
        <f t="shared" si="2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4"/>
        <v>158</v>
      </c>
      <c r="BQ29" s="51">
        <v>156</v>
      </c>
      <c r="BR29" s="51">
        <v>1</v>
      </c>
      <c r="BS29" s="51">
        <v>1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30</v>
      </c>
      <c r="B30" s="49" t="s">
        <v>74</v>
      </c>
      <c r="C30" s="50" t="s">
        <v>75</v>
      </c>
      <c r="D30" s="51">
        <f t="shared" si="0"/>
        <v>403</v>
      </c>
      <c r="E30" s="51">
        <f t="shared" si="3"/>
        <v>287</v>
      </c>
      <c r="F30" s="51">
        <f t="shared" si="4"/>
        <v>82</v>
      </c>
      <c r="G30" s="51">
        <f t="shared" si="5"/>
        <v>21</v>
      </c>
      <c r="H30" s="51">
        <f t="shared" si="6"/>
        <v>3</v>
      </c>
      <c r="I30" s="51">
        <f t="shared" si="7"/>
        <v>1</v>
      </c>
      <c r="J30" s="51">
        <f t="shared" si="8"/>
        <v>9</v>
      </c>
      <c r="K30" s="51">
        <f t="shared" si="9"/>
        <v>0</v>
      </c>
      <c r="L30" s="51">
        <f t="shared" si="10"/>
        <v>117</v>
      </c>
      <c r="M30" s="51">
        <v>107</v>
      </c>
      <c r="N30" s="51">
        <v>0</v>
      </c>
      <c r="O30" s="51">
        <v>0</v>
      </c>
      <c r="P30" s="51">
        <v>0</v>
      </c>
      <c r="Q30" s="51">
        <v>1</v>
      </c>
      <c r="R30" s="51">
        <v>9</v>
      </c>
      <c r="S30" s="51">
        <v>0</v>
      </c>
      <c r="T30" s="51">
        <f t="shared" si="11"/>
        <v>100</v>
      </c>
      <c r="U30" s="51">
        <f t="shared" si="12"/>
        <v>0</v>
      </c>
      <c r="V30" s="51">
        <f t="shared" si="13"/>
        <v>76</v>
      </c>
      <c r="W30" s="51">
        <f t="shared" si="14"/>
        <v>21</v>
      </c>
      <c r="X30" s="51">
        <f t="shared" si="15"/>
        <v>3</v>
      </c>
      <c r="Y30" s="51">
        <f t="shared" si="16"/>
        <v>0</v>
      </c>
      <c r="Z30" s="51">
        <f t="shared" si="17"/>
        <v>0</v>
      </c>
      <c r="AA30" s="51">
        <f t="shared" si="18"/>
        <v>0</v>
      </c>
      <c r="AB30" s="51">
        <f t="shared" si="1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20"/>
        <v>48</v>
      </c>
      <c r="AK30" s="51">
        <v>0</v>
      </c>
      <c r="AL30" s="51">
        <v>48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21"/>
        <v>52</v>
      </c>
      <c r="AS30" s="51">
        <v>0</v>
      </c>
      <c r="AT30" s="51">
        <v>28</v>
      </c>
      <c r="AU30" s="51">
        <v>21</v>
      </c>
      <c r="AV30" s="51">
        <v>3</v>
      </c>
      <c r="AW30" s="51">
        <v>0</v>
      </c>
      <c r="AX30" s="51">
        <v>0</v>
      </c>
      <c r="AY30" s="51">
        <v>0</v>
      </c>
      <c r="AZ30" s="51">
        <f t="shared" si="2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4"/>
        <v>186</v>
      </c>
      <c r="BQ30" s="51">
        <v>180</v>
      </c>
      <c r="BR30" s="51">
        <v>6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30</v>
      </c>
      <c r="B31" s="49" t="s">
        <v>76</v>
      </c>
      <c r="C31" s="50" t="s">
        <v>172</v>
      </c>
      <c r="D31" s="51">
        <f t="shared" si="0"/>
        <v>481</v>
      </c>
      <c r="E31" s="51">
        <f t="shared" si="3"/>
        <v>332</v>
      </c>
      <c r="F31" s="51">
        <f t="shared" si="4"/>
        <v>114</v>
      </c>
      <c r="G31" s="51">
        <f t="shared" si="5"/>
        <v>31</v>
      </c>
      <c r="H31" s="51">
        <f t="shared" si="6"/>
        <v>2</v>
      </c>
      <c r="I31" s="51">
        <f t="shared" si="7"/>
        <v>1</v>
      </c>
      <c r="J31" s="51">
        <f t="shared" si="8"/>
        <v>1</v>
      </c>
      <c r="K31" s="51">
        <f t="shared" si="9"/>
        <v>0</v>
      </c>
      <c r="L31" s="51">
        <f t="shared" si="10"/>
        <v>8</v>
      </c>
      <c r="M31" s="51">
        <v>6</v>
      </c>
      <c r="N31" s="51">
        <v>0</v>
      </c>
      <c r="O31" s="51">
        <v>0</v>
      </c>
      <c r="P31" s="51">
        <v>0</v>
      </c>
      <c r="Q31" s="51">
        <v>1</v>
      </c>
      <c r="R31" s="51">
        <v>1</v>
      </c>
      <c r="S31" s="51">
        <v>0</v>
      </c>
      <c r="T31" s="51">
        <f t="shared" si="11"/>
        <v>123</v>
      </c>
      <c r="U31" s="51">
        <f t="shared" si="12"/>
        <v>0</v>
      </c>
      <c r="V31" s="51">
        <f t="shared" si="13"/>
        <v>95</v>
      </c>
      <c r="W31" s="51">
        <f t="shared" si="14"/>
        <v>26</v>
      </c>
      <c r="X31" s="51">
        <f t="shared" si="15"/>
        <v>2</v>
      </c>
      <c r="Y31" s="51">
        <f t="shared" si="16"/>
        <v>0</v>
      </c>
      <c r="Z31" s="51">
        <f t="shared" si="17"/>
        <v>0</v>
      </c>
      <c r="AA31" s="51">
        <f t="shared" si="18"/>
        <v>0</v>
      </c>
      <c r="AB31" s="51">
        <f t="shared" si="1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20"/>
        <v>61</v>
      </c>
      <c r="AK31" s="51">
        <v>0</v>
      </c>
      <c r="AL31" s="51">
        <v>61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21"/>
        <v>62</v>
      </c>
      <c r="AS31" s="51">
        <v>0</v>
      </c>
      <c r="AT31" s="51">
        <v>34</v>
      </c>
      <c r="AU31" s="51">
        <v>26</v>
      </c>
      <c r="AV31" s="51">
        <v>2</v>
      </c>
      <c r="AW31" s="51">
        <v>0</v>
      </c>
      <c r="AX31" s="51">
        <v>0</v>
      </c>
      <c r="AY31" s="51">
        <v>0</v>
      </c>
      <c r="AZ31" s="51">
        <f t="shared" si="2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4"/>
        <v>350</v>
      </c>
      <c r="BQ31" s="51">
        <v>326</v>
      </c>
      <c r="BR31" s="51">
        <v>19</v>
      </c>
      <c r="BS31" s="51">
        <v>5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30</v>
      </c>
      <c r="B32" s="49" t="s">
        <v>77</v>
      </c>
      <c r="C32" s="50" t="s">
        <v>78</v>
      </c>
      <c r="D32" s="51">
        <f t="shared" si="0"/>
        <v>636</v>
      </c>
      <c r="E32" s="51">
        <f t="shared" si="3"/>
        <v>413</v>
      </c>
      <c r="F32" s="51">
        <f t="shared" si="4"/>
        <v>153</v>
      </c>
      <c r="G32" s="51">
        <f t="shared" si="5"/>
        <v>61</v>
      </c>
      <c r="H32" s="51">
        <f t="shared" si="6"/>
        <v>5</v>
      </c>
      <c r="I32" s="51">
        <f t="shared" si="7"/>
        <v>0</v>
      </c>
      <c r="J32" s="51">
        <f t="shared" si="8"/>
        <v>4</v>
      </c>
      <c r="K32" s="51">
        <f t="shared" si="9"/>
        <v>0</v>
      </c>
      <c r="L32" s="51">
        <f t="shared" si="10"/>
        <v>36</v>
      </c>
      <c r="M32" s="51">
        <v>32</v>
      </c>
      <c r="N32" s="51">
        <v>0</v>
      </c>
      <c r="O32" s="51">
        <v>0</v>
      </c>
      <c r="P32" s="51">
        <v>0</v>
      </c>
      <c r="Q32" s="51">
        <v>0</v>
      </c>
      <c r="R32" s="51">
        <v>4</v>
      </c>
      <c r="S32" s="51">
        <v>0</v>
      </c>
      <c r="T32" s="51">
        <f t="shared" si="11"/>
        <v>193</v>
      </c>
      <c r="U32" s="51">
        <f t="shared" si="12"/>
        <v>0</v>
      </c>
      <c r="V32" s="51">
        <f t="shared" si="13"/>
        <v>147</v>
      </c>
      <c r="W32" s="51">
        <f t="shared" si="14"/>
        <v>41</v>
      </c>
      <c r="X32" s="51">
        <f t="shared" si="15"/>
        <v>5</v>
      </c>
      <c r="Y32" s="51">
        <f t="shared" si="16"/>
        <v>0</v>
      </c>
      <c r="Z32" s="51">
        <f t="shared" si="17"/>
        <v>0</v>
      </c>
      <c r="AA32" s="51">
        <f t="shared" si="18"/>
        <v>0</v>
      </c>
      <c r="AB32" s="51">
        <f t="shared" si="1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20"/>
        <v>92</v>
      </c>
      <c r="AK32" s="51">
        <v>0</v>
      </c>
      <c r="AL32" s="51">
        <v>92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21"/>
        <v>101</v>
      </c>
      <c r="AS32" s="51">
        <v>0</v>
      </c>
      <c r="AT32" s="51">
        <v>55</v>
      </c>
      <c r="AU32" s="51">
        <v>41</v>
      </c>
      <c r="AV32" s="51">
        <v>5</v>
      </c>
      <c r="AW32" s="51">
        <v>0</v>
      </c>
      <c r="AX32" s="51">
        <v>0</v>
      </c>
      <c r="AY32" s="51">
        <v>0</v>
      </c>
      <c r="AZ32" s="51">
        <f t="shared" si="2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4"/>
        <v>407</v>
      </c>
      <c r="BQ32" s="51">
        <v>381</v>
      </c>
      <c r="BR32" s="51">
        <v>6</v>
      </c>
      <c r="BS32" s="51">
        <v>20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30</v>
      </c>
      <c r="B33" s="49" t="s">
        <v>79</v>
      </c>
      <c r="C33" s="50" t="s">
        <v>80</v>
      </c>
      <c r="D33" s="51">
        <f t="shared" si="0"/>
        <v>457</v>
      </c>
      <c r="E33" s="51">
        <f t="shared" si="3"/>
        <v>329</v>
      </c>
      <c r="F33" s="51">
        <f t="shared" si="4"/>
        <v>24</v>
      </c>
      <c r="G33" s="51">
        <f t="shared" si="5"/>
        <v>35</v>
      </c>
      <c r="H33" s="51">
        <f t="shared" si="6"/>
        <v>4</v>
      </c>
      <c r="I33" s="51">
        <f t="shared" si="7"/>
        <v>0</v>
      </c>
      <c r="J33" s="51">
        <f t="shared" si="8"/>
        <v>0</v>
      </c>
      <c r="K33" s="51">
        <f t="shared" si="9"/>
        <v>65</v>
      </c>
      <c r="L33" s="51">
        <f t="shared" si="10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11"/>
        <v>150</v>
      </c>
      <c r="U33" s="51">
        <f t="shared" si="12"/>
        <v>46</v>
      </c>
      <c r="V33" s="51">
        <f t="shared" si="13"/>
        <v>0</v>
      </c>
      <c r="W33" s="51">
        <f t="shared" si="14"/>
        <v>35</v>
      </c>
      <c r="X33" s="51">
        <f t="shared" si="15"/>
        <v>4</v>
      </c>
      <c r="Y33" s="51">
        <f t="shared" si="16"/>
        <v>0</v>
      </c>
      <c r="Z33" s="51">
        <f t="shared" si="17"/>
        <v>0</v>
      </c>
      <c r="AA33" s="51">
        <f t="shared" si="18"/>
        <v>65</v>
      </c>
      <c r="AB33" s="51">
        <f t="shared" si="1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20"/>
        <v>65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65</v>
      </c>
      <c r="AR33" s="51">
        <f t="shared" si="21"/>
        <v>85</v>
      </c>
      <c r="AS33" s="51">
        <v>46</v>
      </c>
      <c r="AT33" s="51">
        <v>0</v>
      </c>
      <c r="AU33" s="51">
        <v>35</v>
      </c>
      <c r="AV33" s="51">
        <v>4</v>
      </c>
      <c r="AW33" s="51">
        <v>0</v>
      </c>
      <c r="AX33" s="51">
        <v>0</v>
      </c>
      <c r="AY33" s="51">
        <v>0</v>
      </c>
      <c r="AZ33" s="51">
        <f t="shared" si="2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4"/>
        <v>307</v>
      </c>
      <c r="BQ33" s="51">
        <v>283</v>
      </c>
      <c r="BR33" s="51">
        <v>24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30</v>
      </c>
      <c r="B34" s="49" t="s">
        <v>81</v>
      </c>
      <c r="C34" s="50" t="s">
        <v>82</v>
      </c>
      <c r="D34" s="51">
        <f t="shared" si="0"/>
        <v>406</v>
      </c>
      <c r="E34" s="51">
        <f t="shared" si="3"/>
        <v>288</v>
      </c>
      <c r="F34" s="51">
        <f t="shared" si="4"/>
        <v>94</v>
      </c>
      <c r="G34" s="51">
        <f t="shared" si="5"/>
        <v>16</v>
      </c>
      <c r="H34" s="51">
        <f t="shared" si="6"/>
        <v>8</v>
      </c>
      <c r="I34" s="51">
        <f t="shared" si="7"/>
        <v>0</v>
      </c>
      <c r="J34" s="51">
        <f t="shared" si="8"/>
        <v>0</v>
      </c>
      <c r="K34" s="51">
        <f t="shared" si="9"/>
        <v>0</v>
      </c>
      <c r="L34" s="51">
        <f t="shared" si="10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11"/>
        <v>358</v>
      </c>
      <c r="U34" s="51">
        <f t="shared" si="12"/>
        <v>242</v>
      </c>
      <c r="V34" s="51">
        <f t="shared" si="13"/>
        <v>92</v>
      </c>
      <c r="W34" s="51">
        <f t="shared" si="14"/>
        <v>16</v>
      </c>
      <c r="X34" s="51">
        <f t="shared" si="15"/>
        <v>8</v>
      </c>
      <c r="Y34" s="51">
        <f t="shared" si="16"/>
        <v>0</v>
      </c>
      <c r="Z34" s="51">
        <f t="shared" si="17"/>
        <v>0</v>
      </c>
      <c r="AA34" s="51">
        <f t="shared" si="18"/>
        <v>0</v>
      </c>
      <c r="AB34" s="51">
        <f t="shared" si="1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2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21"/>
        <v>358</v>
      </c>
      <c r="AS34" s="51">
        <v>242</v>
      </c>
      <c r="AT34" s="51">
        <v>92</v>
      </c>
      <c r="AU34" s="51">
        <v>16</v>
      </c>
      <c r="AV34" s="51">
        <v>8</v>
      </c>
      <c r="AW34" s="51">
        <v>0</v>
      </c>
      <c r="AX34" s="51">
        <v>0</v>
      </c>
      <c r="AY34" s="51">
        <v>0</v>
      </c>
      <c r="AZ34" s="51">
        <f t="shared" si="2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4"/>
        <v>48</v>
      </c>
      <c r="BQ34" s="51">
        <v>46</v>
      </c>
      <c r="BR34" s="51">
        <v>2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30</v>
      </c>
      <c r="B35" s="49" t="s">
        <v>83</v>
      </c>
      <c r="C35" s="50" t="s">
        <v>84</v>
      </c>
      <c r="D35" s="51">
        <f t="shared" si="0"/>
        <v>151</v>
      </c>
      <c r="E35" s="51">
        <f t="shared" si="3"/>
        <v>94</v>
      </c>
      <c r="F35" s="51">
        <f t="shared" si="4"/>
        <v>45</v>
      </c>
      <c r="G35" s="51">
        <f t="shared" si="5"/>
        <v>8</v>
      </c>
      <c r="H35" s="51">
        <f t="shared" si="6"/>
        <v>4</v>
      </c>
      <c r="I35" s="51">
        <f t="shared" si="7"/>
        <v>0</v>
      </c>
      <c r="J35" s="51">
        <f t="shared" si="8"/>
        <v>0</v>
      </c>
      <c r="K35" s="51">
        <f t="shared" si="9"/>
        <v>0</v>
      </c>
      <c r="L35" s="51">
        <f t="shared" si="1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11"/>
        <v>151</v>
      </c>
      <c r="U35" s="51">
        <f t="shared" si="12"/>
        <v>94</v>
      </c>
      <c r="V35" s="51">
        <f t="shared" si="13"/>
        <v>45</v>
      </c>
      <c r="W35" s="51">
        <f t="shared" si="14"/>
        <v>8</v>
      </c>
      <c r="X35" s="51">
        <f t="shared" si="15"/>
        <v>4</v>
      </c>
      <c r="Y35" s="51">
        <f t="shared" si="16"/>
        <v>0</v>
      </c>
      <c r="Z35" s="51">
        <f t="shared" si="17"/>
        <v>0</v>
      </c>
      <c r="AA35" s="51">
        <f t="shared" si="18"/>
        <v>0</v>
      </c>
      <c r="AB35" s="51">
        <f t="shared" si="1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2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21"/>
        <v>151</v>
      </c>
      <c r="AS35" s="51">
        <v>94</v>
      </c>
      <c r="AT35" s="51">
        <v>45</v>
      </c>
      <c r="AU35" s="51">
        <v>8</v>
      </c>
      <c r="AV35" s="51">
        <v>4</v>
      </c>
      <c r="AW35" s="51">
        <v>0</v>
      </c>
      <c r="AX35" s="51">
        <v>0</v>
      </c>
      <c r="AY35" s="51">
        <v>0</v>
      </c>
      <c r="AZ35" s="51">
        <f t="shared" si="2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4"/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30</v>
      </c>
      <c r="B36" s="49" t="s">
        <v>85</v>
      </c>
      <c r="C36" s="50" t="s">
        <v>86</v>
      </c>
      <c r="D36" s="51">
        <f t="shared" si="0"/>
        <v>375</v>
      </c>
      <c r="E36" s="51">
        <f t="shared" si="3"/>
        <v>254</v>
      </c>
      <c r="F36" s="51">
        <f t="shared" si="4"/>
        <v>73</v>
      </c>
      <c r="G36" s="51">
        <f t="shared" si="5"/>
        <v>41</v>
      </c>
      <c r="H36" s="51">
        <f t="shared" si="6"/>
        <v>7</v>
      </c>
      <c r="I36" s="51">
        <f t="shared" si="7"/>
        <v>0</v>
      </c>
      <c r="J36" s="51">
        <f t="shared" si="8"/>
        <v>0</v>
      </c>
      <c r="K36" s="51">
        <f t="shared" si="9"/>
        <v>0</v>
      </c>
      <c r="L36" s="51">
        <f t="shared" si="10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11"/>
        <v>319</v>
      </c>
      <c r="U36" s="51">
        <f t="shared" si="12"/>
        <v>229</v>
      </c>
      <c r="V36" s="51">
        <f t="shared" si="13"/>
        <v>71</v>
      </c>
      <c r="W36" s="51">
        <f t="shared" si="14"/>
        <v>12</v>
      </c>
      <c r="X36" s="51">
        <f t="shared" si="15"/>
        <v>7</v>
      </c>
      <c r="Y36" s="51">
        <f t="shared" si="16"/>
        <v>0</v>
      </c>
      <c r="Z36" s="51">
        <f t="shared" si="17"/>
        <v>0</v>
      </c>
      <c r="AA36" s="51">
        <f t="shared" si="18"/>
        <v>0</v>
      </c>
      <c r="AB36" s="51">
        <f t="shared" si="1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2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21"/>
        <v>319</v>
      </c>
      <c r="AS36" s="51">
        <v>229</v>
      </c>
      <c r="AT36" s="51">
        <v>71</v>
      </c>
      <c r="AU36" s="51">
        <v>12</v>
      </c>
      <c r="AV36" s="51">
        <v>7</v>
      </c>
      <c r="AW36" s="51">
        <v>0</v>
      </c>
      <c r="AX36" s="51">
        <v>0</v>
      </c>
      <c r="AY36" s="51">
        <v>0</v>
      </c>
      <c r="AZ36" s="51">
        <f t="shared" si="2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4"/>
        <v>56</v>
      </c>
      <c r="BQ36" s="51">
        <v>25</v>
      </c>
      <c r="BR36" s="51">
        <v>2</v>
      </c>
      <c r="BS36" s="51">
        <v>29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30</v>
      </c>
      <c r="B37" s="49" t="s">
        <v>87</v>
      </c>
      <c r="C37" s="50" t="s">
        <v>88</v>
      </c>
      <c r="D37" s="51">
        <f t="shared" si="0"/>
        <v>178</v>
      </c>
      <c r="E37" s="51">
        <f t="shared" si="3"/>
        <v>117</v>
      </c>
      <c r="F37" s="51">
        <f t="shared" si="4"/>
        <v>48</v>
      </c>
      <c r="G37" s="51">
        <f t="shared" si="5"/>
        <v>9</v>
      </c>
      <c r="H37" s="51">
        <f t="shared" si="6"/>
        <v>3</v>
      </c>
      <c r="I37" s="51">
        <f t="shared" si="7"/>
        <v>1</v>
      </c>
      <c r="J37" s="51">
        <f t="shared" si="8"/>
        <v>0</v>
      </c>
      <c r="K37" s="51">
        <f t="shared" si="9"/>
        <v>0</v>
      </c>
      <c r="L37" s="51">
        <f t="shared" si="10"/>
        <v>1</v>
      </c>
      <c r="M37" s="51">
        <v>0</v>
      </c>
      <c r="N37" s="51">
        <v>0</v>
      </c>
      <c r="O37" s="51">
        <v>0</v>
      </c>
      <c r="P37" s="51">
        <v>0</v>
      </c>
      <c r="Q37" s="51">
        <v>1</v>
      </c>
      <c r="R37" s="51">
        <v>0</v>
      </c>
      <c r="S37" s="51">
        <v>0</v>
      </c>
      <c r="T37" s="51">
        <f t="shared" si="11"/>
        <v>173</v>
      </c>
      <c r="U37" s="51">
        <f t="shared" si="12"/>
        <v>115</v>
      </c>
      <c r="V37" s="51">
        <f t="shared" si="13"/>
        <v>47</v>
      </c>
      <c r="W37" s="51">
        <f t="shared" si="14"/>
        <v>8</v>
      </c>
      <c r="X37" s="51">
        <f t="shared" si="15"/>
        <v>3</v>
      </c>
      <c r="Y37" s="51">
        <f t="shared" si="16"/>
        <v>0</v>
      </c>
      <c r="Z37" s="51">
        <f t="shared" si="17"/>
        <v>0</v>
      </c>
      <c r="AA37" s="51">
        <f t="shared" si="18"/>
        <v>0</v>
      </c>
      <c r="AB37" s="51">
        <f t="shared" si="1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2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21"/>
        <v>173</v>
      </c>
      <c r="AS37" s="51">
        <v>115</v>
      </c>
      <c r="AT37" s="51">
        <v>47</v>
      </c>
      <c r="AU37" s="51">
        <v>8</v>
      </c>
      <c r="AV37" s="51">
        <v>3</v>
      </c>
      <c r="AW37" s="51">
        <v>0</v>
      </c>
      <c r="AX37" s="51">
        <v>0</v>
      </c>
      <c r="AY37" s="51">
        <v>0</v>
      </c>
      <c r="AZ37" s="51">
        <f t="shared" si="2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4"/>
        <v>4</v>
      </c>
      <c r="BQ37" s="51">
        <v>2</v>
      </c>
      <c r="BR37" s="51">
        <v>1</v>
      </c>
      <c r="BS37" s="51">
        <v>1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30</v>
      </c>
      <c r="B38" s="49" t="s">
        <v>89</v>
      </c>
      <c r="C38" s="50" t="s">
        <v>90</v>
      </c>
      <c r="D38" s="51">
        <f t="shared" si="0"/>
        <v>461</v>
      </c>
      <c r="E38" s="51">
        <f t="shared" si="3"/>
        <v>309</v>
      </c>
      <c r="F38" s="51">
        <f t="shared" si="4"/>
        <v>122</v>
      </c>
      <c r="G38" s="51">
        <f t="shared" si="5"/>
        <v>18</v>
      </c>
      <c r="H38" s="51">
        <f t="shared" si="6"/>
        <v>9</v>
      </c>
      <c r="I38" s="51">
        <f t="shared" si="7"/>
        <v>3</v>
      </c>
      <c r="J38" s="51">
        <f t="shared" si="8"/>
        <v>0</v>
      </c>
      <c r="K38" s="51">
        <f t="shared" si="9"/>
        <v>0</v>
      </c>
      <c r="L38" s="51">
        <f t="shared" si="10"/>
        <v>20</v>
      </c>
      <c r="M38" s="51">
        <v>0</v>
      </c>
      <c r="N38" s="51">
        <v>17</v>
      </c>
      <c r="O38" s="51">
        <v>0</v>
      </c>
      <c r="P38" s="51">
        <v>0</v>
      </c>
      <c r="Q38" s="51">
        <v>3</v>
      </c>
      <c r="R38" s="51">
        <v>0</v>
      </c>
      <c r="S38" s="51">
        <v>0</v>
      </c>
      <c r="T38" s="51">
        <f t="shared" si="11"/>
        <v>441</v>
      </c>
      <c r="U38" s="51">
        <f t="shared" si="12"/>
        <v>309</v>
      </c>
      <c r="V38" s="51">
        <f t="shared" si="13"/>
        <v>105</v>
      </c>
      <c r="W38" s="51">
        <f t="shared" si="14"/>
        <v>18</v>
      </c>
      <c r="X38" s="51">
        <f t="shared" si="15"/>
        <v>9</v>
      </c>
      <c r="Y38" s="51">
        <f t="shared" si="16"/>
        <v>0</v>
      </c>
      <c r="Z38" s="51">
        <f t="shared" si="17"/>
        <v>0</v>
      </c>
      <c r="AA38" s="51">
        <f t="shared" si="18"/>
        <v>0</v>
      </c>
      <c r="AB38" s="51">
        <f t="shared" si="1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2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21"/>
        <v>441</v>
      </c>
      <c r="AS38" s="51">
        <v>309</v>
      </c>
      <c r="AT38" s="51">
        <v>105</v>
      </c>
      <c r="AU38" s="51">
        <v>18</v>
      </c>
      <c r="AV38" s="51">
        <v>9</v>
      </c>
      <c r="AW38" s="51">
        <v>0</v>
      </c>
      <c r="AX38" s="51">
        <v>0</v>
      </c>
      <c r="AY38" s="51">
        <v>0</v>
      </c>
      <c r="AZ38" s="51">
        <f t="shared" si="2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30</v>
      </c>
      <c r="B39" s="49" t="s">
        <v>91</v>
      </c>
      <c r="C39" s="50" t="s">
        <v>173</v>
      </c>
      <c r="D39" s="51">
        <f t="shared" si="0"/>
        <v>352</v>
      </c>
      <c r="E39" s="51">
        <f t="shared" si="3"/>
        <v>236</v>
      </c>
      <c r="F39" s="51">
        <f t="shared" si="4"/>
        <v>87</v>
      </c>
      <c r="G39" s="51">
        <f t="shared" si="5"/>
        <v>15</v>
      </c>
      <c r="H39" s="51">
        <f t="shared" si="6"/>
        <v>9</v>
      </c>
      <c r="I39" s="51">
        <f t="shared" si="7"/>
        <v>0</v>
      </c>
      <c r="J39" s="51">
        <f t="shared" si="8"/>
        <v>0</v>
      </c>
      <c r="K39" s="51">
        <f t="shared" si="9"/>
        <v>5</v>
      </c>
      <c r="L39" s="51">
        <f t="shared" si="10"/>
        <v>5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5</v>
      </c>
      <c r="T39" s="51">
        <f t="shared" si="11"/>
        <v>347</v>
      </c>
      <c r="U39" s="51">
        <f t="shared" si="12"/>
        <v>236</v>
      </c>
      <c r="V39" s="51">
        <f t="shared" si="13"/>
        <v>87</v>
      </c>
      <c r="W39" s="51">
        <f t="shared" si="14"/>
        <v>15</v>
      </c>
      <c r="X39" s="51">
        <f t="shared" si="15"/>
        <v>9</v>
      </c>
      <c r="Y39" s="51">
        <f t="shared" si="16"/>
        <v>0</v>
      </c>
      <c r="Z39" s="51">
        <f t="shared" si="17"/>
        <v>0</v>
      </c>
      <c r="AA39" s="51">
        <f t="shared" si="18"/>
        <v>0</v>
      </c>
      <c r="AB39" s="51">
        <f t="shared" si="1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2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21"/>
        <v>347</v>
      </c>
      <c r="AS39" s="51">
        <v>236</v>
      </c>
      <c r="AT39" s="51">
        <v>87</v>
      </c>
      <c r="AU39" s="51">
        <v>15</v>
      </c>
      <c r="AV39" s="51">
        <v>9</v>
      </c>
      <c r="AW39" s="51">
        <v>0</v>
      </c>
      <c r="AX39" s="51">
        <v>0</v>
      </c>
      <c r="AY39" s="51">
        <v>0</v>
      </c>
      <c r="AZ39" s="51">
        <f t="shared" si="2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30</v>
      </c>
      <c r="B40" s="49" t="s">
        <v>92</v>
      </c>
      <c r="C40" s="50" t="s">
        <v>93</v>
      </c>
      <c r="D40" s="51">
        <f t="shared" si="0"/>
        <v>314</v>
      </c>
      <c r="E40" s="51">
        <f t="shared" si="3"/>
        <v>225</v>
      </c>
      <c r="F40" s="51">
        <f t="shared" si="4"/>
        <v>66</v>
      </c>
      <c r="G40" s="51">
        <f t="shared" si="5"/>
        <v>11</v>
      </c>
      <c r="H40" s="51">
        <f t="shared" si="6"/>
        <v>8</v>
      </c>
      <c r="I40" s="51">
        <f t="shared" si="7"/>
        <v>4</v>
      </c>
      <c r="J40" s="51">
        <f t="shared" si="8"/>
        <v>0</v>
      </c>
      <c r="K40" s="51">
        <f t="shared" si="9"/>
        <v>0</v>
      </c>
      <c r="L40" s="51">
        <f t="shared" si="10"/>
        <v>4</v>
      </c>
      <c r="M40" s="51">
        <v>0</v>
      </c>
      <c r="N40" s="51">
        <v>0</v>
      </c>
      <c r="O40" s="51">
        <v>0</v>
      </c>
      <c r="P40" s="51">
        <v>0</v>
      </c>
      <c r="Q40" s="51">
        <v>4</v>
      </c>
      <c r="R40" s="51">
        <v>0</v>
      </c>
      <c r="S40" s="51">
        <v>0</v>
      </c>
      <c r="T40" s="51">
        <f t="shared" si="11"/>
        <v>309</v>
      </c>
      <c r="U40" s="51">
        <f t="shared" si="12"/>
        <v>225</v>
      </c>
      <c r="V40" s="51">
        <f t="shared" si="13"/>
        <v>65</v>
      </c>
      <c r="W40" s="51">
        <f t="shared" si="14"/>
        <v>11</v>
      </c>
      <c r="X40" s="51">
        <f t="shared" si="15"/>
        <v>8</v>
      </c>
      <c r="Y40" s="51">
        <f t="shared" si="16"/>
        <v>0</v>
      </c>
      <c r="Z40" s="51">
        <f t="shared" si="17"/>
        <v>0</v>
      </c>
      <c r="AA40" s="51">
        <f t="shared" si="18"/>
        <v>0</v>
      </c>
      <c r="AB40" s="51">
        <f t="shared" si="1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2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21"/>
        <v>309</v>
      </c>
      <c r="AS40" s="51">
        <v>225</v>
      </c>
      <c r="AT40" s="51">
        <v>65</v>
      </c>
      <c r="AU40" s="51">
        <v>11</v>
      </c>
      <c r="AV40" s="51">
        <v>8</v>
      </c>
      <c r="AW40" s="51">
        <v>0</v>
      </c>
      <c r="AX40" s="51">
        <v>0</v>
      </c>
      <c r="AY40" s="51">
        <v>0</v>
      </c>
      <c r="AZ40" s="51">
        <f t="shared" si="2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4"/>
        <v>1</v>
      </c>
      <c r="BQ40" s="51">
        <v>0</v>
      </c>
      <c r="BR40" s="51">
        <v>1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30</v>
      </c>
      <c r="B41" s="49" t="s">
        <v>94</v>
      </c>
      <c r="C41" s="50" t="s">
        <v>148</v>
      </c>
      <c r="D41" s="51">
        <f t="shared" si="0"/>
        <v>143</v>
      </c>
      <c r="E41" s="51">
        <f t="shared" si="3"/>
        <v>87</v>
      </c>
      <c r="F41" s="51">
        <f t="shared" si="4"/>
        <v>45</v>
      </c>
      <c r="G41" s="51">
        <f t="shared" si="5"/>
        <v>8</v>
      </c>
      <c r="H41" s="51">
        <f t="shared" si="6"/>
        <v>3</v>
      </c>
      <c r="I41" s="51">
        <f t="shared" si="7"/>
        <v>0</v>
      </c>
      <c r="J41" s="51">
        <f t="shared" si="8"/>
        <v>0</v>
      </c>
      <c r="K41" s="51">
        <f t="shared" si="9"/>
        <v>0</v>
      </c>
      <c r="L41" s="51">
        <f t="shared" si="10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11"/>
        <v>143</v>
      </c>
      <c r="U41" s="51">
        <f t="shared" si="12"/>
        <v>87</v>
      </c>
      <c r="V41" s="51">
        <f t="shared" si="13"/>
        <v>45</v>
      </c>
      <c r="W41" s="51">
        <f t="shared" si="14"/>
        <v>8</v>
      </c>
      <c r="X41" s="51">
        <f t="shared" si="15"/>
        <v>3</v>
      </c>
      <c r="Y41" s="51">
        <f t="shared" si="16"/>
        <v>0</v>
      </c>
      <c r="Z41" s="51">
        <f t="shared" si="17"/>
        <v>0</v>
      </c>
      <c r="AA41" s="51">
        <f t="shared" si="18"/>
        <v>0</v>
      </c>
      <c r="AB41" s="51">
        <f t="shared" si="1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2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21"/>
        <v>143</v>
      </c>
      <c r="AS41" s="51">
        <v>87</v>
      </c>
      <c r="AT41" s="51">
        <v>45</v>
      </c>
      <c r="AU41" s="51">
        <v>8</v>
      </c>
      <c r="AV41" s="51">
        <v>3</v>
      </c>
      <c r="AW41" s="51">
        <v>0</v>
      </c>
      <c r="AX41" s="51">
        <v>0</v>
      </c>
      <c r="AY41" s="51">
        <v>0</v>
      </c>
      <c r="AZ41" s="51">
        <f t="shared" si="2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30</v>
      </c>
      <c r="B42" s="49" t="s">
        <v>95</v>
      </c>
      <c r="C42" s="50" t="s">
        <v>96</v>
      </c>
      <c r="D42" s="51">
        <f t="shared" si="0"/>
        <v>341</v>
      </c>
      <c r="E42" s="51">
        <f t="shared" si="3"/>
        <v>244</v>
      </c>
      <c r="F42" s="51">
        <f t="shared" si="4"/>
        <v>74</v>
      </c>
      <c r="G42" s="51">
        <f t="shared" si="5"/>
        <v>19</v>
      </c>
      <c r="H42" s="51">
        <f t="shared" si="6"/>
        <v>4</v>
      </c>
      <c r="I42" s="51">
        <f t="shared" si="7"/>
        <v>0</v>
      </c>
      <c r="J42" s="51">
        <f t="shared" si="8"/>
        <v>0</v>
      </c>
      <c r="K42" s="51">
        <f t="shared" si="9"/>
        <v>0</v>
      </c>
      <c r="L42" s="51">
        <f t="shared" si="1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11"/>
        <v>335</v>
      </c>
      <c r="U42" s="51">
        <f t="shared" si="12"/>
        <v>244</v>
      </c>
      <c r="V42" s="51">
        <f t="shared" si="13"/>
        <v>74</v>
      </c>
      <c r="W42" s="51">
        <f t="shared" si="14"/>
        <v>13</v>
      </c>
      <c r="X42" s="51">
        <f t="shared" si="15"/>
        <v>4</v>
      </c>
      <c r="Y42" s="51">
        <f t="shared" si="16"/>
        <v>0</v>
      </c>
      <c r="Z42" s="51">
        <f t="shared" si="17"/>
        <v>0</v>
      </c>
      <c r="AA42" s="51">
        <f t="shared" si="18"/>
        <v>0</v>
      </c>
      <c r="AB42" s="51">
        <f t="shared" si="1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2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21"/>
        <v>335</v>
      </c>
      <c r="AS42" s="51">
        <v>244</v>
      </c>
      <c r="AT42" s="51">
        <v>74</v>
      </c>
      <c r="AU42" s="51">
        <v>13</v>
      </c>
      <c r="AV42" s="51">
        <v>4</v>
      </c>
      <c r="AW42" s="51">
        <v>0</v>
      </c>
      <c r="AX42" s="51">
        <v>0</v>
      </c>
      <c r="AY42" s="51">
        <v>0</v>
      </c>
      <c r="AZ42" s="51">
        <f t="shared" si="2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4"/>
        <v>6</v>
      </c>
      <c r="BQ42" s="51">
        <v>0</v>
      </c>
      <c r="BR42" s="51">
        <v>0</v>
      </c>
      <c r="BS42" s="51">
        <v>6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30</v>
      </c>
      <c r="B43" s="49" t="s">
        <v>97</v>
      </c>
      <c r="C43" s="50" t="s">
        <v>147</v>
      </c>
      <c r="D43" s="51">
        <f t="shared" si="0"/>
        <v>151</v>
      </c>
      <c r="E43" s="51">
        <f t="shared" si="3"/>
        <v>90</v>
      </c>
      <c r="F43" s="51">
        <f t="shared" si="4"/>
        <v>52</v>
      </c>
      <c r="G43" s="51">
        <f t="shared" si="5"/>
        <v>9</v>
      </c>
      <c r="H43" s="51">
        <f t="shared" si="6"/>
        <v>0</v>
      </c>
      <c r="I43" s="51">
        <f t="shared" si="7"/>
        <v>0</v>
      </c>
      <c r="J43" s="51">
        <f t="shared" si="8"/>
        <v>0</v>
      </c>
      <c r="K43" s="51">
        <f t="shared" si="9"/>
        <v>0</v>
      </c>
      <c r="L43" s="51">
        <f t="shared" si="10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11"/>
        <v>151</v>
      </c>
      <c r="U43" s="51">
        <f t="shared" si="12"/>
        <v>90</v>
      </c>
      <c r="V43" s="51">
        <f t="shared" si="13"/>
        <v>52</v>
      </c>
      <c r="W43" s="51">
        <f t="shared" si="14"/>
        <v>9</v>
      </c>
      <c r="X43" s="51">
        <f t="shared" si="15"/>
        <v>0</v>
      </c>
      <c r="Y43" s="51">
        <f t="shared" si="16"/>
        <v>0</v>
      </c>
      <c r="Z43" s="51">
        <f t="shared" si="17"/>
        <v>0</v>
      </c>
      <c r="AA43" s="51">
        <f t="shared" si="18"/>
        <v>0</v>
      </c>
      <c r="AB43" s="51">
        <f t="shared" si="1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2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21"/>
        <v>151</v>
      </c>
      <c r="AS43" s="51">
        <v>90</v>
      </c>
      <c r="AT43" s="51">
        <v>52</v>
      </c>
      <c r="AU43" s="51">
        <v>9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2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30</v>
      </c>
      <c r="B44" s="49" t="s">
        <v>98</v>
      </c>
      <c r="C44" s="50" t="s">
        <v>99</v>
      </c>
      <c r="D44" s="51">
        <f t="shared" si="0"/>
        <v>210</v>
      </c>
      <c r="E44" s="51">
        <f t="shared" si="3"/>
        <v>134</v>
      </c>
      <c r="F44" s="51">
        <f t="shared" si="4"/>
        <v>45</v>
      </c>
      <c r="G44" s="51">
        <f t="shared" si="5"/>
        <v>21</v>
      </c>
      <c r="H44" s="51">
        <f t="shared" si="6"/>
        <v>5</v>
      </c>
      <c r="I44" s="51">
        <f t="shared" si="7"/>
        <v>0</v>
      </c>
      <c r="J44" s="51">
        <f t="shared" si="8"/>
        <v>0</v>
      </c>
      <c r="K44" s="51">
        <f t="shared" si="9"/>
        <v>5</v>
      </c>
      <c r="L44" s="51">
        <f t="shared" si="1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11"/>
        <v>197</v>
      </c>
      <c r="U44" s="51">
        <f t="shared" si="12"/>
        <v>134</v>
      </c>
      <c r="V44" s="51">
        <f t="shared" si="13"/>
        <v>45</v>
      </c>
      <c r="W44" s="51">
        <f t="shared" si="14"/>
        <v>8</v>
      </c>
      <c r="X44" s="51">
        <f t="shared" si="15"/>
        <v>5</v>
      </c>
      <c r="Y44" s="51">
        <f t="shared" si="16"/>
        <v>0</v>
      </c>
      <c r="Z44" s="51">
        <f t="shared" si="17"/>
        <v>0</v>
      </c>
      <c r="AA44" s="51">
        <f t="shared" si="18"/>
        <v>5</v>
      </c>
      <c r="AB44" s="51">
        <f t="shared" si="1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2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21"/>
        <v>197</v>
      </c>
      <c r="AS44" s="51">
        <v>134</v>
      </c>
      <c r="AT44" s="51">
        <v>45</v>
      </c>
      <c r="AU44" s="51">
        <v>8</v>
      </c>
      <c r="AV44" s="51">
        <v>5</v>
      </c>
      <c r="AW44" s="51">
        <v>0</v>
      </c>
      <c r="AX44" s="51">
        <v>0</v>
      </c>
      <c r="AY44" s="51">
        <v>5</v>
      </c>
      <c r="AZ44" s="51">
        <f t="shared" si="2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4"/>
        <v>13</v>
      </c>
      <c r="BQ44" s="51">
        <v>0</v>
      </c>
      <c r="BR44" s="51">
        <v>0</v>
      </c>
      <c r="BS44" s="51">
        <v>13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30</v>
      </c>
      <c r="B45" s="49" t="s">
        <v>100</v>
      </c>
      <c r="C45" s="50" t="s">
        <v>141</v>
      </c>
      <c r="D45" s="51">
        <f t="shared" si="0"/>
        <v>264</v>
      </c>
      <c r="E45" s="51">
        <f t="shared" si="3"/>
        <v>170</v>
      </c>
      <c r="F45" s="51">
        <f t="shared" si="4"/>
        <v>69</v>
      </c>
      <c r="G45" s="51">
        <f t="shared" si="5"/>
        <v>12</v>
      </c>
      <c r="H45" s="51">
        <f t="shared" si="6"/>
        <v>7</v>
      </c>
      <c r="I45" s="51">
        <f t="shared" si="7"/>
        <v>6</v>
      </c>
      <c r="J45" s="51">
        <f t="shared" si="8"/>
        <v>0</v>
      </c>
      <c r="K45" s="51">
        <f t="shared" si="9"/>
        <v>0</v>
      </c>
      <c r="L45" s="51">
        <f t="shared" si="1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11"/>
        <v>264</v>
      </c>
      <c r="U45" s="51">
        <f t="shared" si="12"/>
        <v>170</v>
      </c>
      <c r="V45" s="51">
        <f t="shared" si="13"/>
        <v>69</v>
      </c>
      <c r="W45" s="51">
        <f t="shared" si="14"/>
        <v>12</v>
      </c>
      <c r="X45" s="51">
        <f t="shared" si="15"/>
        <v>7</v>
      </c>
      <c r="Y45" s="51">
        <f t="shared" si="16"/>
        <v>6</v>
      </c>
      <c r="Z45" s="51">
        <f t="shared" si="17"/>
        <v>0</v>
      </c>
      <c r="AA45" s="51">
        <f t="shared" si="18"/>
        <v>0</v>
      </c>
      <c r="AB45" s="51">
        <f t="shared" si="1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2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21"/>
        <v>264</v>
      </c>
      <c r="AS45" s="51">
        <v>170</v>
      </c>
      <c r="AT45" s="51">
        <v>69</v>
      </c>
      <c r="AU45" s="51">
        <v>12</v>
      </c>
      <c r="AV45" s="51">
        <v>7</v>
      </c>
      <c r="AW45" s="51">
        <v>6</v>
      </c>
      <c r="AX45" s="51">
        <v>0</v>
      </c>
      <c r="AY45" s="51">
        <v>0</v>
      </c>
      <c r="AZ45" s="51">
        <f t="shared" si="2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79" t="s">
        <v>171</v>
      </c>
      <c r="B46" s="80"/>
      <c r="C46" s="81"/>
      <c r="D46" s="51">
        <f>SUM(D7:D45)</f>
        <v>32581</v>
      </c>
      <c r="E46" s="51">
        <f aca="true" t="shared" si="25" ref="E46:BP46">SUM(E7:E45)</f>
        <v>20429</v>
      </c>
      <c r="F46" s="51">
        <f t="shared" si="25"/>
        <v>8588</v>
      </c>
      <c r="G46" s="51">
        <f t="shared" si="25"/>
        <v>2280</v>
      </c>
      <c r="H46" s="51">
        <f t="shared" si="25"/>
        <v>380</v>
      </c>
      <c r="I46" s="51">
        <f t="shared" si="25"/>
        <v>375</v>
      </c>
      <c r="J46" s="51">
        <f t="shared" si="25"/>
        <v>122</v>
      </c>
      <c r="K46" s="51">
        <f t="shared" si="25"/>
        <v>407</v>
      </c>
      <c r="L46" s="51">
        <f t="shared" si="25"/>
        <v>1900</v>
      </c>
      <c r="M46" s="51">
        <f t="shared" si="25"/>
        <v>1783</v>
      </c>
      <c r="N46" s="51">
        <f t="shared" si="25"/>
        <v>17</v>
      </c>
      <c r="O46" s="51">
        <f t="shared" si="25"/>
        <v>0</v>
      </c>
      <c r="P46" s="51">
        <f t="shared" si="25"/>
        <v>2</v>
      </c>
      <c r="Q46" s="51">
        <f t="shared" si="25"/>
        <v>53</v>
      </c>
      <c r="R46" s="51">
        <f t="shared" si="25"/>
        <v>22</v>
      </c>
      <c r="S46" s="51">
        <f t="shared" si="25"/>
        <v>23</v>
      </c>
      <c r="T46" s="51">
        <f t="shared" si="25"/>
        <v>21034</v>
      </c>
      <c r="U46" s="51">
        <f t="shared" si="25"/>
        <v>9606</v>
      </c>
      <c r="V46" s="51">
        <f t="shared" si="25"/>
        <v>8347</v>
      </c>
      <c r="W46" s="51">
        <f t="shared" si="25"/>
        <v>2009</v>
      </c>
      <c r="X46" s="51">
        <f t="shared" si="25"/>
        <v>378</v>
      </c>
      <c r="Y46" s="51">
        <f t="shared" si="25"/>
        <v>320</v>
      </c>
      <c r="Z46" s="51">
        <f t="shared" si="25"/>
        <v>78</v>
      </c>
      <c r="AA46" s="51">
        <f t="shared" si="25"/>
        <v>296</v>
      </c>
      <c r="AB46" s="51">
        <f t="shared" si="25"/>
        <v>0</v>
      </c>
      <c r="AC46" s="51">
        <f t="shared" si="25"/>
        <v>0</v>
      </c>
      <c r="AD46" s="51">
        <f t="shared" si="25"/>
        <v>0</v>
      </c>
      <c r="AE46" s="51">
        <f t="shared" si="25"/>
        <v>0</v>
      </c>
      <c r="AF46" s="51">
        <f t="shared" si="25"/>
        <v>0</v>
      </c>
      <c r="AG46" s="51">
        <f t="shared" si="25"/>
        <v>0</v>
      </c>
      <c r="AH46" s="51">
        <f t="shared" si="25"/>
        <v>0</v>
      </c>
      <c r="AI46" s="51">
        <f t="shared" si="25"/>
        <v>0</v>
      </c>
      <c r="AJ46" s="51">
        <f t="shared" si="25"/>
        <v>922</v>
      </c>
      <c r="AK46" s="51">
        <f t="shared" si="25"/>
        <v>0</v>
      </c>
      <c r="AL46" s="51">
        <f t="shared" si="25"/>
        <v>818</v>
      </c>
      <c r="AM46" s="51">
        <f t="shared" si="25"/>
        <v>0</v>
      </c>
      <c r="AN46" s="51">
        <f t="shared" si="25"/>
        <v>0</v>
      </c>
      <c r="AO46" s="51">
        <f t="shared" si="25"/>
        <v>0</v>
      </c>
      <c r="AP46" s="51">
        <f t="shared" si="25"/>
        <v>0</v>
      </c>
      <c r="AQ46" s="51">
        <f t="shared" si="25"/>
        <v>104</v>
      </c>
      <c r="AR46" s="51">
        <f t="shared" si="25"/>
        <v>20112</v>
      </c>
      <c r="AS46" s="51">
        <f t="shared" si="25"/>
        <v>9606</v>
      </c>
      <c r="AT46" s="51">
        <f t="shared" si="25"/>
        <v>7529</v>
      </c>
      <c r="AU46" s="51">
        <f t="shared" si="25"/>
        <v>2009</v>
      </c>
      <c r="AV46" s="51">
        <f t="shared" si="25"/>
        <v>378</v>
      </c>
      <c r="AW46" s="51">
        <f t="shared" si="25"/>
        <v>320</v>
      </c>
      <c r="AX46" s="51">
        <f t="shared" si="25"/>
        <v>78</v>
      </c>
      <c r="AY46" s="51">
        <f t="shared" si="25"/>
        <v>192</v>
      </c>
      <c r="AZ46" s="51">
        <f t="shared" si="25"/>
        <v>0</v>
      </c>
      <c r="BA46" s="51">
        <f t="shared" si="25"/>
        <v>0</v>
      </c>
      <c r="BB46" s="51">
        <f t="shared" si="25"/>
        <v>0</v>
      </c>
      <c r="BC46" s="51">
        <f t="shared" si="25"/>
        <v>0</v>
      </c>
      <c r="BD46" s="51">
        <f t="shared" si="25"/>
        <v>0</v>
      </c>
      <c r="BE46" s="51">
        <f t="shared" si="25"/>
        <v>0</v>
      </c>
      <c r="BF46" s="51">
        <f t="shared" si="25"/>
        <v>0</v>
      </c>
      <c r="BG46" s="51">
        <f t="shared" si="25"/>
        <v>0</v>
      </c>
      <c r="BH46" s="51">
        <f t="shared" si="25"/>
        <v>0</v>
      </c>
      <c r="BI46" s="51">
        <f t="shared" si="25"/>
        <v>0</v>
      </c>
      <c r="BJ46" s="51">
        <f t="shared" si="25"/>
        <v>0</v>
      </c>
      <c r="BK46" s="51">
        <f t="shared" si="25"/>
        <v>0</v>
      </c>
      <c r="BL46" s="51">
        <f t="shared" si="25"/>
        <v>0</v>
      </c>
      <c r="BM46" s="51">
        <f t="shared" si="25"/>
        <v>0</v>
      </c>
      <c r="BN46" s="51">
        <f t="shared" si="25"/>
        <v>0</v>
      </c>
      <c r="BO46" s="51">
        <f t="shared" si="25"/>
        <v>0</v>
      </c>
      <c r="BP46" s="51">
        <f t="shared" si="25"/>
        <v>9647</v>
      </c>
      <c r="BQ46" s="51">
        <f aca="true" t="shared" si="26" ref="BQ46:BW46">SUM(BQ7:BQ45)</f>
        <v>9040</v>
      </c>
      <c r="BR46" s="51">
        <f t="shared" si="26"/>
        <v>224</v>
      </c>
      <c r="BS46" s="51">
        <f t="shared" si="26"/>
        <v>271</v>
      </c>
      <c r="BT46" s="51">
        <f t="shared" si="26"/>
        <v>0</v>
      </c>
      <c r="BU46" s="51">
        <f t="shared" si="26"/>
        <v>2</v>
      </c>
      <c r="BV46" s="51">
        <f t="shared" si="26"/>
        <v>22</v>
      </c>
      <c r="BW46" s="51">
        <f t="shared" si="26"/>
        <v>88</v>
      </c>
    </row>
  </sheetData>
  <mergeCells count="85">
    <mergeCell ref="A46:C4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2004-03-03T00:13:38Z</dcterms:modified>
  <cp:category/>
  <cp:version/>
  <cp:contentType/>
  <cp:contentStatus/>
</cp:coreProperties>
</file>