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'ごみ処理概要'!$A$2:$AQ$54</definedName>
    <definedName name="_xlnm.Print_Area" localSheetId="2">'ごみ処理量内訳'!$A$2:$AJ$54</definedName>
    <definedName name="_xlnm.Print_Area" localSheetId="1">'ごみ搬入量内訳'!$A$2:$AH$54</definedName>
    <definedName name="_xlnm.Print_Area" localSheetId="3">'資源化量内訳'!$A$2:$BW$54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<sst xmlns="http://schemas.openxmlformats.org/spreadsheetml/2006/main" count="1017" uniqueCount="199">
  <si>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</si>
  <si>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</si>
  <si>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</si>
  <si>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</si>
  <si>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</si>
  <si>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</si>
  <si>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</si>
  <si>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</si>
  <si>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</si>
  <si>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</si>
  <si>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</si>
  <si>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</si>
  <si>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</si>
  <si>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</si>
  <si>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</si>
  <si>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</si>
  <si>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</si>
  <si>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</si>
  <si>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</si>
  <si>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</si>
  <si>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</si>
  <si>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</si>
  <si>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</si>
  <si>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</si>
  <si>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</si>
  <si>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</si>
  <si>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</si>
  <si>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</si>
  <si>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</si>
  <si>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</si>
  <si>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</si>
  <si>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</si>
  <si>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</si>
  <si>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</si>
  <si>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</si>
  <si>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</si>
  <si>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</si>
  <si>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</si>
  <si>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</si>
  <si>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</si>
  <si>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</si>
  <si>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</si>
  <si>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</si>
  <si>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</si>
  <si>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</si>
  <si>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</si>
  <si>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</si>
  <si>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</si>
  <si>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</si>
  <si>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</si>
  <si>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</si>
  <si>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</si>
  <si>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</si>
  <si>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</si>
  <si>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</si>
  <si>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</si>
  <si>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</si>
  <si>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</si>
  <si>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</si>
  <si>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</si>
  <si>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</si>
  <si>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</si>
  <si>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</si>
  <si>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</si>
  <si>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</si>
  <si>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</si>
  <si>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</si>
  <si>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</si>
  <si>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</si>
  <si>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都祁村</t>
  </si>
  <si>
    <t>布類</t>
  </si>
  <si>
    <t>ﾍﾟｯﾄﾎﾞﾄﾙ</t>
  </si>
  <si>
    <t>ﾌﾟﾗｽﾁｯｸ類</t>
  </si>
  <si>
    <t>榛原町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</si>
  <si>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</si>
  <si>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</si>
  <si>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</si>
  <si>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</si>
  <si>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</si>
  <si>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</si>
  <si>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</si>
  <si>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</si>
  <si>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</si>
  <si>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</si>
  <si>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</si>
  <si>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</si>
  <si>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</si>
  <si>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</si>
  <si>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</si>
  <si>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</si>
  <si>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</si>
  <si>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</si>
  <si>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</si>
  <si>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</si>
  <si>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</si>
  <si>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29301</t>
  </si>
  <si>
    <t>月ケ瀬村</t>
  </si>
  <si>
    <t>29321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</si>
  <si>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</si>
  <si>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</si>
  <si>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</si>
  <si>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</si>
  <si>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</si>
  <si>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</si>
  <si>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</si>
  <si>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</si>
  <si>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</si>
  <si>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</si>
  <si>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</si>
  <si>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</si>
  <si>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</si>
  <si>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</si>
  <si>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</si>
  <si>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29381</t>
  </si>
  <si>
    <t>大宇陀町</t>
  </si>
  <si>
    <t>29382</t>
  </si>
  <si>
    <t>菟田野町</t>
  </si>
  <si>
    <t>29383</t>
  </si>
  <si>
    <t>29384</t>
  </si>
  <si>
    <t>室生村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</si>
  <si>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</si>
  <si>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</si>
  <si>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</si>
  <si>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</si>
  <si>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</si>
  <si>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</si>
  <si>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</si>
  <si>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</si>
  <si>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29421</t>
  </si>
  <si>
    <t>新庄町</t>
  </si>
  <si>
    <t>29422</t>
  </si>
  <si>
    <t>當麻町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</si>
  <si>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</si>
  <si>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</si>
  <si>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</si>
  <si>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</si>
  <si>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</si>
  <si>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</si>
  <si>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</si>
  <si>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</si>
  <si>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</si>
  <si>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</si>
  <si>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</si>
  <si>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</si>
  <si>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</si>
  <si>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</si>
  <si>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</si>
  <si>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</si>
  <si>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29445</t>
  </si>
  <si>
    <t>西吉野村</t>
  </si>
  <si>
    <t>29446</t>
  </si>
  <si>
    <t>天川村</t>
  </si>
  <si>
    <t>29447</t>
  </si>
  <si>
    <t>野迫川村</t>
  </si>
  <si>
    <t>29448</t>
  </si>
  <si>
    <t>大塔村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</si>
  <si>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</si>
  <si>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</si>
  <si>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</si>
  <si>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</si>
  <si>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</si>
  <si>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</si>
  <si>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</si>
  <si>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</si>
  <si>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</si>
  <si>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川西町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</si>
  <si>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</si>
  <si>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</si>
  <si>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</si>
  <si>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</si>
  <si>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</si>
  <si>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</si>
  <si>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</si>
  <si>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</si>
  <si>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</si>
  <si>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</si>
  <si>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</si>
  <si>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</si>
  <si>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</si>
  <si>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</si>
  <si>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</si>
  <si>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</si>
  <si>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</si>
  <si>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</si>
  <si>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</si>
  <si>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</si>
  <si>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</si>
  <si>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</si>
  <si>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奈良県合計</t>
  </si>
  <si>
    <t>川上村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</si>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</sst>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4"/>
  <sheetViews>
    <sheetView showGridLines="0" tabSelected="1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34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56</v>
      </c>
      <c r="B2" s="62" t="s">
        <v>57</v>
      </c>
      <c r="C2" s="67" t="s">
        <v>58</v>
      </c>
      <c r="D2" s="59" t="s">
        <v>167</v>
      </c>
      <c r="E2" s="60"/>
      <c r="F2" s="59" t="s">
        <v>168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169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170</v>
      </c>
      <c r="AF2" s="59" t="s">
        <v>171</v>
      </c>
      <c r="AG2" s="77"/>
      <c r="AH2" s="77"/>
      <c r="AI2" s="77"/>
      <c r="AJ2" s="77"/>
      <c r="AK2" s="77"/>
      <c r="AL2" s="78"/>
      <c r="AM2" s="71" t="s">
        <v>172</v>
      </c>
      <c r="AN2" s="59" t="s">
        <v>173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174</v>
      </c>
      <c r="F3" s="67" t="s">
        <v>175</v>
      </c>
      <c r="G3" s="67" t="s">
        <v>176</v>
      </c>
      <c r="H3" s="67" t="s">
        <v>177</v>
      </c>
      <c r="I3" s="14" t="s">
        <v>15</v>
      </c>
      <c r="J3" s="71" t="s">
        <v>178</v>
      </c>
      <c r="K3" s="71" t="s">
        <v>179</v>
      </c>
      <c r="L3" s="71" t="s">
        <v>180</v>
      </c>
      <c r="M3" s="70"/>
      <c r="N3" s="67" t="s">
        <v>181</v>
      </c>
      <c r="O3" s="67" t="s">
        <v>44</v>
      </c>
      <c r="P3" s="82" t="s">
        <v>16</v>
      </c>
      <c r="Q3" s="83"/>
      <c r="R3" s="83"/>
      <c r="S3" s="83"/>
      <c r="T3" s="83"/>
      <c r="U3" s="84"/>
      <c r="V3" s="16" t="s">
        <v>191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59</v>
      </c>
      <c r="AG3" s="67" t="s">
        <v>23</v>
      </c>
      <c r="AH3" s="67" t="s">
        <v>60</v>
      </c>
      <c r="AI3" s="67" t="s">
        <v>61</v>
      </c>
      <c r="AJ3" s="67" t="s">
        <v>62</v>
      </c>
      <c r="AK3" s="67" t="s">
        <v>63</v>
      </c>
      <c r="AL3" s="14" t="s">
        <v>17</v>
      </c>
      <c r="AM3" s="76"/>
      <c r="AN3" s="67" t="s">
        <v>64</v>
      </c>
      <c r="AO3" s="67" t="s">
        <v>65</v>
      </c>
      <c r="AP3" s="67" t="s">
        <v>66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67</v>
      </c>
      <c r="R4" s="8" t="s">
        <v>68</v>
      </c>
      <c r="S4" s="8" t="s">
        <v>183</v>
      </c>
      <c r="T4" s="8" t="s">
        <v>184</v>
      </c>
      <c r="U4" s="8" t="s">
        <v>185</v>
      </c>
      <c r="V4" s="14" t="s">
        <v>15</v>
      </c>
      <c r="W4" s="8" t="s">
        <v>18</v>
      </c>
      <c r="X4" s="8" t="s">
        <v>39</v>
      </c>
      <c r="Y4" s="8" t="s">
        <v>19</v>
      </c>
      <c r="Z4" s="20" t="s">
        <v>46</v>
      </c>
      <c r="AA4" s="8" t="s">
        <v>20</v>
      </c>
      <c r="AB4" s="20" t="s">
        <v>70</v>
      </c>
      <c r="AC4" s="8" t="s">
        <v>40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186</v>
      </c>
      <c r="G6" s="24" t="s">
        <v>186</v>
      </c>
      <c r="H6" s="24" t="s">
        <v>186</v>
      </c>
      <c r="I6" s="24" t="s">
        <v>186</v>
      </c>
      <c r="J6" s="25" t="s">
        <v>22</v>
      </c>
      <c r="K6" s="25" t="s">
        <v>22</v>
      </c>
      <c r="L6" s="25" t="s">
        <v>22</v>
      </c>
      <c r="M6" s="24" t="s">
        <v>186</v>
      </c>
      <c r="N6" s="24" t="s">
        <v>186</v>
      </c>
      <c r="O6" s="24" t="s">
        <v>186</v>
      </c>
      <c r="P6" s="24" t="s">
        <v>186</v>
      </c>
      <c r="Q6" s="24" t="s">
        <v>186</v>
      </c>
      <c r="R6" s="24" t="s">
        <v>186</v>
      </c>
      <c r="S6" s="24" t="s">
        <v>186</v>
      </c>
      <c r="T6" s="24" t="s">
        <v>186</v>
      </c>
      <c r="U6" s="24" t="s">
        <v>186</v>
      </c>
      <c r="V6" s="24" t="s">
        <v>186</v>
      </c>
      <c r="W6" s="24" t="s">
        <v>186</v>
      </c>
      <c r="X6" s="24" t="s">
        <v>186</v>
      </c>
      <c r="Y6" s="24" t="s">
        <v>186</v>
      </c>
      <c r="Z6" s="24" t="s">
        <v>186</v>
      </c>
      <c r="AA6" s="24" t="s">
        <v>186</v>
      </c>
      <c r="AB6" s="24" t="s">
        <v>186</v>
      </c>
      <c r="AC6" s="24" t="s">
        <v>186</v>
      </c>
      <c r="AD6" s="24" t="s">
        <v>186</v>
      </c>
      <c r="AE6" s="24" t="s">
        <v>187</v>
      </c>
      <c r="AF6" s="24" t="s">
        <v>186</v>
      </c>
      <c r="AG6" s="24" t="s">
        <v>186</v>
      </c>
      <c r="AH6" s="24" t="s">
        <v>186</v>
      </c>
      <c r="AI6" s="24" t="s">
        <v>186</v>
      </c>
      <c r="AJ6" s="24" t="s">
        <v>186</v>
      </c>
      <c r="AK6" s="24" t="s">
        <v>186</v>
      </c>
      <c r="AL6" s="24" t="s">
        <v>186</v>
      </c>
      <c r="AM6" s="24" t="s">
        <v>187</v>
      </c>
      <c r="AN6" s="24" t="s">
        <v>186</v>
      </c>
      <c r="AO6" s="24" t="s">
        <v>186</v>
      </c>
      <c r="AP6" s="24" t="s">
        <v>186</v>
      </c>
      <c r="AQ6" s="24" t="s">
        <v>186</v>
      </c>
    </row>
    <row r="7" spans="1:43" ht="13.5">
      <c r="A7" s="26" t="s">
        <v>74</v>
      </c>
      <c r="B7" s="49" t="s">
        <v>75</v>
      </c>
      <c r="C7" s="50" t="s">
        <v>76</v>
      </c>
      <c r="D7" s="51">
        <v>367734</v>
      </c>
      <c r="E7" s="51">
        <v>367734</v>
      </c>
      <c r="F7" s="51">
        <f>'ごみ搬入量内訳'!H7</f>
        <v>125496</v>
      </c>
      <c r="G7" s="51">
        <f>'ごみ搬入量内訳'!AG7</f>
        <v>12999</v>
      </c>
      <c r="H7" s="51">
        <f>'ごみ搬入量内訳'!AH7</f>
        <v>0</v>
      </c>
      <c r="I7" s="51">
        <f aca="true" t="shared" si="0" ref="I7:I45">SUM(F7:H7)</f>
        <v>138495</v>
      </c>
      <c r="J7" s="51">
        <f aca="true" t="shared" si="1" ref="J7:J45">I7/D7/365*1000000</f>
        <v>1031.8283220055353</v>
      </c>
      <c r="K7" s="51">
        <f>('ごみ搬入量内訳'!E7+'ごみ搬入量内訳'!AH7)/'ごみ処理概要'!D7/365*1000000</f>
        <v>596.8131669921328</v>
      </c>
      <c r="L7" s="51">
        <f>'ごみ搬入量内訳'!F7/'ごみ処理概要'!D7/365*1000000</f>
        <v>435.01515501340276</v>
      </c>
      <c r="M7" s="51">
        <f>'資源化量内訳'!BP7</f>
        <v>0</v>
      </c>
      <c r="N7" s="51">
        <f>'ごみ処理量内訳'!E7</f>
        <v>109739</v>
      </c>
      <c r="O7" s="51">
        <f>'ごみ処理量内訳'!L7</f>
        <v>2698</v>
      </c>
      <c r="P7" s="51">
        <f aca="true" t="shared" si="2" ref="P7:P45">SUM(Q7:U7)</f>
        <v>26057</v>
      </c>
      <c r="Q7" s="51">
        <f>'ごみ処理量内訳'!G7</f>
        <v>14118</v>
      </c>
      <c r="R7" s="51">
        <f>'ごみ処理量内訳'!H7</f>
        <v>11939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45"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45">N7+O7+P7+V7</f>
        <v>138494</v>
      </c>
      <c r="AE7" s="52">
        <f aca="true" t="shared" si="5" ref="AE7:AE45">(N7+P7+V7)/AD7*100</f>
        <v>98.05190116539345</v>
      </c>
      <c r="AF7" s="51">
        <f>'資源化量内訳'!AB7</f>
        <v>0</v>
      </c>
      <c r="AG7" s="51">
        <f>'資源化量内訳'!AJ7</f>
        <v>3509</v>
      </c>
      <c r="AH7" s="51">
        <f>'資源化量内訳'!AR7</f>
        <v>11685</v>
      </c>
      <c r="AI7" s="51">
        <f>'資源化量内訳'!AZ7</f>
        <v>0</v>
      </c>
      <c r="AJ7" s="51">
        <f>'資源化量内訳'!BH7</f>
        <v>0</v>
      </c>
      <c r="AK7" s="51" t="s">
        <v>166</v>
      </c>
      <c r="AL7" s="51">
        <f aca="true" t="shared" si="6" ref="AL7:AL45">SUM(AF7:AJ7)</f>
        <v>15194</v>
      </c>
      <c r="AM7" s="52">
        <f aca="true" t="shared" si="7" ref="AM7:AM45">(V7+AL7+M7)/(M7+AD7)*100</f>
        <v>10.970872384363222</v>
      </c>
      <c r="AN7" s="51">
        <f>'ごみ処理量内訳'!AC7</f>
        <v>2698</v>
      </c>
      <c r="AO7" s="51">
        <f>'ごみ処理量内訳'!AD7</f>
        <v>19239</v>
      </c>
      <c r="AP7" s="51">
        <f>'ごみ処理量内訳'!AE7</f>
        <v>3782</v>
      </c>
      <c r="AQ7" s="51">
        <f aca="true" t="shared" si="8" ref="AQ7:AQ45">SUM(AN7:AP7)</f>
        <v>25719</v>
      </c>
    </row>
    <row r="8" spans="1:43" ht="13.5">
      <c r="A8" s="26" t="s">
        <v>74</v>
      </c>
      <c r="B8" s="49" t="s">
        <v>77</v>
      </c>
      <c r="C8" s="50" t="s">
        <v>78</v>
      </c>
      <c r="D8" s="51">
        <v>75007</v>
      </c>
      <c r="E8" s="51">
        <v>75007</v>
      </c>
      <c r="F8" s="51">
        <f>'ごみ搬入量内訳'!H8</f>
        <v>23700</v>
      </c>
      <c r="G8" s="51">
        <f>'ごみ搬入量内訳'!AG8</f>
        <v>2562</v>
      </c>
      <c r="H8" s="51">
        <f>'ごみ搬入量内訳'!AH8</f>
        <v>0</v>
      </c>
      <c r="I8" s="51">
        <f t="shared" si="0"/>
        <v>26262</v>
      </c>
      <c r="J8" s="51">
        <f t="shared" si="1"/>
        <v>959.2529354794465</v>
      </c>
      <c r="K8" s="51">
        <f>('ごみ搬入量内訳'!E8+'ごみ搬入量内訳'!AH8)/'ごみ処理概要'!D8/365*1000000</f>
        <v>745.976037670274</v>
      </c>
      <c r="L8" s="51">
        <f>'ごみ搬入量内訳'!F8/'ごみ処理概要'!D8/365*1000000</f>
        <v>213.2768978091725</v>
      </c>
      <c r="M8" s="51">
        <f>'資源化量内訳'!BP8</f>
        <v>2908</v>
      </c>
      <c r="N8" s="51">
        <f>'ごみ処理量内訳'!E8</f>
        <v>22948</v>
      </c>
      <c r="O8" s="51">
        <f>'ごみ処理量内訳'!L8</f>
        <v>470</v>
      </c>
      <c r="P8" s="51">
        <f t="shared" si="2"/>
        <v>2517</v>
      </c>
      <c r="Q8" s="51">
        <f>'ごみ処理量内訳'!G8</f>
        <v>1529</v>
      </c>
      <c r="R8" s="51">
        <f>'ごみ処理量内訳'!H8</f>
        <v>988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543</v>
      </c>
      <c r="W8" s="51">
        <f>'資源化量内訳'!M8</f>
        <v>389</v>
      </c>
      <c r="X8" s="51">
        <f>'資源化量内訳'!N8</f>
        <v>0</v>
      </c>
      <c r="Y8" s="51">
        <f>'資源化量内訳'!O8</f>
        <v>19</v>
      </c>
      <c r="Z8" s="51">
        <f>'資源化量内訳'!P8</f>
        <v>92</v>
      </c>
      <c r="AA8" s="51">
        <f>'資源化量内訳'!Q8</f>
        <v>0</v>
      </c>
      <c r="AB8" s="51">
        <f>'資源化量内訳'!R8</f>
        <v>13</v>
      </c>
      <c r="AC8" s="51">
        <f>'資源化量内訳'!S8</f>
        <v>30</v>
      </c>
      <c r="AD8" s="51">
        <f t="shared" si="4"/>
        <v>26478</v>
      </c>
      <c r="AE8" s="52">
        <f t="shared" si="5"/>
        <v>98.22494146083541</v>
      </c>
      <c r="AF8" s="51">
        <f>'資源化量内訳'!AB8</f>
        <v>0</v>
      </c>
      <c r="AG8" s="51">
        <f>'資源化量内訳'!AJ8</f>
        <v>439</v>
      </c>
      <c r="AH8" s="51">
        <f>'資源化量内訳'!AR8</f>
        <v>608</v>
      </c>
      <c r="AI8" s="51">
        <f>'資源化量内訳'!AZ8</f>
        <v>0</v>
      </c>
      <c r="AJ8" s="51">
        <f>'資源化量内訳'!BH8</f>
        <v>0</v>
      </c>
      <c r="AK8" s="51" t="s">
        <v>166</v>
      </c>
      <c r="AL8" s="51">
        <f t="shared" si="6"/>
        <v>1047</v>
      </c>
      <c r="AM8" s="52">
        <f t="shared" si="7"/>
        <v>15.306608589124075</v>
      </c>
      <c r="AN8" s="51">
        <f>'ごみ処理量内訳'!AC8</f>
        <v>470</v>
      </c>
      <c r="AO8" s="51">
        <f>'ごみ処理量内訳'!AD8</f>
        <v>3527</v>
      </c>
      <c r="AP8" s="51">
        <f>'ごみ処理量内訳'!AE8</f>
        <v>84</v>
      </c>
      <c r="AQ8" s="51">
        <f t="shared" si="8"/>
        <v>4081</v>
      </c>
    </row>
    <row r="9" spans="1:43" ht="13.5">
      <c r="A9" s="26" t="s">
        <v>74</v>
      </c>
      <c r="B9" s="49" t="s">
        <v>79</v>
      </c>
      <c r="C9" s="50" t="s">
        <v>80</v>
      </c>
      <c r="D9" s="51">
        <v>95314</v>
      </c>
      <c r="E9" s="51">
        <v>95314</v>
      </c>
      <c r="F9" s="51">
        <f>'ごみ搬入量内訳'!H9</f>
        <v>39273</v>
      </c>
      <c r="G9" s="51">
        <f>'ごみ搬入量内訳'!AG9</f>
        <v>4298</v>
      </c>
      <c r="H9" s="51">
        <f>'ごみ搬入量内訳'!AH9</f>
        <v>0</v>
      </c>
      <c r="I9" s="51">
        <f t="shared" si="0"/>
        <v>43571</v>
      </c>
      <c r="J9" s="51">
        <f t="shared" si="1"/>
        <v>1252.4141546858386</v>
      </c>
      <c r="K9" s="51">
        <f>('ごみ搬入量内訳'!E9+'ごみ搬入量内訳'!AH9)/'ごみ処理概要'!D9/365*1000000</f>
        <v>744.877565457043</v>
      </c>
      <c r="L9" s="51">
        <f>'ごみ搬入量内訳'!F9/'ごみ処理概要'!D9/365*1000000</f>
        <v>507.5365892287956</v>
      </c>
      <c r="M9" s="51">
        <f>'資源化量内訳'!BP9</f>
        <v>3931</v>
      </c>
      <c r="N9" s="51">
        <f>'ごみ処理量内訳'!E9</f>
        <v>39153</v>
      </c>
      <c r="O9" s="51">
        <f>'ごみ処理量内訳'!L9</f>
        <v>0</v>
      </c>
      <c r="P9" s="51">
        <f t="shared" si="2"/>
        <v>4257</v>
      </c>
      <c r="Q9" s="51">
        <f>'ごみ処理量内訳'!G9</f>
        <v>2385</v>
      </c>
      <c r="R9" s="51">
        <f>'ごみ処理量内訳'!H9</f>
        <v>1872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161</v>
      </c>
      <c r="W9" s="51">
        <f>'資源化量内訳'!M9</f>
        <v>161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43571</v>
      </c>
      <c r="AE9" s="52">
        <f t="shared" si="5"/>
        <v>100</v>
      </c>
      <c r="AF9" s="51">
        <f>'資源化量内訳'!AB9</f>
        <v>2</v>
      </c>
      <c r="AG9" s="51">
        <f>'資源化量内訳'!AJ9</f>
        <v>808</v>
      </c>
      <c r="AH9" s="51">
        <f>'資源化量内訳'!AR9</f>
        <v>1162</v>
      </c>
      <c r="AI9" s="51">
        <f>'資源化量内訳'!AZ9</f>
        <v>0</v>
      </c>
      <c r="AJ9" s="51">
        <f>'資源化量内訳'!BH9</f>
        <v>0</v>
      </c>
      <c r="AK9" s="51" t="s">
        <v>166</v>
      </c>
      <c r="AL9" s="51">
        <f t="shared" si="6"/>
        <v>1972</v>
      </c>
      <c r="AM9" s="52">
        <f t="shared" si="7"/>
        <v>12.765778283019664</v>
      </c>
      <c r="AN9" s="51">
        <f>'ごみ処理量内訳'!AC9</f>
        <v>0</v>
      </c>
      <c r="AO9" s="51">
        <f>'ごみ処理量内訳'!AD9</f>
        <v>4368</v>
      </c>
      <c r="AP9" s="51">
        <f>'ごみ処理量内訳'!AE9</f>
        <v>503</v>
      </c>
      <c r="AQ9" s="51">
        <f t="shared" si="8"/>
        <v>4871</v>
      </c>
    </row>
    <row r="10" spans="1:43" ht="13.5">
      <c r="A10" s="26" t="s">
        <v>74</v>
      </c>
      <c r="B10" s="49" t="s">
        <v>81</v>
      </c>
      <c r="C10" s="50" t="s">
        <v>82</v>
      </c>
      <c r="D10" s="51">
        <v>71051</v>
      </c>
      <c r="E10" s="51">
        <v>71051</v>
      </c>
      <c r="F10" s="51">
        <f>'ごみ搬入量内訳'!H10</f>
        <v>18725</v>
      </c>
      <c r="G10" s="51">
        <f>'ごみ搬入量内訳'!AG10</f>
        <v>8840</v>
      </c>
      <c r="H10" s="51">
        <f>'ごみ搬入量内訳'!AH10</f>
        <v>0</v>
      </c>
      <c r="I10" s="51">
        <f t="shared" si="0"/>
        <v>27565</v>
      </c>
      <c r="J10" s="51">
        <f t="shared" si="1"/>
        <v>1062.9061933710361</v>
      </c>
      <c r="K10" s="51">
        <f>('ごみ搬入量内訳'!E10+'ごみ搬入量内訳'!AH10)/'ごみ処理概要'!D10/365*1000000</f>
        <v>722.0358596362288</v>
      </c>
      <c r="L10" s="51">
        <f>'ごみ搬入量内訳'!F10/'ごみ処理概要'!D10/365*1000000</f>
        <v>340.8703337348071</v>
      </c>
      <c r="M10" s="51">
        <f>'資源化量内訳'!BP10</f>
        <v>1846</v>
      </c>
      <c r="N10" s="51">
        <f>'ごみ処理量内訳'!E10</f>
        <v>23807</v>
      </c>
      <c r="O10" s="51">
        <f>'ごみ処理量内訳'!L10</f>
        <v>0</v>
      </c>
      <c r="P10" s="51">
        <f t="shared" si="2"/>
        <v>3759</v>
      </c>
      <c r="Q10" s="51">
        <f>'ごみ処理量内訳'!G10</f>
        <v>2828</v>
      </c>
      <c r="R10" s="51">
        <f>'ごみ処理量内訳'!H10</f>
        <v>931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20</v>
      </c>
      <c r="W10" s="51">
        <f>'資源化量内訳'!M10</f>
        <v>20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27586</v>
      </c>
      <c r="AE10" s="52">
        <f t="shared" si="5"/>
        <v>100</v>
      </c>
      <c r="AF10" s="51">
        <f>'資源化量内訳'!AB10</f>
        <v>82</v>
      </c>
      <c r="AG10" s="51">
        <f>'資源化量内訳'!AJ10</f>
        <v>1075</v>
      </c>
      <c r="AH10" s="51">
        <f>'資源化量内訳'!AR10</f>
        <v>931</v>
      </c>
      <c r="AI10" s="51">
        <f>'資源化量内訳'!AZ10</f>
        <v>0</v>
      </c>
      <c r="AJ10" s="51">
        <f>'資源化量内訳'!BH10</f>
        <v>0</v>
      </c>
      <c r="AK10" s="51" t="s">
        <v>166</v>
      </c>
      <c r="AL10" s="51">
        <f t="shared" si="6"/>
        <v>2088</v>
      </c>
      <c r="AM10" s="52">
        <f t="shared" si="7"/>
        <v>13.434357162272356</v>
      </c>
      <c r="AN10" s="51">
        <f>'ごみ処理量内訳'!AC10</f>
        <v>0</v>
      </c>
      <c r="AO10" s="51">
        <f>'ごみ処理量内訳'!AD10</f>
        <v>4185</v>
      </c>
      <c r="AP10" s="51">
        <f>'ごみ処理量内訳'!AE10</f>
        <v>0</v>
      </c>
      <c r="AQ10" s="51">
        <f t="shared" si="8"/>
        <v>4185</v>
      </c>
    </row>
    <row r="11" spans="1:43" ht="13.5">
      <c r="A11" s="26" t="s">
        <v>74</v>
      </c>
      <c r="B11" s="49" t="s">
        <v>83</v>
      </c>
      <c r="C11" s="50" t="s">
        <v>84</v>
      </c>
      <c r="D11" s="51">
        <v>125954</v>
      </c>
      <c r="E11" s="51">
        <v>125954</v>
      </c>
      <c r="F11" s="51">
        <f>'ごみ搬入量内訳'!H11</f>
        <v>37927</v>
      </c>
      <c r="G11" s="51">
        <f>'ごみ搬入量内訳'!AG11</f>
        <v>17758</v>
      </c>
      <c r="H11" s="51">
        <f>'ごみ搬入量内訳'!AH11</f>
        <v>0</v>
      </c>
      <c r="I11" s="51">
        <f t="shared" si="0"/>
        <v>55685</v>
      </c>
      <c r="J11" s="51">
        <f t="shared" si="1"/>
        <v>1211.2488990870986</v>
      </c>
      <c r="K11" s="51">
        <f>('ごみ搬入量内訳'!E11+'ごみ搬入量内訳'!AH11)/'ごみ処理概要'!D11/365*1000000</f>
        <v>835.2690621342299</v>
      </c>
      <c r="L11" s="51">
        <f>'ごみ搬入量内訳'!F11/'ごみ処理概要'!D11/365*1000000</f>
        <v>375.9798369528689</v>
      </c>
      <c r="M11" s="51">
        <f>'資源化量内訳'!BP11</f>
        <v>3724</v>
      </c>
      <c r="N11" s="51">
        <f>'ごみ処理量内訳'!E11</f>
        <v>50380</v>
      </c>
      <c r="O11" s="51">
        <f>'ごみ処理量内訳'!L11</f>
        <v>0</v>
      </c>
      <c r="P11" s="51">
        <f t="shared" si="2"/>
        <v>5252</v>
      </c>
      <c r="Q11" s="51">
        <f>'ごみ処理量内訳'!G11</f>
        <v>0</v>
      </c>
      <c r="R11" s="51">
        <f>'ごみ処理量内訳'!H11</f>
        <v>5252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55632</v>
      </c>
      <c r="AE11" s="52">
        <f t="shared" si="5"/>
        <v>100</v>
      </c>
      <c r="AF11" s="51">
        <f>'資源化量内訳'!AB11</f>
        <v>230</v>
      </c>
      <c r="AG11" s="51">
        <f>'資源化量内訳'!AJ11</f>
        <v>0</v>
      </c>
      <c r="AH11" s="51">
        <f>'資源化量内訳'!AR11</f>
        <v>1963</v>
      </c>
      <c r="AI11" s="51">
        <f>'資源化量内訳'!AZ11</f>
        <v>0</v>
      </c>
      <c r="AJ11" s="51">
        <f>'資源化量内訳'!BH11</f>
        <v>0</v>
      </c>
      <c r="AK11" s="51" t="s">
        <v>166</v>
      </c>
      <c r="AL11" s="51">
        <f t="shared" si="6"/>
        <v>2193</v>
      </c>
      <c r="AM11" s="52">
        <f t="shared" si="7"/>
        <v>9.968663656580633</v>
      </c>
      <c r="AN11" s="51">
        <f>'ごみ処理量内訳'!AC11</f>
        <v>0</v>
      </c>
      <c r="AO11" s="51">
        <f>'ごみ処理量内訳'!AD11</f>
        <v>0</v>
      </c>
      <c r="AP11" s="51">
        <f>'ごみ処理量内訳'!AE11</f>
        <v>729</v>
      </c>
      <c r="AQ11" s="51">
        <f t="shared" si="8"/>
        <v>729</v>
      </c>
    </row>
    <row r="12" spans="1:43" ht="13.5">
      <c r="A12" s="26" t="s">
        <v>74</v>
      </c>
      <c r="B12" s="49" t="s">
        <v>85</v>
      </c>
      <c r="C12" s="50" t="s">
        <v>86</v>
      </c>
      <c r="D12" s="51">
        <v>63916</v>
      </c>
      <c r="E12" s="51">
        <v>63916</v>
      </c>
      <c r="F12" s="51">
        <f>'ごみ搬入量内訳'!H12</f>
        <v>25350</v>
      </c>
      <c r="G12" s="51">
        <f>'ごみ搬入量内訳'!AG12</f>
        <v>1962</v>
      </c>
      <c r="H12" s="51">
        <f>'ごみ搬入量内訳'!AH12</f>
        <v>0</v>
      </c>
      <c r="I12" s="51">
        <f t="shared" si="0"/>
        <v>27312</v>
      </c>
      <c r="J12" s="51">
        <f t="shared" si="1"/>
        <v>1170.714645163558</v>
      </c>
      <c r="K12" s="51">
        <f>('ごみ搬入量内訳'!E12+'ごみ搬入量内訳'!AH12)/'ごみ処理概要'!D12/365*1000000</f>
        <v>828.6561042875624</v>
      </c>
      <c r="L12" s="51">
        <f>'ごみ搬入量内訳'!F12/'ごみ処理概要'!D12/365*1000000</f>
        <v>342.0585408759956</v>
      </c>
      <c r="M12" s="51">
        <f>'資源化量内訳'!BP12</f>
        <v>1170</v>
      </c>
      <c r="N12" s="51">
        <f>'ごみ処理量内訳'!E12</f>
        <v>21659</v>
      </c>
      <c r="O12" s="51">
        <f>'ごみ処理量内訳'!L12</f>
        <v>0</v>
      </c>
      <c r="P12" s="51">
        <f t="shared" si="2"/>
        <v>3104</v>
      </c>
      <c r="Q12" s="51">
        <f>'ごみ処理量内訳'!G12</f>
        <v>2204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900</v>
      </c>
      <c r="V12" s="51">
        <f t="shared" si="3"/>
        <v>2549</v>
      </c>
      <c r="W12" s="51">
        <f>'資源化量内訳'!M12</f>
        <v>1869</v>
      </c>
      <c r="X12" s="51">
        <f>'資源化量内訳'!N12</f>
        <v>172</v>
      </c>
      <c r="Y12" s="51">
        <f>'資源化量内訳'!O12</f>
        <v>507</v>
      </c>
      <c r="Z12" s="51">
        <f>'資源化量内訳'!P12</f>
        <v>1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27312</v>
      </c>
      <c r="AE12" s="52">
        <f t="shared" si="5"/>
        <v>100</v>
      </c>
      <c r="AF12" s="51">
        <f>'資源化量内訳'!AB12</f>
        <v>0</v>
      </c>
      <c r="AG12" s="51">
        <f>'資源化量内訳'!AJ12</f>
        <v>544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166</v>
      </c>
      <c r="AL12" s="51">
        <f t="shared" si="6"/>
        <v>544</v>
      </c>
      <c r="AM12" s="52">
        <f t="shared" si="7"/>
        <v>14.967347798609648</v>
      </c>
      <c r="AN12" s="51">
        <f>'ごみ処理量内訳'!AC12</f>
        <v>0</v>
      </c>
      <c r="AO12" s="51">
        <f>'ごみ処理量内訳'!AD12</f>
        <v>4471</v>
      </c>
      <c r="AP12" s="51">
        <f>'ごみ処理量内訳'!AE12</f>
        <v>911</v>
      </c>
      <c r="AQ12" s="51">
        <f t="shared" si="8"/>
        <v>5382</v>
      </c>
    </row>
    <row r="13" spans="1:43" ht="13.5">
      <c r="A13" s="26" t="s">
        <v>74</v>
      </c>
      <c r="B13" s="49" t="s">
        <v>87</v>
      </c>
      <c r="C13" s="50" t="s">
        <v>88</v>
      </c>
      <c r="D13" s="51">
        <v>36364</v>
      </c>
      <c r="E13" s="51">
        <v>36364</v>
      </c>
      <c r="F13" s="51">
        <f>'ごみ搬入量内訳'!H13</f>
        <v>8007</v>
      </c>
      <c r="G13" s="51">
        <f>'ごみ搬入量内訳'!AG13</f>
        <v>2900</v>
      </c>
      <c r="H13" s="51">
        <f>'ごみ搬入量内訳'!AH13</f>
        <v>0</v>
      </c>
      <c r="I13" s="51">
        <f t="shared" si="0"/>
        <v>10907</v>
      </c>
      <c r="J13" s="51">
        <f t="shared" si="1"/>
        <v>821.7520564520382</v>
      </c>
      <c r="K13" s="51">
        <f>('ごみ搬入量内訳'!E13+'ごみ搬入量内訳'!AH13)/'ごみ処理概要'!D13/365*1000000</f>
        <v>448.2831884009927</v>
      </c>
      <c r="L13" s="51">
        <f>'ごみ搬入量内訳'!F13/'ごみ処理概要'!D13/365*1000000</f>
        <v>373.4688680510455</v>
      </c>
      <c r="M13" s="51">
        <f>'資源化量内訳'!BP13</f>
        <v>345</v>
      </c>
      <c r="N13" s="51">
        <f>'ごみ処理量内訳'!E13</f>
        <v>9818</v>
      </c>
      <c r="O13" s="51">
        <f>'ごみ処理量内訳'!L13</f>
        <v>167</v>
      </c>
      <c r="P13" s="51">
        <f t="shared" si="2"/>
        <v>794</v>
      </c>
      <c r="Q13" s="51">
        <f>'ごみ処理量内訳'!G13</f>
        <v>794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128</v>
      </c>
      <c r="W13" s="51">
        <f>'資源化量内訳'!M13</f>
        <v>0</v>
      </c>
      <c r="X13" s="51">
        <f>'資源化量内訳'!N13</f>
        <v>128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10907</v>
      </c>
      <c r="AE13" s="52">
        <f t="shared" si="5"/>
        <v>98.4688732006968</v>
      </c>
      <c r="AF13" s="51">
        <f>'資源化量内訳'!AB13</f>
        <v>0</v>
      </c>
      <c r="AG13" s="51">
        <f>'資源化量内訳'!AJ13</f>
        <v>325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166</v>
      </c>
      <c r="AL13" s="51">
        <f t="shared" si="6"/>
        <v>325</v>
      </c>
      <c r="AM13" s="52">
        <f t="shared" si="7"/>
        <v>7.09207252044081</v>
      </c>
      <c r="AN13" s="51">
        <f>'ごみ処理量内訳'!AC13</f>
        <v>167</v>
      </c>
      <c r="AO13" s="51">
        <f>'ごみ処理量内訳'!AD13</f>
        <v>1784</v>
      </c>
      <c r="AP13" s="51">
        <f>'ごみ処理量内訳'!AE13</f>
        <v>460</v>
      </c>
      <c r="AQ13" s="51">
        <f t="shared" si="8"/>
        <v>2411</v>
      </c>
    </row>
    <row r="14" spans="1:43" ht="13.5">
      <c r="A14" s="26" t="s">
        <v>74</v>
      </c>
      <c r="B14" s="49" t="s">
        <v>89</v>
      </c>
      <c r="C14" s="50" t="s">
        <v>90</v>
      </c>
      <c r="D14" s="51">
        <v>34595</v>
      </c>
      <c r="E14" s="51">
        <v>34595</v>
      </c>
      <c r="F14" s="51">
        <f>'ごみ搬入量内訳'!H14</f>
        <v>9407</v>
      </c>
      <c r="G14" s="51">
        <f>'ごみ搬入量内訳'!AG14</f>
        <v>3491</v>
      </c>
      <c r="H14" s="51">
        <f>'ごみ搬入量内訳'!AH14</f>
        <v>0</v>
      </c>
      <c r="I14" s="51">
        <f t="shared" si="0"/>
        <v>12898</v>
      </c>
      <c r="J14" s="51">
        <f t="shared" si="1"/>
        <v>1021.4477901826814</v>
      </c>
      <c r="K14" s="51">
        <f>('ごみ搬入量内訳'!E14+'ごみ搬入量内訳'!AH14)/'ごみ処理概要'!D14/365*1000000</f>
        <v>744.9805677041777</v>
      </c>
      <c r="L14" s="51">
        <f>'ごみ搬入量内訳'!F14/'ごみ処理概要'!D14/365*1000000</f>
        <v>276.46722247850374</v>
      </c>
      <c r="M14" s="51">
        <f>'資源化量内訳'!BP14</f>
        <v>811</v>
      </c>
      <c r="N14" s="51">
        <f>'ごみ処理量内訳'!E14</f>
        <v>11779</v>
      </c>
      <c r="O14" s="51">
        <f>'ごみ処理量内訳'!L14</f>
        <v>0</v>
      </c>
      <c r="P14" s="51">
        <f t="shared" si="2"/>
        <v>1255</v>
      </c>
      <c r="Q14" s="51">
        <f>'ごみ処理量内訳'!G14</f>
        <v>1255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835</v>
      </c>
      <c r="W14" s="51">
        <f>'資源化量内訳'!M14</f>
        <v>0</v>
      </c>
      <c r="X14" s="51">
        <f>'資源化量内訳'!N14</f>
        <v>480</v>
      </c>
      <c r="Y14" s="51">
        <f>'資源化量内訳'!O14</f>
        <v>355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13869</v>
      </c>
      <c r="AE14" s="52">
        <f t="shared" si="5"/>
        <v>100</v>
      </c>
      <c r="AF14" s="51">
        <f>'資源化量内訳'!AB14</f>
        <v>0</v>
      </c>
      <c r="AG14" s="51">
        <f>'資源化量内訳'!AJ14</f>
        <v>374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166</v>
      </c>
      <c r="AL14" s="51">
        <f t="shared" si="6"/>
        <v>374</v>
      </c>
      <c r="AM14" s="52">
        <f t="shared" si="7"/>
        <v>13.760217983651227</v>
      </c>
      <c r="AN14" s="51">
        <f>'ごみ処理量内訳'!AC14</f>
        <v>0</v>
      </c>
      <c r="AO14" s="51">
        <f>'ごみ処理量内訳'!AD14</f>
        <v>1580</v>
      </c>
      <c r="AP14" s="51">
        <f>'ごみ処理量内訳'!AE14</f>
        <v>0</v>
      </c>
      <c r="AQ14" s="51">
        <f t="shared" si="8"/>
        <v>1580</v>
      </c>
    </row>
    <row r="15" spans="1:43" ht="13.5">
      <c r="A15" s="26" t="s">
        <v>74</v>
      </c>
      <c r="B15" s="49" t="s">
        <v>91</v>
      </c>
      <c r="C15" s="50" t="s">
        <v>92</v>
      </c>
      <c r="D15" s="51">
        <v>115044</v>
      </c>
      <c r="E15" s="51">
        <v>115044</v>
      </c>
      <c r="F15" s="51">
        <f>'ごみ搬入量内訳'!H15</f>
        <v>36939</v>
      </c>
      <c r="G15" s="51">
        <f>'ごみ搬入量内訳'!AG15</f>
        <v>2350</v>
      </c>
      <c r="H15" s="51">
        <f>'ごみ搬入量内訳'!AH15</f>
        <v>158</v>
      </c>
      <c r="I15" s="51">
        <f t="shared" si="0"/>
        <v>39447</v>
      </c>
      <c r="J15" s="51">
        <f t="shared" si="1"/>
        <v>939.4142467468075</v>
      </c>
      <c r="K15" s="51">
        <f>('ごみ搬入量内訳'!E15+'ごみ搬入量内訳'!AH15)/'ごみ処理概要'!D15/365*1000000</f>
        <v>769.9019743726403</v>
      </c>
      <c r="L15" s="51">
        <f>'ごみ搬入量内訳'!F15/'ごみ処理概要'!D15/365*1000000</f>
        <v>169.51227237416725</v>
      </c>
      <c r="M15" s="51">
        <f>'資源化量内訳'!BP15</f>
        <v>3713</v>
      </c>
      <c r="N15" s="51">
        <f>'ごみ処理量内訳'!E15</f>
        <v>36541</v>
      </c>
      <c r="O15" s="51">
        <f>'ごみ処理量内訳'!L15</f>
        <v>0</v>
      </c>
      <c r="P15" s="51">
        <f t="shared" si="2"/>
        <v>2658</v>
      </c>
      <c r="Q15" s="51">
        <f>'ごみ処理量内訳'!G15</f>
        <v>0</v>
      </c>
      <c r="R15" s="51">
        <f>'ごみ処理量内訳'!H15</f>
        <v>2658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1442</v>
      </c>
      <c r="W15" s="51">
        <f>'資源化量内訳'!M15</f>
        <v>1442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40641</v>
      </c>
      <c r="AE15" s="52">
        <f t="shared" si="5"/>
        <v>100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1870</v>
      </c>
      <c r="AI15" s="51">
        <f>'資源化量内訳'!AZ15</f>
        <v>0</v>
      </c>
      <c r="AJ15" s="51">
        <f>'資源化量内訳'!BH15</f>
        <v>0</v>
      </c>
      <c r="AK15" s="51" t="s">
        <v>166</v>
      </c>
      <c r="AL15" s="51">
        <f t="shared" si="6"/>
        <v>1870</v>
      </c>
      <c r="AM15" s="52">
        <f t="shared" si="7"/>
        <v>15.838481309464761</v>
      </c>
      <c r="AN15" s="51">
        <f>'ごみ処理量内訳'!AC15</f>
        <v>0</v>
      </c>
      <c r="AO15" s="51">
        <f>'ごみ処理量内訳'!AD15</f>
        <v>3671</v>
      </c>
      <c r="AP15" s="51">
        <f>'ごみ処理量内訳'!AE15</f>
        <v>785</v>
      </c>
      <c r="AQ15" s="51">
        <f t="shared" si="8"/>
        <v>4456</v>
      </c>
    </row>
    <row r="16" spans="1:43" ht="13.5">
      <c r="A16" s="26" t="s">
        <v>74</v>
      </c>
      <c r="B16" s="49" t="s">
        <v>93</v>
      </c>
      <c r="C16" s="50" t="s">
        <v>94</v>
      </c>
      <c r="D16" s="51">
        <v>65923</v>
      </c>
      <c r="E16" s="51">
        <v>65923</v>
      </c>
      <c r="F16" s="51">
        <f>'ごみ搬入量内訳'!H16</f>
        <v>21109</v>
      </c>
      <c r="G16" s="51">
        <f>'ごみ搬入量内訳'!AG16</f>
        <v>627</v>
      </c>
      <c r="H16" s="51">
        <f>'ごみ搬入量内訳'!AH16</f>
        <v>0</v>
      </c>
      <c r="I16" s="51">
        <f t="shared" si="0"/>
        <v>21736</v>
      </c>
      <c r="J16" s="51">
        <f t="shared" si="1"/>
        <v>903.3369981873831</v>
      </c>
      <c r="K16" s="51">
        <f>('ごみ搬入量内訳'!E16+'ごみ搬入量内訳'!AH16)/'ごみ処理概要'!D16/365*1000000</f>
        <v>718.355723853005</v>
      </c>
      <c r="L16" s="51">
        <f>'ごみ搬入量内訳'!F16/'ごみ処理概要'!D16/365*1000000</f>
        <v>184.98127433437804</v>
      </c>
      <c r="M16" s="51">
        <f>'資源化量内訳'!BP16</f>
        <v>3129</v>
      </c>
      <c r="N16" s="51">
        <f>'ごみ処理量内訳'!E16</f>
        <v>18533</v>
      </c>
      <c r="O16" s="51">
        <f>'ごみ処理量内訳'!L16</f>
        <v>0</v>
      </c>
      <c r="P16" s="51">
        <f t="shared" si="2"/>
        <v>2058</v>
      </c>
      <c r="Q16" s="51">
        <f>'ごみ処理量内訳'!G16</f>
        <v>1995</v>
      </c>
      <c r="R16" s="51">
        <f>'ごみ処理量内訳'!H16</f>
        <v>63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518</v>
      </c>
      <c r="W16" s="51">
        <f>'資源化量内訳'!M16</f>
        <v>498</v>
      </c>
      <c r="X16" s="51">
        <f>'資源化量内訳'!N16</f>
        <v>20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21109</v>
      </c>
      <c r="AE16" s="52">
        <f t="shared" si="5"/>
        <v>100</v>
      </c>
      <c r="AF16" s="51">
        <f>'資源化量内訳'!AB16</f>
        <v>0</v>
      </c>
      <c r="AG16" s="51">
        <f>'資源化量内訳'!AJ16</f>
        <v>514</v>
      </c>
      <c r="AH16" s="51">
        <f>'資源化量内訳'!AR16</f>
        <v>63</v>
      </c>
      <c r="AI16" s="51">
        <f>'資源化量内訳'!AZ16</f>
        <v>0</v>
      </c>
      <c r="AJ16" s="51">
        <f>'資源化量内訳'!BH16</f>
        <v>0</v>
      </c>
      <c r="AK16" s="51" t="s">
        <v>166</v>
      </c>
      <c r="AL16" s="51">
        <f t="shared" si="6"/>
        <v>577</v>
      </c>
      <c r="AM16" s="52">
        <f t="shared" si="7"/>
        <v>17.42718046043403</v>
      </c>
      <c r="AN16" s="51">
        <f>'ごみ処理量内訳'!AC16</f>
        <v>0</v>
      </c>
      <c r="AO16" s="51">
        <f>'ごみ処理量内訳'!AD16</f>
        <v>3746</v>
      </c>
      <c r="AP16" s="51">
        <f>'ごみ処理量内訳'!AE16</f>
        <v>444</v>
      </c>
      <c r="AQ16" s="51">
        <f t="shared" si="8"/>
        <v>4190</v>
      </c>
    </row>
    <row r="17" spans="1:43" ht="13.5">
      <c r="A17" s="26" t="s">
        <v>74</v>
      </c>
      <c r="B17" s="49" t="s">
        <v>95</v>
      </c>
      <c r="C17" s="50" t="s">
        <v>96</v>
      </c>
      <c r="D17" s="51">
        <v>1959</v>
      </c>
      <c r="E17" s="51">
        <v>1959</v>
      </c>
      <c r="F17" s="51">
        <f>'ごみ搬入量内訳'!H17</f>
        <v>410</v>
      </c>
      <c r="G17" s="51">
        <f>'ごみ搬入量内訳'!AG17</f>
        <v>0</v>
      </c>
      <c r="H17" s="51">
        <f>'ごみ搬入量内訳'!AH17</f>
        <v>0</v>
      </c>
      <c r="I17" s="51">
        <f t="shared" si="0"/>
        <v>410</v>
      </c>
      <c r="J17" s="51">
        <f t="shared" si="1"/>
        <v>573.3985049682882</v>
      </c>
      <c r="K17" s="51">
        <f>('ごみ搬入量内訳'!E17+'ごみ搬入量内訳'!AH17)/'ごみ処理概要'!D17/365*1000000</f>
        <v>573.3985049682882</v>
      </c>
      <c r="L17" s="51">
        <f>'ごみ搬入量内訳'!F17/'ごみ処理概要'!D17/365*1000000</f>
        <v>0</v>
      </c>
      <c r="M17" s="51">
        <f>'資源化量内訳'!BP17</f>
        <v>90</v>
      </c>
      <c r="N17" s="51">
        <f>'ごみ処理量内訳'!E17</f>
        <v>225</v>
      </c>
      <c r="O17" s="51">
        <f>'ごみ処理量内訳'!L17</f>
        <v>0</v>
      </c>
      <c r="P17" s="51">
        <f t="shared" si="2"/>
        <v>85</v>
      </c>
      <c r="Q17" s="51">
        <f>'ごみ処理量内訳'!G17</f>
        <v>69</v>
      </c>
      <c r="R17" s="51">
        <f>'ごみ処理量内訳'!H17</f>
        <v>16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0</v>
      </c>
      <c r="AD17" s="51">
        <f t="shared" si="4"/>
        <v>310</v>
      </c>
      <c r="AE17" s="52">
        <f t="shared" si="5"/>
        <v>100</v>
      </c>
      <c r="AF17" s="51">
        <f>'資源化量内訳'!AB17</f>
        <v>1</v>
      </c>
      <c r="AG17" s="51">
        <f>'資源化量内訳'!AJ17</f>
        <v>16</v>
      </c>
      <c r="AH17" s="51">
        <f>'資源化量内訳'!AR17</f>
        <v>10</v>
      </c>
      <c r="AI17" s="51">
        <f>'資源化量内訳'!AZ17</f>
        <v>0</v>
      </c>
      <c r="AJ17" s="51">
        <f>'資源化量内訳'!BH17</f>
        <v>0</v>
      </c>
      <c r="AK17" s="51" t="s">
        <v>166</v>
      </c>
      <c r="AL17" s="51">
        <f t="shared" si="6"/>
        <v>27</v>
      </c>
      <c r="AM17" s="52">
        <f t="shared" si="7"/>
        <v>29.25</v>
      </c>
      <c r="AN17" s="51">
        <f>'ごみ処理量内訳'!AC17</f>
        <v>0</v>
      </c>
      <c r="AO17" s="51">
        <f>'ごみ処理量内訳'!AD17</f>
        <v>47</v>
      </c>
      <c r="AP17" s="51">
        <f>'ごみ処理量内訳'!AE17</f>
        <v>0</v>
      </c>
      <c r="AQ17" s="51">
        <f t="shared" si="8"/>
        <v>47</v>
      </c>
    </row>
    <row r="18" spans="1:43" ht="13.5">
      <c r="A18" s="26" t="s">
        <v>74</v>
      </c>
      <c r="B18" s="49" t="s">
        <v>97</v>
      </c>
      <c r="C18" s="50" t="s">
        <v>69</v>
      </c>
      <c r="D18" s="51">
        <v>6839</v>
      </c>
      <c r="E18" s="51">
        <v>6839</v>
      </c>
      <c r="F18" s="51">
        <f>'ごみ搬入量内訳'!H18</f>
        <v>1280</v>
      </c>
      <c r="G18" s="51">
        <f>'ごみ搬入量内訳'!AG18</f>
        <v>178</v>
      </c>
      <c r="H18" s="51">
        <f>'ごみ搬入量内訳'!AH18</f>
        <v>0</v>
      </c>
      <c r="I18" s="51">
        <f t="shared" si="0"/>
        <v>1458</v>
      </c>
      <c r="J18" s="51">
        <f t="shared" si="1"/>
        <v>584.079623913614</v>
      </c>
      <c r="K18" s="51">
        <f>('ごみ搬入量内訳'!E18+'ごみ搬入量内訳'!AH18)/'ごみ処理概要'!D18/365*1000000</f>
        <v>512.7722349858886</v>
      </c>
      <c r="L18" s="51">
        <f>'ごみ搬入量内訳'!F18/'ごみ処理概要'!D18/365*1000000</f>
        <v>71.30738892772516</v>
      </c>
      <c r="M18" s="51">
        <f>'資源化量内訳'!BP18</f>
        <v>0</v>
      </c>
      <c r="N18" s="51">
        <f>'ごみ処理量内訳'!E18</f>
        <v>1195</v>
      </c>
      <c r="O18" s="51">
        <f>'ごみ処理量内訳'!L18</f>
        <v>0</v>
      </c>
      <c r="P18" s="51">
        <f t="shared" si="2"/>
        <v>263</v>
      </c>
      <c r="Q18" s="51">
        <f>'ごみ処理量内訳'!G18</f>
        <v>215</v>
      </c>
      <c r="R18" s="51">
        <f>'ごみ処理量内訳'!H18</f>
        <v>48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1458</v>
      </c>
      <c r="AE18" s="52">
        <f t="shared" si="5"/>
        <v>100</v>
      </c>
      <c r="AF18" s="51">
        <f>'資源化量内訳'!AB18</f>
        <v>6</v>
      </c>
      <c r="AG18" s="51">
        <f>'資源化量内訳'!AJ18</f>
        <v>64</v>
      </c>
      <c r="AH18" s="51">
        <f>'資源化量内訳'!AR18</f>
        <v>48</v>
      </c>
      <c r="AI18" s="51">
        <f>'資源化量内訳'!AZ18</f>
        <v>0</v>
      </c>
      <c r="AJ18" s="51">
        <f>'資源化量内訳'!BH18</f>
        <v>0</v>
      </c>
      <c r="AK18" s="51" t="s">
        <v>166</v>
      </c>
      <c r="AL18" s="51">
        <f t="shared" si="6"/>
        <v>118</v>
      </c>
      <c r="AM18" s="52">
        <f t="shared" si="7"/>
        <v>8.093278463648835</v>
      </c>
      <c r="AN18" s="51">
        <f>'ごみ処理量内訳'!AC18</f>
        <v>0</v>
      </c>
      <c r="AO18" s="51">
        <f>'ごみ処理量内訳'!AD18</f>
        <v>207</v>
      </c>
      <c r="AP18" s="51">
        <f>'ごみ処理量内訳'!AE18</f>
        <v>7</v>
      </c>
      <c r="AQ18" s="51">
        <f t="shared" si="8"/>
        <v>214</v>
      </c>
    </row>
    <row r="19" spans="1:43" ht="13.5">
      <c r="A19" s="26" t="s">
        <v>74</v>
      </c>
      <c r="B19" s="49" t="s">
        <v>98</v>
      </c>
      <c r="C19" s="50" t="s">
        <v>99</v>
      </c>
      <c r="D19" s="51">
        <v>5104</v>
      </c>
      <c r="E19" s="51">
        <v>5104</v>
      </c>
      <c r="F19" s="51">
        <f>'ごみ搬入量内訳'!H19</f>
        <v>607</v>
      </c>
      <c r="G19" s="51">
        <f>'ごみ搬入量内訳'!AG19</f>
        <v>0</v>
      </c>
      <c r="H19" s="51">
        <f>'ごみ搬入量内訳'!AH19</f>
        <v>0</v>
      </c>
      <c r="I19" s="51">
        <f t="shared" si="0"/>
        <v>607</v>
      </c>
      <c r="J19" s="51">
        <f t="shared" si="1"/>
        <v>325.82556791342813</v>
      </c>
      <c r="K19" s="51">
        <f>('ごみ搬入量内訳'!E19+'ごみ搬入量内訳'!AH19)/'ごみ処理概要'!D19/365*1000000</f>
        <v>325.82556791342813</v>
      </c>
      <c r="L19" s="51">
        <f>'ごみ搬入量内訳'!F19/'ごみ処理概要'!D19/365*1000000</f>
        <v>0</v>
      </c>
      <c r="M19" s="51">
        <f>'資源化量内訳'!BP19</f>
        <v>0</v>
      </c>
      <c r="N19" s="51">
        <f>'ごみ処理量内訳'!E19</f>
        <v>431</v>
      </c>
      <c r="O19" s="51">
        <f>'ごみ処理量内訳'!L19</f>
        <v>0</v>
      </c>
      <c r="P19" s="51">
        <f t="shared" si="2"/>
        <v>213</v>
      </c>
      <c r="Q19" s="51">
        <f>'ごみ処理量内訳'!G19</f>
        <v>213</v>
      </c>
      <c r="R19" s="51">
        <f>'ごみ処理量内訳'!H19</f>
        <v>0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9</v>
      </c>
      <c r="W19" s="51">
        <f>'資源化量内訳'!M19</f>
        <v>0</v>
      </c>
      <c r="X19" s="51">
        <f>'資源化量内訳'!N19</f>
        <v>0</v>
      </c>
      <c r="Y19" s="51">
        <f>'資源化量内訳'!O19</f>
        <v>0</v>
      </c>
      <c r="Z19" s="51">
        <f>'資源化量内訳'!P19</f>
        <v>0</v>
      </c>
      <c r="AA19" s="51">
        <f>'資源化量内訳'!Q19</f>
        <v>9</v>
      </c>
      <c r="AB19" s="51">
        <f>'資源化量内訳'!R19</f>
        <v>0</v>
      </c>
      <c r="AC19" s="51">
        <f>'資源化量内訳'!S19</f>
        <v>0</v>
      </c>
      <c r="AD19" s="51">
        <f t="shared" si="4"/>
        <v>653</v>
      </c>
      <c r="AE19" s="52">
        <f t="shared" si="5"/>
        <v>100</v>
      </c>
      <c r="AF19" s="51">
        <f>'資源化量内訳'!AB19</f>
        <v>0</v>
      </c>
      <c r="AG19" s="51">
        <f>'資源化量内訳'!AJ19</f>
        <v>63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166</v>
      </c>
      <c r="AL19" s="51">
        <f t="shared" si="6"/>
        <v>63</v>
      </c>
      <c r="AM19" s="52">
        <f t="shared" si="7"/>
        <v>11.0260336906585</v>
      </c>
      <c r="AN19" s="51">
        <f>'ごみ処理量内訳'!AC19</f>
        <v>0</v>
      </c>
      <c r="AO19" s="51">
        <f>'ごみ処理量内訳'!AD19</f>
        <v>86</v>
      </c>
      <c r="AP19" s="51">
        <f>'ごみ処理量内訳'!AE19</f>
        <v>0</v>
      </c>
      <c r="AQ19" s="51">
        <f t="shared" si="8"/>
        <v>86</v>
      </c>
    </row>
    <row r="20" spans="1:43" ht="13.5">
      <c r="A20" s="26" t="s">
        <v>74</v>
      </c>
      <c r="B20" s="49" t="s">
        <v>100</v>
      </c>
      <c r="C20" s="50" t="s">
        <v>101</v>
      </c>
      <c r="D20" s="51">
        <v>20919</v>
      </c>
      <c r="E20" s="51">
        <v>20919</v>
      </c>
      <c r="F20" s="51">
        <f>'ごみ搬入量内訳'!H20</f>
        <v>6906</v>
      </c>
      <c r="G20" s="51">
        <f>'ごみ搬入量内訳'!AG20</f>
        <v>1690</v>
      </c>
      <c r="H20" s="51">
        <f>'ごみ搬入量内訳'!AH20</f>
        <v>0</v>
      </c>
      <c r="I20" s="51">
        <f t="shared" si="0"/>
        <v>8596</v>
      </c>
      <c r="J20" s="51">
        <f t="shared" si="1"/>
        <v>1125.8035724225272</v>
      </c>
      <c r="K20" s="51">
        <f>('ごみ搬入量内訳'!E20+'ごみ搬入量内訳'!AH20)/'ごみ処理概要'!D20/365*1000000</f>
        <v>826.9338944015632</v>
      </c>
      <c r="L20" s="51">
        <f>'ごみ搬入量内訳'!F20/'ごみ処理概要'!D20/365*1000000</f>
        <v>298.86967802096416</v>
      </c>
      <c r="M20" s="51">
        <f>'資源化量内訳'!BP20</f>
        <v>727</v>
      </c>
      <c r="N20" s="51">
        <f>'ごみ処理量内訳'!E20</f>
        <v>5974</v>
      </c>
      <c r="O20" s="51">
        <f>'ごみ処理量内訳'!L20</f>
        <v>0</v>
      </c>
      <c r="P20" s="51">
        <f t="shared" si="2"/>
        <v>1048</v>
      </c>
      <c r="Q20" s="51">
        <f>'ごみ処理量内訳'!G20</f>
        <v>193</v>
      </c>
      <c r="R20" s="51">
        <f>'ごみ処理量内訳'!H20</f>
        <v>855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7022</v>
      </c>
      <c r="AE20" s="52">
        <f t="shared" si="5"/>
        <v>100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855</v>
      </c>
      <c r="AI20" s="51">
        <f>'資源化量内訳'!AZ20</f>
        <v>0</v>
      </c>
      <c r="AJ20" s="51">
        <f>'資源化量内訳'!BH20</f>
        <v>0</v>
      </c>
      <c r="AK20" s="51" t="s">
        <v>166</v>
      </c>
      <c r="AL20" s="51">
        <f t="shared" si="6"/>
        <v>855</v>
      </c>
      <c r="AM20" s="52">
        <f t="shared" si="7"/>
        <v>20.41553748870822</v>
      </c>
      <c r="AN20" s="51">
        <f>'ごみ処理量内訳'!AC20</f>
        <v>0</v>
      </c>
      <c r="AO20" s="51">
        <f>'ごみ処理量内訳'!AD20</f>
        <v>993</v>
      </c>
      <c r="AP20" s="51">
        <f>'ごみ処理量内訳'!AE20</f>
        <v>32</v>
      </c>
      <c r="AQ20" s="51">
        <f t="shared" si="8"/>
        <v>1025</v>
      </c>
    </row>
    <row r="21" spans="1:43" ht="13.5">
      <c r="A21" s="26" t="s">
        <v>74</v>
      </c>
      <c r="B21" s="49" t="s">
        <v>102</v>
      </c>
      <c r="C21" s="50" t="s">
        <v>103</v>
      </c>
      <c r="D21" s="51">
        <v>23230</v>
      </c>
      <c r="E21" s="51">
        <v>23230</v>
      </c>
      <c r="F21" s="51">
        <f>'ごみ搬入量内訳'!H21</f>
        <v>8636</v>
      </c>
      <c r="G21" s="51">
        <f>'ごみ搬入量内訳'!AG21</f>
        <v>290</v>
      </c>
      <c r="H21" s="51">
        <f>'ごみ搬入量内訳'!AH21</f>
        <v>0</v>
      </c>
      <c r="I21" s="51">
        <f t="shared" si="0"/>
        <v>8926</v>
      </c>
      <c r="J21" s="51">
        <f t="shared" si="1"/>
        <v>1052.7246887881165</v>
      </c>
      <c r="K21" s="51">
        <f>('ごみ搬入量内訳'!E21+'ごみ搬入量内訳'!AH21)/'ごみ処理概要'!D21/365*1000000</f>
        <v>826.9891908785876</v>
      </c>
      <c r="L21" s="51">
        <f>'ごみ搬入量内訳'!F21/'ごみ処理概要'!D21/365*1000000</f>
        <v>225.73549790952893</v>
      </c>
      <c r="M21" s="51">
        <f>'資源化量内訳'!BP21</f>
        <v>757</v>
      </c>
      <c r="N21" s="51">
        <f>'ごみ処理量内訳'!E21</f>
        <v>7646</v>
      </c>
      <c r="O21" s="51">
        <f>'ごみ処理量内訳'!L21</f>
        <v>0</v>
      </c>
      <c r="P21" s="51">
        <f t="shared" si="2"/>
        <v>990</v>
      </c>
      <c r="Q21" s="51">
        <f>'ごみ処理量内訳'!G21</f>
        <v>882</v>
      </c>
      <c r="R21" s="51">
        <f>'ごみ処理量内訳'!H21</f>
        <v>108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73</v>
      </c>
      <c r="W21" s="51">
        <f>'資源化量内訳'!M21</f>
        <v>0</v>
      </c>
      <c r="X21" s="51">
        <f>'資源化量内訳'!N21</f>
        <v>0</v>
      </c>
      <c r="Y21" s="51">
        <f>'資源化量内訳'!O21</f>
        <v>73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8709</v>
      </c>
      <c r="AE21" s="52">
        <f t="shared" si="5"/>
        <v>100</v>
      </c>
      <c r="AF21" s="51">
        <f>'資源化量内訳'!AB21</f>
        <v>0</v>
      </c>
      <c r="AG21" s="51">
        <f>'資源化量内訳'!AJ21</f>
        <v>189</v>
      </c>
      <c r="AH21" s="51">
        <f>'資源化量内訳'!AR21</f>
        <v>35</v>
      </c>
      <c r="AI21" s="51">
        <f>'資源化量内訳'!AZ21</f>
        <v>0</v>
      </c>
      <c r="AJ21" s="51">
        <f>'資源化量内訳'!BH21</f>
        <v>0</v>
      </c>
      <c r="AK21" s="51" t="s">
        <v>166</v>
      </c>
      <c r="AL21" s="51">
        <f t="shared" si="6"/>
        <v>224</v>
      </c>
      <c r="AM21" s="52">
        <f t="shared" si="7"/>
        <v>11.134586942742446</v>
      </c>
      <c r="AN21" s="51">
        <f>'ごみ処理量内訳'!AC21</f>
        <v>0</v>
      </c>
      <c r="AO21" s="51">
        <f>'ごみ処理量内訳'!AD21</f>
        <v>1661</v>
      </c>
      <c r="AP21" s="51">
        <f>'ごみ処理量内訳'!AE21</f>
        <v>0</v>
      </c>
      <c r="AQ21" s="51">
        <f t="shared" si="8"/>
        <v>1661</v>
      </c>
    </row>
    <row r="22" spans="1:43" ht="13.5">
      <c r="A22" s="26" t="s">
        <v>74</v>
      </c>
      <c r="B22" s="49" t="s">
        <v>104</v>
      </c>
      <c r="C22" s="50" t="s">
        <v>105</v>
      </c>
      <c r="D22" s="51">
        <v>29158</v>
      </c>
      <c r="E22" s="51">
        <v>29158</v>
      </c>
      <c r="F22" s="51">
        <f>'ごみ搬入量内訳'!H22</f>
        <v>7512</v>
      </c>
      <c r="G22" s="51">
        <f>'ごみ搬入量内訳'!AG22</f>
        <v>0</v>
      </c>
      <c r="H22" s="51">
        <f>'ごみ搬入量内訳'!AH22</f>
        <v>243</v>
      </c>
      <c r="I22" s="51">
        <f t="shared" si="0"/>
        <v>7755</v>
      </c>
      <c r="J22" s="51">
        <f t="shared" si="1"/>
        <v>728.6705309851757</v>
      </c>
      <c r="K22" s="51">
        <f>('ごみ搬入量内訳'!E22+'ごみ搬入量内訳'!AH22)/'ごみ処理概要'!D22/365*1000000</f>
        <v>594.7755591407043</v>
      </c>
      <c r="L22" s="51">
        <f>'ごみ搬入量内訳'!F22/'ごみ処理概要'!D22/365*1000000</f>
        <v>133.89497184447137</v>
      </c>
      <c r="M22" s="51">
        <f>'資源化量内訳'!BP22</f>
        <v>1798</v>
      </c>
      <c r="N22" s="51">
        <f>'ごみ処理量内訳'!E22</f>
        <v>6012</v>
      </c>
      <c r="O22" s="51">
        <f>'ごみ処理量内訳'!L22</f>
        <v>940</v>
      </c>
      <c r="P22" s="51">
        <f t="shared" si="2"/>
        <v>0</v>
      </c>
      <c r="Q22" s="51">
        <f>'ごみ処理量内訳'!G22</f>
        <v>0</v>
      </c>
      <c r="R22" s="51">
        <f>'ごみ処理量内訳'!H22</f>
        <v>0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6952</v>
      </c>
      <c r="AE22" s="52">
        <f t="shared" si="5"/>
        <v>86.47871116225546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0</v>
      </c>
      <c r="AI22" s="51">
        <f>'資源化量内訳'!AZ22</f>
        <v>0</v>
      </c>
      <c r="AJ22" s="51">
        <f>'資源化量内訳'!BH22</f>
        <v>0</v>
      </c>
      <c r="AK22" s="51" t="s">
        <v>166</v>
      </c>
      <c r="AL22" s="51">
        <f t="shared" si="6"/>
        <v>0</v>
      </c>
      <c r="AM22" s="52">
        <f t="shared" si="7"/>
        <v>20.54857142857143</v>
      </c>
      <c r="AN22" s="51">
        <f>'ごみ処理量内訳'!AC22</f>
        <v>940</v>
      </c>
      <c r="AO22" s="51">
        <f>'ごみ処理量内訳'!AD22</f>
        <v>940</v>
      </c>
      <c r="AP22" s="51">
        <f>'ごみ処理量内訳'!AE22</f>
        <v>0</v>
      </c>
      <c r="AQ22" s="51">
        <f t="shared" si="8"/>
        <v>1880</v>
      </c>
    </row>
    <row r="23" spans="1:43" ht="13.5">
      <c r="A23" s="26" t="s">
        <v>74</v>
      </c>
      <c r="B23" s="49" t="s">
        <v>106</v>
      </c>
      <c r="C23" s="50" t="s">
        <v>107</v>
      </c>
      <c r="D23" s="51">
        <v>8855</v>
      </c>
      <c r="E23" s="51">
        <v>8855</v>
      </c>
      <c r="F23" s="51">
        <f>'ごみ搬入量内訳'!H23</f>
        <v>3368</v>
      </c>
      <c r="G23" s="51">
        <f>'ごみ搬入量内訳'!AG23</f>
        <v>0</v>
      </c>
      <c r="H23" s="51">
        <f>'ごみ搬入量内訳'!AH23</f>
        <v>0</v>
      </c>
      <c r="I23" s="51">
        <f t="shared" si="0"/>
        <v>3368</v>
      </c>
      <c r="J23" s="51">
        <f t="shared" si="1"/>
        <v>1042.0550265696186</v>
      </c>
      <c r="K23" s="51">
        <f>('ごみ搬入量内訳'!E23+'ごみ搬入量内訳'!AH23)/'ごみ処理概要'!D23/365*1000000</f>
        <v>1042.0550265696186</v>
      </c>
      <c r="L23" s="51">
        <f>'ごみ搬入量内訳'!F23/'ごみ処理概要'!D23/365*1000000</f>
        <v>0</v>
      </c>
      <c r="M23" s="51">
        <f>'資源化量内訳'!BP23</f>
        <v>153</v>
      </c>
      <c r="N23" s="51">
        <f>'ごみ処理量内訳'!E23</f>
        <v>2500</v>
      </c>
      <c r="O23" s="51">
        <f>'ごみ処理量内訳'!L23</f>
        <v>0</v>
      </c>
      <c r="P23" s="51">
        <f t="shared" si="2"/>
        <v>0</v>
      </c>
      <c r="Q23" s="51">
        <f>'ごみ処理量内訳'!G23</f>
        <v>0</v>
      </c>
      <c r="R23" s="51">
        <f>'ごみ処理量内訳'!H23</f>
        <v>0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241</v>
      </c>
      <c r="W23" s="51">
        <f>'資源化量内訳'!M23</f>
        <v>0</v>
      </c>
      <c r="X23" s="51">
        <f>'資源化量内訳'!N23</f>
        <v>103</v>
      </c>
      <c r="Y23" s="51">
        <f>'資源化量内訳'!O23</f>
        <v>138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2741</v>
      </c>
      <c r="AE23" s="52">
        <f t="shared" si="5"/>
        <v>100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0</v>
      </c>
      <c r="AI23" s="51">
        <f>'資源化量内訳'!AZ23</f>
        <v>0</v>
      </c>
      <c r="AJ23" s="51">
        <f>'資源化量内訳'!BH23</f>
        <v>0</v>
      </c>
      <c r="AK23" s="51" t="s">
        <v>166</v>
      </c>
      <c r="AL23" s="51">
        <f t="shared" si="6"/>
        <v>0</v>
      </c>
      <c r="AM23" s="52">
        <f t="shared" si="7"/>
        <v>13.614374568071874</v>
      </c>
      <c r="AN23" s="51">
        <f>'ごみ処理量内訳'!AC23</f>
        <v>0</v>
      </c>
      <c r="AO23" s="51">
        <f>'ごみ処理量内訳'!AD23</f>
        <v>281</v>
      </c>
      <c r="AP23" s="51">
        <f>'ごみ処理量内訳'!AE23</f>
        <v>0</v>
      </c>
      <c r="AQ23" s="51">
        <f t="shared" si="8"/>
        <v>281</v>
      </c>
    </row>
    <row r="24" spans="1:43" ht="13.5">
      <c r="A24" s="26" t="s">
        <v>74</v>
      </c>
      <c r="B24" s="49" t="s">
        <v>108</v>
      </c>
      <c r="C24" s="50" t="s">
        <v>165</v>
      </c>
      <c r="D24" s="51">
        <v>9544</v>
      </c>
      <c r="E24" s="51">
        <v>9544</v>
      </c>
      <c r="F24" s="51">
        <f>'ごみ搬入量内訳'!H24</f>
        <v>2610</v>
      </c>
      <c r="G24" s="51">
        <f>'ごみ搬入量内訳'!AG24</f>
        <v>288</v>
      </c>
      <c r="H24" s="51">
        <f>'ごみ搬入量内訳'!AH24</f>
        <v>0</v>
      </c>
      <c r="I24" s="51">
        <f t="shared" si="0"/>
        <v>2898</v>
      </c>
      <c r="J24" s="51">
        <f t="shared" si="1"/>
        <v>831.9075887884808</v>
      </c>
      <c r="K24" s="51">
        <f>('ごみ搬入量内訳'!E24+'ごみ搬入量内訳'!AH24)/'ごみ処理概要'!D24/365*1000000</f>
        <v>758.1324851588605</v>
      </c>
      <c r="L24" s="51">
        <f>'ごみ搬入量内訳'!F24/'ごみ処理概要'!D24/365*1000000</f>
        <v>73.77510362962029</v>
      </c>
      <c r="M24" s="51">
        <f>'資源化量内訳'!BP24</f>
        <v>395</v>
      </c>
      <c r="N24" s="51">
        <f>'ごみ処理量内訳'!E24</f>
        <v>2472</v>
      </c>
      <c r="O24" s="51">
        <f>'ごみ処理量内訳'!L24</f>
        <v>0</v>
      </c>
      <c r="P24" s="51">
        <f t="shared" si="2"/>
        <v>426</v>
      </c>
      <c r="Q24" s="51">
        <f>'ごみ処理量内訳'!G24</f>
        <v>318</v>
      </c>
      <c r="R24" s="51">
        <f>'ごみ処理量内訳'!H24</f>
        <v>108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0</v>
      </c>
      <c r="W24" s="51">
        <f>'資源化量内訳'!M24</f>
        <v>0</v>
      </c>
      <c r="X24" s="51">
        <f>'資源化量内訳'!N24</f>
        <v>0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2898</v>
      </c>
      <c r="AE24" s="52">
        <f t="shared" si="5"/>
        <v>100</v>
      </c>
      <c r="AF24" s="51">
        <f>'資源化量内訳'!AB24</f>
        <v>6</v>
      </c>
      <c r="AG24" s="51">
        <f>'資源化量内訳'!AJ24</f>
        <v>94</v>
      </c>
      <c r="AH24" s="51">
        <f>'資源化量内訳'!AR24</f>
        <v>99</v>
      </c>
      <c r="AI24" s="51">
        <f>'資源化量内訳'!AZ24</f>
        <v>0</v>
      </c>
      <c r="AJ24" s="51">
        <f>'資源化量内訳'!BH24</f>
        <v>0</v>
      </c>
      <c r="AK24" s="51" t="s">
        <v>166</v>
      </c>
      <c r="AL24" s="51">
        <f t="shared" si="6"/>
        <v>199</v>
      </c>
      <c r="AM24" s="52">
        <f t="shared" si="7"/>
        <v>18.038262982083207</v>
      </c>
      <c r="AN24" s="51">
        <f>'ごみ処理量内訳'!AC24</f>
        <v>0</v>
      </c>
      <c r="AO24" s="51">
        <f>'ごみ処理量内訳'!AD24</f>
        <v>421</v>
      </c>
      <c r="AP24" s="51">
        <f>'ごみ処理量内訳'!AE24</f>
        <v>0</v>
      </c>
      <c r="AQ24" s="51">
        <f t="shared" si="8"/>
        <v>421</v>
      </c>
    </row>
    <row r="25" spans="1:43" ht="13.5">
      <c r="A25" s="26" t="s">
        <v>74</v>
      </c>
      <c r="B25" s="49" t="s">
        <v>109</v>
      </c>
      <c r="C25" s="50" t="s">
        <v>110</v>
      </c>
      <c r="D25" s="51">
        <v>8184</v>
      </c>
      <c r="E25" s="51">
        <v>8184</v>
      </c>
      <c r="F25" s="51">
        <f>'ごみ搬入量内訳'!H25</f>
        <v>2410</v>
      </c>
      <c r="G25" s="51">
        <f>'ごみ搬入量内訳'!AG25</f>
        <v>158</v>
      </c>
      <c r="H25" s="51">
        <f>'ごみ搬入量内訳'!AH25</f>
        <v>0</v>
      </c>
      <c r="I25" s="51">
        <f t="shared" si="0"/>
        <v>2568</v>
      </c>
      <c r="J25" s="51">
        <f t="shared" si="1"/>
        <v>859.679427951633</v>
      </c>
      <c r="K25" s="51">
        <f>('ごみ搬入量内訳'!E25+'ごみ搬入量内訳'!AH25)/'ごみ処理概要'!D25/365*1000000</f>
        <v>835.9110325526588</v>
      </c>
      <c r="L25" s="51">
        <f>'ごみ搬入量内訳'!F25/'ごみ処理概要'!D25/365*1000000</f>
        <v>23.768395398974274</v>
      </c>
      <c r="M25" s="51">
        <f>'資源化量内訳'!BP25</f>
        <v>308</v>
      </c>
      <c r="N25" s="51">
        <f>'ごみ処理量内訳'!E25</f>
        <v>2081</v>
      </c>
      <c r="O25" s="51">
        <f>'ごみ処理量内訳'!L25</f>
        <v>0</v>
      </c>
      <c r="P25" s="51">
        <f t="shared" si="2"/>
        <v>487</v>
      </c>
      <c r="Q25" s="51">
        <f>'ごみ処理量内訳'!G25</f>
        <v>331</v>
      </c>
      <c r="R25" s="51">
        <f>'ごみ処理量内訳'!H25</f>
        <v>156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0</v>
      </c>
      <c r="W25" s="51">
        <f>'資源化量内訳'!M25</f>
        <v>0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2568</v>
      </c>
      <c r="AE25" s="52">
        <f t="shared" si="5"/>
        <v>100</v>
      </c>
      <c r="AF25" s="51">
        <f>'資源化量内訳'!AB25</f>
        <v>6</v>
      </c>
      <c r="AG25" s="51">
        <f>'資源化量内訳'!AJ25</f>
        <v>107</v>
      </c>
      <c r="AH25" s="51">
        <f>'資源化量内訳'!AR25</f>
        <v>10</v>
      </c>
      <c r="AI25" s="51">
        <f>'資源化量内訳'!AZ25</f>
        <v>0</v>
      </c>
      <c r="AJ25" s="51">
        <f>'資源化量内訳'!BH25</f>
        <v>0</v>
      </c>
      <c r="AK25" s="51" t="s">
        <v>166</v>
      </c>
      <c r="AL25" s="51">
        <f t="shared" si="6"/>
        <v>123</v>
      </c>
      <c r="AM25" s="52">
        <f t="shared" si="7"/>
        <v>14.986091794158554</v>
      </c>
      <c r="AN25" s="51">
        <f>'ごみ処理量内訳'!AC25</f>
        <v>0</v>
      </c>
      <c r="AO25" s="51">
        <f>'ごみ処理量内訳'!AD25</f>
        <v>375</v>
      </c>
      <c r="AP25" s="51">
        <f>'ごみ処理量内訳'!AE25</f>
        <v>0</v>
      </c>
      <c r="AQ25" s="51">
        <f t="shared" si="8"/>
        <v>375</v>
      </c>
    </row>
    <row r="26" spans="1:43" ht="13.5">
      <c r="A26" s="26" t="s">
        <v>74</v>
      </c>
      <c r="B26" s="49" t="s">
        <v>111</v>
      </c>
      <c r="C26" s="50" t="s">
        <v>112</v>
      </c>
      <c r="D26" s="51">
        <v>33510</v>
      </c>
      <c r="E26" s="51">
        <v>33510</v>
      </c>
      <c r="F26" s="51">
        <f>'ごみ搬入量内訳'!H26</f>
        <v>8589</v>
      </c>
      <c r="G26" s="51">
        <f>'ごみ搬入量内訳'!AG26</f>
        <v>4448</v>
      </c>
      <c r="H26" s="51">
        <f>'ごみ搬入量内訳'!AH26</f>
        <v>0</v>
      </c>
      <c r="I26" s="51">
        <f t="shared" si="0"/>
        <v>13037</v>
      </c>
      <c r="J26" s="51">
        <f t="shared" si="1"/>
        <v>1065.88505577971</v>
      </c>
      <c r="K26" s="51">
        <f>('ごみ搬入量内訳'!E26+'ごみ搬入量内訳'!AH26)/'ごみ処理概要'!D26/365*1000000</f>
        <v>702.2234213463165</v>
      </c>
      <c r="L26" s="51">
        <f>'ごみ搬入量内訳'!F26/'ごみ処理概要'!D26/365*1000000</f>
        <v>363.6616344333934</v>
      </c>
      <c r="M26" s="51">
        <f>'資源化量内訳'!BP26</f>
        <v>1195</v>
      </c>
      <c r="N26" s="51">
        <f>'ごみ処理量内訳'!E26</f>
        <v>11291</v>
      </c>
      <c r="O26" s="51">
        <f>'ごみ処理量内訳'!L26</f>
        <v>0</v>
      </c>
      <c r="P26" s="51">
        <f t="shared" si="2"/>
        <v>986</v>
      </c>
      <c r="Q26" s="51">
        <f>'ごみ処理量内訳'!G26</f>
        <v>986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760</v>
      </c>
      <c r="W26" s="51">
        <f>'資源化量内訳'!M26</f>
        <v>473</v>
      </c>
      <c r="X26" s="51">
        <f>'資源化量内訳'!N26</f>
        <v>63</v>
      </c>
      <c r="Y26" s="51">
        <f>'資源化量内訳'!O26</f>
        <v>175</v>
      </c>
      <c r="Z26" s="51">
        <f>'資源化量内訳'!P26</f>
        <v>16</v>
      </c>
      <c r="AA26" s="51">
        <f>'資源化量内訳'!Q26</f>
        <v>0</v>
      </c>
      <c r="AB26" s="51">
        <f>'資源化量内訳'!R26</f>
        <v>33</v>
      </c>
      <c r="AC26" s="51">
        <f>'資源化量内訳'!S26</f>
        <v>0</v>
      </c>
      <c r="AD26" s="51">
        <f t="shared" si="4"/>
        <v>13037</v>
      </c>
      <c r="AE26" s="52">
        <f t="shared" si="5"/>
        <v>100</v>
      </c>
      <c r="AF26" s="51">
        <f>'資源化量内訳'!AB26</f>
        <v>0</v>
      </c>
      <c r="AG26" s="51">
        <f>'資源化量内訳'!AJ26</f>
        <v>314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166</v>
      </c>
      <c r="AL26" s="51">
        <f t="shared" si="6"/>
        <v>314</v>
      </c>
      <c r="AM26" s="52">
        <f t="shared" si="7"/>
        <v>15.942945474985947</v>
      </c>
      <c r="AN26" s="51">
        <f>'ごみ処理量内訳'!AC26</f>
        <v>0</v>
      </c>
      <c r="AO26" s="51">
        <f>'ごみ処理量内訳'!AD26</f>
        <v>1899</v>
      </c>
      <c r="AP26" s="51">
        <f>'ごみ処理量内訳'!AE26</f>
        <v>132</v>
      </c>
      <c r="AQ26" s="51">
        <f t="shared" si="8"/>
        <v>2031</v>
      </c>
    </row>
    <row r="27" spans="1:43" ht="13.5">
      <c r="A27" s="26" t="s">
        <v>74</v>
      </c>
      <c r="B27" s="49" t="s">
        <v>113</v>
      </c>
      <c r="C27" s="50" t="s">
        <v>114</v>
      </c>
      <c r="D27" s="51">
        <v>9077</v>
      </c>
      <c r="E27" s="51">
        <v>9077</v>
      </c>
      <c r="F27" s="51">
        <f>'ごみ搬入量内訳'!H27</f>
        <v>2473</v>
      </c>
      <c r="G27" s="51">
        <f>'ごみ搬入量内訳'!AG27</f>
        <v>548</v>
      </c>
      <c r="H27" s="51">
        <f>'ごみ搬入量内訳'!AH27</f>
        <v>0</v>
      </c>
      <c r="I27" s="51">
        <f t="shared" si="0"/>
        <v>3021</v>
      </c>
      <c r="J27" s="51">
        <f t="shared" si="1"/>
        <v>911.8334613602647</v>
      </c>
      <c r="K27" s="51">
        <f>('ごみ搬入量内訳'!E27+'ごみ搬入量内訳'!AH27)/'ごみ処理概要'!D27/365*1000000</f>
        <v>882.5557898104648</v>
      </c>
      <c r="L27" s="51">
        <f>'ごみ搬入量内訳'!F27/'ごみ処理概要'!D27/365*1000000</f>
        <v>29.277671549799962</v>
      </c>
      <c r="M27" s="51">
        <f>'資源化量内訳'!BP27</f>
        <v>68</v>
      </c>
      <c r="N27" s="51">
        <f>'ごみ処理量内訳'!E27</f>
        <v>2095</v>
      </c>
      <c r="O27" s="51">
        <f>'ごみ処理量内訳'!L27</f>
        <v>0</v>
      </c>
      <c r="P27" s="51">
        <f t="shared" si="2"/>
        <v>926</v>
      </c>
      <c r="Q27" s="51">
        <f>'ごみ処理量内訳'!G27</f>
        <v>517</v>
      </c>
      <c r="R27" s="51">
        <f>'ごみ処理量内訳'!H27</f>
        <v>409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3021</v>
      </c>
      <c r="AE27" s="52">
        <f t="shared" si="5"/>
        <v>100</v>
      </c>
      <c r="AF27" s="51">
        <f>'資源化量内訳'!AB27</f>
        <v>0</v>
      </c>
      <c r="AG27" s="51">
        <f>'資源化量内訳'!AJ27</f>
        <v>468</v>
      </c>
      <c r="AH27" s="51">
        <f>'資源化量内訳'!AR27</f>
        <v>337</v>
      </c>
      <c r="AI27" s="51">
        <f>'資源化量内訳'!AZ27</f>
        <v>0</v>
      </c>
      <c r="AJ27" s="51">
        <f>'資源化量内訳'!BH27</f>
        <v>0</v>
      </c>
      <c r="AK27" s="51" t="s">
        <v>166</v>
      </c>
      <c r="AL27" s="51">
        <f t="shared" si="6"/>
        <v>805</v>
      </c>
      <c r="AM27" s="52">
        <f t="shared" si="7"/>
        <v>28.26157332470055</v>
      </c>
      <c r="AN27" s="51">
        <f>'ごみ処理量内訳'!AC27</f>
        <v>0</v>
      </c>
      <c r="AO27" s="51">
        <f>'ごみ処理量内訳'!AD27</f>
        <v>310</v>
      </c>
      <c r="AP27" s="51">
        <f>'ごみ処理量内訳'!AE27</f>
        <v>121</v>
      </c>
      <c r="AQ27" s="51">
        <f t="shared" si="8"/>
        <v>431</v>
      </c>
    </row>
    <row r="28" spans="1:43" ht="13.5">
      <c r="A28" s="26" t="s">
        <v>74</v>
      </c>
      <c r="B28" s="49" t="s">
        <v>115</v>
      </c>
      <c r="C28" s="50" t="s">
        <v>116</v>
      </c>
      <c r="D28" s="51">
        <v>5003</v>
      </c>
      <c r="E28" s="51">
        <v>5003</v>
      </c>
      <c r="F28" s="51">
        <f>'ごみ搬入量内訳'!H28</f>
        <v>1139</v>
      </c>
      <c r="G28" s="51">
        <f>'ごみ搬入量内訳'!AG28</f>
        <v>240</v>
      </c>
      <c r="H28" s="51">
        <f>'ごみ搬入量内訳'!AH28</f>
        <v>0</v>
      </c>
      <c r="I28" s="51">
        <f t="shared" si="0"/>
        <v>1379</v>
      </c>
      <c r="J28" s="51">
        <f t="shared" si="1"/>
        <v>755.1633403519533</v>
      </c>
      <c r="K28" s="51">
        <f>('ごみ搬入量内訳'!E28+'ごみ搬入量内訳'!AH28)/'ごみ処理概要'!D28/365*1000000</f>
        <v>623.7353478323964</v>
      </c>
      <c r="L28" s="51">
        <f>'ごみ搬入量内訳'!F28/'ごみ処理概要'!D28/365*1000000</f>
        <v>131.42799251955677</v>
      </c>
      <c r="M28" s="51">
        <f>'資源化量内訳'!BP28</f>
        <v>0</v>
      </c>
      <c r="N28" s="51">
        <f>'ごみ処理量内訳'!E28</f>
        <v>1100</v>
      </c>
      <c r="O28" s="51">
        <f>'ごみ処理量内訳'!L28</f>
        <v>0</v>
      </c>
      <c r="P28" s="51">
        <f t="shared" si="2"/>
        <v>214</v>
      </c>
      <c r="Q28" s="51">
        <f>'ごみ処理量内訳'!G28</f>
        <v>214</v>
      </c>
      <c r="R28" s="51">
        <f>'ごみ処理量内訳'!H28</f>
        <v>0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1314</v>
      </c>
      <c r="AE28" s="52">
        <f t="shared" si="5"/>
        <v>100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0</v>
      </c>
      <c r="AI28" s="51">
        <f>'資源化量内訳'!AZ28</f>
        <v>0</v>
      </c>
      <c r="AJ28" s="51">
        <f>'資源化量内訳'!BH28</f>
        <v>0</v>
      </c>
      <c r="AK28" s="51" t="s">
        <v>166</v>
      </c>
      <c r="AL28" s="51">
        <f t="shared" si="6"/>
        <v>0</v>
      </c>
      <c r="AM28" s="52">
        <f t="shared" si="7"/>
        <v>0</v>
      </c>
      <c r="AN28" s="51">
        <f>'ごみ処理量内訳'!AC28</f>
        <v>0</v>
      </c>
      <c r="AO28" s="51">
        <f>'ごみ処理量内訳'!AD28</f>
        <v>25</v>
      </c>
      <c r="AP28" s="51">
        <f>'ごみ処理量内訳'!AE28</f>
        <v>78</v>
      </c>
      <c r="AQ28" s="51">
        <f t="shared" si="8"/>
        <v>103</v>
      </c>
    </row>
    <row r="29" spans="1:43" ht="13.5">
      <c r="A29" s="26" t="s">
        <v>74</v>
      </c>
      <c r="B29" s="49" t="s">
        <v>117</v>
      </c>
      <c r="C29" s="50" t="s">
        <v>73</v>
      </c>
      <c r="D29" s="51">
        <v>19774</v>
      </c>
      <c r="E29" s="51">
        <v>19774</v>
      </c>
      <c r="F29" s="51">
        <f>'ごみ搬入量内訳'!H29</f>
        <v>4951</v>
      </c>
      <c r="G29" s="51">
        <f>'ごみ搬入量内訳'!AG29</f>
        <v>364</v>
      </c>
      <c r="H29" s="51">
        <f>'ごみ搬入量内訳'!AH29</f>
        <v>0</v>
      </c>
      <c r="I29" s="51">
        <f t="shared" si="0"/>
        <v>5315</v>
      </c>
      <c r="J29" s="51">
        <f t="shared" si="1"/>
        <v>736.4035519174895</v>
      </c>
      <c r="K29" s="51">
        <f>('ごみ搬入量内訳'!E29+'ごみ搬入量内訳'!AH29)/'ごみ処理概要'!D29/365*1000000</f>
        <v>664.7721998306895</v>
      </c>
      <c r="L29" s="51">
        <f>'ごみ搬入量内訳'!F29/'ごみ処理概要'!D29/365*1000000</f>
        <v>71.63135208680002</v>
      </c>
      <c r="M29" s="51">
        <f>'資源化量内訳'!BP29</f>
        <v>0</v>
      </c>
      <c r="N29" s="51">
        <f>'ごみ処理量内訳'!E29</f>
        <v>1594</v>
      </c>
      <c r="O29" s="51">
        <f>'ごみ処理量内訳'!L29</f>
        <v>0</v>
      </c>
      <c r="P29" s="51">
        <f t="shared" si="2"/>
        <v>3721</v>
      </c>
      <c r="Q29" s="51">
        <f>'ごみ処理量内訳'!G29</f>
        <v>333</v>
      </c>
      <c r="R29" s="51">
        <f>'ごみ処理量内訳'!H29</f>
        <v>1115</v>
      </c>
      <c r="S29" s="51">
        <f>'ごみ処理量内訳'!I29</f>
        <v>0</v>
      </c>
      <c r="T29" s="51">
        <f>'ごみ処理量内訳'!J29</f>
        <v>2273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5315</v>
      </c>
      <c r="AE29" s="52">
        <f t="shared" si="5"/>
        <v>100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1115</v>
      </c>
      <c r="AI29" s="51">
        <f>'資源化量内訳'!AZ29</f>
        <v>0</v>
      </c>
      <c r="AJ29" s="51">
        <f>'資源化量内訳'!BH29</f>
        <v>871</v>
      </c>
      <c r="AK29" s="51" t="s">
        <v>166</v>
      </c>
      <c r="AL29" s="51">
        <f t="shared" si="6"/>
        <v>1986</v>
      </c>
      <c r="AM29" s="52">
        <f t="shared" si="7"/>
        <v>37.365945437441205</v>
      </c>
      <c r="AN29" s="51">
        <f>'ごみ処理量内訳'!AC29</f>
        <v>0</v>
      </c>
      <c r="AO29" s="51">
        <f>'ごみ処理量内訳'!AD29</f>
        <v>236</v>
      </c>
      <c r="AP29" s="51">
        <f>'ごみ処理量内訳'!AE29</f>
        <v>166</v>
      </c>
      <c r="AQ29" s="51">
        <f t="shared" si="8"/>
        <v>402</v>
      </c>
    </row>
    <row r="30" spans="1:43" ht="13.5">
      <c r="A30" s="26" t="s">
        <v>74</v>
      </c>
      <c r="B30" s="49" t="s">
        <v>118</v>
      </c>
      <c r="C30" s="50" t="s">
        <v>119</v>
      </c>
      <c r="D30" s="51">
        <v>6529</v>
      </c>
      <c r="E30" s="51">
        <v>6529</v>
      </c>
      <c r="F30" s="51">
        <f>'ごみ搬入量内訳'!H30</f>
        <v>1764</v>
      </c>
      <c r="G30" s="51">
        <f>'ごみ搬入量内訳'!AG30</f>
        <v>249</v>
      </c>
      <c r="H30" s="51">
        <f>'ごみ搬入量内訳'!AH30</f>
        <v>0</v>
      </c>
      <c r="I30" s="51">
        <f t="shared" si="0"/>
        <v>2013</v>
      </c>
      <c r="J30" s="51">
        <f t="shared" si="1"/>
        <v>844.7033991653677</v>
      </c>
      <c r="K30" s="51">
        <f>('ごみ搬入量内訳'!E30+'ごみ搬入量内訳'!AH30)/'ごみ処理概要'!D30/365*1000000</f>
        <v>844.7033991653677</v>
      </c>
      <c r="L30" s="51">
        <f>'ごみ搬入量内訳'!F30/'ごみ処理概要'!D30/365*1000000</f>
        <v>0</v>
      </c>
      <c r="M30" s="51">
        <f>'資源化量内訳'!BP30</f>
        <v>116</v>
      </c>
      <c r="N30" s="51">
        <f>'ごみ処理量内訳'!E30</f>
        <v>1266</v>
      </c>
      <c r="O30" s="51">
        <f>'ごみ処理量内訳'!L30</f>
        <v>0</v>
      </c>
      <c r="P30" s="51">
        <f t="shared" si="2"/>
        <v>741</v>
      </c>
      <c r="Q30" s="51">
        <f>'ごみ処理量内訳'!G30</f>
        <v>227</v>
      </c>
      <c r="R30" s="51">
        <f>'ごみ処理量内訳'!H30</f>
        <v>514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2007</v>
      </c>
      <c r="AE30" s="52">
        <f t="shared" si="5"/>
        <v>100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139</v>
      </c>
      <c r="AI30" s="51">
        <f>'資源化量内訳'!AZ30</f>
        <v>0</v>
      </c>
      <c r="AJ30" s="51">
        <f>'資源化量内訳'!BH30</f>
        <v>0</v>
      </c>
      <c r="AK30" s="51" t="s">
        <v>166</v>
      </c>
      <c r="AL30" s="51">
        <f t="shared" si="6"/>
        <v>139</v>
      </c>
      <c r="AM30" s="52">
        <f t="shared" si="7"/>
        <v>12.011304757418747</v>
      </c>
      <c r="AN30" s="51">
        <f>'ごみ処理量内訳'!AC30</f>
        <v>0</v>
      </c>
      <c r="AO30" s="51">
        <f>'ごみ処理量内訳'!AD30</f>
        <v>271</v>
      </c>
      <c r="AP30" s="51">
        <f>'ごみ処理量内訳'!AE30</f>
        <v>602</v>
      </c>
      <c r="AQ30" s="51">
        <f t="shared" si="8"/>
        <v>873</v>
      </c>
    </row>
    <row r="31" spans="1:43" ht="13.5">
      <c r="A31" s="26" t="s">
        <v>74</v>
      </c>
      <c r="B31" s="49" t="s">
        <v>120</v>
      </c>
      <c r="C31" s="50" t="s">
        <v>121</v>
      </c>
      <c r="D31" s="51">
        <v>2421</v>
      </c>
      <c r="E31" s="51">
        <v>2421</v>
      </c>
      <c r="F31" s="51">
        <f>'ごみ搬入量内訳'!H31</f>
        <v>522</v>
      </c>
      <c r="G31" s="51">
        <f>'ごみ搬入量内訳'!AG31</f>
        <v>14</v>
      </c>
      <c r="H31" s="51">
        <f>'ごみ搬入量内訳'!AH31</f>
        <v>0</v>
      </c>
      <c r="I31" s="51">
        <f t="shared" si="0"/>
        <v>536</v>
      </c>
      <c r="J31" s="51">
        <f t="shared" si="1"/>
        <v>606.5647049504054</v>
      </c>
      <c r="K31" s="51">
        <f>('ごみ搬入量内訳'!E31+'ごみ搬入量内訳'!AH31)/'ごみ処理概要'!D31/365*1000000</f>
        <v>590.7215969852829</v>
      </c>
      <c r="L31" s="51">
        <f>'ごみ搬入量内訳'!F31/'ごみ処理概要'!D31/365*1000000</f>
        <v>15.84310796512253</v>
      </c>
      <c r="M31" s="51">
        <f>'資源化量内訳'!BP31</f>
        <v>64</v>
      </c>
      <c r="N31" s="51">
        <f>'ごみ処理量内訳'!E31</f>
        <v>367</v>
      </c>
      <c r="O31" s="51">
        <f>'ごみ処理量内訳'!L31</f>
        <v>0</v>
      </c>
      <c r="P31" s="51">
        <f t="shared" si="2"/>
        <v>102</v>
      </c>
      <c r="Q31" s="51">
        <f>'ごみ処理量内訳'!G31</f>
        <v>23</v>
      </c>
      <c r="R31" s="51">
        <f>'ごみ処理量内訳'!H31</f>
        <v>79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469</v>
      </c>
      <c r="AE31" s="52">
        <f t="shared" si="5"/>
        <v>100</v>
      </c>
      <c r="AF31" s="51">
        <f>'資源化量内訳'!AB31</f>
        <v>0</v>
      </c>
      <c r="AG31" s="51">
        <f>'資源化量内訳'!AJ31</f>
        <v>23</v>
      </c>
      <c r="AH31" s="51">
        <f>'資源化量内訳'!AR31</f>
        <v>79</v>
      </c>
      <c r="AI31" s="51">
        <f>'資源化量内訳'!AZ31</f>
        <v>0</v>
      </c>
      <c r="AJ31" s="51">
        <f>'資源化量内訳'!BH31</f>
        <v>0</v>
      </c>
      <c r="AK31" s="51" t="s">
        <v>166</v>
      </c>
      <c r="AL31" s="51">
        <f t="shared" si="6"/>
        <v>102</v>
      </c>
      <c r="AM31" s="52">
        <f t="shared" si="7"/>
        <v>31.144465290806757</v>
      </c>
      <c r="AN31" s="51">
        <f>'ごみ処理量内訳'!AC31</f>
        <v>0</v>
      </c>
      <c r="AO31" s="51">
        <f>'ごみ処理量内訳'!AD31</f>
        <v>57</v>
      </c>
      <c r="AP31" s="51">
        <f>'ごみ処理量内訳'!AE31</f>
        <v>0</v>
      </c>
      <c r="AQ31" s="51">
        <f t="shared" si="8"/>
        <v>57</v>
      </c>
    </row>
    <row r="32" spans="1:43" ht="13.5">
      <c r="A32" s="26" t="s">
        <v>74</v>
      </c>
      <c r="B32" s="49" t="s">
        <v>122</v>
      </c>
      <c r="C32" s="50" t="s">
        <v>123</v>
      </c>
      <c r="D32" s="51">
        <v>2605</v>
      </c>
      <c r="E32" s="51">
        <v>2605</v>
      </c>
      <c r="F32" s="51">
        <f>'ごみ搬入量内訳'!H32</f>
        <v>438</v>
      </c>
      <c r="G32" s="51">
        <f>'ごみ搬入量内訳'!AG32</f>
        <v>0</v>
      </c>
      <c r="H32" s="51">
        <f>'ごみ搬入量内訳'!AH32</f>
        <v>0</v>
      </c>
      <c r="I32" s="51">
        <f t="shared" si="0"/>
        <v>438</v>
      </c>
      <c r="J32" s="51">
        <f t="shared" si="1"/>
        <v>460.65259117082536</v>
      </c>
      <c r="K32" s="51">
        <f>('ごみ搬入量内訳'!E32+'ごみ搬入量内訳'!AH32)/'ごみ処理概要'!D32/365*1000000</f>
        <v>460.65259117082536</v>
      </c>
      <c r="L32" s="51">
        <f>'ごみ搬入量内訳'!F32/'ごみ処理概要'!D32/365*1000000</f>
        <v>0</v>
      </c>
      <c r="M32" s="51">
        <f>'資源化量内訳'!BP32</f>
        <v>0</v>
      </c>
      <c r="N32" s="51">
        <f>'ごみ処理量内訳'!E32</f>
        <v>358</v>
      </c>
      <c r="O32" s="51">
        <f>'ごみ処理量内訳'!L32</f>
        <v>0</v>
      </c>
      <c r="P32" s="51">
        <f t="shared" si="2"/>
        <v>0</v>
      </c>
      <c r="Q32" s="51">
        <f>'ごみ処理量内訳'!G32</f>
        <v>0</v>
      </c>
      <c r="R32" s="51">
        <f>'ごみ処理量内訳'!H32</f>
        <v>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82</v>
      </c>
      <c r="W32" s="51">
        <f>'資源化量内訳'!M32</f>
        <v>0</v>
      </c>
      <c r="X32" s="51">
        <f>'資源化量内訳'!N32</f>
        <v>38</v>
      </c>
      <c r="Y32" s="51">
        <f>'資源化量内訳'!O32</f>
        <v>40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4</v>
      </c>
      <c r="AD32" s="51">
        <f t="shared" si="4"/>
        <v>440</v>
      </c>
      <c r="AE32" s="52">
        <f t="shared" si="5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0</v>
      </c>
      <c r="AI32" s="51">
        <f>'資源化量内訳'!AZ32</f>
        <v>0</v>
      </c>
      <c r="AJ32" s="51">
        <f>'資源化量内訳'!BH32</f>
        <v>0</v>
      </c>
      <c r="AK32" s="51" t="s">
        <v>166</v>
      </c>
      <c r="AL32" s="51">
        <f t="shared" si="6"/>
        <v>0</v>
      </c>
      <c r="AM32" s="52">
        <f t="shared" si="7"/>
        <v>18.636363636363637</v>
      </c>
      <c r="AN32" s="51">
        <f>'ごみ処理量内訳'!AC32</f>
        <v>0</v>
      </c>
      <c r="AO32" s="51">
        <f>'ごみ処理量内訳'!AD32</f>
        <v>30</v>
      </c>
      <c r="AP32" s="51">
        <f>'ごみ処理量内訳'!AE32</f>
        <v>0</v>
      </c>
      <c r="AQ32" s="51">
        <f t="shared" si="8"/>
        <v>30</v>
      </c>
    </row>
    <row r="33" spans="1:43" ht="13.5">
      <c r="A33" s="26" t="s">
        <v>74</v>
      </c>
      <c r="B33" s="49" t="s">
        <v>124</v>
      </c>
      <c r="C33" s="50" t="s">
        <v>125</v>
      </c>
      <c r="D33" s="51">
        <v>8154</v>
      </c>
      <c r="E33" s="51">
        <v>8154</v>
      </c>
      <c r="F33" s="51">
        <f>'ごみ搬入量内訳'!H33</f>
        <v>1830</v>
      </c>
      <c r="G33" s="51">
        <f>'ごみ搬入量内訳'!AG33</f>
        <v>262</v>
      </c>
      <c r="H33" s="51">
        <f>'ごみ搬入量内訳'!AH33</f>
        <v>0</v>
      </c>
      <c r="I33" s="51">
        <f t="shared" si="0"/>
        <v>2092</v>
      </c>
      <c r="J33" s="51">
        <f t="shared" si="1"/>
        <v>702.9073889275287</v>
      </c>
      <c r="K33" s="51">
        <f>('ごみ搬入量内訳'!E33+'ごみ搬入量内訳'!AH33)/'ごみ処理概要'!D33/365*1000000</f>
        <v>702.9073889275287</v>
      </c>
      <c r="L33" s="51">
        <f>'ごみ搬入量内訳'!F33/'ごみ処理概要'!D33/365*1000000</f>
        <v>0</v>
      </c>
      <c r="M33" s="51">
        <f>'資源化量内訳'!BP33</f>
        <v>60</v>
      </c>
      <c r="N33" s="51">
        <f>'ごみ処理量内訳'!E33</f>
        <v>1581</v>
      </c>
      <c r="O33" s="51">
        <f>'ごみ処理量内訳'!L33</f>
        <v>0</v>
      </c>
      <c r="P33" s="51">
        <f t="shared" si="2"/>
        <v>511</v>
      </c>
      <c r="Q33" s="51">
        <f>'ごみ処理量内訳'!G33</f>
        <v>182</v>
      </c>
      <c r="R33" s="51">
        <f>'ごみ処理量内訳'!H33</f>
        <v>329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2092</v>
      </c>
      <c r="AE33" s="52">
        <f t="shared" si="5"/>
        <v>100</v>
      </c>
      <c r="AF33" s="51">
        <f>'資源化量内訳'!AB33</f>
        <v>0</v>
      </c>
      <c r="AG33" s="51">
        <f>'資源化量内訳'!AJ33</f>
        <v>31</v>
      </c>
      <c r="AH33" s="51">
        <f>'資源化量内訳'!AR33</f>
        <v>257</v>
      </c>
      <c r="AI33" s="51">
        <f>'資源化量内訳'!AZ33</f>
        <v>0</v>
      </c>
      <c r="AJ33" s="51">
        <f>'資源化量内訳'!BH33</f>
        <v>0</v>
      </c>
      <c r="AK33" s="51" t="s">
        <v>166</v>
      </c>
      <c r="AL33" s="51">
        <f t="shared" si="6"/>
        <v>288</v>
      </c>
      <c r="AM33" s="52">
        <f t="shared" si="7"/>
        <v>16.171003717472118</v>
      </c>
      <c r="AN33" s="51">
        <f>'ごみ処理量内訳'!AC33</f>
        <v>0</v>
      </c>
      <c r="AO33" s="51">
        <f>'ごみ処理量内訳'!AD33</f>
        <v>204</v>
      </c>
      <c r="AP33" s="51">
        <f>'ごみ処理量内訳'!AE33</f>
        <v>111</v>
      </c>
      <c r="AQ33" s="51">
        <f t="shared" si="8"/>
        <v>315</v>
      </c>
    </row>
    <row r="34" spans="1:43" ht="13.5">
      <c r="A34" s="26" t="s">
        <v>74</v>
      </c>
      <c r="B34" s="49" t="s">
        <v>126</v>
      </c>
      <c r="C34" s="50" t="s">
        <v>127</v>
      </c>
      <c r="D34" s="51">
        <v>6912</v>
      </c>
      <c r="E34" s="51">
        <v>6912</v>
      </c>
      <c r="F34" s="51">
        <f>'ごみ搬入量内訳'!H34</f>
        <v>1927</v>
      </c>
      <c r="G34" s="51">
        <f>'ごみ搬入量内訳'!AG34</f>
        <v>106</v>
      </c>
      <c r="H34" s="51">
        <f>'ごみ搬入量内訳'!AH34</f>
        <v>0</v>
      </c>
      <c r="I34" s="51">
        <f t="shared" si="0"/>
        <v>2033</v>
      </c>
      <c r="J34" s="51">
        <f t="shared" si="1"/>
        <v>805.8250887874175</v>
      </c>
      <c r="K34" s="51">
        <f>('ごみ搬入量内訳'!E34+'ごみ搬入量内訳'!AH34)/'ごみ処理概要'!D34/365*1000000</f>
        <v>805.8250887874175</v>
      </c>
      <c r="L34" s="51">
        <f>'ごみ搬入量内訳'!F34/'ごみ処理概要'!D34/365*1000000</f>
        <v>0</v>
      </c>
      <c r="M34" s="51">
        <f>'資源化量内訳'!BP34</f>
        <v>0</v>
      </c>
      <c r="N34" s="51">
        <f>'ごみ処理量内訳'!E34</f>
        <v>1526</v>
      </c>
      <c r="O34" s="51">
        <f>'ごみ処理量内訳'!L34</f>
        <v>122</v>
      </c>
      <c r="P34" s="51">
        <f t="shared" si="2"/>
        <v>431</v>
      </c>
      <c r="Q34" s="51">
        <f>'ごみ処理量内訳'!G34</f>
        <v>46</v>
      </c>
      <c r="R34" s="51">
        <f>'ごみ処理量内訳'!H34</f>
        <v>385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380</v>
      </c>
      <c r="W34" s="51">
        <f>'資源化量内訳'!M34</f>
        <v>285</v>
      </c>
      <c r="X34" s="51">
        <f>'資源化量内訳'!N34</f>
        <v>27</v>
      </c>
      <c r="Y34" s="51">
        <f>'資源化量内訳'!O34</f>
        <v>47</v>
      </c>
      <c r="Z34" s="51">
        <f>'資源化量内訳'!P34</f>
        <v>8</v>
      </c>
      <c r="AA34" s="51">
        <f>'資源化量内訳'!Q34</f>
        <v>0</v>
      </c>
      <c r="AB34" s="51">
        <f>'資源化量内訳'!R34</f>
        <v>13</v>
      </c>
      <c r="AC34" s="51">
        <f>'資源化量内訳'!S34</f>
        <v>0</v>
      </c>
      <c r="AD34" s="51">
        <f t="shared" si="4"/>
        <v>2459</v>
      </c>
      <c r="AE34" s="52">
        <f t="shared" si="5"/>
        <v>95.03863359089061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46</v>
      </c>
      <c r="AI34" s="51">
        <f>'資源化量内訳'!AZ34</f>
        <v>0</v>
      </c>
      <c r="AJ34" s="51">
        <f>'資源化量内訳'!BH34</f>
        <v>0</v>
      </c>
      <c r="AK34" s="51" t="s">
        <v>166</v>
      </c>
      <c r="AL34" s="51">
        <f t="shared" si="6"/>
        <v>46</v>
      </c>
      <c r="AM34" s="52">
        <f t="shared" si="7"/>
        <v>17.324115494103292</v>
      </c>
      <c r="AN34" s="51">
        <f>'ごみ処理量内訳'!AC34</f>
        <v>122</v>
      </c>
      <c r="AO34" s="51">
        <f>'ごみ処理量内訳'!AD34</f>
        <v>495</v>
      </c>
      <c r="AP34" s="51">
        <f>'ごみ処理量内訳'!AE34</f>
        <v>0</v>
      </c>
      <c r="AQ34" s="51">
        <f t="shared" si="8"/>
        <v>617</v>
      </c>
    </row>
    <row r="35" spans="1:43" ht="13.5">
      <c r="A35" s="26" t="s">
        <v>74</v>
      </c>
      <c r="B35" s="49" t="s">
        <v>128</v>
      </c>
      <c r="C35" s="50" t="s">
        <v>129</v>
      </c>
      <c r="D35" s="51">
        <v>19522</v>
      </c>
      <c r="E35" s="51">
        <v>19522</v>
      </c>
      <c r="F35" s="51">
        <f>'ごみ搬入量内訳'!H35</f>
        <v>5491</v>
      </c>
      <c r="G35" s="51">
        <f>'ごみ搬入量内訳'!AG35</f>
        <v>3452</v>
      </c>
      <c r="H35" s="51">
        <f>'ごみ搬入量内訳'!AH35</f>
        <v>0</v>
      </c>
      <c r="I35" s="51">
        <f t="shared" si="0"/>
        <v>8943</v>
      </c>
      <c r="J35" s="51">
        <f t="shared" si="1"/>
        <v>1255.064535550338</v>
      </c>
      <c r="K35" s="51">
        <f>('ごみ搬入量内訳'!E35+'ごみ搬入量内訳'!AH35)/'ごみ処理概要'!D35/365*1000000</f>
        <v>770.609344147032</v>
      </c>
      <c r="L35" s="51">
        <f>'ごみ搬入量内訳'!F35/'ごみ処理概要'!D35/365*1000000</f>
        <v>484.4551914033061</v>
      </c>
      <c r="M35" s="51">
        <f>'資源化量内訳'!BP35</f>
        <v>868</v>
      </c>
      <c r="N35" s="51">
        <f>'ごみ処理量内訳'!E35</f>
        <v>8096</v>
      </c>
      <c r="O35" s="51">
        <f>'ごみ処理量内訳'!L35</f>
        <v>115</v>
      </c>
      <c r="P35" s="51">
        <f t="shared" si="2"/>
        <v>695</v>
      </c>
      <c r="Q35" s="51">
        <f>'ごみ処理量内訳'!G35</f>
        <v>381</v>
      </c>
      <c r="R35" s="51">
        <f>'ごみ処理量内訳'!H35</f>
        <v>314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8906</v>
      </c>
      <c r="AE35" s="52">
        <f t="shared" si="5"/>
        <v>98.70873568380867</v>
      </c>
      <c r="AF35" s="51">
        <f>'資源化量内訳'!AB35</f>
        <v>0</v>
      </c>
      <c r="AG35" s="51">
        <f>'資源化量内訳'!AJ35</f>
        <v>94</v>
      </c>
      <c r="AH35" s="51">
        <f>'資源化量内訳'!AR35</f>
        <v>314</v>
      </c>
      <c r="AI35" s="51">
        <f>'資源化量内訳'!AZ35</f>
        <v>0</v>
      </c>
      <c r="AJ35" s="51">
        <f>'資源化量内訳'!BH35</f>
        <v>0</v>
      </c>
      <c r="AK35" s="51" t="s">
        <v>166</v>
      </c>
      <c r="AL35" s="51">
        <f t="shared" si="6"/>
        <v>408</v>
      </c>
      <c r="AM35" s="52">
        <f t="shared" si="7"/>
        <v>13.055043994270513</v>
      </c>
      <c r="AN35" s="51">
        <f>'ごみ処理量内訳'!AC35</f>
        <v>115</v>
      </c>
      <c r="AO35" s="51">
        <f>'ごみ処理量内訳'!AD35</f>
        <v>1223</v>
      </c>
      <c r="AP35" s="51">
        <f>'ごみ処理量内訳'!AE35</f>
        <v>135</v>
      </c>
      <c r="AQ35" s="51">
        <f t="shared" si="8"/>
        <v>1473</v>
      </c>
    </row>
    <row r="36" spans="1:43" ht="13.5">
      <c r="A36" s="26" t="s">
        <v>74</v>
      </c>
      <c r="B36" s="49" t="s">
        <v>130</v>
      </c>
      <c r="C36" s="50" t="s">
        <v>131</v>
      </c>
      <c r="D36" s="51">
        <v>15560</v>
      </c>
      <c r="E36" s="51">
        <v>15560</v>
      </c>
      <c r="F36" s="51">
        <f>'ごみ搬入量内訳'!H36</f>
        <v>4492</v>
      </c>
      <c r="G36" s="51">
        <f>'ごみ搬入量内訳'!AG36</f>
        <v>70</v>
      </c>
      <c r="H36" s="51">
        <f>'ごみ搬入量内訳'!AH36</f>
        <v>0</v>
      </c>
      <c r="I36" s="51">
        <f t="shared" si="0"/>
        <v>4562</v>
      </c>
      <c r="J36" s="51">
        <f t="shared" si="1"/>
        <v>803.253864844878</v>
      </c>
      <c r="K36" s="51">
        <f>('ごみ搬入量内訳'!E36+'ごみ搬入量内訳'!AH36)/'ごみ処理概要'!D36/365*1000000</f>
        <v>790.9286192203401</v>
      </c>
      <c r="L36" s="51">
        <f>'ごみ搬入量内訳'!F36/'ごみ処理概要'!D36/365*1000000</f>
        <v>12.325245624537803</v>
      </c>
      <c r="M36" s="51">
        <f>'資源化量内訳'!BP36</f>
        <v>344</v>
      </c>
      <c r="N36" s="51">
        <f>'ごみ処理量内訳'!E36</f>
        <v>2744</v>
      </c>
      <c r="O36" s="51">
        <f>'ごみ処理量内訳'!L36</f>
        <v>177</v>
      </c>
      <c r="P36" s="51">
        <f t="shared" si="2"/>
        <v>271</v>
      </c>
      <c r="Q36" s="51">
        <f>'ごみ処理量内訳'!G36</f>
        <v>0</v>
      </c>
      <c r="R36" s="51">
        <f>'ごみ処理量内訳'!H36</f>
        <v>271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406</v>
      </c>
      <c r="W36" s="51">
        <f>'資源化量内訳'!M36</f>
        <v>406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3598</v>
      </c>
      <c r="AE36" s="52">
        <f t="shared" si="5"/>
        <v>95.08060033351862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132</v>
      </c>
      <c r="AI36" s="51">
        <f>'資源化量内訳'!AZ36</f>
        <v>0</v>
      </c>
      <c r="AJ36" s="51">
        <f>'資源化量内訳'!BH36</f>
        <v>0</v>
      </c>
      <c r="AK36" s="51" t="s">
        <v>166</v>
      </c>
      <c r="AL36" s="51">
        <f t="shared" si="6"/>
        <v>132</v>
      </c>
      <c r="AM36" s="52">
        <f t="shared" si="7"/>
        <v>22.37442922374429</v>
      </c>
      <c r="AN36" s="51">
        <f>'ごみ処理量内訳'!AC36</f>
        <v>177</v>
      </c>
      <c r="AO36" s="51">
        <f>'ごみ処理量内訳'!AD36</f>
        <v>343</v>
      </c>
      <c r="AP36" s="51">
        <f>'ごみ処理量内訳'!AE36</f>
        <v>139</v>
      </c>
      <c r="AQ36" s="51">
        <f t="shared" si="8"/>
        <v>659</v>
      </c>
    </row>
    <row r="37" spans="1:43" ht="13.5">
      <c r="A37" s="26" t="s">
        <v>74</v>
      </c>
      <c r="B37" s="49" t="s">
        <v>132</v>
      </c>
      <c r="C37" s="50" t="s">
        <v>133</v>
      </c>
      <c r="D37" s="51">
        <v>24913</v>
      </c>
      <c r="E37" s="51">
        <v>24913</v>
      </c>
      <c r="F37" s="51">
        <f>'ごみ搬入量内訳'!H37</f>
        <v>6559</v>
      </c>
      <c r="G37" s="51">
        <f>'ごみ搬入量内訳'!AG37</f>
        <v>548</v>
      </c>
      <c r="H37" s="51">
        <f>'ごみ搬入量内訳'!AH37</f>
        <v>18</v>
      </c>
      <c r="I37" s="51">
        <f t="shared" si="0"/>
        <v>7125</v>
      </c>
      <c r="J37" s="51">
        <f t="shared" si="1"/>
        <v>783.5486671699706</v>
      </c>
      <c r="K37" s="51">
        <f>('ごみ搬入量内訳'!E37+'ごみ搬入量内訳'!AH37)/'ごみ処理概要'!D37/365*1000000</f>
        <v>766.6130187848232</v>
      </c>
      <c r="L37" s="51">
        <f>'ごみ搬入量内訳'!F37/'ごみ処理概要'!D37/365*1000000</f>
        <v>16.935648385147438</v>
      </c>
      <c r="M37" s="51">
        <f>'資源化量内訳'!BP37</f>
        <v>1294</v>
      </c>
      <c r="N37" s="51">
        <f>'ごみ処理量内訳'!E37</f>
        <v>5115</v>
      </c>
      <c r="O37" s="51">
        <f>'ごみ処理量内訳'!L37</f>
        <v>1524</v>
      </c>
      <c r="P37" s="51">
        <f t="shared" si="2"/>
        <v>251</v>
      </c>
      <c r="Q37" s="51">
        <f>'ごみ処理量内訳'!G37</f>
        <v>0</v>
      </c>
      <c r="R37" s="51">
        <f>'ごみ処理量内訳'!H37</f>
        <v>251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6890</v>
      </c>
      <c r="AE37" s="52">
        <f t="shared" si="5"/>
        <v>77.8809869375907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251</v>
      </c>
      <c r="AI37" s="51">
        <f>'資源化量内訳'!AZ37</f>
        <v>0</v>
      </c>
      <c r="AJ37" s="51">
        <f>'資源化量内訳'!BH37</f>
        <v>0</v>
      </c>
      <c r="AK37" s="51" t="s">
        <v>166</v>
      </c>
      <c r="AL37" s="51">
        <f t="shared" si="6"/>
        <v>251</v>
      </c>
      <c r="AM37" s="52">
        <f t="shared" si="7"/>
        <v>18.878299120234605</v>
      </c>
      <c r="AN37" s="51">
        <f>'ごみ処理量内訳'!AC37</f>
        <v>1524</v>
      </c>
      <c r="AO37" s="51">
        <f>'ごみ処理量内訳'!AD37</f>
        <v>526</v>
      </c>
      <c r="AP37" s="51">
        <f>'ごみ処理量内訳'!AE37</f>
        <v>0</v>
      </c>
      <c r="AQ37" s="51">
        <f t="shared" si="8"/>
        <v>2050</v>
      </c>
    </row>
    <row r="38" spans="1:43" ht="13.5">
      <c r="A38" s="26" t="s">
        <v>74</v>
      </c>
      <c r="B38" s="49" t="s">
        <v>134</v>
      </c>
      <c r="C38" s="50" t="s">
        <v>135</v>
      </c>
      <c r="D38" s="51">
        <v>23661</v>
      </c>
      <c r="E38" s="51">
        <v>23661</v>
      </c>
      <c r="F38" s="51">
        <f>'ごみ搬入量内訳'!H38</f>
        <v>8225</v>
      </c>
      <c r="G38" s="51">
        <f>'ごみ搬入量内訳'!AG38</f>
        <v>20</v>
      </c>
      <c r="H38" s="51">
        <f>'ごみ搬入量内訳'!AH38</f>
        <v>32</v>
      </c>
      <c r="I38" s="51">
        <f t="shared" si="0"/>
        <v>8277</v>
      </c>
      <c r="J38" s="51">
        <f t="shared" si="1"/>
        <v>958.4004196258452</v>
      </c>
      <c r="K38" s="51">
        <f>('ごみ搬入量内訳'!E38+'ごみ搬入量内訳'!AH38)/'ごみ処理概要'!D38/365*1000000</f>
        <v>745.9243087144732</v>
      </c>
      <c r="L38" s="51">
        <f>'ごみ搬入量内訳'!F38/'ごみ処理概要'!D38/365*1000000</f>
        <v>212.476110911372</v>
      </c>
      <c r="M38" s="51">
        <f>'資源化量内訳'!BP38</f>
        <v>1111</v>
      </c>
      <c r="N38" s="51">
        <f>'ごみ処理量内訳'!E38</f>
        <v>7368</v>
      </c>
      <c r="O38" s="51">
        <f>'ごみ処理量内訳'!L38</f>
        <v>0</v>
      </c>
      <c r="P38" s="51">
        <f t="shared" si="2"/>
        <v>806</v>
      </c>
      <c r="Q38" s="51">
        <f>'ごみ処理量内訳'!G38</f>
        <v>806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71</v>
      </c>
      <c r="W38" s="51">
        <f>'資源化量内訳'!M38</f>
        <v>43</v>
      </c>
      <c r="X38" s="51">
        <f>'資源化量内訳'!N38</f>
        <v>0</v>
      </c>
      <c r="Y38" s="51">
        <f>'資源化量内訳'!O38</f>
        <v>0</v>
      </c>
      <c r="Z38" s="51">
        <f>'資源化量内訳'!P38</f>
        <v>24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4</v>
      </c>
      <c r="AD38" s="51">
        <f t="shared" si="4"/>
        <v>8245</v>
      </c>
      <c r="AE38" s="52">
        <f t="shared" si="5"/>
        <v>100</v>
      </c>
      <c r="AF38" s="51">
        <f>'資源化量内訳'!AB38</f>
        <v>0</v>
      </c>
      <c r="AG38" s="51">
        <f>'資源化量内訳'!AJ38</f>
        <v>311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166</v>
      </c>
      <c r="AL38" s="51">
        <f t="shared" si="6"/>
        <v>311</v>
      </c>
      <c r="AM38" s="52">
        <f t="shared" si="7"/>
        <v>15.95767421975203</v>
      </c>
      <c r="AN38" s="51">
        <f>'ごみ処理量内訳'!AC38</f>
        <v>0</v>
      </c>
      <c r="AO38" s="51">
        <f>'ごみ処理量内訳'!AD38</f>
        <v>1472</v>
      </c>
      <c r="AP38" s="51">
        <f>'ごみ処理量内訳'!AE38</f>
        <v>147</v>
      </c>
      <c r="AQ38" s="51">
        <f t="shared" si="8"/>
        <v>1619</v>
      </c>
    </row>
    <row r="39" spans="1:43" ht="13.5">
      <c r="A39" s="26" t="s">
        <v>74</v>
      </c>
      <c r="B39" s="49" t="s">
        <v>136</v>
      </c>
      <c r="C39" s="50" t="s">
        <v>137</v>
      </c>
      <c r="D39" s="51">
        <v>31930</v>
      </c>
      <c r="E39" s="51">
        <v>31930</v>
      </c>
      <c r="F39" s="51">
        <f>'ごみ搬入量内訳'!H39</f>
        <v>8477</v>
      </c>
      <c r="G39" s="51">
        <f>'ごみ搬入量内訳'!AG39</f>
        <v>1611</v>
      </c>
      <c r="H39" s="51">
        <f>'ごみ搬入量内訳'!AH39</f>
        <v>0</v>
      </c>
      <c r="I39" s="51">
        <f t="shared" si="0"/>
        <v>10088</v>
      </c>
      <c r="J39" s="51">
        <f t="shared" si="1"/>
        <v>865.5921128839199</v>
      </c>
      <c r="K39" s="51">
        <f>('ごみ搬入量内訳'!E39+'ごみ搬入量内訳'!AH39)/'ごみ処理概要'!D39/365*1000000</f>
        <v>727.3616515579886</v>
      </c>
      <c r="L39" s="51">
        <f>'ごみ搬入量内訳'!F39/'ごみ処理概要'!D39/365*1000000</f>
        <v>138.2304613259313</v>
      </c>
      <c r="M39" s="51">
        <f>'資源化量内訳'!BP39</f>
        <v>822</v>
      </c>
      <c r="N39" s="51">
        <f>'ごみ処理量内訳'!E39</f>
        <v>7172</v>
      </c>
      <c r="O39" s="51">
        <f>'ごみ処理量内訳'!L39</f>
        <v>962</v>
      </c>
      <c r="P39" s="51">
        <f t="shared" si="2"/>
        <v>576</v>
      </c>
      <c r="Q39" s="51">
        <f>'ごみ処理量内訳'!G39</f>
        <v>0</v>
      </c>
      <c r="R39" s="51">
        <f>'ごみ処理量内訳'!H39</f>
        <v>576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1378</v>
      </c>
      <c r="W39" s="51">
        <f>'資源化量内訳'!M39</f>
        <v>1074</v>
      </c>
      <c r="X39" s="51">
        <f>'資源化量内訳'!N39</f>
        <v>70</v>
      </c>
      <c r="Y39" s="51">
        <f>'資源化量内訳'!O39</f>
        <v>138</v>
      </c>
      <c r="Z39" s="51">
        <f>'資源化量内訳'!P39</f>
        <v>33</v>
      </c>
      <c r="AA39" s="51">
        <f>'資源化量内訳'!Q39</f>
        <v>0</v>
      </c>
      <c r="AB39" s="51">
        <f>'資源化量内訳'!R39</f>
        <v>59</v>
      </c>
      <c r="AC39" s="51">
        <f>'資源化量内訳'!S39</f>
        <v>4</v>
      </c>
      <c r="AD39" s="51">
        <f t="shared" si="4"/>
        <v>10088</v>
      </c>
      <c r="AE39" s="52">
        <f t="shared" si="5"/>
        <v>90.4639175257732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186</v>
      </c>
      <c r="AI39" s="51">
        <f>'資源化量内訳'!AZ39</f>
        <v>0</v>
      </c>
      <c r="AJ39" s="51">
        <f>'資源化量内訳'!BH39</f>
        <v>0</v>
      </c>
      <c r="AK39" s="51" t="s">
        <v>166</v>
      </c>
      <c r="AL39" s="51">
        <f t="shared" si="6"/>
        <v>186</v>
      </c>
      <c r="AM39" s="52">
        <f t="shared" si="7"/>
        <v>21.869844179651697</v>
      </c>
      <c r="AN39" s="51">
        <f>'ごみ処理量内訳'!AC39</f>
        <v>962</v>
      </c>
      <c r="AO39" s="51">
        <f>'ごみ処理量内訳'!AD39</f>
        <v>1121</v>
      </c>
      <c r="AP39" s="51">
        <f>'ごみ処理量内訳'!AE39</f>
        <v>191</v>
      </c>
      <c r="AQ39" s="51">
        <f t="shared" si="8"/>
        <v>2274</v>
      </c>
    </row>
    <row r="40" spans="1:43" ht="13.5">
      <c r="A40" s="26" t="s">
        <v>74</v>
      </c>
      <c r="B40" s="49" t="s">
        <v>138</v>
      </c>
      <c r="C40" s="50" t="s">
        <v>139</v>
      </c>
      <c r="D40" s="51">
        <v>20301</v>
      </c>
      <c r="E40" s="51">
        <v>20301</v>
      </c>
      <c r="F40" s="51">
        <f>'ごみ搬入量内訳'!H40</f>
        <v>9114</v>
      </c>
      <c r="G40" s="51">
        <f>'ごみ搬入量内訳'!AG40</f>
        <v>216</v>
      </c>
      <c r="H40" s="51">
        <f>'ごみ搬入量内訳'!AH40</f>
        <v>0</v>
      </c>
      <c r="I40" s="51">
        <f t="shared" si="0"/>
        <v>9330</v>
      </c>
      <c r="J40" s="51">
        <f t="shared" si="1"/>
        <v>1259.1322513972927</v>
      </c>
      <c r="K40" s="51">
        <f>('ごみ搬入量内訳'!E40+'ごみ搬入量内訳'!AH40)/'ごみ処理概要'!D40/365*1000000</f>
        <v>684.8977680430075</v>
      </c>
      <c r="L40" s="51">
        <f>'ごみ搬入量内訳'!F40/'ごみ処理概要'!D40/365*1000000</f>
        <v>574.2344833542852</v>
      </c>
      <c r="M40" s="51">
        <f>'資源化量内訳'!BP40</f>
        <v>1436</v>
      </c>
      <c r="N40" s="51">
        <f>'ごみ処理量内訳'!E40</f>
        <v>8344</v>
      </c>
      <c r="O40" s="51">
        <f>'ごみ処理量内訳'!L40</f>
        <v>0</v>
      </c>
      <c r="P40" s="51">
        <f t="shared" si="2"/>
        <v>881</v>
      </c>
      <c r="Q40" s="51">
        <f>'ごみ処理量内訳'!G40</f>
        <v>881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213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213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9438</v>
      </c>
      <c r="AE40" s="52">
        <f t="shared" si="5"/>
        <v>100</v>
      </c>
      <c r="AF40" s="51">
        <f>'資源化量内訳'!AB40</f>
        <v>0</v>
      </c>
      <c r="AG40" s="51">
        <f>'資源化量内訳'!AJ40</f>
        <v>209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166</v>
      </c>
      <c r="AL40" s="51">
        <f t="shared" si="6"/>
        <v>209</v>
      </c>
      <c r="AM40" s="52">
        <f t="shared" si="7"/>
        <v>17.08662865550855</v>
      </c>
      <c r="AN40" s="51">
        <f>'ごみ処理量内訳'!AC40</f>
        <v>0</v>
      </c>
      <c r="AO40" s="51">
        <f>'ごみ処理量内訳'!AD40</f>
        <v>1234</v>
      </c>
      <c r="AP40" s="51">
        <f>'ごみ処理量内訳'!AE40</f>
        <v>672</v>
      </c>
      <c r="AQ40" s="51">
        <f t="shared" si="8"/>
        <v>1906</v>
      </c>
    </row>
    <row r="41" spans="1:43" ht="13.5">
      <c r="A41" s="26" t="s">
        <v>74</v>
      </c>
      <c r="B41" s="49" t="s">
        <v>140</v>
      </c>
      <c r="C41" s="50" t="s">
        <v>141</v>
      </c>
      <c r="D41" s="51">
        <v>11503</v>
      </c>
      <c r="E41" s="51">
        <v>11503</v>
      </c>
      <c r="F41" s="51">
        <f>'ごみ搬入量内訳'!H41</f>
        <v>2377</v>
      </c>
      <c r="G41" s="51">
        <f>'ごみ搬入量内訳'!AG41</f>
        <v>1912</v>
      </c>
      <c r="H41" s="51">
        <f>'ごみ搬入量内訳'!AH41</f>
        <v>0</v>
      </c>
      <c r="I41" s="51">
        <f t="shared" si="0"/>
        <v>4289</v>
      </c>
      <c r="J41" s="51">
        <f t="shared" si="1"/>
        <v>1021.5322030345867</v>
      </c>
      <c r="K41" s="51">
        <f>('ごみ搬入量内訳'!E41+'ごみ搬入量内訳'!AH41)/'ごみ処理概要'!D41/365*1000000</f>
        <v>566.1417688536284</v>
      </c>
      <c r="L41" s="51">
        <f>'ごみ搬入量内訳'!F41/'ごみ処理概要'!D41/365*1000000</f>
        <v>455.39043418095815</v>
      </c>
      <c r="M41" s="51">
        <f>'資源化量内訳'!BP41</f>
        <v>148</v>
      </c>
      <c r="N41" s="51">
        <f>'ごみ処理量内訳'!E41</f>
        <v>2590</v>
      </c>
      <c r="O41" s="51">
        <f>'ごみ処理量内訳'!L41</f>
        <v>946</v>
      </c>
      <c r="P41" s="51">
        <f t="shared" si="2"/>
        <v>472</v>
      </c>
      <c r="Q41" s="51">
        <f>'ごみ処理量内訳'!G41</f>
        <v>238</v>
      </c>
      <c r="R41" s="51">
        <f>'ごみ処理量内訳'!H41</f>
        <v>234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234</v>
      </c>
      <c r="W41" s="51">
        <f>'資源化量内訳'!M41</f>
        <v>0</v>
      </c>
      <c r="X41" s="51">
        <f>'資源化量内訳'!N41</f>
        <v>234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4"/>
        <v>4242</v>
      </c>
      <c r="AE41" s="52">
        <f t="shared" si="5"/>
        <v>77.6991984912777</v>
      </c>
      <c r="AF41" s="51">
        <f>'資源化量内訳'!AB41</f>
        <v>0</v>
      </c>
      <c r="AG41" s="51">
        <f>'資源化量内訳'!AJ41</f>
        <v>179</v>
      </c>
      <c r="AH41" s="51">
        <f>'資源化量内訳'!AR41</f>
        <v>125</v>
      </c>
      <c r="AI41" s="51">
        <f>'資源化量内訳'!AZ41</f>
        <v>0</v>
      </c>
      <c r="AJ41" s="51">
        <f>'資源化量内訳'!BH41</f>
        <v>0</v>
      </c>
      <c r="AK41" s="51" t="s">
        <v>166</v>
      </c>
      <c r="AL41" s="51">
        <f t="shared" si="6"/>
        <v>304</v>
      </c>
      <c r="AM41" s="52">
        <f t="shared" si="7"/>
        <v>15.62642369020501</v>
      </c>
      <c r="AN41" s="51">
        <f>'ごみ処理量内訳'!AC41</f>
        <v>946</v>
      </c>
      <c r="AO41" s="51">
        <f>'ごみ処理量内訳'!AD41</f>
        <v>391</v>
      </c>
      <c r="AP41" s="51">
        <f>'ごみ処理量内訳'!AE41</f>
        <v>110</v>
      </c>
      <c r="AQ41" s="51">
        <f t="shared" si="8"/>
        <v>1447</v>
      </c>
    </row>
    <row r="42" spans="1:43" ht="13.5">
      <c r="A42" s="26" t="s">
        <v>74</v>
      </c>
      <c r="B42" s="49" t="s">
        <v>142</v>
      </c>
      <c r="C42" s="50" t="s">
        <v>143</v>
      </c>
      <c r="D42" s="51">
        <v>21085</v>
      </c>
      <c r="E42" s="51">
        <v>21085</v>
      </c>
      <c r="F42" s="51">
        <f>'ごみ搬入量内訳'!H42</f>
        <v>5860</v>
      </c>
      <c r="G42" s="51">
        <f>'ごみ搬入量内訳'!AG42</f>
        <v>560</v>
      </c>
      <c r="H42" s="51">
        <f>'ごみ搬入量内訳'!AH42</f>
        <v>0</v>
      </c>
      <c r="I42" s="51">
        <f t="shared" si="0"/>
        <v>6420</v>
      </c>
      <c r="J42" s="51">
        <f t="shared" si="1"/>
        <v>834.1968743604652</v>
      </c>
      <c r="K42" s="51">
        <f>('ごみ搬入量内訳'!E42+'ごみ搬入量内訳'!AH42)/'ごみ処理概要'!D42/365*1000000</f>
        <v>834.1968743604652</v>
      </c>
      <c r="L42" s="51">
        <f>'ごみ搬入量内訳'!F42/'ごみ処理概要'!D42/365*1000000</f>
        <v>0</v>
      </c>
      <c r="M42" s="51">
        <f>'資源化量内訳'!BP42</f>
        <v>590</v>
      </c>
      <c r="N42" s="51">
        <f>'ごみ処理量内訳'!E42</f>
        <v>4923</v>
      </c>
      <c r="O42" s="51">
        <f>'ごみ処理量内訳'!L42</f>
        <v>0</v>
      </c>
      <c r="P42" s="51">
        <f t="shared" si="2"/>
        <v>1497</v>
      </c>
      <c r="Q42" s="51">
        <f>'ごみ処理量内訳'!G42</f>
        <v>596</v>
      </c>
      <c r="R42" s="51">
        <f>'ごみ処理量内訳'!H42</f>
        <v>901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4"/>
        <v>6420</v>
      </c>
      <c r="AE42" s="52">
        <f t="shared" si="5"/>
        <v>100</v>
      </c>
      <c r="AF42" s="51">
        <f>'資源化量内訳'!AB42</f>
        <v>0</v>
      </c>
      <c r="AG42" s="51">
        <f>'資源化量内訳'!AJ42</f>
        <v>120</v>
      </c>
      <c r="AH42" s="51">
        <f>'資源化量内訳'!AR42</f>
        <v>788</v>
      </c>
      <c r="AI42" s="51">
        <f>'資源化量内訳'!AZ42</f>
        <v>0</v>
      </c>
      <c r="AJ42" s="51">
        <f>'資源化量内訳'!BH42</f>
        <v>0</v>
      </c>
      <c r="AK42" s="51" t="s">
        <v>166</v>
      </c>
      <c r="AL42" s="51">
        <f t="shared" si="6"/>
        <v>908</v>
      </c>
      <c r="AM42" s="52">
        <f t="shared" si="7"/>
        <v>21.36947218259629</v>
      </c>
      <c r="AN42" s="51">
        <f>'ごみ処理量内訳'!AC42</f>
        <v>0</v>
      </c>
      <c r="AO42" s="51">
        <f>'ごみ処理量内訳'!AD42</f>
        <v>257</v>
      </c>
      <c r="AP42" s="51">
        <f>'ごみ処理量内訳'!AE42</f>
        <v>332</v>
      </c>
      <c r="AQ42" s="51">
        <f t="shared" si="8"/>
        <v>589</v>
      </c>
    </row>
    <row r="43" spans="1:43" ht="13.5">
      <c r="A43" s="26" t="s">
        <v>74</v>
      </c>
      <c r="B43" s="49" t="s">
        <v>144</v>
      </c>
      <c r="C43" s="50" t="s">
        <v>145</v>
      </c>
      <c r="D43" s="51">
        <v>8587</v>
      </c>
      <c r="E43" s="51">
        <v>8587</v>
      </c>
      <c r="F43" s="51">
        <f>'ごみ搬入量内訳'!H43</f>
        <v>1587</v>
      </c>
      <c r="G43" s="51">
        <f>'ごみ搬入量内訳'!AG43</f>
        <v>381</v>
      </c>
      <c r="H43" s="51">
        <f>'ごみ搬入量内訳'!AH43</f>
        <v>0</v>
      </c>
      <c r="I43" s="51">
        <f t="shared" si="0"/>
        <v>1968</v>
      </c>
      <c r="J43" s="51">
        <f t="shared" si="1"/>
        <v>627.9004101453137</v>
      </c>
      <c r="K43" s="51">
        <f>('ごみ搬入量内訳'!E43+'ごみ搬入量内訳'!AH43)/'ごみ処理概要'!D43/365*1000000</f>
        <v>623.4336389349303</v>
      </c>
      <c r="L43" s="51">
        <f>'ごみ搬入量内訳'!F43/'ごみ処理概要'!D43/365*1000000</f>
        <v>4.466771210383329</v>
      </c>
      <c r="M43" s="51">
        <f>'資源化量内訳'!BP43</f>
        <v>15</v>
      </c>
      <c r="N43" s="51">
        <f>'ごみ処理量内訳'!E43</f>
        <v>1376</v>
      </c>
      <c r="O43" s="51">
        <f>'ごみ処理量内訳'!L43</f>
        <v>462</v>
      </c>
      <c r="P43" s="51">
        <f t="shared" si="2"/>
        <v>27</v>
      </c>
      <c r="Q43" s="51">
        <f>'ごみ処理量内訳'!G43</f>
        <v>2</v>
      </c>
      <c r="R43" s="51">
        <f>'ごみ処理量内訳'!H43</f>
        <v>25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103</v>
      </c>
      <c r="W43" s="51">
        <f>'資源化量内訳'!M43</f>
        <v>72</v>
      </c>
      <c r="X43" s="51">
        <f>'資源化量内訳'!N43</f>
        <v>0</v>
      </c>
      <c r="Y43" s="51">
        <f>'資源化量内訳'!O43</f>
        <v>19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12</v>
      </c>
      <c r="AC43" s="51">
        <f>'資源化量内訳'!S43</f>
        <v>0</v>
      </c>
      <c r="AD43" s="51">
        <f t="shared" si="4"/>
        <v>1968</v>
      </c>
      <c r="AE43" s="52">
        <f t="shared" si="5"/>
        <v>76.52439024390245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25</v>
      </c>
      <c r="AI43" s="51">
        <f>'資源化量内訳'!AZ43</f>
        <v>0</v>
      </c>
      <c r="AJ43" s="51">
        <f>'資源化量内訳'!BH43</f>
        <v>0</v>
      </c>
      <c r="AK43" s="51" t="s">
        <v>166</v>
      </c>
      <c r="AL43" s="51">
        <f t="shared" si="6"/>
        <v>25</v>
      </c>
      <c r="AM43" s="52">
        <f t="shared" si="7"/>
        <v>7.211296016137165</v>
      </c>
      <c r="AN43" s="51">
        <f>'ごみ処理量内訳'!AC43</f>
        <v>462</v>
      </c>
      <c r="AO43" s="51">
        <f>'ごみ処理量内訳'!AD43</f>
        <v>276</v>
      </c>
      <c r="AP43" s="51">
        <f>'ごみ処理量内訳'!AE43</f>
        <v>0</v>
      </c>
      <c r="AQ43" s="51">
        <f t="shared" si="8"/>
        <v>738</v>
      </c>
    </row>
    <row r="44" spans="1:43" ht="13.5">
      <c r="A44" s="26" t="s">
        <v>74</v>
      </c>
      <c r="B44" s="49" t="s">
        <v>146</v>
      </c>
      <c r="C44" s="50" t="s">
        <v>147</v>
      </c>
      <c r="D44" s="51">
        <v>1239</v>
      </c>
      <c r="E44" s="51">
        <v>1239</v>
      </c>
      <c r="F44" s="51">
        <f>'ごみ搬入量内訳'!H44</f>
        <v>238</v>
      </c>
      <c r="G44" s="51">
        <f>'ごみ搬入量内訳'!AG44</f>
        <v>38</v>
      </c>
      <c r="H44" s="51">
        <f>'ごみ搬入量内訳'!AH44</f>
        <v>0</v>
      </c>
      <c r="I44" s="51">
        <f t="shared" si="0"/>
        <v>276</v>
      </c>
      <c r="J44" s="51">
        <f t="shared" si="1"/>
        <v>610.3021659093171</v>
      </c>
      <c r="K44" s="51">
        <f>('ごみ搬入量内訳'!E44+'ごみ搬入量内訳'!AH44)/'ごみ処理概要'!D44/365*1000000</f>
        <v>610.3021659093171</v>
      </c>
      <c r="L44" s="51">
        <f>'ごみ搬入量内訳'!F44/'ごみ処理概要'!D44/365*1000000</f>
        <v>0</v>
      </c>
      <c r="M44" s="51">
        <f>'資源化量内訳'!BP44</f>
        <v>0</v>
      </c>
      <c r="N44" s="51">
        <f>'ごみ処理量内訳'!E44</f>
        <v>158</v>
      </c>
      <c r="O44" s="51">
        <f>'ごみ処理量内訳'!L44</f>
        <v>0</v>
      </c>
      <c r="P44" s="51">
        <f t="shared" si="2"/>
        <v>118</v>
      </c>
      <c r="Q44" s="51">
        <f>'ごみ処理量内訳'!G44</f>
        <v>48</v>
      </c>
      <c r="R44" s="51">
        <f>'ごみ処理量内訳'!H44</f>
        <v>70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4"/>
        <v>276</v>
      </c>
      <c r="AE44" s="52">
        <f t="shared" si="5"/>
        <v>100</v>
      </c>
      <c r="AF44" s="51">
        <f>'資源化量内訳'!AB44</f>
        <v>0</v>
      </c>
      <c r="AG44" s="51">
        <f>'資源化量内訳'!AJ44</f>
        <v>8</v>
      </c>
      <c r="AH44" s="51">
        <f>'資源化量内訳'!AR44</f>
        <v>61</v>
      </c>
      <c r="AI44" s="51">
        <f>'資源化量内訳'!AZ44</f>
        <v>0</v>
      </c>
      <c r="AJ44" s="51">
        <f>'資源化量内訳'!BH44</f>
        <v>0</v>
      </c>
      <c r="AK44" s="51" t="s">
        <v>166</v>
      </c>
      <c r="AL44" s="51">
        <f t="shared" si="6"/>
        <v>69</v>
      </c>
      <c r="AM44" s="52">
        <f t="shared" si="7"/>
        <v>25</v>
      </c>
      <c r="AN44" s="51">
        <f>'ごみ処理量内訳'!AC44</f>
        <v>0</v>
      </c>
      <c r="AO44" s="51">
        <f>'ごみ処理量内訳'!AD44</f>
        <v>21</v>
      </c>
      <c r="AP44" s="51">
        <f>'ごみ処理量内訳'!AE44</f>
        <v>31</v>
      </c>
      <c r="AQ44" s="51">
        <f t="shared" si="8"/>
        <v>52</v>
      </c>
    </row>
    <row r="45" spans="1:43" ht="13.5">
      <c r="A45" s="26" t="s">
        <v>74</v>
      </c>
      <c r="B45" s="49" t="s">
        <v>148</v>
      </c>
      <c r="C45" s="50" t="s">
        <v>149</v>
      </c>
      <c r="D45" s="51">
        <v>4040</v>
      </c>
      <c r="E45" s="51">
        <v>4040</v>
      </c>
      <c r="F45" s="51">
        <f>'ごみ搬入量内訳'!H45</f>
        <v>993</v>
      </c>
      <c r="G45" s="51">
        <f>'ごみ搬入量内訳'!AG45</f>
        <v>0</v>
      </c>
      <c r="H45" s="51">
        <f>'ごみ搬入量内訳'!AH45</f>
        <v>116</v>
      </c>
      <c r="I45" s="51">
        <f t="shared" si="0"/>
        <v>1109</v>
      </c>
      <c r="J45" s="51">
        <f t="shared" si="1"/>
        <v>752.0683575206837</v>
      </c>
      <c r="K45" s="51">
        <f>('ごみ搬入量内訳'!E45+'ごみ搬入量内訳'!AH45)/'ごみ処理概要'!D45/365*1000000</f>
        <v>752.0683575206837</v>
      </c>
      <c r="L45" s="51">
        <f>'ごみ搬入量内訳'!F45/'ごみ処理概要'!D45/365*1000000</f>
        <v>0</v>
      </c>
      <c r="M45" s="51">
        <f>'資源化量内訳'!BP45</f>
        <v>0</v>
      </c>
      <c r="N45" s="51">
        <f>'ごみ処理量内訳'!E45</f>
        <v>302</v>
      </c>
      <c r="O45" s="51">
        <f>'ごみ処理量内訳'!L45</f>
        <v>580</v>
      </c>
      <c r="P45" s="51">
        <f t="shared" si="2"/>
        <v>0</v>
      </c>
      <c r="Q45" s="51">
        <f>'ごみ処理量内訳'!G45</f>
        <v>0</v>
      </c>
      <c r="R45" s="51">
        <f>'ごみ処理量内訳'!H45</f>
        <v>0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111</v>
      </c>
      <c r="W45" s="51">
        <f>'資源化量内訳'!M45</f>
        <v>106</v>
      </c>
      <c r="X45" s="51">
        <f>'資源化量内訳'!N45</f>
        <v>4</v>
      </c>
      <c r="Y45" s="51">
        <f>'資源化量内訳'!O45</f>
        <v>0</v>
      </c>
      <c r="Z45" s="51">
        <f>'資源化量内訳'!P45</f>
        <v>1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4"/>
        <v>993</v>
      </c>
      <c r="AE45" s="52">
        <f t="shared" si="5"/>
        <v>41.591137965760325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0</v>
      </c>
      <c r="AI45" s="51">
        <f>'資源化量内訳'!AZ45</f>
        <v>0</v>
      </c>
      <c r="AJ45" s="51">
        <f>'資源化量内訳'!BH45</f>
        <v>0</v>
      </c>
      <c r="AK45" s="51" t="s">
        <v>166</v>
      </c>
      <c r="AL45" s="51">
        <f t="shared" si="6"/>
        <v>0</v>
      </c>
      <c r="AM45" s="52">
        <f t="shared" si="7"/>
        <v>11.178247734138973</v>
      </c>
      <c r="AN45" s="51">
        <f>'ごみ処理量内訳'!AC45</f>
        <v>580</v>
      </c>
      <c r="AO45" s="51">
        <f>'ごみ処理量内訳'!AD45</f>
        <v>30</v>
      </c>
      <c r="AP45" s="51">
        <f>'ごみ処理量内訳'!AE45</f>
        <v>0</v>
      </c>
      <c r="AQ45" s="51">
        <f t="shared" si="8"/>
        <v>610</v>
      </c>
    </row>
    <row r="46" spans="1:43" ht="13.5">
      <c r="A46" s="26" t="s">
        <v>74</v>
      </c>
      <c r="B46" s="49" t="s">
        <v>150</v>
      </c>
      <c r="C46" s="50" t="s">
        <v>151</v>
      </c>
      <c r="D46" s="51">
        <v>2268</v>
      </c>
      <c r="E46" s="51">
        <v>2268</v>
      </c>
      <c r="F46" s="51">
        <f>'ごみ搬入量内訳'!H46</f>
        <v>704</v>
      </c>
      <c r="G46" s="51">
        <f>'ごみ搬入量内訳'!AG46</f>
        <v>65</v>
      </c>
      <c r="H46" s="51">
        <f>'ごみ搬入量内訳'!AH46</f>
        <v>0</v>
      </c>
      <c r="I46" s="51">
        <f aca="true" t="shared" si="9" ref="I46:I53">SUM(F46:H46)</f>
        <v>769</v>
      </c>
      <c r="J46" s="51">
        <f aca="true" t="shared" si="10" ref="J46:J53">I46/D46/365*1000000</f>
        <v>928.9459061148559</v>
      </c>
      <c r="K46" s="51">
        <f>('ごみ搬入量内訳'!E46+'ごみ搬入量内訳'!AH46)/'ごみ処理概要'!D46/365*1000000</f>
        <v>928.9459061148559</v>
      </c>
      <c r="L46" s="51">
        <f>'ごみ搬入量内訳'!F46/'ごみ処理概要'!D46/365*1000000</f>
        <v>0</v>
      </c>
      <c r="M46" s="51">
        <f>'資源化量内訳'!BP46</f>
        <v>0</v>
      </c>
      <c r="N46" s="51">
        <f>'ごみ処理量内訳'!E46</f>
        <v>531</v>
      </c>
      <c r="O46" s="51">
        <f>'ごみ処理量内訳'!L46</f>
        <v>0</v>
      </c>
      <c r="P46" s="51">
        <f aca="true" t="shared" si="11" ref="P46:P53">SUM(Q46:U46)</f>
        <v>238</v>
      </c>
      <c r="Q46" s="51">
        <f>'ごみ処理量内訳'!G46</f>
        <v>113</v>
      </c>
      <c r="R46" s="51">
        <f>'ごみ処理量内訳'!H46</f>
        <v>125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aca="true" t="shared" si="12" ref="V46:V53">SUM(W46:AC46)</f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aca="true" t="shared" si="13" ref="AD46:AD53">N46+O46+P46+V46</f>
        <v>769</v>
      </c>
      <c r="AE46" s="52">
        <f aca="true" t="shared" si="14" ref="AE46:AE54">(N46+P46+V46)/AD46*100</f>
        <v>100</v>
      </c>
      <c r="AF46" s="51">
        <f>'資源化量内訳'!AB46</f>
        <v>0</v>
      </c>
      <c r="AG46" s="51">
        <f>'資源化量内訳'!AJ46</f>
        <v>23</v>
      </c>
      <c r="AH46" s="51">
        <f>'資源化量内訳'!AR46</f>
        <v>110</v>
      </c>
      <c r="AI46" s="51">
        <f>'資源化量内訳'!AZ46</f>
        <v>0</v>
      </c>
      <c r="AJ46" s="51">
        <f>'資源化量内訳'!BH46</f>
        <v>0</v>
      </c>
      <c r="AK46" s="51" t="s">
        <v>166</v>
      </c>
      <c r="AL46" s="51">
        <f aca="true" t="shared" si="15" ref="AL46:AL53">SUM(AF46:AJ46)</f>
        <v>133</v>
      </c>
      <c r="AM46" s="52">
        <f aca="true" t="shared" si="16" ref="AM46:AM53">(V46+AL46+M46)/(M46+AD46)*100</f>
        <v>17.29518855656697</v>
      </c>
      <c r="AN46" s="51">
        <f>'ごみ処理量内訳'!AC46</f>
        <v>0</v>
      </c>
      <c r="AO46" s="51">
        <f>'ごみ処理量内訳'!AD46</f>
        <v>70</v>
      </c>
      <c r="AP46" s="51">
        <f>'ごみ処理量内訳'!AE46</f>
        <v>63</v>
      </c>
      <c r="AQ46" s="51">
        <f aca="true" t="shared" si="17" ref="AQ46:AQ53">SUM(AN46:AP46)</f>
        <v>133</v>
      </c>
    </row>
    <row r="47" spans="1:43" ht="13.5">
      <c r="A47" s="26" t="s">
        <v>74</v>
      </c>
      <c r="B47" s="49" t="s">
        <v>152</v>
      </c>
      <c r="C47" s="50" t="s">
        <v>153</v>
      </c>
      <c r="D47" s="51">
        <v>686</v>
      </c>
      <c r="E47" s="51">
        <v>686</v>
      </c>
      <c r="F47" s="51">
        <f>'ごみ搬入量内訳'!H47</f>
        <v>34</v>
      </c>
      <c r="G47" s="51">
        <f>'ごみ搬入量内訳'!AG47</f>
        <v>0</v>
      </c>
      <c r="H47" s="51">
        <f>'ごみ搬入量内訳'!AH47</f>
        <v>0</v>
      </c>
      <c r="I47" s="51">
        <f t="shared" si="9"/>
        <v>34</v>
      </c>
      <c r="J47" s="51">
        <f t="shared" si="10"/>
        <v>135.7881704540916</v>
      </c>
      <c r="K47" s="51">
        <f>('ごみ搬入量内訳'!E47+'ごみ搬入量内訳'!AH47)/'ごみ処理概要'!D47/365*1000000</f>
        <v>135.7881704540916</v>
      </c>
      <c r="L47" s="51">
        <f>'ごみ搬入量内訳'!F47/'ごみ処理概要'!D47/365*1000000</f>
        <v>0</v>
      </c>
      <c r="M47" s="51">
        <f>'資源化量内訳'!BP47</f>
        <v>0</v>
      </c>
      <c r="N47" s="51">
        <f>'ごみ処理量内訳'!E47</f>
        <v>0</v>
      </c>
      <c r="O47" s="51">
        <f>'ごみ処理量内訳'!L47</f>
        <v>12</v>
      </c>
      <c r="P47" s="51">
        <f t="shared" si="11"/>
        <v>0</v>
      </c>
      <c r="Q47" s="51">
        <f>'ごみ処理量内訳'!G47</f>
        <v>0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22</v>
      </c>
      <c r="W47" s="51">
        <f>'資源化量内訳'!M47</f>
        <v>0</v>
      </c>
      <c r="X47" s="51">
        <f>'資源化量内訳'!N47</f>
        <v>10</v>
      </c>
      <c r="Y47" s="51">
        <f>'資源化量内訳'!O47</f>
        <v>12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34</v>
      </c>
      <c r="AE47" s="52">
        <f t="shared" si="14"/>
        <v>64.70588235294117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166</v>
      </c>
      <c r="AL47" s="51">
        <f t="shared" si="15"/>
        <v>0</v>
      </c>
      <c r="AM47" s="52">
        <f t="shared" si="16"/>
        <v>64.70588235294117</v>
      </c>
      <c r="AN47" s="51">
        <f>'ごみ処理量内訳'!AC47</f>
        <v>12</v>
      </c>
      <c r="AO47" s="51">
        <f>'ごみ処理量内訳'!AD47</f>
        <v>0</v>
      </c>
      <c r="AP47" s="51">
        <f>'ごみ処理量内訳'!AE47</f>
        <v>0</v>
      </c>
      <c r="AQ47" s="51">
        <f t="shared" si="17"/>
        <v>12</v>
      </c>
    </row>
    <row r="48" spans="1:43" ht="13.5">
      <c r="A48" s="26" t="s">
        <v>74</v>
      </c>
      <c r="B48" s="49" t="s">
        <v>154</v>
      </c>
      <c r="C48" s="50" t="s">
        <v>155</v>
      </c>
      <c r="D48" s="51">
        <v>700</v>
      </c>
      <c r="E48" s="51">
        <v>700</v>
      </c>
      <c r="F48" s="51">
        <f>'ごみ搬入量内訳'!H48</f>
        <v>245</v>
      </c>
      <c r="G48" s="51">
        <f>'ごみ搬入量内訳'!AG48</f>
        <v>0</v>
      </c>
      <c r="H48" s="51">
        <f>'ごみ搬入量内訳'!AH48</f>
        <v>0</v>
      </c>
      <c r="I48" s="51">
        <f t="shared" si="9"/>
        <v>245</v>
      </c>
      <c r="J48" s="51">
        <f t="shared" si="10"/>
        <v>958.9041095890411</v>
      </c>
      <c r="K48" s="51">
        <f>('ごみ搬入量内訳'!E48+'ごみ搬入量内訳'!AH48)/'ごみ処理概要'!D48/365*1000000</f>
        <v>900.1956947162427</v>
      </c>
      <c r="L48" s="51">
        <f>'ごみ搬入量内訳'!F48/'ごみ処理概要'!D48/365*1000000</f>
        <v>58.708414872798436</v>
      </c>
      <c r="M48" s="51">
        <f>'資源化量内訳'!BP48</f>
        <v>0</v>
      </c>
      <c r="N48" s="51">
        <f>'ごみ処理量内訳'!E48</f>
        <v>190</v>
      </c>
      <c r="O48" s="51">
        <f>'ごみ処理量内訳'!L48</f>
        <v>52</v>
      </c>
      <c r="P48" s="51">
        <f t="shared" si="11"/>
        <v>3</v>
      </c>
      <c r="Q48" s="51">
        <f>'ごみ処理量内訳'!G48</f>
        <v>0</v>
      </c>
      <c r="R48" s="51">
        <f>'ごみ処理量内訳'!H48</f>
        <v>3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245</v>
      </c>
      <c r="AE48" s="52">
        <f t="shared" si="14"/>
        <v>78.77551020408163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3</v>
      </c>
      <c r="AI48" s="51">
        <f>'資源化量内訳'!AZ48</f>
        <v>0</v>
      </c>
      <c r="AJ48" s="51">
        <f>'資源化量内訳'!BH48</f>
        <v>0</v>
      </c>
      <c r="AK48" s="51" t="s">
        <v>166</v>
      </c>
      <c r="AL48" s="51">
        <f t="shared" si="15"/>
        <v>3</v>
      </c>
      <c r="AM48" s="52">
        <f t="shared" si="16"/>
        <v>1.2244897959183674</v>
      </c>
      <c r="AN48" s="51">
        <f>'ごみ処理量内訳'!AC48</f>
        <v>52</v>
      </c>
      <c r="AO48" s="51">
        <f>'ごみ処理量内訳'!AD48</f>
        <v>11</v>
      </c>
      <c r="AP48" s="51">
        <f>'ごみ処理量内訳'!AE48</f>
        <v>0</v>
      </c>
      <c r="AQ48" s="51">
        <f t="shared" si="17"/>
        <v>63</v>
      </c>
    </row>
    <row r="49" spans="1:43" ht="13.5">
      <c r="A49" s="26" t="s">
        <v>74</v>
      </c>
      <c r="B49" s="49" t="s">
        <v>156</v>
      </c>
      <c r="C49" s="50" t="s">
        <v>157</v>
      </c>
      <c r="D49" s="51">
        <v>4966</v>
      </c>
      <c r="E49" s="51">
        <v>4966</v>
      </c>
      <c r="F49" s="51">
        <f>'ごみ搬入量内訳'!H49</f>
        <v>1531</v>
      </c>
      <c r="G49" s="51">
        <f>'ごみ搬入量内訳'!AG49</f>
        <v>259</v>
      </c>
      <c r="H49" s="51">
        <f>'ごみ搬入量内訳'!AH49</f>
        <v>0</v>
      </c>
      <c r="I49" s="51">
        <f t="shared" si="9"/>
        <v>1790</v>
      </c>
      <c r="J49" s="51">
        <f t="shared" si="10"/>
        <v>987.5371705680822</v>
      </c>
      <c r="K49" s="51">
        <f>('ごみ搬入量内訳'!E49+'ごみ搬入量内訳'!AH49)/'ごみ処理概要'!D49/365*1000000</f>
        <v>691.2760193976575</v>
      </c>
      <c r="L49" s="51">
        <f>'ごみ搬入量内訳'!F49/'ごみ処理概要'!D49/365*1000000</f>
        <v>296.2611511704246</v>
      </c>
      <c r="M49" s="51">
        <f>'資源化量内訳'!BP49</f>
        <v>0</v>
      </c>
      <c r="N49" s="51">
        <f>'ごみ処理量内訳'!E49</f>
        <v>1404</v>
      </c>
      <c r="O49" s="51">
        <f>'ごみ処理量内訳'!L49</f>
        <v>0</v>
      </c>
      <c r="P49" s="51">
        <f t="shared" si="11"/>
        <v>383</v>
      </c>
      <c r="Q49" s="51">
        <f>'ごみ処理量内訳'!G49</f>
        <v>0</v>
      </c>
      <c r="R49" s="51">
        <f>'ごみ処理量内訳'!H49</f>
        <v>259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124</v>
      </c>
      <c r="V49" s="51">
        <f t="shared" si="12"/>
        <v>3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3</v>
      </c>
      <c r="AD49" s="51">
        <f t="shared" si="13"/>
        <v>1790</v>
      </c>
      <c r="AE49" s="52">
        <f t="shared" si="14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151</v>
      </c>
      <c r="AI49" s="51">
        <f>'資源化量内訳'!AZ49</f>
        <v>0</v>
      </c>
      <c r="AJ49" s="51">
        <f>'資源化量内訳'!BH49</f>
        <v>0</v>
      </c>
      <c r="AK49" s="51" t="s">
        <v>166</v>
      </c>
      <c r="AL49" s="51">
        <f t="shared" si="15"/>
        <v>151</v>
      </c>
      <c r="AM49" s="52">
        <f t="shared" si="16"/>
        <v>8.603351955307263</v>
      </c>
      <c r="AN49" s="51">
        <f>'ごみ処理量内訳'!AC49</f>
        <v>0</v>
      </c>
      <c r="AO49" s="51">
        <f>'ごみ処理量内訳'!AD49</f>
        <v>204</v>
      </c>
      <c r="AP49" s="51">
        <f>'ごみ処理量内訳'!AE49</f>
        <v>160</v>
      </c>
      <c r="AQ49" s="51">
        <f t="shared" si="17"/>
        <v>364</v>
      </c>
    </row>
    <row r="50" spans="1:43" ht="13.5">
      <c r="A50" s="26" t="s">
        <v>74</v>
      </c>
      <c r="B50" s="49" t="s">
        <v>158</v>
      </c>
      <c r="C50" s="50" t="s">
        <v>159</v>
      </c>
      <c r="D50" s="51">
        <v>1400</v>
      </c>
      <c r="E50" s="51">
        <v>1400</v>
      </c>
      <c r="F50" s="51">
        <f>'ごみ搬入量内訳'!H50</f>
        <v>942</v>
      </c>
      <c r="G50" s="51">
        <f>'ごみ搬入量内訳'!AG50</f>
        <v>171</v>
      </c>
      <c r="H50" s="51">
        <f>'ごみ搬入量内訳'!AH50</f>
        <v>0</v>
      </c>
      <c r="I50" s="51">
        <f t="shared" si="9"/>
        <v>1113</v>
      </c>
      <c r="J50" s="51">
        <f t="shared" si="10"/>
        <v>2178.082191780822</v>
      </c>
      <c r="K50" s="51">
        <f>('ごみ搬入量内訳'!E50+'ごみ搬入量内訳'!AH50)/'ごみ処理概要'!D50/365*1000000</f>
        <v>1630.1369863013697</v>
      </c>
      <c r="L50" s="51">
        <f>'ごみ搬入量内訳'!F50/'ごみ処理概要'!D50/365*1000000</f>
        <v>547.9452054794522</v>
      </c>
      <c r="M50" s="51">
        <f>'資源化量内訳'!BP50</f>
        <v>0</v>
      </c>
      <c r="N50" s="51">
        <f>'ごみ処理量内訳'!E50</f>
        <v>915</v>
      </c>
      <c r="O50" s="51">
        <f>'ごみ処理量内訳'!L50</f>
        <v>0</v>
      </c>
      <c r="P50" s="51">
        <f t="shared" si="11"/>
        <v>91</v>
      </c>
      <c r="Q50" s="51">
        <f>'ごみ処理量内訳'!G50</f>
        <v>0</v>
      </c>
      <c r="R50" s="51">
        <f>'ごみ処理量内訳'!H50</f>
        <v>91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107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107</v>
      </c>
      <c r="AD50" s="51">
        <f t="shared" si="13"/>
        <v>1113</v>
      </c>
      <c r="AE50" s="52">
        <f t="shared" si="14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91</v>
      </c>
      <c r="AI50" s="51">
        <f>'資源化量内訳'!AZ50</f>
        <v>0</v>
      </c>
      <c r="AJ50" s="51">
        <f>'資源化量内訳'!BH50</f>
        <v>0</v>
      </c>
      <c r="AK50" s="51" t="s">
        <v>166</v>
      </c>
      <c r="AL50" s="51">
        <f t="shared" si="15"/>
        <v>91</v>
      </c>
      <c r="AM50" s="52">
        <f t="shared" si="16"/>
        <v>17.78975741239892</v>
      </c>
      <c r="AN50" s="51">
        <f>'ごみ処理量内訳'!AC50</f>
        <v>0</v>
      </c>
      <c r="AO50" s="51">
        <f>'ごみ処理量内訳'!AD50</f>
        <v>61</v>
      </c>
      <c r="AP50" s="51">
        <f>'ごみ処理量内訳'!AE50</f>
        <v>0</v>
      </c>
      <c r="AQ50" s="51">
        <f t="shared" si="17"/>
        <v>61</v>
      </c>
    </row>
    <row r="51" spans="1:43" ht="13.5">
      <c r="A51" s="26" t="s">
        <v>74</v>
      </c>
      <c r="B51" s="49" t="s">
        <v>160</v>
      </c>
      <c r="C51" s="50" t="s">
        <v>161</v>
      </c>
      <c r="D51" s="51">
        <v>912</v>
      </c>
      <c r="E51" s="51">
        <v>912</v>
      </c>
      <c r="F51" s="51">
        <f>'ごみ搬入量内訳'!H51</f>
        <v>571</v>
      </c>
      <c r="G51" s="51">
        <f>'ごみ搬入量内訳'!AG51</f>
        <v>37</v>
      </c>
      <c r="H51" s="51">
        <f>'ごみ搬入量内訳'!AH51</f>
        <v>0</v>
      </c>
      <c r="I51" s="51">
        <f t="shared" si="9"/>
        <v>608</v>
      </c>
      <c r="J51" s="51">
        <f t="shared" si="10"/>
        <v>1826.4840182648402</v>
      </c>
      <c r="K51" s="51">
        <f>('ごみ搬入量内訳'!E51+'ごみ搬入量内訳'!AH51)/'ごみ処理概要'!D51/365*1000000</f>
        <v>1532.0836337418891</v>
      </c>
      <c r="L51" s="51">
        <f>'ごみ搬入量内訳'!F51/'ごみ処理概要'!D51/365*1000000</f>
        <v>294.40038452295124</v>
      </c>
      <c r="M51" s="51">
        <f>'資源化量内訳'!BP51</f>
        <v>0</v>
      </c>
      <c r="N51" s="51">
        <f>'ごみ処理量内訳'!E51</f>
        <v>498</v>
      </c>
      <c r="O51" s="51">
        <f>'ごみ処理量内訳'!L51</f>
        <v>0</v>
      </c>
      <c r="P51" s="51">
        <f t="shared" si="11"/>
        <v>63</v>
      </c>
      <c r="Q51" s="51">
        <f>'ごみ処理量内訳'!G51</f>
        <v>0</v>
      </c>
      <c r="R51" s="51">
        <f>'ごみ処理量内訳'!H51</f>
        <v>63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46</v>
      </c>
      <c r="W51" s="51">
        <f>'資源化量内訳'!M51</f>
        <v>0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46</v>
      </c>
      <c r="AD51" s="51">
        <f t="shared" si="13"/>
        <v>607</v>
      </c>
      <c r="AE51" s="52">
        <f t="shared" si="14"/>
        <v>100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63</v>
      </c>
      <c r="AI51" s="51">
        <f>'資源化量内訳'!AZ51</f>
        <v>0</v>
      </c>
      <c r="AJ51" s="51">
        <f>'資源化量内訳'!BH51</f>
        <v>0</v>
      </c>
      <c r="AK51" s="51" t="s">
        <v>166</v>
      </c>
      <c r="AL51" s="51">
        <f t="shared" si="15"/>
        <v>63</v>
      </c>
      <c r="AM51" s="52">
        <f t="shared" si="16"/>
        <v>17.957166392092258</v>
      </c>
      <c r="AN51" s="51">
        <f>'ごみ処理量内訳'!AC51</f>
        <v>0</v>
      </c>
      <c r="AO51" s="51">
        <f>'ごみ処理量内訳'!AD51</f>
        <v>33</v>
      </c>
      <c r="AP51" s="51">
        <f>'ごみ処理量内訳'!AE51</f>
        <v>0</v>
      </c>
      <c r="AQ51" s="51">
        <f t="shared" si="17"/>
        <v>33</v>
      </c>
    </row>
    <row r="52" spans="1:43" ht="13.5">
      <c r="A52" s="26" t="s">
        <v>74</v>
      </c>
      <c r="B52" s="49" t="s">
        <v>162</v>
      </c>
      <c r="C52" s="50" t="s">
        <v>189</v>
      </c>
      <c r="D52" s="51">
        <v>2620</v>
      </c>
      <c r="E52" s="51">
        <v>2620</v>
      </c>
      <c r="F52" s="51">
        <f>'ごみ搬入量内訳'!H52</f>
        <v>582</v>
      </c>
      <c r="G52" s="51">
        <f>'ごみ搬入量内訳'!AG52</f>
        <v>118</v>
      </c>
      <c r="H52" s="51">
        <f>'ごみ搬入量内訳'!AH52</f>
        <v>0</v>
      </c>
      <c r="I52" s="51">
        <f t="shared" si="9"/>
        <v>700</v>
      </c>
      <c r="J52" s="51">
        <f t="shared" si="10"/>
        <v>731.9878699152986</v>
      </c>
      <c r="K52" s="51">
        <f>('ごみ搬入量内訳'!E52+'ごみ搬入量内訳'!AH52)/'ごみ処理概要'!D52/365*1000000</f>
        <v>608.5956289867197</v>
      </c>
      <c r="L52" s="51">
        <f>'ごみ搬入量内訳'!F52/'ごみ処理概要'!D52/365*1000000</f>
        <v>123.3922409285789</v>
      </c>
      <c r="M52" s="51">
        <f>'資源化量内訳'!BP52</f>
        <v>0</v>
      </c>
      <c r="N52" s="51">
        <f>'ごみ処理量内訳'!E52</f>
        <v>499</v>
      </c>
      <c r="O52" s="51">
        <f>'ごみ処理量内訳'!L52</f>
        <v>62</v>
      </c>
      <c r="P52" s="51">
        <f t="shared" si="11"/>
        <v>121</v>
      </c>
      <c r="Q52" s="51">
        <f>'ごみ処理量内訳'!G52</f>
        <v>74</v>
      </c>
      <c r="R52" s="51">
        <f>'ごみ処理量内訳'!H52</f>
        <v>47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18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18</v>
      </c>
      <c r="AD52" s="51">
        <f t="shared" si="13"/>
        <v>700</v>
      </c>
      <c r="AE52" s="52">
        <f t="shared" si="14"/>
        <v>91.14285714285715</v>
      </c>
      <c r="AF52" s="51">
        <f>'資源化量内訳'!AB52</f>
        <v>2</v>
      </c>
      <c r="AG52" s="51">
        <f>'資源化量内訳'!AJ52</f>
        <v>55</v>
      </c>
      <c r="AH52" s="51">
        <f>'資源化量内訳'!AR52</f>
        <v>25</v>
      </c>
      <c r="AI52" s="51">
        <f>'資源化量内訳'!AZ52</f>
        <v>0</v>
      </c>
      <c r="AJ52" s="51">
        <f>'資源化量内訳'!BH52</f>
        <v>0</v>
      </c>
      <c r="AK52" s="51" t="s">
        <v>166</v>
      </c>
      <c r="AL52" s="51">
        <f t="shared" si="15"/>
        <v>82</v>
      </c>
      <c r="AM52" s="52">
        <f t="shared" si="16"/>
        <v>14.285714285714285</v>
      </c>
      <c r="AN52" s="51">
        <f>'ごみ処理量内訳'!AC52</f>
        <v>62</v>
      </c>
      <c r="AO52" s="51">
        <f>'ごみ処理量内訳'!AD52</f>
        <v>75</v>
      </c>
      <c r="AP52" s="51">
        <f>'ごみ処理量内訳'!AE52</f>
        <v>25</v>
      </c>
      <c r="AQ52" s="51">
        <f t="shared" si="17"/>
        <v>162</v>
      </c>
    </row>
    <row r="53" spans="1:43" ht="13.5">
      <c r="A53" s="26" t="s">
        <v>74</v>
      </c>
      <c r="B53" s="49" t="s">
        <v>163</v>
      </c>
      <c r="C53" s="50" t="s">
        <v>164</v>
      </c>
      <c r="D53" s="51">
        <v>3178</v>
      </c>
      <c r="E53" s="51">
        <v>3178</v>
      </c>
      <c r="F53" s="51">
        <f>'ごみ搬入量内訳'!H53</f>
        <v>616</v>
      </c>
      <c r="G53" s="51">
        <f>'ごみ搬入量内訳'!AG53</f>
        <v>149</v>
      </c>
      <c r="H53" s="51">
        <f>'ごみ搬入量内訳'!AH53</f>
        <v>0</v>
      </c>
      <c r="I53" s="51">
        <f t="shared" si="9"/>
        <v>765</v>
      </c>
      <c r="J53" s="51">
        <f t="shared" si="10"/>
        <v>659.4998146503789</v>
      </c>
      <c r="K53" s="51">
        <f>('ごみ搬入量内訳'!E53+'ごみ搬入量内訳'!AH53)/'ごみ処理概要'!D53/365*1000000</f>
        <v>531.0482167642267</v>
      </c>
      <c r="L53" s="51">
        <f>'ごみ搬入量内訳'!F53/'ごみ処理概要'!D53/365*1000000</f>
        <v>128.45159788615223</v>
      </c>
      <c r="M53" s="51">
        <f>'資源化量内訳'!BP53</f>
        <v>0</v>
      </c>
      <c r="N53" s="51">
        <f>'ごみ処理量内訳'!E53</f>
        <v>570</v>
      </c>
      <c r="O53" s="51">
        <f>'ごみ処理量内訳'!L53</f>
        <v>52</v>
      </c>
      <c r="P53" s="51">
        <f t="shared" si="11"/>
        <v>127</v>
      </c>
      <c r="Q53" s="51">
        <f>'ごみ処理量内訳'!G53</f>
        <v>72</v>
      </c>
      <c r="R53" s="51">
        <f>'ごみ処理量内訳'!H53</f>
        <v>55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16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16</v>
      </c>
      <c r="AD53" s="51">
        <f t="shared" si="13"/>
        <v>765</v>
      </c>
      <c r="AE53" s="52">
        <f t="shared" si="14"/>
        <v>93.20261437908496</v>
      </c>
      <c r="AF53" s="51">
        <f>'資源化量内訳'!AB53</f>
        <v>5</v>
      </c>
      <c r="AG53" s="51">
        <f>'資源化量内訳'!AJ53</f>
        <v>54</v>
      </c>
      <c r="AH53" s="51">
        <f>'資源化量内訳'!AR53</f>
        <v>30</v>
      </c>
      <c r="AI53" s="51">
        <f>'資源化量内訳'!AZ53</f>
        <v>0</v>
      </c>
      <c r="AJ53" s="51">
        <f>'資源化量内訳'!BH53</f>
        <v>0</v>
      </c>
      <c r="AK53" s="51" t="s">
        <v>166</v>
      </c>
      <c r="AL53" s="51">
        <f t="shared" si="15"/>
        <v>89</v>
      </c>
      <c r="AM53" s="52">
        <f t="shared" si="16"/>
        <v>13.725490196078432</v>
      </c>
      <c r="AN53" s="51">
        <f>'ごみ処理量内訳'!AC53</f>
        <v>52</v>
      </c>
      <c r="AO53" s="51">
        <f>'ごみ処理量内訳'!AD53</f>
        <v>86</v>
      </c>
      <c r="AP53" s="51">
        <f>'ごみ処理量内訳'!AE53</f>
        <v>27</v>
      </c>
      <c r="AQ53" s="51">
        <f t="shared" si="17"/>
        <v>165</v>
      </c>
    </row>
    <row r="54" spans="1:43" ht="13.5">
      <c r="A54" s="79" t="s">
        <v>188</v>
      </c>
      <c r="B54" s="80"/>
      <c r="C54" s="81"/>
      <c r="D54" s="51">
        <f>SUM(D7:D53)</f>
        <v>1457750</v>
      </c>
      <c r="E54" s="51">
        <f>SUM(E7:E53)</f>
        <v>1457750</v>
      </c>
      <c r="F54" s="51">
        <f>'ごみ搬入量内訳'!H54</f>
        <v>461943</v>
      </c>
      <c r="G54" s="51">
        <f>'ごみ搬入量内訳'!AG54</f>
        <v>76229</v>
      </c>
      <c r="H54" s="51">
        <f>'ごみ搬入量内訳'!AH54</f>
        <v>567</v>
      </c>
      <c r="I54" s="51">
        <f>SUM(F54:H54)</f>
        <v>538739</v>
      </c>
      <c r="J54" s="51">
        <f>I54/D54/365*1000000</f>
        <v>1012.5174140106141</v>
      </c>
      <c r="K54" s="51">
        <f>('ごみ搬入量内訳'!E54+'ごみ搬入量内訳'!AH54)/'ごみ処理概要'!D54/365*1000000</f>
        <v>708.1451758785707</v>
      </c>
      <c r="L54" s="51">
        <f>'ごみ搬入量内訳'!F54/'ごみ処理概要'!D54/365*1000000</f>
        <v>304.37223813204344</v>
      </c>
      <c r="M54" s="51">
        <f>'資源化量内訳'!BP54</f>
        <v>33936</v>
      </c>
      <c r="N54" s="51">
        <f>'ごみ処理量内訳'!E54</f>
        <v>446866</v>
      </c>
      <c r="O54" s="51">
        <f>'ごみ処理量内訳'!L54</f>
        <v>9341</v>
      </c>
      <c r="P54" s="51">
        <f>SUM(Q54:U54)</f>
        <v>69475</v>
      </c>
      <c r="Q54" s="51">
        <f>'ごみ処理量内訳'!G54</f>
        <v>35068</v>
      </c>
      <c r="R54" s="51">
        <f>'ごみ処理量内訳'!H54</f>
        <v>31110</v>
      </c>
      <c r="S54" s="51">
        <f>'ごみ処理量内訳'!I54</f>
        <v>0</v>
      </c>
      <c r="T54" s="51">
        <f>'ごみ処理量内訳'!J54</f>
        <v>2273</v>
      </c>
      <c r="U54" s="51">
        <f>'ごみ処理量内訳'!K54</f>
        <v>1024</v>
      </c>
      <c r="V54" s="51">
        <f>SUM(W54:AC54)</f>
        <v>10469</v>
      </c>
      <c r="W54" s="51">
        <f>'資源化量内訳'!M54</f>
        <v>6838</v>
      </c>
      <c r="X54" s="51">
        <f>'資源化量内訳'!N54</f>
        <v>1349</v>
      </c>
      <c r="Y54" s="51">
        <f>'資源化量内訳'!O54</f>
        <v>1523</v>
      </c>
      <c r="Z54" s="51">
        <f>'資源化量内訳'!P54</f>
        <v>388</v>
      </c>
      <c r="AA54" s="51">
        <f>'資源化量内訳'!Q54</f>
        <v>9</v>
      </c>
      <c r="AB54" s="51">
        <f>'資源化量内訳'!R54</f>
        <v>130</v>
      </c>
      <c r="AC54" s="51">
        <f>'資源化量内訳'!S54</f>
        <v>232</v>
      </c>
      <c r="AD54" s="51">
        <f>N54+O54+P54+V54</f>
        <v>536151</v>
      </c>
      <c r="AE54" s="52">
        <f t="shared" si="14"/>
        <v>98.25776693506121</v>
      </c>
      <c r="AF54" s="51">
        <f>'資源化量内訳'!AB54</f>
        <v>340</v>
      </c>
      <c r="AG54" s="51">
        <f>'資源化量内訳'!AJ54</f>
        <v>10010</v>
      </c>
      <c r="AH54" s="51">
        <f>'資源化量内訳'!AR54</f>
        <v>23667</v>
      </c>
      <c r="AI54" s="51">
        <f>'資源化量内訳'!AZ54</f>
        <v>0</v>
      </c>
      <c r="AJ54" s="51">
        <f>'資源化量内訳'!BH54</f>
        <v>871</v>
      </c>
      <c r="AK54" s="51" t="s">
        <v>166</v>
      </c>
      <c r="AL54" s="51">
        <f>SUM(AF54:AJ54)</f>
        <v>34888</v>
      </c>
      <c r="AM54" s="52">
        <f>(V54+AL54+M54)/(M54+AD54)*100</f>
        <v>13.908929689678946</v>
      </c>
      <c r="AN54" s="51">
        <f>'ごみ処理量内訳'!AC54</f>
        <v>9341</v>
      </c>
      <c r="AO54" s="51">
        <f>'ごみ処理量内訳'!AD54</f>
        <v>62543</v>
      </c>
      <c r="AP54" s="51">
        <f>'ごみ処理量内訳'!AE54</f>
        <v>10979</v>
      </c>
      <c r="AQ54" s="51">
        <f>SUM(AN54:AP54)</f>
        <v>82863</v>
      </c>
    </row>
  </sheetData>
  <mergeCells count="31">
    <mergeCell ref="A54:C54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4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37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38</v>
      </c>
      <c r="C2" s="67" t="s">
        <v>41</v>
      </c>
      <c r="D2" s="59" t="s">
        <v>32</v>
      </c>
      <c r="E2" s="77"/>
      <c r="F2" s="56"/>
      <c r="G2" s="29" t="s">
        <v>33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48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49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50</v>
      </c>
      <c r="F4" s="67" t="s">
        <v>51</v>
      </c>
      <c r="G4" s="15"/>
      <c r="H4" s="12" t="s">
        <v>15</v>
      </c>
      <c r="I4" s="82" t="s">
        <v>52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53</v>
      </c>
      <c r="K5" s="8" t="s">
        <v>54</v>
      </c>
      <c r="L5" s="8" t="s">
        <v>55</v>
      </c>
      <c r="M5" s="12" t="s">
        <v>15</v>
      </c>
      <c r="N5" s="8" t="s">
        <v>53</v>
      </c>
      <c r="O5" s="8" t="s">
        <v>54</v>
      </c>
      <c r="P5" s="8" t="s">
        <v>55</v>
      </c>
      <c r="Q5" s="12" t="s">
        <v>15</v>
      </c>
      <c r="R5" s="8" t="s">
        <v>53</v>
      </c>
      <c r="S5" s="8" t="s">
        <v>54</v>
      </c>
      <c r="T5" s="8" t="s">
        <v>55</v>
      </c>
      <c r="U5" s="12" t="s">
        <v>15</v>
      </c>
      <c r="V5" s="8" t="s">
        <v>53</v>
      </c>
      <c r="W5" s="8" t="s">
        <v>54</v>
      </c>
      <c r="X5" s="8" t="s">
        <v>55</v>
      </c>
      <c r="Y5" s="12" t="s">
        <v>15</v>
      </c>
      <c r="Z5" s="8" t="s">
        <v>53</v>
      </c>
      <c r="AA5" s="8" t="s">
        <v>54</v>
      </c>
      <c r="AB5" s="8" t="s">
        <v>55</v>
      </c>
      <c r="AC5" s="12" t="s">
        <v>15</v>
      </c>
      <c r="AD5" s="8" t="s">
        <v>53</v>
      </c>
      <c r="AE5" s="8" t="s">
        <v>54</v>
      </c>
      <c r="AF5" s="8" t="s">
        <v>55</v>
      </c>
      <c r="AG5" s="15"/>
      <c r="AH5" s="70"/>
    </row>
    <row r="6" spans="1:34" s="30" customFormat="1" ht="22.5" customHeight="1">
      <c r="A6" s="64"/>
      <c r="B6" s="53"/>
      <c r="C6" s="55"/>
      <c r="D6" s="23" t="s">
        <v>47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74</v>
      </c>
      <c r="B7" s="49" t="s">
        <v>75</v>
      </c>
      <c r="C7" s="50" t="s">
        <v>76</v>
      </c>
      <c r="D7" s="51">
        <f aca="true" t="shared" si="0" ref="D7:D53">E7+F7</f>
        <v>138495</v>
      </c>
      <c r="E7" s="51">
        <v>80106</v>
      </c>
      <c r="F7" s="51">
        <v>58389</v>
      </c>
      <c r="G7" s="51">
        <f aca="true" t="shared" si="1" ref="G7:G45">H7+AG7</f>
        <v>138495</v>
      </c>
      <c r="H7" s="51">
        <f aca="true" t="shared" si="2" ref="H7:H45">I7+M7+Q7+U7+Y7+AC7</f>
        <v>125496</v>
      </c>
      <c r="I7" s="51">
        <f aca="true" t="shared" si="3" ref="I7:I45">SUM(J7:L7)</f>
        <v>0</v>
      </c>
      <c r="J7" s="51">
        <v>0</v>
      </c>
      <c r="K7" s="51">
        <v>0</v>
      </c>
      <c r="L7" s="51">
        <v>0</v>
      </c>
      <c r="M7" s="51">
        <f aca="true" t="shared" si="4" ref="M7:M45">SUM(N7:P7)</f>
        <v>103089</v>
      </c>
      <c r="N7" s="51">
        <v>50380</v>
      </c>
      <c r="O7" s="51">
        <v>4261</v>
      </c>
      <c r="P7" s="51">
        <v>48448</v>
      </c>
      <c r="Q7" s="51">
        <f aca="true" t="shared" si="5" ref="Q7:Q45">SUM(R7:T7)</f>
        <v>6353</v>
      </c>
      <c r="R7" s="51">
        <v>2661</v>
      </c>
      <c r="S7" s="51">
        <v>538</v>
      </c>
      <c r="T7" s="51">
        <v>3154</v>
      </c>
      <c r="U7" s="51">
        <f aca="true" t="shared" si="6" ref="U7:U45">SUM(V7:X7)</f>
        <v>10004</v>
      </c>
      <c r="V7" s="51">
        <v>9401</v>
      </c>
      <c r="W7" s="51">
        <v>603</v>
      </c>
      <c r="X7" s="51">
        <v>0</v>
      </c>
      <c r="Y7" s="51">
        <f aca="true" t="shared" si="7" ref="Y7:Y45">SUM(Z7:AB7)</f>
        <v>2245</v>
      </c>
      <c r="Z7" s="51">
        <v>2245</v>
      </c>
      <c r="AA7" s="51">
        <v>0</v>
      </c>
      <c r="AB7" s="51">
        <v>0</v>
      </c>
      <c r="AC7" s="51">
        <f aca="true" t="shared" si="8" ref="AC7:AC45">SUM(AD7:AF7)</f>
        <v>3805</v>
      </c>
      <c r="AD7" s="51">
        <v>3646</v>
      </c>
      <c r="AE7" s="51">
        <v>159</v>
      </c>
      <c r="AF7" s="51">
        <v>0</v>
      </c>
      <c r="AG7" s="51">
        <v>12999</v>
      </c>
      <c r="AH7" s="51">
        <v>0</v>
      </c>
    </row>
    <row r="8" spans="1:34" ht="13.5">
      <c r="A8" s="26" t="s">
        <v>74</v>
      </c>
      <c r="B8" s="49" t="s">
        <v>77</v>
      </c>
      <c r="C8" s="50" t="s">
        <v>78</v>
      </c>
      <c r="D8" s="51">
        <f t="shared" si="0"/>
        <v>26262</v>
      </c>
      <c r="E8" s="51">
        <v>20423</v>
      </c>
      <c r="F8" s="51">
        <v>5839</v>
      </c>
      <c r="G8" s="51">
        <f t="shared" si="1"/>
        <v>26262</v>
      </c>
      <c r="H8" s="51">
        <f t="shared" si="2"/>
        <v>23700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21679</v>
      </c>
      <c r="N8" s="51">
        <v>17575</v>
      </c>
      <c r="O8" s="51">
        <v>0</v>
      </c>
      <c r="P8" s="51">
        <v>4104</v>
      </c>
      <c r="Q8" s="51">
        <f t="shared" si="5"/>
        <v>22</v>
      </c>
      <c r="R8" s="51">
        <v>22</v>
      </c>
      <c r="S8" s="51">
        <v>0</v>
      </c>
      <c r="T8" s="51">
        <v>0</v>
      </c>
      <c r="U8" s="51">
        <f t="shared" si="6"/>
        <v>1109</v>
      </c>
      <c r="V8" s="51">
        <v>1109</v>
      </c>
      <c r="W8" s="51">
        <v>0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890</v>
      </c>
      <c r="AD8" s="51">
        <v>662</v>
      </c>
      <c r="AE8" s="51">
        <v>0</v>
      </c>
      <c r="AF8" s="51">
        <v>228</v>
      </c>
      <c r="AG8" s="51">
        <v>2562</v>
      </c>
      <c r="AH8" s="51">
        <v>0</v>
      </c>
    </row>
    <row r="9" spans="1:34" ht="13.5">
      <c r="A9" s="26" t="s">
        <v>74</v>
      </c>
      <c r="B9" s="49" t="s">
        <v>79</v>
      </c>
      <c r="C9" s="50" t="s">
        <v>80</v>
      </c>
      <c r="D9" s="51">
        <f t="shared" si="0"/>
        <v>43571</v>
      </c>
      <c r="E9" s="51">
        <v>25914</v>
      </c>
      <c r="F9" s="51">
        <v>17657</v>
      </c>
      <c r="G9" s="51">
        <f t="shared" si="1"/>
        <v>43571</v>
      </c>
      <c r="H9" s="51">
        <f t="shared" si="2"/>
        <v>39273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34865</v>
      </c>
      <c r="N9" s="51">
        <v>17239</v>
      </c>
      <c r="O9" s="51">
        <v>4107</v>
      </c>
      <c r="P9" s="51">
        <v>13519</v>
      </c>
      <c r="Q9" s="51">
        <f t="shared" si="5"/>
        <v>1765</v>
      </c>
      <c r="R9" s="51">
        <v>87</v>
      </c>
      <c r="S9" s="51">
        <v>1678</v>
      </c>
      <c r="T9" s="51">
        <v>0</v>
      </c>
      <c r="U9" s="51">
        <f t="shared" si="6"/>
        <v>259</v>
      </c>
      <c r="V9" s="51">
        <v>259</v>
      </c>
      <c r="W9" s="51">
        <v>0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2384</v>
      </c>
      <c r="AD9" s="51">
        <v>48</v>
      </c>
      <c r="AE9" s="51">
        <v>2336</v>
      </c>
      <c r="AF9" s="51">
        <v>0</v>
      </c>
      <c r="AG9" s="51">
        <v>4298</v>
      </c>
      <c r="AH9" s="51">
        <v>0</v>
      </c>
    </row>
    <row r="10" spans="1:34" ht="13.5">
      <c r="A10" s="26" t="s">
        <v>74</v>
      </c>
      <c r="B10" s="49" t="s">
        <v>81</v>
      </c>
      <c r="C10" s="50" t="s">
        <v>82</v>
      </c>
      <c r="D10" s="51">
        <f t="shared" si="0"/>
        <v>27565</v>
      </c>
      <c r="E10" s="51">
        <v>18725</v>
      </c>
      <c r="F10" s="51">
        <v>8840</v>
      </c>
      <c r="G10" s="51">
        <f t="shared" si="1"/>
        <v>27565</v>
      </c>
      <c r="H10" s="51">
        <f t="shared" si="2"/>
        <v>18725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15769</v>
      </c>
      <c r="N10" s="51">
        <v>0</v>
      </c>
      <c r="O10" s="51">
        <v>15769</v>
      </c>
      <c r="P10" s="51">
        <v>0</v>
      </c>
      <c r="Q10" s="51">
        <f t="shared" si="5"/>
        <v>1666</v>
      </c>
      <c r="R10" s="51">
        <v>0</v>
      </c>
      <c r="S10" s="51">
        <v>1666</v>
      </c>
      <c r="T10" s="51">
        <v>0</v>
      </c>
      <c r="U10" s="51">
        <f t="shared" si="6"/>
        <v>874</v>
      </c>
      <c r="V10" s="51">
        <v>0</v>
      </c>
      <c r="W10" s="51">
        <v>874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416</v>
      </c>
      <c r="AD10" s="51">
        <v>0</v>
      </c>
      <c r="AE10" s="51">
        <v>416</v>
      </c>
      <c r="AF10" s="51">
        <v>0</v>
      </c>
      <c r="AG10" s="51">
        <v>8840</v>
      </c>
      <c r="AH10" s="51">
        <v>0</v>
      </c>
    </row>
    <row r="11" spans="1:34" ht="13.5">
      <c r="A11" s="26" t="s">
        <v>74</v>
      </c>
      <c r="B11" s="49" t="s">
        <v>83</v>
      </c>
      <c r="C11" s="50" t="s">
        <v>84</v>
      </c>
      <c r="D11" s="51">
        <f t="shared" si="0"/>
        <v>55685</v>
      </c>
      <c r="E11" s="51">
        <v>38400</v>
      </c>
      <c r="F11" s="51">
        <v>17285</v>
      </c>
      <c r="G11" s="51">
        <f t="shared" si="1"/>
        <v>55685</v>
      </c>
      <c r="H11" s="51">
        <f t="shared" si="2"/>
        <v>37927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33496</v>
      </c>
      <c r="N11" s="51">
        <v>33496</v>
      </c>
      <c r="O11" s="51">
        <v>0</v>
      </c>
      <c r="P11" s="51">
        <v>0</v>
      </c>
      <c r="Q11" s="51">
        <f t="shared" si="5"/>
        <v>750</v>
      </c>
      <c r="R11" s="51">
        <v>750</v>
      </c>
      <c r="S11" s="51">
        <v>0</v>
      </c>
      <c r="T11" s="51">
        <v>0</v>
      </c>
      <c r="U11" s="51">
        <f t="shared" si="6"/>
        <v>2101</v>
      </c>
      <c r="V11" s="51">
        <v>2101</v>
      </c>
      <c r="W11" s="51">
        <v>0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1580</v>
      </c>
      <c r="AD11" s="51">
        <v>1580</v>
      </c>
      <c r="AE11" s="51">
        <v>0</v>
      </c>
      <c r="AF11" s="51">
        <v>0</v>
      </c>
      <c r="AG11" s="51">
        <v>17758</v>
      </c>
      <c r="AH11" s="51">
        <v>0</v>
      </c>
    </row>
    <row r="12" spans="1:34" ht="13.5">
      <c r="A12" s="26" t="s">
        <v>74</v>
      </c>
      <c r="B12" s="49" t="s">
        <v>85</v>
      </c>
      <c r="C12" s="50" t="s">
        <v>86</v>
      </c>
      <c r="D12" s="51">
        <f t="shared" si="0"/>
        <v>27312</v>
      </c>
      <c r="E12" s="51">
        <v>19332</v>
      </c>
      <c r="F12" s="51">
        <v>7980</v>
      </c>
      <c r="G12" s="51">
        <f t="shared" si="1"/>
        <v>27312</v>
      </c>
      <c r="H12" s="51">
        <f t="shared" si="2"/>
        <v>25350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20010</v>
      </c>
      <c r="N12" s="51">
        <v>12030</v>
      </c>
      <c r="O12" s="51">
        <v>0</v>
      </c>
      <c r="P12" s="51">
        <v>7980</v>
      </c>
      <c r="Q12" s="51">
        <f t="shared" si="5"/>
        <v>1764</v>
      </c>
      <c r="R12" s="51">
        <v>1764</v>
      </c>
      <c r="S12" s="51">
        <v>0</v>
      </c>
      <c r="T12" s="51">
        <v>0</v>
      </c>
      <c r="U12" s="51">
        <f t="shared" si="6"/>
        <v>2519</v>
      </c>
      <c r="V12" s="51">
        <v>2519</v>
      </c>
      <c r="W12" s="51">
        <v>0</v>
      </c>
      <c r="X12" s="51">
        <v>0</v>
      </c>
      <c r="Y12" s="51">
        <f t="shared" si="7"/>
        <v>900</v>
      </c>
      <c r="Z12" s="51">
        <v>900</v>
      </c>
      <c r="AA12" s="51">
        <v>0</v>
      </c>
      <c r="AB12" s="51">
        <v>0</v>
      </c>
      <c r="AC12" s="51">
        <f t="shared" si="8"/>
        <v>157</v>
      </c>
      <c r="AD12" s="51">
        <v>157</v>
      </c>
      <c r="AE12" s="51">
        <v>0</v>
      </c>
      <c r="AF12" s="51">
        <v>0</v>
      </c>
      <c r="AG12" s="51">
        <v>1962</v>
      </c>
      <c r="AH12" s="51">
        <v>0</v>
      </c>
    </row>
    <row r="13" spans="1:34" ht="13.5">
      <c r="A13" s="26" t="s">
        <v>74</v>
      </c>
      <c r="B13" s="49" t="s">
        <v>87</v>
      </c>
      <c r="C13" s="50" t="s">
        <v>88</v>
      </c>
      <c r="D13" s="51">
        <f t="shared" si="0"/>
        <v>10907</v>
      </c>
      <c r="E13" s="51">
        <v>5950</v>
      </c>
      <c r="F13" s="51">
        <v>4957</v>
      </c>
      <c r="G13" s="51">
        <f t="shared" si="1"/>
        <v>10907</v>
      </c>
      <c r="H13" s="51">
        <f t="shared" si="2"/>
        <v>8007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7387</v>
      </c>
      <c r="N13" s="51">
        <v>118</v>
      </c>
      <c r="O13" s="51">
        <v>5302</v>
      </c>
      <c r="P13" s="51">
        <v>1967</v>
      </c>
      <c r="Q13" s="51">
        <f t="shared" si="5"/>
        <v>473</v>
      </c>
      <c r="R13" s="51">
        <v>27</v>
      </c>
      <c r="S13" s="51">
        <v>356</v>
      </c>
      <c r="T13" s="51">
        <v>90</v>
      </c>
      <c r="U13" s="51">
        <f t="shared" si="6"/>
        <v>0</v>
      </c>
      <c r="V13" s="51">
        <v>0</v>
      </c>
      <c r="W13" s="51">
        <v>0</v>
      </c>
      <c r="X13" s="51">
        <v>0</v>
      </c>
      <c r="Y13" s="51">
        <f t="shared" si="7"/>
        <v>118</v>
      </c>
      <c r="Z13" s="51">
        <v>19</v>
      </c>
      <c r="AA13" s="51">
        <v>99</v>
      </c>
      <c r="AB13" s="51">
        <v>0</v>
      </c>
      <c r="AC13" s="51">
        <f t="shared" si="8"/>
        <v>29</v>
      </c>
      <c r="AD13" s="51">
        <v>29</v>
      </c>
      <c r="AE13" s="51">
        <v>0</v>
      </c>
      <c r="AF13" s="51">
        <v>0</v>
      </c>
      <c r="AG13" s="51">
        <v>2900</v>
      </c>
      <c r="AH13" s="51">
        <v>0</v>
      </c>
    </row>
    <row r="14" spans="1:34" ht="13.5">
      <c r="A14" s="26" t="s">
        <v>74</v>
      </c>
      <c r="B14" s="49" t="s">
        <v>89</v>
      </c>
      <c r="C14" s="50" t="s">
        <v>90</v>
      </c>
      <c r="D14" s="51">
        <f t="shared" si="0"/>
        <v>12898</v>
      </c>
      <c r="E14" s="51">
        <v>9407</v>
      </c>
      <c r="F14" s="51">
        <v>3491</v>
      </c>
      <c r="G14" s="51">
        <f t="shared" si="1"/>
        <v>12898</v>
      </c>
      <c r="H14" s="51">
        <f t="shared" si="2"/>
        <v>9407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7158</v>
      </c>
      <c r="N14" s="51">
        <v>7158</v>
      </c>
      <c r="O14" s="51">
        <v>0</v>
      </c>
      <c r="P14" s="51">
        <v>0</v>
      </c>
      <c r="Q14" s="51">
        <f t="shared" si="5"/>
        <v>530</v>
      </c>
      <c r="R14" s="51">
        <v>530</v>
      </c>
      <c r="S14" s="51">
        <v>0</v>
      </c>
      <c r="T14" s="51">
        <v>0</v>
      </c>
      <c r="U14" s="51">
        <f t="shared" si="6"/>
        <v>1087</v>
      </c>
      <c r="V14" s="51">
        <v>1087</v>
      </c>
      <c r="W14" s="51">
        <v>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632</v>
      </c>
      <c r="AD14" s="51">
        <v>632</v>
      </c>
      <c r="AE14" s="51">
        <v>0</v>
      </c>
      <c r="AF14" s="51">
        <v>0</v>
      </c>
      <c r="AG14" s="51">
        <v>3491</v>
      </c>
      <c r="AH14" s="51">
        <v>0</v>
      </c>
    </row>
    <row r="15" spans="1:34" ht="13.5">
      <c r="A15" s="26" t="s">
        <v>74</v>
      </c>
      <c r="B15" s="49" t="s">
        <v>91</v>
      </c>
      <c r="C15" s="50" t="s">
        <v>92</v>
      </c>
      <c r="D15" s="51">
        <f t="shared" si="0"/>
        <v>39289</v>
      </c>
      <c r="E15" s="51">
        <v>32171</v>
      </c>
      <c r="F15" s="51">
        <v>7118</v>
      </c>
      <c r="G15" s="51">
        <f t="shared" si="1"/>
        <v>39289</v>
      </c>
      <c r="H15" s="51">
        <f t="shared" si="2"/>
        <v>36939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32421</v>
      </c>
      <c r="N15" s="51">
        <v>0</v>
      </c>
      <c r="O15" s="51">
        <v>26737</v>
      </c>
      <c r="P15" s="51">
        <v>5684</v>
      </c>
      <c r="Q15" s="51">
        <f t="shared" si="5"/>
        <v>1991</v>
      </c>
      <c r="R15" s="51">
        <v>0</v>
      </c>
      <c r="S15" s="51">
        <v>1991</v>
      </c>
      <c r="T15" s="51">
        <v>0</v>
      </c>
      <c r="U15" s="51">
        <f t="shared" si="6"/>
        <v>1854</v>
      </c>
      <c r="V15" s="51">
        <v>0</v>
      </c>
      <c r="W15" s="51">
        <v>1854</v>
      </c>
      <c r="X15" s="51">
        <v>0</v>
      </c>
      <c r="Y15" s="51">
        <f t="shared" si="7"/>
        <v>8</v>
      </c>
      <c r="Z15" s="51">
        <v>0</v>
      </c>
      <c r="AA15" s="51">
        <v>8</v>
      </c>
      <c r="AB15" s="51">
        <v>0</v>
      </c>
      <c r="AC15" s="51">
        <f t="shared" si="8"/>
        <v>665</v>
      </c>
      <c r="AD15" s="51">
        <v>0</v>
      </c>
      <c r="AE15" s="51">
        <v>665</v>
      </c>
      <c r="AF15" s="51">
        <v>0</v>
      </c>
      <c r="AG15" s="51">
        <v>2350</v>
      </c>
      <c r="AH15" s="51">
        <v>158</v>
      </c>
    </row>
    <row r="16" spans="1:34" ht="13.5">
      <c r="A16" s="26" t="s">
        <v>74</v>
      </c>
      <c r="B16" s="49" t="s">
        <v>93</v>
      </c>
      <c r="C16" s="50" t="s">
        <v>94</v>
      </c>
      <c r="D16" s="51">
        <f t="shared" si="0"/>
        <v>21736</v>
      </c>
      <c r="E16" s="51">
        <v>17285</v>
      </c>
      <c r="F16" s="51">
        <v>4451</v>
      </c>
      <c r="G16" s="51">
        <f t="shared" si="1"/>
        <v>21736</v>
      </c>
      <c r="H16" s="51">
        <f t="shared" si="2"/>
        <v>21109</v>
      </c>
      <c r="I16" s="51">
        <f t="shared" si="3"/>
        <v>20</v>
      </c>
      <c r="J16" s="51">
        <v>20</v>
      </c>
      <c r="K16" s="51">
        <v>0</v>
      </c>
      <c r="L16" s="51">
        <v>0</v>
      </c>
      <c r="M16" s="51">
        <f t="shared" si="4"/>
        <v>18533</v>
      </c>
      <c r="N16" s="51">
        <v>14855</v>
      </c>
      <c r="O16" s="51">
        <v>0</v>
      </c>
      <c r="P16" s="51">
        <v>3678</v>
      </c>
      <c r="Q16" s="51">
        <f t="shared" si="5"/>
        <v>627</v>
      </c>
      <c r="R16" s="51">
        <v>621</v>
      </c>
      <c r="S16" s="51">
        <v>0</v>
      </c>
      <c r="T16" s="51">
        <v>6</v>
      </c>
      <c r="U16" s="51">
        <f t="shared" si="6"/>
        <v>1609</v>
      </c>
      <c r="V16" s="51">
        <v>1525</v>
      </c>
      <c r="W16" s="51">
        <v>0</v>
      </c>
      <c r="X16" s="51">
        <v>84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320</v>
      </c>
      <c r="AD16" s="51">
        <v>264</v>
      </c>
      <c r="AE16" s="51">
        <v>0</v>
      </c>
      <c r="AF16" s="51">
        <v>56</v>
      </c>
      <c r="AG16" s="51">
        <v>627</v>
      </c>
      <c r="AH16" s="51">
        <v>0</v>
      </c>
    </row>
    <row r="17" spans="1:34" ht="13.5">
      <c r="A17" s="26" t="s">
        <v>74</v>
      </c>
      <c r="B17" s="49" t="s">
        <v>95</v>
      </c>
      <c r="C17" s="50" t="s">
        <v>96</v>
      </c>
      <c r="D17" s="51">
        <f t="shared" si="0"/>
        <v>410</v>
      </c>
      <c r="E17" s="51">
        <v>410</v>
      </c>
      <c r="F17" s="51">
        <v>0</v>
      </c>
      <c r="G17" s="51">
        <f t="shared" si="1"/>
        <v>410</v>
      </c>
      <c r="H17" s="51">
        <f t="shared" si="2"/>
        <v>410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325</v>
      </c>
      <c r="N17" s="51">
        <v>0</v>
      </c>
      <c r="O17" s="51">
        <v>325</v>
      </c>
      <c r="P17" s="51">
        <v>0</v>
      </c>
      <c r="Q17" s="51">
        <f t="shared" si="5"/>
        <v>54</v>
      </c>
      <c r="R17" s="51">
        <v>0</v>
      </c>
      <c r="S17" s="51">
        <v>54</v>
      </c>
      <c r="T17" s="51">
        <v>0</v>
      </c>
      <c r="U17" s="51">
        <f t="shared" si="6"/>
        <v>16</v>
      </c>
      <c r="V17" s="51">
        <v>0</v>
      </c>
      <c r="W17" s="51">
        <v>16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15</v>
      </c>
      <c r="AD17" s="51">
        <v>0</v>
      </c>
      <c r="AE17" s="51">
        <v>15</v>
      </c>
      <c r="AF17" s="51">
        <v>0</v>
      </c>
      <c r="AG17" s="51">
        <v>0</v>
      </c>
      <c r="AH17" s="51">
        <v>0</v>
      </c>
    </row>
    <row r="18" spans="1:34" ht="13.5">
      <c r="A18" s="26" t="s">
        <v>74</v>
      </c>
      <c r="B18" s="49" t="s">
        <v>97</v>
      </c>
      <c r="C18" s="50" t="s">
        <v>69</v>
      </c>
      <c r="D18" s="51">
        <f t="shared" si="0"/>
        <v>1458</v>
      </c>
      <c r="E18" s="51">
        <v>1280</v>
      </c>
      <c r="F18" s="51">
        <v>178</v>
      </c>
      <c r="G18" s="51">
        <f t="shared" si="1"/>
        <v>1458</v>
      </c>
      <c r="H18" s="51">
        <f t="shared" si="2"/>
        <v>1280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1011</v>
      </c>
      <c r="N18" s="51">
        <v>0</v>
      </c>
      <c r="O18" s="51">
        <v>1011</v>
      </c>
      <c r="P18" s="51">
        <v>0</v>
      </c>
      <c r="Q18" s="51">
        <f t="shared" si="5"/>
        <v>166</v>
      </c>
      <c r="R18" s="51">
        <v>0</v>
      </c>
      <c r="S18" s="51">
        <v>166</v>
      </c>
      <c r="T18" s="51">
        <v>0</v>
      </c>
      <c r="U18" s="51">
        <f t="shared" si="6"/>
        <v>48</v>
      </c>
      <c r="V18" s="51">
        <v>0</v>
      </c>
      <c r="W18" s="51">
        <v>48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55</v>
      </c>
      <c r="AD18" s="51">
        <v>0</v>
      </c>
      <c r="AE18" s="51">
        <v>55</v>
      </c>
      <c r="AF18" s="51">
        <v>0</v>
      </c>
      <c r="AG18" s="51">
        <v>178</v>
      </c>
      <c r="AH18" s="51">
        <v>0</v>
      </c>
    </row>
    <row r="19" spans="1:34" ht="13.5">
      <c r="A19" s="26" t="s">
        <v>74</v>
      </c>
      <c r="B19" s="49" t="s">
        <v>98</v>
      </c>
      <c r="C19" s="50" t="s">
        <v>99</v>
      </c>
      <c r="D19" s="51">
        <f t="shared" si="0"/>
        <v>607</v>
      </c>
      <c r="E19" s="51">
        <v>607</v>
      </c>
      <c r="F19" s="51">
        <v>0</v>
      </c>
      <c r="G19" s="51">
        <f t="shared" si="1"/>
        <v>607</v>
      </c>
      <c r="H19" s="51">
        <f t="shared" si="2"/>
        <v>607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431</v>
      </c>
      <c r="N19" s="51">
        <v>0</v>
      </c>
      <c r="O19" s="51">
        <v>431</v>
      </c>
      <c r="P19" s="51">
        <v>0</v>
      </c>
      <c r="Q19" s="51">
        <f t="shared" si="5"/>
        <v>129</v>
      </c>
      <c r="R19" s="51">
        <v>0</v>
      </c>
      <c r="S19" s="51">
        <v>129</v>
      </c>
      <c r="T19" s="51">
        <v>0</v>
      </c>
      <c r="U19" s="51">
        <f t="shared" si="6"/>
        <v>9</v>
      </c>
      <c r="V19" s="51">
        <v>0</v>
      </c>
      <c r="W19" s="51">
        <v>9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38</v>
      </c>
      <c r="AD19" s="51">
        <v>0</v>
      </c>
      <c r="AE19" s="51">
        <v>38</v>
      </c>
      <c r="AF19" s="51">
        <v>0</v>
      </c>
      <c r="AG19" s="51">
        <v>0</v>
      </c>
      <c r="AH19" s="51">
        <v>0</v>
      </c>
    </row>
    <row r="20" spans="1:34" ht="13.5">
      <c r="A20" s="26" t="s">
        <v>74</v>
      </c>
      <c r="B20" s="49" t="s">
        <v>100</v>
      </c>
      <c r="C20" s="50" t="s">
        <v>101</v>
      </c>
      <c r="D20" s="51">
        <f t="shared" si="0"/>
        <v>8596</v>
      </c>
      <c r="E20" s="51">
        <v>6314</v>
      </c>
      <c r="F20" s="51">
        <v>2282</v>
      </c>
      <c r="G20" s="51">
        <f t="shared" si="1"/>
        <v>8596</v>
      </c>
      <c r="H20" s="51">
        <f t="shared" si="2"/>
        <v>6906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5858</v>
      </c>
      <c r="N20" s="51">
        <v>5266</v>
      </c>
      <c r="O20" s="51">
        <v>0</v>
      </c>
      <c r="P20" s="51">
        <v>592</v>
      </c>
      <c r="Q20" s="51">
        <f t="shared" si="5"/>
        <v>0</v>
      </c>
      <c r="R20" s="51">
        <v>0</v>
      </c>
      <c r="S20" s="51">
        <v>0</v>
      </c>
      <c r="T20" s="51">
        <v>0</v>
      </c>
      <c r="U20" s="51">
        <f t="shared" si="6"/>
        <v>665</v>
      </c>
      <c r="V20" s="51">
        <v>665</v>
      </c>
      <c r="W20" s="51">
        <v>0</v>
      </c>
      <c r="X20" s="51">
        <v>0</v>
      </c>
      <c r="Y20" s="51">
        <f t="shared" si="7"/>
        <v>6</v>
      </c>
      <c r="Z20" s="51">
        <v>6</v>
      </c>
      <c r="AA20" s="51">
        <v>0</v>
      </c>
      <c r="AB20" s="51">
        <v>0</v>
      </c>
      <c r="AC20" s="51">
        <f t="shared" si="8"/>
        <v>377</v>
      </c>
      <c r="AD20" s="51">
        <v>377</v>
      </c>
      <c r="AE20" s="51">
        <v>0</v>
      </c>
      <c r="AF20" s="51">
        <v>0</v>
      </c>
      <c r="AG20" s="51">
        <v>1690</v>
      </c>
      <c r="AH20" s="51">
        <v>0</v>
      </c>
    </row>
    <row r="21" spans="1:34" ht="13.5">
      <c r="A21" s="26" t="s">
        <v>74</v>
      </c>
      <c r="B21" s="49" t="s">
        <v>102</v>
      </c>
      <c r="C21" s="50" t="s">
        <v>103</v>
      </c>
      <c r="D21" s="51">
        <f t="shared" si="0"/>
        <v>8926</v>
      </c>
      <c r="E21" s="51">
        <v>7012</v>
      </c>
      <c r="F21" s="51">
        <v>1914</v>
      </c>
      <c r="G21" s="51">
        <f t="shared" si="1"/>
        <v>8926</v>
      </c>
      <c r="H21" s="51">
        <f t="shared" si="2"/>
        <v>8636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7646</v>
      </c>
      <c r="N21" s="51">
        <v>6019</v>
      </c>
      <c r="O21" s="51">
        <v>0</v>
      </c>
      <c r="P21" s="51">
        <v>1627</v>
      </c>
      <c r="Q21" s="51">
        <f t="shared" si="5"/>
        <v>882</v>
      </c>
      <c r="R21" s="51">
        <v>595</v>
      </c>
      <c r="S21" s="51">
        <v>0</v>
      </c>
      <c r="T21" s="51">
        <v>287</v>
      </c>
      <c r="U21" s="51">
        <f t="shared" si="6"/>
        <v>108</v>
      </c>
      <c r="V21" s="51">
        <v>108</v>
      </c>
      <c r="W21" s="51">
        <v>0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290</v>
      </c>
      <c r="AH21" s="51">
        <v>0</v>
      </c>
    </row>
    <row r="22" spans="1:34" ht="13.5">
      <c r="A22" s="26" t="s">
        <v>74</v>
      </c>
      <c r="B22" s="49" t="s">
        <v>104</v>
      </c>
      <c r="C22" s="50" t="s">
        <v>105</v>
      </c>
      <c r="D22" s="51">
        <f t="shared" si="0"/>
        <v>7512</v>
      </c>
      <c r="E22" s="51">
        <v>6087</v>
      </c>
      <c r="F22" s="51">
        <v>1425</v>
      </c>
      <c r="G22" s="51">
        <f t="shared" si="1"/>
        <v>7512</v>
      </c>
      <c r="H22" s="51">
        <f t="shared" si="2"/>
        <v>7512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5994</v>
      </c>
      <c r="N22" s="51">
        <v>4624</v>
      </c>
      <c r="O22" s="51">
        <v>0</v>
      </c>
      <c r="P22" s="51">
        <v>1370</v>
      </c>
      <c r="Q22" s="51">
        <f t="shared" si="5"/>
        <v>502</v>
      </c>
      <c r="R22" s="51">
        <v>447</v>
      </c>
      <c r="S22" s="51">
        <v>0</v>
      </c>
      <c r="T22" s="51">
        <v>55</v>
      </c>
      <c r="U22" s="51">
        <f t="shared" si="6"/>
        <v>434</v>
      </c>
      <c r="V22" s="51">
        <v>434</v>
      </c>
      <c r="W22" s="51">
        <v>0</v>
      </c>
      <c r="X22" s="51">
        <v>0</v>
      </c>
      <c r="Y22" s="51">
        <f t="shared" si="7"/>
        <v>451</v>
      </c>
      <c r="Z22" s="51">
        <v>451</v>
      </c>
      <c r="AA22" s="51">
        <v>0</v>
      </c>
      <c r="AB22" s="51">
        <v>0</v>
      </c>
      <c r="AC22" s="51">
        <f t="shared" si="8"/>
        <v>131</v>
      </c>
      <c r="AD22" s="51">
        <v>44</v>
      </c>
      <c r="AE22" s="51">
        <v>87</v>
      </c>
      <c r="AF22" s="51">
        <v>0</v>
      </c>
      <c r="AG22" s="51">
        <v>0</v>
      </c>
      <c r="AH22" s="51">
        <v>243</v>
      </c>
    </row>
    <row r="23" spans="1:34" ht="13.5">
      <c r="A23" s="26" t="s">
        <v>74</v>
      </c>
      <c r="B23" s="49" t="s">
        <v>106</v>
      </c>
      <c r="C23" s="50" t="s">
        <v>107</v>
      </c>
      <c r="D23" s="51">
        <f t="shared" si="0"/>
        <v>3368</v>
      </c>
      <c r="E23" s="51">
        <v>3368</v>
      </c>
      <c r="F23" s="51">
        <v>0</v>
      </c>
      <c r="G23" s="51">
        <f t="shared" si="1"/>
        <v>3368</v>
      </c>
      <c r="H23" s="51">
        <f t="shared" si="2"/>
        <v>3368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2500</v>
      </c>
      <c r="N23" s="51">
        <v>2500</v>
      </c>
      <c r="O23" s="51">
        <v>0</v>
      </c>
      <c r="P23" s="51">
        <v>0</v>
      </c>
      <c r="Q23" s="51">
        <f t="shared" si="5"/>
        <v>0</v>
      </c>
      <c r="R23" s="51">
        <v>0</v>
      </c>
      <c r="S23" s="51">
        <v>0</v>
      </c>
      <c r="T23" s="51">
        <v>0</v>
      </c>
      <c r="U23" s="51">
        <f t="shared" si="6"/>
        <v>241</v>
      </c>
      <c r="V23" s="51">
        <v>241</v>
      </c>
      <c r="W23" s="51">
        <v>0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627</v>
      </c>
      <c r="AD23" s="51">
        <v>0</v>
      </c>
      <c r="AE23" s="51">
        <v>627</v>
      </c>
      <c r="AF23" s="51">
        <v>0</v>
      </c>
      <c r="AG23" s="51">
        <v>0</v>
      </c>
      <c r="AH23" s="51">
        <v>0</v>
      </c>
    </row>
    <row r="24" spans="1:34" ht="13.5">
      <c r="A24" s="26" t="s">
        <v>74</v>
      </c>
      <c r="B24" s="49" t="s">
        <v>108</v>
      </c>
      <c r="C24" s="50" t="s">
        <v>165</v>
      </c>
      <c r="D24" s="51">
        <f t="shared" si="0"/>
        <v>2898</v>
      </c>
      <c r="E24" s="51">
        <v>2641</v>
      </c>
      <c r="F24" s="51">
        <v>257</v>
      </c>
      <c r="G24" s="51">
        <f t="shared" si="1"/>
        <v>2898</v>
      </c>
      <c r="H24" s="51">
        <f t="shared" si="2"/>
        <v>2610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2192</v>
      </c>
      <c r="N24" s="51">
        <v>2192</v>
      </c>
      <c r="O24" s="51">
        <v>0</v>
      </c>
      <c r="P24" s="51">
        <v>0</v>
      </c>
      <c r="Q24" s="51">
        <f t="shared" si="5"/>
        <v>248</v>
      </c>
      <c r="R24" s="51">
        <v>248</v>
      </c>
      <c r="S24" s="51">
        <v>0</v>
      </c>
      <c r="T24" s="51">
        <v>0</v>
      </c>
      <c r="U24" s="51">
        <f t="shared" si="6"/>
        <v>108</v>
      </c>
      <c r="V24" s="51">
        <v>108</v>
      </c>
      <c r="W24" s="51">
        <v>0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62</v>
      </c>
      <c r="AD24" s="51">
        <v>62</v>
      </c>
      <c r="AE24" s="51">
        <v>0</v>
      </c>
      <c r="AF24" s="51">
        <v>0</v>
      </c>
      <c r="AG24" s="51">
        <v>288</v>
      </c>
      <c r="AH24" s="51">
        <v>0</v>
      </c>
    </row>
    <row r="25" spans="1:34" ht="13.5">
      <c r="A25" s="26" t="s">
        <v>74</v>
      </c>
      <c r="B25" s="49" t="s">
        <v>109</v>
      </c>
      <c r="C25" s="50" t="s">
        <v>110</v>
      </c>
      <c r="D25" s="51">
        <f t="shared" si="0"/>
        <v>2568</v>
      </c>
      <c r="E25" s="51">
        <v>2497</v>
      </c>
      <c r="F25" s="51">
        <v>71</v>
      </c>
      <c r="G25" s="51">
        <f t="shared" si="1"/>
        <v>2568</v>
      </c>
      <c r="H25" s="51">
        <f t="shared" si="2"/>
        <v>2410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1934</v>
      </c>
      <c r="N25" s="51">
        <v>1934</v>
      </c>
      <c r="O25" s="51">
        <v>0</v>
      </c>
      <c r="P25" s="51">
        <v>0</v>
      </c>
      <c r="Q25" s="51">
        <f t="shared" si="5"/>
        <v>320</v>
      </c>
      <c r="R25" s="51">
        <v>320</v>
      </c>
      <c r="S25" s="51">
        <v>0</v>
      </c>
      <c r="T25" s="51">
        <v>0</v>
      </c>
      <c r="U25" s="51">
        <f t="shared" si="6"/>
        <v>156</v>
      </c>
      <c r="V25" s="51">
        <v>156</v>
      </c>
      <c r="W25" s="51">
        <v>0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0</v>
      </c>
      <c r="AD25" s="51">
        <v>0</v>
      </c>
      <c r="AE25" s="51">
        <v>0</v>
      </c>
      <c r="AF25" s="51">
        <v>0</v>
      </c>
      <c r="AG25" s="51">
        <v>158</v>
      </c>
      <c r="AH25" s="51">
        <v>0</v>
      </c>
    </row>
    <row r="26" spans="1:34" s="30" customFormat="1" ht="13.5">
      <c r="A26" s="26" t="s">
        <v>74</v>
      </c>
      <c r="B26" s="49" t="s">
        <v>111</v>
      </c>
      <c r="C26" s="50" t="s">
        <v>112</v>
      </c>
      <c r="D26" s="51">
        <f t="shared" si="0"/>
        <v>13037</v>
      </c>
      <c r="E26" s="51">
        <v>8589</v>
      </c>
      <c r="F26" s="51">
        <v>4448</v>
      </c>
      <c r="G26" s="51">
        <f t="shared" si="1"/>
        <v>13037</v>
      </c>
      <c r="H26" s="51">
        <f t="shared" si="2"/>
        <v>8589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6843</v>
      </c>
      <c r="N26" s="51">
        <v>6843</v>
      </c>
      <c r="O26" s="51">
        <v>0</v>
      </c>
      <c r="P26" s="51">
        <v>0</v>
      </c>
      <c r="Q26" s="51">
        <f t="shared" si="5"/>
        <v>601</v>
      </c>
      <c r="R26" s="51">
        <v>601</v>
      </c>
      <c r="S26" s="51">
        <v>0</v>
      </c>
      <c r="T26" s="51">
        <v>0</v>
      </c>
      <c r="U26" s="51">
        <f t="shared" si="6"/>
        <v>760</v>
      </c>
      <c r="V26" s="51">
        <v>760</v>
      </c>
      <c r="W26" s="51">
        <v>0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385</v>
      </c>
      <c r="AD26" s="51">
        <v>385</v>
      </c>
      <c r="AE26" s="51">
        <v>0</v>
      </c>
      <c r="AF26" s="51">
        <v>0</v>
      </c>
      <c r="AG26" s="51">
        <v>4448</v>
      </c>
      <c r="AH26" s="51">
        <v>0</v>
      </c>
    </row>
    <row r="27" spans="1:34" ht="13.5">
      <c r="A27" s="26" t="s">
        <v>74</v>
      </c>
      <c r="B27" s="49" t="s">
        <v>113</v>
      </c>
      <c r="C27" s="50" t="s">
        <v>114</v>
      </c>
      <c r="D27" s="51">
        <f t="shared" si="0"/>
        <v>3021</v>
      </c>
      <c r="E27" s="51">
        <v>2924</v>
      </c>
      <c r="F27" s="51">
        <v>97</v>
      </c>
      <c r="G27" s="51">
        <f t="shared" si="1"/>
        <v>3021</v>
      </c>
      <c r="H27" s="51">
        <f t="shared" si="2"/>
        <v>2473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1547</v>
      </c>
      <c r="N27" s="51">
        <v>0</v>
      </c>
      <c r="O27" s="51">
        <v>1547</v>
      </c>
      <c r="P27" s="51">
        <v>0</v>
      </c>
      <c r="Q27" s="51">
        <f t="shared" si="5"/>
        <v>409</v>
      </c>
      <c r="R27" s="51">
        <v>0</v>
      </c>
      <c r="S27" s="51">
        <v>409</v>
      </c>
      <c r="T27" s="51">
        <v>0</v>
      </c>
      <c r="U27" s="51">
        <f t="shared" si="6"/>
        <v>0</v>
      </c>
      <c r="V27" s="51">
        <v>0</v>
      </c>
      <c r="W27" s="51">
        <v>0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517</v>
      </c>
      <c r="AD27" s="51">
        <v>0</v>
      </c>
      <c r="AE27" s="51">
        <v>517</v>
      </c>
      <c r="AF27" s="51">
        <v>0</v>
      </c>
      <c r="AG27" s="51">
        <v>548</v>
      </c>
      <c r="AH27" s="51">
        <v>0</v>
      </c>
    </row>
    <row r="28" spans="1:34" ht="13.5">
      <c r="A28" s="26" t="s">
        <v>74</v>
      </c>
      <c r="B28" s="49" t="s">
        <v>115</v>
      </c>
      <c r="C28" s="50" t="s">
        <v>116</v>
      </c>
      <c r="D28" s="51">
        <f t="shared" si="0"/>
        <v>1379</v>
      </c>
      <c r="E28" s="51">
        <v>1139</v>
      </c>
      <c r="F28" s="51">
        <v>240</v>
      </c>
      <c r="G28" s="51">
        <f t="shared" si="1"/>
        <v>1379</v>
      </c>
      <c r="H28" s="51">
        <f t="shared" si="2"/>
        <v>1139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860</v>
      </c>
      <c r="N28" s="51">
        <v>860</v>
      </c>
      <c r="O28" s="51">
        <v>0</v>
      </c>
      <c r="P28" s="51">
        <v>0</v>
      </c>
      <c r="Q28" s="51">
        <f t="shared" si="5"/>
        <v>240</v>
      </c>
      <c r="R28" s="51">
        <v>240</v>
      </c>
      <c r="S28" s="51">
        <v>0</v>
      </c>
      <c r="T28" s="51">
        <v>0</v>
      </c>
      <c r="U28" s="51">
        <f t="shared" si="6"/>
        <v>0</v>
      </c>
      <c r="V28" s="51">
        <v>0</v>
      </c>
      <c r="W28" s="51">
        <v>0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39</v>
      </c>
      <c r="AD28" s="51">
        <v>0</v>
      </c>
      <c r="AE28" s="51">
        <v>39</v>
      </c>
      <c r="AF28" s="51">
        <v>0</v>
      </c>
      <c r="AG28" s="51">
        <v>240</v>
      </c>
      <c r="AH28" s="51">
        <v>0</v>
      </c>
    </row>
    <row r="29" spans="1:34" ht="13.5">
      <c r="A29" s="26" t="s">
        <v>74</v>
      </c>
      <c r="B29" s="49" t="s">
        <v>117</v>
      </c>
      <c r="C29" s="50" t="s">
        <v>73</v>
      </c>
      <c r="D29" s="51">
        <f t="shared" si="0"/>
        <v>5315</v>
      </c>
      <c r="E29" s="51">
        <v>4798</v>
      </c>
      <c r="F29" s="51">
        <v>517</v>
      </c>
      <c r="G29" s="51">
        <f t="shared" si="1"/>
        <v>5315</v>
      </c>
      <c r="H29" s="51">
        <f t="shared" si="2"/>
        <v>4951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3569</v>
      </c>
      <c r="N29" s="51">
        <v>2159</v>
      </c>
      <c r="O29" s="51">
        <v>893</v>
      </c>
      <c r="P29" s="51">
        <v>517</v>
      </c>
      <c r="Q29" s="51">
        <f t="shared" si="5"/>
        <v>0</v>
      </c>
      <c r="R29" s="51">
        <v>0</v>
      </c>
      <c r="S29" s="51">
        <v>0</v>
      </c>
      <c r="T29" s="51">
        <v>0</v>
      </c>
      <c r="U29" s="51">
        <f t="shared" si="6"/>
        <v>1099</v>
      </c>
      <c r="V29" s="51">
        <v>0</v>
      </c>
      <c r="W29" s="51">
        <v>1099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283</v>
      </c>
      <c r="AD29" s="51">
        <v>0</v>
      </c>
      <c r="AE29" s="51">
        <v>283</v>
      </c>
      <c r="AF29" s="51">
        <v>0</v>
      </c>
      <c r="AG29" s="51">
        <v>364</v>
      </c>
      <c r="AH29" s="51">
        <v>0</v>
      </c>
    </row>
    <row r="30" spans="1:34" ht="13.5">
      <c r="A30" s="26" t="s">
        <v>74</v>
      </c>
      <c r="B30" s="49" t="s">
        <v>118</v>
      </c>
      <c r="C30" s="50" t="s">
        <v>119</v>
      </c>
      <c r="D30" s="51">
        <f t="shared" si="0"/>
        <v>2013</v>
      </c>
      <c r="E30" s="51">
        <v>2013</v>
      </c>
      <c r="F30" s="51">
        <v>0</v>
      </c>
      <c r="G30" s="51">
        <f t="shared" si="1"/>
        <v>2013</v>
      </c>
      <c r="H30" s="51">
        <f t="shared" si="2"/>
        <v>1764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1017</v>
      </c>
      <c r="N30" s="51">
        <v>1017</v>
      </c>
      <c r="O30" s="51">
        <v>0</v>
      </c>
      <c r="P30" s="51">
        <v>0</v>
      </c>
      <c r="Q30" s="51">
        <f t="shared" si="5"/>
        <v>375</v>
      </c>
      <c r="R30" s="51">
        <v>0</v>
      </c>
      <c r="S30" s="51">
        <v>375</v>
      </c>
      <c r="T30" s="51">
        <v>0</v>
      </c>
      <c r="U30" s="51">
        <f t="shared" si="6"/>
        <v>139</v>
      </c>
      <c r="V30" s="51">
        <v>0</v>
      </c>
      <c r="W30" s="51">
        <v>139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233</v>
      </c>
      <c r="AD30" s="51">
        <v>6</v>
      </c>
      <c r="AE30" s="51">
        <v>227</v>
      </c>
      <c r="AF30" s="51">
        <v>0</v>
      </c>
      <c r="AG30" s="51">
        <v>249</v>
      </c>
      <c r="AH30" s="51">
        <v>0</v>
      </c>
    </row>
    <row r="31" spans="1:34" ht="13.5">
      <c r="A31" s="26" t="s">
        <v>74</v>
      </c>
      <c r="B31" s="49" t="s">
        <v>120</v>
      </c>
      <c r="C31" s="50" t="s">
        <v>121</v>
      </c>
      <c r="D31" s="51">
        <f t="shared" si="0"/>
        <v>536</v>
      </c>
      <c r="E31" s="51">
        <v>522</v>
      </c>
      <c r="F31" s="51">
        <v>14</v>
      </c>
      <c r="G31" s="51">
        <f t="shared" si="1"/>
        <v>536</v>
      </c>
      <c r="H31" s="51">
        <f t="shared" si="2"/>
        <v>522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350</v>
      </c>
      <c r="N31" s="51">
        <v>350</v>
      </c>
      <c r="O31" s="51">
        <v>0</v>
      </c>
      <c r="P31" s="51">
        <v>0</v>
      </c>
      <c r="Q31" s="51">
        <f t="shared" si="5"/>
        <v>0</v>
      </c>
      <c r="R31" s="51">
        <v>0</v>
      </c>
      <c r="S31" s="51">
        <v>0</v>
      </c>
      <c r="T31" s="51">
        <v>0</v>
      </c>
      <c r="U31" s="51">
        <f t="shared" si="6"/>
        <v>146</v>
      </c>
      <c r="V31" s="51">
        <v>0</v>
      </c>
      <c r="W31" s="51">
        <v>146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26</v>
      </c>
      <c r="AD31" s="51">
        <v>3</v>
      </c>
      <c r="AE31" s="51">
        <v>23</v>
      </c>
      <c r="AF31" s="51">
        <v>0</v>
      </c>
      <c r="AG31" s="51">
        <v>14</v>
      </c>
      <c r="AH31" s="51">
        <v>0</v>
      </c>
    </row>
    <row r="32" spans="1:34" ht="13.5">
      <c r="A32" s="26" t="s">
        <v>74</v>
      </c>
      <c r="B32" s="49" t="s">
        <v>122</v>
      </c>
      <c r="C32" s="50" t="s">
        <v>123</v>
      </c>
      <c r="D32" s="51">
        <f t="shared" si="0"/>
        <v>438</v>
      </c>
      <c r="E32" s="51">
        <v>438</v>
      </c>
      <c r="F32" s="51">
        <v>0</v>
      </c>
      <c r="G32" s="51">
        <f t="shared" si="1"/>
        <v>438</v>
      </c>
      <c r="H32" s="51">
        <f t="shared" si="2"/>
        <v>438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358</v>
      </c>
      <c r="N32" s="51">
        <v>358</v>
      </c>
      <c r="O32" s="51">
        <v>0</v>
      </c>
      <c r="P32" s="51">
        <v>0</v>
      </c>
      <c r="Q32" s="51">
        <f t="shared" si="5"/>
        <v>0</v>
      </c>
      <c r="R32" s="51">
        <v>0</v>
      </c>
      <c r="S32" s="51">
        <v>0</v>
      </c>
      <c r="T32" s="51">
        <v>0</v>
      </c>
      <c r="U32" s="51">
        <f t="shared" si="6"/>
        <v>78</v>
      </c>
      <c r="V32" s="51">
        <v>0</v>
      </c>
      <c r="W32" s="51">
        <v>78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2</v>
      </c>
      <c r="AD32" s="51">
        <v>0</v>
      </c>
      <c r="AE32" s="51">
        <v>2</v>
      </c>
      <c r="AF32" s="51">
        <v>0</v>
      </c>
      <c r="AG32" s="51">
        <v>0</v>
      </c>
      <c r="AH32" s="51">
        <v>0</v>
      </c>
    </row>
    <row r="33" spans="1:34" ht="13.5">
      <c r="A33" s="26" t="s">
        <v>74</v>
      </c>
      <c r="B33" s="49" t="s">
        <v>124</v>
      </c>
      <c r="C33" s="50" t="s">
        <v>125</v>
      </c>
      <c r="D33" s="51">
        <f t="shared" si="0"/>
        <v>2092</v>
      </c>
      <c r="E33" s="51">
        <v>2092</v>
      </c>
      <c r="F33" s="51">
        <v>0</v>
      </c>
      <c r="G33" s="51">
        <f t="shared" si="1"/>
        <v>2092</v>
      </c>
      <c r="H33" s="51">
        <f t="shared" si="2"/>
        <v>1830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1350</v>
      </c>
      <c r="N33" s="51">
        <v>1350</v>
      </c>
      <c r="O33" s="51">
        <v>0</v>
      </c>
      <c r="P33" s="51">
        <v>0</v>
      </c>
      <c r="Q33" s="51">
        <f t="shared" si="5"/>
        <v>155</v>
      </c>
      <c r="R33" s="51">
        <v>155</v>
      </c>
      <c r="S33" s="51">
        <v>0</v>
      </c>
      <c r="T33" s="51">
        <v>0</v>
      </c>
      <c r="U33" s="51">
        <f t="shared" si="6"/>
        <v>294</v>
      </c>
      <c r="V33" s="51">
        <v>294</v>
      </c>
      <c r="W33" s="51">
        <v>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31</v>
      </c>
      <c r="AD33" s="51">
        <v>31</v>
      </c>
      <c r="AE33" s="51">
        <v>0</v>
      </c>
      <c r="AF33" s="51">
        <v>0</v>
      </c>
      <c r="AG33" s="51">
        <v>262</v>
      </c>
      <c r="AH33" s="51">
        <v>0</v>
      </c>
    </row>
    <row r="34" spans="1:34" ht="13.5">
      <c r="A34" s="26" t="s">
        <v>74</v>
      </c>
      <c r="B34" s="49" t="s">
        <v>126</v>
      </c>
      <c r="C34" s="50" t="s">
        <v>127</v>
      </c>
      <c r="D34" s="51">
        <f t="shared" si="0"/>
        <v>2033</v>
      </c>
      <c r="E34" s="51">
        <v>2033</v>
      </c>
      <c r="F34" s="51">
        <v>0</v>
      </c>
      <c r="G34" s="51">
        <f t="shared" si="1"/>
        <v>2033</v>
      </c>
      <c r="H34" s="51">
        <f t="shared" si="2"/>
        <v>1927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1407</v>
      </c>
      <c r="N34" s="51">
        <v>1407</v>
      </c>
      <c r="O34" s="51">
        <v>0</v>
      </c>
      <c r="P34" s="51">
        <v>0</v>
      </c>
      <c r="Q34" s="51">
        <f t="shared" si="5"/>
        <v>0</v>
      </c>
      <c r="R34" s="51">
        <v>0</v>
      </c>
      <c r="S34" s="51">
        <v>0</v>
      </c>
      <c r="T34" s="51">
        <v>0</v>
      </c>
      <c r="U34" s="51">
        <f t="shared" si="6"/>
        <v>384</v>
      </c>
      <c r="V34" s="51">
        <v>297</v>
      </c>
      <c r="W34" s="51">
        <v>87</v>
      </c>
      <c r="X34" s="51">
        <v>0</v>
      </c>
      <c r="Y34" s="51">
        <f t="shared" si="7"/>
        <v>77</v>
      </c>
      <c r="Z34" s="51">
        <v>0</v>
      </c>
      <c r="AA34" s="51">
        <v>77</v>
      </c>
      <c r="AB34" s="51">
        <v>0</v>
      </c>
      <c r="AC34" s="51">
        <f t="shared" si="8"/>
        <v>59</v>
      </c>
      <c r="AD34" s="51">
        <v>59</v>
      </c>
      <c r="AE34" s="51">
        <v>0</v>
      </c>
      <c r="AF34" s="51">
        <v>0</v>
      </c>
      <c r="AG34" s="51">
        <v>106</v>
      </c>
      <c r="AH34" s="51">
        <v>0</v>
      </c>
    </row>
    <row r="35" spans="1:34" ht="13.5">
      <c r="A35" s="26" t="s">
        <v>74</v>
      </c>
      <c r="B35" s="49" t="s">
        <v>128</v>
      </c>
      <c r="C35" s="50" t="s">
        <v>129</v>
      </c>
      <c r="D35" s="51">
        <f t="shared" si="0"/>
        <v>8943</v>
      </c>
      <c r="E35" s="51">
        <v>5491</v>
      </c>
      <c r="F35" s="51">
        <v>3452</v>
      </c>
      <c r="G35" s="51">
        <f t="shared" si="1"/>
        <v>8943</v>
      </c>
      <c r="H35" s="51">
        <f t="shared" si="2"/>
        <v>5491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4796</v>
      </c>
      <c r="N35" s="51">
        <v>4796</v>
      </c>
      <c r="O35" s="51">
        <v>0</v>
      </c>
      <c r="P35" s="51">
        <v>0</v>
      </c>
      <c r="Q35" s="51">
        <f t="shared" si="5"/>
        <v>215</v>
      </c>
      <c r="R35" s="51">
        <v>0</v>
      </c>
      <c r="S35" s="51">
        <v>215</v>
      </c>
      <c r="T35" s="51">
        <v>0</v>
      </c>
      <c r="U35" s="51">
        <f t="shared" si="6"/>
        <v>314</v>
      </c>
      <c r="V35" s="51">
        <v>0</v>
      </c>
      <c r="W35" s="51">
        <v>314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166</v>
      </c>
      <c r="AD35" s="51">
        <v>0</v>
      </c>
      <c r="AE35" s="51">
        <v>166</v>
      </c>
      <c r="AF35" s="51">
        <v>0</v>
      </c>
      <c r="AG35" s="51">
        <v>3452</v>
      </c>
      <c r="AH35" s="51">
        <v>0</v>
      </c>
    </row>
    <row r="36" spans="1:34" ht="13.5">
      <c r="A36" s="26" t="s">
        <v>74</v>
      </c>
      <c r="B36" s="49" t="s">
        <v>130</v>
      </c>
      <c r="C36" s="50" t="s">
        <v>131</v>
      </c>
      <c r="D36" s="51">
        <f t="shared" si="0"/>
        <v>4562</v>
      </c>
      <c r="E36" s="51">
        <v>4492</v>
      </c>
      <c r="F36" s="51">
        <v>70</v>
      </c>
      <c r="G36" s="51">
        <f t="shared" si="1"/>
        <v>4562</v>
      </c>
      <c r="H36" s="51">
        <f t="shared" si="2"/>
        <v>4492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3648</v>
      </c>
      <c r="N36" s="51">
        <v>2189</v>
      </c>
      <c r="O36" s="51">
        <v>1459</v>
      </c>
      <c r="P36" s="51">
        <v>0</v>
      </c>
      <c r="Q36" s="51">
        <f t="shared" si="5"/>
        <v>254</v>
      </c>
      <c r="R36" s="51">
        <v>152</v>
      </c>
      <c r="S36" s="51">
        <v>102</v>
      </c>
      <c r="T36" s="51">
        <v>0</v>
      </c>
      <c r="U36" s="51">
        <f t="shared" si="6"/>
        <v>497</v>
      </c>
      <c r="V36" s="51">
        <v>298</v>
      </c>
      <c r="W36" s="51">
        <v>199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93</v>
      </c>
      <c r="AD36" s="51">
        <v>93</v>
      </c>
      <c r="AE36" s="51">
        <v>0</v>
      </c>
      <c r="AF36" s="51">
        <v>0</v>
      </c>
      <c r="AG36" s="51">
        <v>70</v>
      </c>
      <c r="AH36" s="51">
        <v>0</v>
      </c>
    </row>
    <row r="37" spans="1:34" ht="13.5">
      <c r="A37" s="26" t="s">
        <v>74</v>
      </c>
      <c r="B37" s="49" t="s">
        <v>132</v>
      </c>
      <c r="C37" s="50" t="s">
        <v>133</v>
      </c>
      <c r="D37" s="51">
        <f t="shared" si="0"/>
        <v>7107</v>
      </c>
      <c r="E37" s="51">
        <v>6953</v>
      </c>
      <c r="F37" s="51">
        <v>154</v>
      </c>
      <c r="G37" s="51">
        <f t="shared" si="1"/>
        <v>7107</v>
      </c>
      <c r="H37" s="51">
        <f t="shared" si="2"/>
        <v>6559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5269</v>
      </c>
      <c r="N37" s="51">
        <v>5115</v>
      </c>
      <c r="O37" s="51">
        <v>0</v>
      </c>
      <c r="P37" s="51">
        <v>154</v>
      </c>
      <c r="Q37" s="51">
        <f t="shared" si="5"/>
        <v>1039</v>
      </c>
      <c r="R37" s="51">
        <v>1039</v>
      </c>
      <c r="S37" s="51">
        <v>0</v>
      </c>
      <c r="T37" s="51">
        <v>0</v>
      </c>
      <c r="U37" s="51">
        <f t="shared" si="6"/>
        <v>251</v>
      </c>
      <c r="V37" s="51">
        <v>251</v>
      </c>
      <c r="W37" s="51">
        <v>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0</v>
      </c>
      <c r="AD37" s="51">
        <v>0</v>
      </c>
      <c r="AE37" s="51">
        <v>0</v>
      </c>
      <c r="AF37" s="51">
        <v>0</v>
      </c>
      <c r="AG37" s="51">
        <v>548</v>
      </c>
      <c r="AH37" s="51">
        <v>18</v>
      </c>
    </row>
    <row r="38" spans="1:34" ht="13.5">
      <c r="A38" s="26" t="s">
        <v>74</v>
      </c>
      <c r="B38" s="49" t="s">
        <v>134</v>
      </c>
      <c r="C38" s="50" t="s">
        <v>135</v>
      </c>
      <c r="D38" s="51">
        <f t="shared" si="0"/>
        <v>8245</v>
      </c>
      <c r="E38" s="51">
        <v>6410</v>
      </c>
      <c r="F38" s="51">
        <v>1835</v>
      </c>
      <c r="G38" s="51">
        <f t="shared" si="1"/>
        <v>8245</v>
      </c>
      <c r="H38" s="51">
        <f t="shared" si="2"/>
        <v>8225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7353</v>
      </c>
      <c r="N38" s="51">
        <v>5627</v>
      </c>
      <c r="O38" s="51">
        <v>0</v>
      </c>
      <c r="P38" s="51">
        <v>1726</v>
      </c>
      <c r="Q38" s="51">
        <f t="shared" si="5"/>
        <v>327</v>
      </c>
      <c r="R38" s="51">
        <v>322</v>
      </c>
      <c r="S38" s="51">
        <v>0</v>
      </c>
      <c r="T38" s="51">
        <v>5</v>
      </c>
      <c r="U38" s="51">
        <f t="shared" si="6"/>
        <v>395</v>
      </c>
      <c r="V38" s="51">
        <v>395</v>
      </c>
      <c r="W38" s="51">
        <v>0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150</v>
      </c>
      <c r="AD38" s="51">
        <v>55</v>
      </c>
      <c r="AE38" s="51">
        <v>0</v>
      </c>
      <c r="AF38" s="51">
        <v>95</v>
      </c>
      <c r="AG38" s="51">
        <v>20</v>
      </c>
      <c r="AH38" s="51">
        <v>32</v>
      </c>
    </row>
    <row r="39" spans="1:34" ht="13.5">
      <c r="A39" s="26" t="s">
        <v>74</v>
      </c>
      <c r="B39" s="49" t="s">
        <v>136</v>
      </c>
      <c r="C39" s="50" t="s">
        <v>137</v>
      </c>
      <c r="D39" s="51">
        <f t="shared" si="0"/>
        <v>10088</v>
      </c>
      <c r="E39" s="51">
        <v>8477</v>
      </c>
      <c r="F39" s="51">
        <v>1611</v>
      </c>
      <c r="G39" s="51">
        <f t="shared" si="1"/>
        <v>10088</v>
      </c>
      <c r="H39" s="51">
        <f t="shared" si="2"/>
        <v>8477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5944</v>
      </c>
      <c r="N39" s="51">
        <v>0</v>
      </c>
      <c r="O39" s="51">
        <v>5944</v>
      </c>
      <c r="P39" s="51">
        <v>0</v>
      </c>
      <c r="Q39" s="51">
        <f t="shared" si="5"/>
        <v>365</v>
      </c>
      <c r="R39" s="51">
        <v>0</v>
      </c>
      <c r="S39" s="51">
        <v>365</v>
      </c>
      <c r="T39" s="51">
        <v>0</v>
      </c>
      <c r="U39" s="51">
        <f t="shared" si="6"/>
        <v>1299</v>
      </c>
      <c r="V39" s="51">
        <v>0</v>
      </c>
      <c r="W39" s="51">
        <v>1299</v>
      </c>
      <c r="X39" s="51">
        <v>0</v>
      </c>
      <c r="Y39" s="51">
        <f t="shared" si="7"/>
        <v>509</v>
      </c>
      <c r="Z39" s="51">
        <v>0</v>
      </c>
      <c r="AA39" s="51">
        <v>509</v>
      </c>
      <c r="AB39" s="51">
        <v>0</v>
      </c>
      <c r="AC39" s="51">
        <f t="shared" si="8"/>
        <v>360</v>
      </c>
      <c r="AD39" s="51">
        <v>0</v>
      </c>
      <c r="AE39" s="51">
        <v>360</v>
      </c>
      <c r="AF39" s="51">
        <v>0</v>
      </c>
      <c r="AG39" s="51">
        <v>1611</v>
      </c>
      <c r="AH39" s="51">
        <v>0</v>
      </c>
    </row>
    <row r="40" spans="1:34" ht="13.5">
      <c r="A40" s="26" t="s">
        <v>74</v>
      </c>
      <c r="B40" s="49" t="s">
        <v>138</v>
      </c>
      <c r="C40" s="50" t="s">
        <v>139</v>
      </c>
      <c r="D40" s="51">
        <f t="shared" si="0"/>
        <v>9330</v>
      </c>
      <c r="E40" s="51">
        <v>5075</v>
      </c>
      <c r="F40" s="51">
        <v>4255</v>
      </c>
      <c r="G40" s="51">
        <f t="shared" si="1"/>
        <v>9330</v>
      </c>
      <c r="H40" s="51">
        <f t="shared" si="2"/>
        <v>9114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8129</v>
      </c>
      <c r="N40" s="51">
        <v>3942</v>
      </c>
      <c r="O40" s="51">
        <v>0</v>
      </c>
      <c r="P40" s="51">
        <v>4187</v>
      </c>
      <c r="Q40" s="51">
        <f t="shared" si="5"/>
        <v>758</v>
      </c>
      <c r="R40" s="51">
        <v>705</v>
      </c>
      <c r="S40" s="51">
        <v>0</v>
      </c>
      <c r="T40" s="51">
        <v>53</v>
      </c>
      <c r="U40" s="51">
        <f t="shared" si="6"/>
        <v>227</v>
      </c>
      <c r="V40" s="51">
        <v>213</v>
      </c>
      <c r="W40" s="51">
        <v>0</v>
      </c>
      <c r="X40" s="51">
        <v>14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0</v>
      </c>
      <c r="AD40" s="51">
        <v>0</v>
      </c>
      <c r="AE40" s="51">
        <v>0</v>
      </c>
      <c r="AF40" s="51">
        <v>0</v>
      </c>
      <c r="AG40" s="51">
        <v>216</v>
      </c>
      <c r="AH40" s="51">
        <v>0</v>
      </c>
    </row>
    <row r="41" spans="1:34" ht="13.5">
      <c r="A41" s="26" t="s">
        <v>74</v>
      </c>
      <c r="B41" s="49" t="s">
        <v>140</v>
      </c>
      <c r="C41" s="50" t="s">
        <v>141</v>
      </c>
      <c r="D41" s="51">
        <f t="shared" si="0"/>
        <v>4289</v>
      </c>
      <c r="E41" s="51">
        <v>2377</v>
      </c>
      <c r="F41" s="51">
        <v>1912</v>
      </c>
      <c r="G41" s="51">
        <f t="shared" si="1"/>
        <v>4289</v>
      </c>
      <c r="H41" s="51">
        <f t="shared" si="2"/>
        <v>2377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1940</v>
      </c>
      <c r="N41" s="51">
        <v>0</v>
      </c>
      <c r="O41" s="51">
        <v>1940</v>
      </c>
      <c r="P41" s="51">
        <v>0</v>
      </c>
      <c r="Q41" s="51">
        <f t="shared" si="5"/>
        <v>76</v>
      </c>
      <c r="R41" s="51">
        <v>0</v>
      </c>
      <c r="S41" s="51">
        <v>76</v>
      </c>
      <c r="T41" s="51">
        <v>0</v>
      </c>
      <c r="U41" s="51">
        <f t="shared" si="6"/>
        <v>234</v>
      </c>
      <c r="V41" s="51">
        <v>0</v>
      </c>
      <c r="W41" s="51">
        <v>234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127</v>
      </c>
      <c r="AD41" s="51">
        <v>0</v>
      </c>
      <c r="AE41" s="51">
        <v>127</v>
      </c>
      <c r="AF41" s="51">
        <v>0</v>
      </c>
      <c r="AG41" s="51">
        <v>1912</v>
      </c>
      <c r="AH41" s="51">
        <v>0</v>
      </c>
    </row>
    <row r="42" spans="1:34" ht="13.5">
      <c r="A42" s="26" t="s">
        <v>74</v>
      </c>
      <c r="B42" s="49" t="s">
        <v>142</v>
      </c>
      <c r="C42" s="50" t="s">
        <v>143</v>
      </c>
      <c r="D42" s="51">
        <f t="shared" si="0"/>
        <v>6420</v>
      </c>
      <c r="E42" s="51">
        <v>6420</v>
      </c>
      <c r="F42" s="51">
        <v>0</v>
      </c>
      <c r="G42" s="51">
        <f t="shared" si="1"/>
        <v>6420</v>
      </c>
      <c r="H42" s="51">
        <f t="shared" si="2"/>
        <v>5860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4478</v>
      </c>
      <c r="N42" s="51">
        <v>4478</v>
      </c>
      <c r="O42" s="51">
        <v>0</v>
      </c>
      <c r="P42" s="51">
        <v>0</v>
      </c>
      <c r="Q42" s="51">
        <f t="shared" si="5"/>
        <v>425</v>
      </c>
      <c r="R42" s="51">
        <v>425</v>
      </c>
      <c r="S42" s="51">
        <v>0</v>
      </c>
      <c r="T42" s="51">
        <v>0</v>
      </c>
      <c r="U42" s="51">
        <f t="shared" si="6"/>
        <v>840</v>
      </c>
      <c r="V42" s="51">
        <v>840</v>
      </c>
      <c r="W42" s="51">
        <v>0</v>
      </c>
      <c r="X42" s="51">
        <v>0</v>
      </c>
      <c r="Y42" s="51">
        <f t="shared" si="7"/>
        <v>0</v>
      </c>
      <c r="Z42" s="51">
        <v>0</v>
      </c>
      <c r="AA42" s="51">
        <v>0</v>
      </c>
      <c r="AB42" s="51">
        <v>0</v>
      </c>
      <c r="AC42" s="51">
        <f t="shared" si="8"/>
        <v>117</v>
      </c>
      <c r="AD42" s="51">
        <v>117</v>
      </c>
      <c r="AE42" s="51">
        <v>0</v>
      </c>
      <c r="AF42" s="51">
        <v>0</v>
      </c>
      <c r="AG42" s="51">
        <v>560</v>
      </c>
      <c r="AH42" s="51">
        <v>0</v>
      </c>
    </row>
    <row r="43" spans="1:34" ht="13.5">
      <c r="A43" s="26" t="s">
        <v>74</v>
      </c>
      <c r="B43" s="49" t="s">
        <v>144</v>
      </c>
      <c r="C43" s="50" t="s">
        <v>145</v>
      </c>
      <c r="D43" s="51">
        <f t="shared" si="0"/>
        <v>1968</v>
      </c>
      <c r="E43" s="51">
        <v>1954</v>
      </c>
      <c r="F43" s="51">
        <v>14</v>
      </c>
      <c r="G43" s="51">
        <f t="shared" si="1"/>
        <v>1968</v>
      </c>
      <c r="H43" s="51">
        <f t="shared" si="2"/>
        <v>1587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1376</v>
      </c>
      <c r="N43" s="51">
        <v>1376</v>
      </c>
      <c r="O43" s="51">
        <v>0</v>
      </c>
      <c r="P43" s="51">
        <v>0</v>
      </c>
      <c r="Q43" s="51">
        <f t="shared" si="5"/>
        <v>179</v>
      </c>
      <c r="R43" s="51">
        <v>179</v>
      </c>
      <c r="S43" s="51">
        <v>0</v>
      </c>
      <c r="T43" s="51">
        <v>0</v>
      </c>
      <c r="U43" s="51">
        <f t="shared" si="6"/>
        <v>23</v>
      </c>
      <c r="V43" s="51">
        <v>23</v>
      </c>
      <c r="W43" s="51">
        <v>0</v>
      </c>
      <c r="X43" s="51">
        <v>0</v>
      </c>
      <c r="Y43" s="51">
        <f t="shared" si="7"/>
        <v>0</v>
      </c>
      <c r="Z43" s="51">
        <v>0</v>
      </c>
      <c r="AA43" s="51">
        <v>0</v>
      </c>
      <c r="AB43" s="51">
        <v>0</v>
      </c>
      <c r="AC43" s="51">
        <f t="shared" si="8"/>
        <v>9</v>
      </c>
      <c r="AD43" s="51">
        <v>9</v>
      </c>
      <c r="AE43" s="51">
        <v>0</v>
      </c>
      <c r="AF43" s="51">
        <v>0</v>
      </c>
      <c r="AG43" s="51">
        <v>381</v>
      </c>
      <c r="AH43" s="51">
        <v>0</v>
      </c>
    </row>
    <row r="44" spans="1:34" ht="13.5">
      <c r="A44" s="26" t="s">
        <v>74</v>
      </c>
      <c r="B44" s="49" t="s">
        <v>146</v>
      </c>
      <c r="C44" s="50" t="s">
        <v>147</v>
      </c>
      <c r="D44" s="51">
        <f t="shared" si="0"/>
        <v>276</v>
      </c>
      <c r="E44" s="51">
        <v>276</v>
      </c>
      <c r="F44" s="51">
        <v>0</v>
      </c>
      <c r="G44" s="51">
        <f t="shared" si="1"/>
        <v>276</v>
      </c>
      <c r="H44" s="51">
        <f t="shared" si="2"/>
        <v>238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126</v>
      </c>
      <c r="N44" s="51">
        <v>0</v>
      </c>
      <c r="O44" s="51">
        <v>126</v>
      </c>
      <c r="P44" s="51">
        <v>0</v>
      </c>
      <c r="Q44" s="51">
        <f t="shared" si="5"/>
        <v>27</v>
      </c>
      <c r="R44" s="51">
        <v>0</v>
      </c>
      <c r="S44" s="51">
        <v>27</v>
      </c>
      <c r="T44" s="51">
        <v>0</v>
      </c>
      <c r="U44" s="51">
        <f t="shared" si="6"/>
        <v>67</v>
      </c>
      <c r="V44" s="51">
        <v>0</v>
      </c>
      <c r="W44" s="51">
        <v>67</v>
      </c>
      <c r="X44" s="51">
        <v>0</v>
      </c>
      <c r="Y44" s="51">
        <f t="shared" si="7"/>
        <v>0</v>
      </c>
      <c r="Z44" s="51">
        <v>0</v>
      </c>
      <c r="AA44" s="51">
        <v>0</v>
      </c>
      <c r="AB44" s="51">
        <v>0</v>
      </c>
      <c r="AC44" s="51">
        <f t="shared" si="8"/>
        <v>18</v>
      </c>
      <c r="AD44" s="51">
        <v>0</v>
      </c>
      <c r="AE44" s="51">
        <v>18</v>
      </c>
      <c r="AF44" s="51">
        <v>0</v>
      </c>
      <c r="AG44" s="51">
        <v>38</v>
      </c>
      <c r="AH44" s="51">
        <v>0</v>
      </c>
    </row>
    <row r="45" spans="1:34" ht="13.5">
      <c r="A45" s="26" t="s">
        <v>74</v>
      </c>
      <c r="B45" s="49" t="s">
        <v>148</v>
      </c>
      <c r="C45" s="50" t="s">
        <v>149</v>
      </c>
      <c r="D45" s="51">
        <f t="shared" si="0"/>
        <v>993</v>
      </c>
      <c r="E45" s="51">
        <v>993</v>
      </c>
      <c r="F45" s="51">
        <v>0</v>
      </c>
      <c r="G45" s="51">
        <f t="shared" si="1"/>
        <v>993</v>
      </c>
      <c r="H45" s="51">
        <f t="shared" si="2"/>
        <v>993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302</v>
      </c>
      <c r="N45" s="51">
        <v>0</v>
      </c>
      <c r="O45" s="51">
        <v>302</v>
      </c>
      <c r="P45" s="51">
        <v>0</v>
      </c>
      <c r="Q45" s="51">
        <f t="shared" si="5"/>
        <v>414</v>
      </c>
      <c r="R45" s="51">
        <v>0</v>
      </c>
      <c r="S45" s="51">
        <v>414</v>
      </c>
      <c r="T45" s="51">
        <v>0</v>
      </c>
      <c r="U45" s="51">
        <f t="shared" si="6"/>
        <v>111</v>
      </c>
      <c r="V45" s="51">
        <v>0</v>
      </c>
      <c r="W45" s="51">
        <v>111</v>
      </c>
      <c r="X45" s="51">
        <v>0</v>
      </c>
      <c r="Y45" s="51">
        <f t="shared" si="7"/>
        <v>0</v>
      </c>
      <c r="Z45" s="51">
        <v>0</v>
      </c>
      <c r="AA45" s="51">
        <v>0</v>
      </c>
      <c r="AB45" s="51">
        <v>0</v>
      </c>
      <c r="AC45" s="51">
        <f t="shared" si="8"/>
        <v>166</v>
      </c>
      <c r="AD45" s="51">
        <v>0</v>
      </c>
      <c r="AE45" s="51">
        <v>166</v>
      </c>
      <c r="AF45" s="51">
        <v>0</v>
      </c>
      <c r="AG45" s="51">
        <v>0</v>
      </c>
      <c r="AH45" s="51">
        <v>116</v>
      </c>
    </row>
    <row r="46" spans="1:34" ht="13.5">
      <c r="A46" s="26" t="s">
        <v>74</v>
      </c>
      <c r="B46" s="49" t="s">
        <v>150</v>
      </c>
      <c r="C46" s="50" t="s">
        <v>151</v>
      </c>
      <c r="D46" s="51">
        <f t="shared" si="0"/>
        <v>769</v>
      </c>
      <c r="E46" s="51">
        <v>769</v>
      </c>
      <c r="F46" s="51">
        <v>0</v>
      </c>
      <c r="G46" s="51">
        <f aca="true" t="shared" si="9" ref="G46:G53">H46+AG46</f>
        <v>769</v>
      </c>
      <c r="H46" s="51">
        <f aca="true" t="shared" si="10" ref="H46:H53">I46+M46+Q46+U46+Y46+AC46</f>
        <v>704</v>
      </c>
      <c r="I46" s="51">
        <f aca="true" t="shared" si="11" ref="I46:I53">SUM(J46:L46)</f>
        <v>0</v>
      </c>
      <c r="J46" s="51">
        <v>0</v>
      </c>
      <c r="K46" s="51">
        <v>0</v>
      </c>
      <c r="L46" s="51">
        <v>0</v>
      </c>
      <c r="M46" s="51">
        <f aca="true" t="shared" si="12" ref="M46:M53">SUM(N46:P46)</f>
        <v>474</v>
      </c>
      <c r="N46" s="51">
        <v>474</v>
      </c>
      <c r="O46" s="51">
        <v>0</v>
      </c>
      <c r="P46" s="51">
        <v>0</v>
      </c>
      <c r="Q46" s="51">
        <f aca="true" t="shared" si="13" ref="Q46:Q53">SUM(R46:T46)</f>
        <v>82</v>
      </c>
      <c r="R46" s="51">
        <v>82</v>
      </c>
      <c r="S46" s="51">
        <v>0</v>
      </c>
      <c r="T46" s="51">
        <v>0</v>
      </c>
      <c r="U46" s="51">
        <f aca="true" t="shared" si="14" ref="U46:U53">SUM(V46:X46)</f>
        <v>116</v>
      </c>
      <c r="V46" s="51">
        <v>116</v>
      </c>
      <c r="W46" s="51">
        <v>0</v>
      </c>
      <c r="X46" s="51">
        <v>0</v>
      </c>
      <c r="Y46" s="51">
        <f aca="true" t="shared" si="15" ref="Y46:Y53">SUM(Z46:AB46)</f>
        <v>0</v>
      </c>
      <c r="Z46" s="51">
        <v>0</v>
      </c>
      <c r="AA46" s="51">
        <v>0</v>
      </c>
      <c r="AB46" s="51">
        <v>0</v>
      </c>
      <c r="AC46" s="51">
        <f aca="true" t="shared" si="16" ref="AC46:AC53">SUM(AD46:AF46)</f>
        <v>32</v>
      </c>
      <c r="AD46" s="51">
        <v>32</v>
      </c>
      <c r="AE46" s="51">
        <v>0</v>
      </c>
      <c r="AF46" s="51">
        <v>0</v>
      </c>
      <c r="AG46" s="51">
        <v>65</v>
      </c>
      <c r="AH46" s="51">
        <v>0</v>
      </c>
    </row>
    <row r="47" spans="1:34" ht="13.5">
      <c r="A47" s="26" t="s">
        <v>74</v>
      </c>
      <c r="B47" s="49" t="s">
        <v>152</v>
      </c>
      <c r="C47" s="50" t="s">
        <v>153</v>
      </c>
      <c r="D47" s="51">
        <f t="shared" si="0"/>
        <v>34</v>
      </c>
      <c r="E47" s="51">
        <v>34</v>
      </c>
      <c r="F47" s="51">
        <v>0</v>
      </c>
      <c r="G47" s="51">
        <f t="shared" si="9"/>
        <v>34</v>
      </c>
      <c r="H47" s="51">
        <f t="shared" si="10"/>
        <v>34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0</v>
      </c>
      <c r="N47" s="51">
        <v>0</v>
      </c>
      <c r="O47" s="51">
        <v>0</v>
      </c>
      <c r="P47" s="51">
        <v>0</v>
      </c>
      <c r="Q47" s="51">
        <f t="shared" si="13"/>
        <v>8</v>
      </c>
      <c r="R47" s="51">
        <v>8</v>
      </c>
      <c r="S47" s="51">
        <v>0</v>
      </c>
      <c r="T47" s="51">
        <v>0</v>
      </c>
      <c r="U47" s="51">
        <f t="shared" si="14"/>
        <v>22</v>
      </c>
      <c r="V47" s="51">
        <v>22</v>
      </c>
      <c r="W47" s="51">
        <v>0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4</v>
      </c>
      <c r="AD47" s="51">
        <v>4</v>
      </c>
      <c r="AE47" s="51">
        <v>0</v>
      </c>
      <c r="AF47" s="51">
        <v>0</v>
      </c>
      <c r="AG47" s="51">
        <v>0</v>
      </c>
      <c r="AH47" s="51">
        <v>0</v>
      </c>
    </row>
    <row r="48" spans="1:34" ht="13.5">
      <c r="A48" s="26" t="s">
        <v>74</v>
      </c>
      <c r="B48" s="49" t="s">
        <v>154</v>
      </c>
      <c r="C48" s="50" t="s">
        <v>155</v>
      </c>
      <c r="D48" s="51">
        <f t="shared" si="0"/>
        <v>245</v>
      </c>
      <c r="E48" s="51">
        <v>230</v>
      </c>
      <c r="F48" s="51">
        <v>15</v>
      </c>
      <c r="G48" s="51">
        <f t="shared" si="9"/>
        <v>245</v>
      </c>
      <c r="H48" s="51">
        <f t="shared" si="10"/>
        <v>245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190</v>
      </c>
      <c r="N48" s="51">
        <v>190</v>
      </c>
      <c r="O48" s="51">
        <v>0</v>
      </c>
      <c r="P48" s="51">
        <v>0</v>
      </c>
      <c r="Q48" s="51">
        <f t="shared" si="13"/>
        <v>45</v>
      </c>
      <c r="R48" s="51">
        <v>45</v>
      </c>
      <c r="S48" s="51">
        <v>0</v>
      </c>
      <c r="T48" s="51">
        <v>0</v>
      </c>
      <c r="U48" s="51">
        <f t="shared" si="14"/>
        <v>3</v>
      </c>
      <c r="V48" s="51">
        <v>3</v>
      </c>
      <c r="W48" s="51">
        <v>0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7</v>
      </c>
      <c r="AD48" s="51">
        <v>7</v>
      </c>
      <c r="AE48" s="51">
        <v>0</v>
      </c>
      <c r="AF48" s="51">
        <v>0</v>
      </c>
      <c r="AG48" s="51">
        <v>0</v>
      </c>
      <c r="AH48" s="51">
        <v>0</v>
      </c>
    </row>
    <row r="49" spans="1:34" ht="13.5">
      <c r="A49" s="26" t="s">
        <v>74</v>
      </c>
      <c r="B49" s="49" t="s">
        <v>156</v>
      </c>
      <c r="C49" s="50" t="s">
        <v>157</v>
      </c>
      <c r="D49" s="51">
        <f t="shared" si="0"/>
        <v>1790</v>
      </c>
      <c r="E49" s="51">
        <v>1253</v>
      </c>
      <c r="F49" s="51">
        <v>537</v>
      </c>
      <c r="G49" s="51">
        <f t="shared" si="9"/>
        <v>1790</v>
      </c>
      <c r="H49" s="51">
        <f t="shared" si="10"/>
        <v>1531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1270</v>
      </c>
      <c r="N49" s="51">
        <v>0</v>
      </c>
      <c r="O49" s="51">
        <v>1270</v>
      </c>
      <c r="P49" s="51">
        <v>0</v>
      </c>
      <c r="Q49" s="51">
        <f t="shared" si="13"/>
        <v>130</v>
      </c>
      <c r="R49" s="51">
        <v>0</v>
      </c>
      <c r="S49" s="51">
        <v>130</v>
      </c>
      <c r="T49" s="51">
        <v>0</v>
      </c>
      <c r="U49" s="51">
        <f t="shared" si="14"/>
        <v>131</v>
      </c>
      <c r="V49" s="51">
        <v>0</v>
      </c>
      <c r="W49" s="51">
        <v>131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0</v>
      </c>
      <c r="AD49" s="51">
        <v>0</v>
      </c>
      <c r="AE49" s="51">
        <v>0</v>
      </c>
      <c r="AF49" s="51">
        <v>0</v>
      </c>
      <c r="AG49" s="51">
        <v>259</v>
      </c>
      <c r="AH49" s="51">
        <v>0</v>
      </c>
    </row>
    <row r="50" spans="1:34" ht="13.5">
      <c r="A50" s="26" t="s">
        <v>74</v>
      </c>
      <c r="B50" s="49" t="s">
        <v>158</v>
      </c>
      <c r="C50" s="50" t="s">
        <v>159</v>
      </c>
      <c r="D50" s="51">
        <f t="shared" si="0"/>
        <v>1113</v>
      </c>
      <c r="E50" s="51">
        <v>833</v>
      </c>
      <c r="F50" s="51">
        <v>280</v>
      </c>
      <c r="G50" s="51">
        <f t="shared" si="9"/>
        <v>1113</v>
      </c>
      <c r="H50" s="51">
        <f t="shared" si="10"/>
        <v>942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802</v>
      </c>
      <c r="N50" s="51">
        <v>802</v>
      </c>
      <c r="O50" s="51">
        <v>0</v>
      </c>
      <c r="P50" s="51">
        <v>0</v>
      </c>
      <c r="Q50" s="51">
        <f t="shared" si="13"/>
        <v>45</v>
      </c>
      <c r="R50" s="51">
        <v>45</v>
      </c>
      <c r="S50" s="51">
        <v>0</v>
      </c>
      <c r="T50" s="51">
        <v>0</v>
      </c>
      <c r="U50" s="51">
        <f t="shared" si="14"/>
        <v>91</v>
      </c>
      <c r="V50" s="51">
        <v>91</v>
      </c>
      <c r="W50" s="51">
        <v>0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4</v>
      </c>
      <c r="AD50" s="51">
        <v>4</v>
      </c>
      <c r="AE50" s="51">
        <v>0</v>
      </c>
      <c r="AF50" s="51">
        <v>0</v>
      </c>
      <c r="AG50" s="51">
        <v>171</v>
      </c>
      <c r="AH50" s="51">
        <v>0</v>
      </c>
    </row>
    <row r="51" spans="1:34" ht="13.5">
      <c r="A51" s="26" t="s">
        <v>74</v>
      </c>
      <c r="B51" s="49" t="s">
        <v>160</v>
      </c>
      <c r="C51" s="50" t="s">
        <v>161</v>
      </c>
      <c r="D51" s="51">
        <f t="shared" si="0"/>
        <v>608</v>
      </c>
      <c r="E51" s="51">
        <v>510</v>
      </c>
      <c r="F51" s="51">
        <v>98</v>
      </c>
      <c r="G51" s="51">
        <f t="shared" si="9"/>
        <v>608</v>
      </c>
      <c r="H51" s="51">
        <f t="shared" si="10"/>
        <v>571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475</v>
      </c>
      <c r="N51" s="51">
        <v>475</v>
      </c>
      <c r="O51" s="51">
        <v>0</v>
      </c>
      <c r="P51" s="51">
        <v>0</v>
      </c>
      <c r="Q51" s="51">
        <f t="shared" si="13"/>
        <v>30</v>
      </c>
      <c r="R51" s="51">
        <v>30</v>
      </c>
      <c r="S51" s="51">
        <v>0</v>
      </c>
      <c r="T51" s="51">
        <v>0</v>
      </c>
      <c r="U51" s="51">
        <f t="shared" si="14"/>
        <v>63</v>
      </c>
      <c r="V51" s="51">
        <v>63</v>
      </c>
      <c r="W51" s="51">
        <v>0</v>
      </c>
      <c r="X51" s="51">
        <v>0</v>
      </c>
      <c r="Y51" s="51">
        <f t="shared" si="15"/>
        <v>0</v>
      </c>
      <c r="Z51" s="51">
        <v>0</v>
      </c>
      <c r="AA51" s="51">
        <v>0</v>
      </c>
      <c r="AB51" s="51">
        <v>0</v>
      </c>
      <c r="AC51" s="51">
        <f t="shared" si="16"/>
        <v>3</v>
      </c>
      <c r="AD51" s="51">
        <v>3</v>
      </c>
      <c r="AE51" s="51">
        <v>0</v>
      </c>
      <c r="AF51" s="51">
        <v>0</v>
      </c>
      <c r="AG51" s="51">
        <v>37</v>
      </c>
      <c r="AH51" s="51">
        <v>0</v>
      </c>
    </row>
    <row r="52" spans="1:34" ht="13.5">
      <c r="A52" s="26" t="s">
        <v>74</v>
      </c>
      <c r="B52" s="49" t="s">
        <v>162</v>
      </c>
      <c r="C52" s="50" t="s">
        <v>189</v>
      </c>
      <c r="D52" s="51">
        <f t="shared" si="0"/>
        <v>700</v>
      </c>
      <c r="E52" s="51">
        <v>582</v>
      </c>
      <c r="F52" s="51">
        <v>118</v>
      </c>
      <c r="G52" s="51">
        <f t="shared" si="9"/>
        <v>700</v>
      </c>
      <c r="H52" s="51">
        <f t="shared" si="10"/>
        <v>582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463</v>
      </c>
      <c r="N52" s="51">
        <v>463</v>
      </c>
      <c r="O52" s="51">
        <v>0</v>
      </c>
      <c r="P52" s="51">
        <v>0</v>
      </c>
      <c r="Q52" s="51">
        <f t="shared" si="13"/>
        <v>29</v>
      </c>
      <c r="R52" s="51">
        <v>29</v>
      </c>
      <c r="S52" s="51">
        <v>0</v>
      </c>
      <c r="T52" s="51">
        <v>0</v>
      </c>
      <c r="U52" s="51">
        <f t="shared" si="14"/>
        <v>47</v>
      </c>
      <c r="V52" s="51">
        <v>47</v>
      </c>
      <c r="W52" s="51">
        <v>0</v>
      </c>
      <c r="X52" s="51">
        <v>0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43</v>
      </c>
      <c r="AD52" s="51">
        <v>43</v>
      </c>
      <c r="AE52" s="51">
        <v>0</v>
      </c>
      <c r="AF52" s="51">
        <v>0</v>
      </c>
      <c r="AG52" s="51">
        <v>118</v>
      </c>
      <c r="AH52" s="51">
        <v>0</v>
      </c>
    </row>
    <row r="53" spans="1:34" ht="13.5">
      <c r="A53" s="26" t="s">
        <v>74</v>
      </c>
      <c r="B53" s="49" t="s">
        <v>163</v>
      </c>
      <c r="C53" s="50" t="s">
        <v>164</v>
      </c>
      <c r="D53" s="51">
        <f t="shared" si="0"/>
        <v>765</v>
      </c>
      <c r="E53" s="51">
        <v>616</v>
      </c>
      <c r="F53" s="51">
        <v>149</v>
      </c>
      <c r="G53" s="51">
        <f t="shared" si="9"/>
        <v>765</v>
      </c>
      <c r="H53" s="51">
        <f t="shared" si="10"/>
        <v>616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491</v>
      </c>
      <c r="N53" s="51">
        <v>0</v>
      </c>
      <c r="O53" s="51">
        <v>491</v>
      </c>
      <c r="P53" s="51">
        <v>0</v>
      </c>
      <c r="Q53" s="51">
        <f t="shared" si="13"/>
        <v>25</v>
      </c>
      <c r="R53" s="51">
        <v>0</v>
      </c>
      <c r="S53" s="51">
        <v>25</v>
      </c>
      <c r="T53" s="51">
        <v>0</v>
      </c>
      <c r="U53" s="51">
        <f t="shared" si="14"/>
        <v>55</v>
      </c>
      <c r="V53" s="51">
        <v>0</v>
      </c>
      <c r="W53" s="51">
        <v>55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45</v>
      </c>
      <c r="AD53" s="51">
        <v>0</v>
      </c>
      <c r="AE53" s="51">
        <v>45</v>
      </c>
      <c r="AF53" s="51">
        <v>0</v>
      </c>
      <c r="AG53" s="51">
        <v>149</v>
      </c>
      <c r="AH53" s="51">
        <v>0</v>
      </c>
    </row>
    <row r="54" spans="1:34" ht="13.5">
      <c r="A54" s="79" t="s">
        <v>188</v>
      </c>
      <c r="B54" s="80"/>
      <c r="C54" s="81"/>
      <c r="D54" s="51">
        <f aca="true" t="shared" si="17" ref="D54:AH54">SUM(D7:D53)</f>
        <v>538172</v>
      </c>
      <c r="E54" s="51">
        <f t="shared" si="17"/>
        <v>376222</v>
      </c>
      <c r="F54" s="51">
        <f t="shared" si="17"/>
        <v>161950</v>
      </c>
      <c r="G54" s="51">
        <f t="shared" si="17"/>
        <v>538172</v>
      </c>
      <c r="H54" s="51">
        <f t="shared" si="17"/>
        <v>461943</v>
      </c>
      <c r="I54" s="51">
        <f t="shared" si="17"/>
        <v>20</v>
      </c>
      <c r="J54" s="51">
        <f t="shared" si="17"/>
        <v>20</v>
      </c>
      <c r="K54" s="51">
        <f t="shared" si="17"/>
        <v>0</v>
      </c>
      <c r="L54" s="51">
        <f t="shared" si="17"/>
        <v>0</v>
      </c>
      <c r="M54" s="51">
        <f t="shared" si="17"/>
        <v>387125</v>
      </c>
      <c r="N54" s="51">
        <f t="shared" si="17"/>
        <v>219657</v>
      </c>
      <c r="O54" s="51">
        <f t="shared" si="17"/>
        <v>71915</v>
      </c>
      <c r="P54" s="51">
        <f t="shared" si="17"/>
        <v>95553</v>
      </c>
      <c r="Q54" s="51">
        <f t="shared" si="17"/>
        <v>24495</v>
      </c>
      <c r="R54" s="51">
        <f t="shared" si="17"/>
        <v>12129</v>
      </c>
      <c r="S54" s="51">
        <f t="shared" si="17"/>
        <v>8716</v>
      </c>
      <c r="T54" s="51">
        <f t="shared" si="17"/>
        <v>3650</v>
      </c>
      <c r="U54" s="51">
        <f t="shared" si="17"/>
        <v>30887</v>
      </c>
      <c r="V54" s="51">
        <f t="shared" si="17"/>
        <v>23426</v>
      </c>
      <c r="W54" s="51">
        <f t="shared" si="17"/>
        <v>7363</v>
      </c>
      <c r="X54" s="51">
        <f t="shared" si="17"/>
        <v>98</v>
      </c>
      <c r="Y54" s="51">
        <f t="shared" si="17"/>
        <v>4314</v>
      </c>
      <c r="Z54" s="51">
        <f t="shared" si="17"/>
        <v>3621</v>
      </c>
      <c r="AA54" s="51">
        <f t="shared" si="17"/>
        <v>693</v>
      </c>
      <c r="AB54" s="51">
        <f t="shared" si="17"/>
        <v>0</v>
      </c>
      <c r="AC54" s="51">
        <f t="shared" si="17"/>
        <v>15102</v>
      </c>
      <c r="AD54" s="51">
        <f t="shared" si="17"/>
        <v>8352</v>
      </c>
      <c r="AE54" s="51">
        <f t="shared" si="17"/>
        <v>6371</v>
      </c>
      <c r="AF54" s="51">
        <f t="shared" si="17"/>
        <v>379</v>
      </c>
      <c r="AG54" s="51">
        <f t="shared" si="17"/>
        <v>76229</v>
      </c>
      <c r="AH54" s="51">
        <f t="shared" si="17"/>
        <v>567</v>
      </c>
    </row>
  </sheetData>
  <mergeCells count="14">
    <mergeCell ref="A54:C5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4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36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38</v>
      </c>
      <c r="C2" s="67" t="s">
        <v>41</v>
      </c>
      <c r="D2" s="29" t="s">
        <v>29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30</v>
      </c>
      <c r="V2" s="32"/>
      <c r="W2" s="32"/>
      <c r="X2" s="32"/>
      <c r="Y2" s="32"/>
      <c r="Z2" s="32"/>
      <c r="AA2" s="33"/>
      <c r="AB2" s="29" t="s">
        <v>31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42</v>
      </c>
      <c r="G3" s="83"/>
      <c r="H3" s="83"/>
      <c r="I3" s="83"/>
      <c r="J3" s="83"/>
      <c r="K3" s="84"/>
      <c r="L3" s="67" t="s">
        <v>43</v>
      </c>
      <c r="M3" s="16" t="s">
        <v>191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44</v>
      </c>
      <c r="AD3" s="67" t="s">
        <v>45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39</v>
      </c>
      <c r="P5" s="8" t="s">
        <v>19</v>
      </c>
      <c r="Q5" s="20" t="s">
        <v>46</v>
      </c>
      <c r="R5" s="8" t="s">
        <v>20</v>
      </c>
      <c r="S5" s="20" t="s">
        <v>70</v>
      </c>
      <c r="T5" s="8" t="s">
        <v>40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47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74</v>
      </c>
      <c r="B7" s="49" t="s">
        <v>75</v>
      </c>
      <c r="C7" s="50" t="s">
        <v>76</v>
      </c>
      <c r="D7" s="51">
        <f aca="true" t="shared" si="0" ref="D7:D53">E7+F7+L7+M7</f>
        <v>138494</v>
      </c>
      <c r="E7" s="51">
        <v>109739</v>
      </c>
      <c r="F7" s="51">
        <f aca="true" t="shared" si="1" ref="F7:F45">SUM(G7:K7)</f>
        <v>26057</v>
      </c>
      <c r="G7" s="51">
        <v>14118</v>
      </c>
      <c r="H7" s="51">
        <v>11939</v>
      </c>
      <c r="I7" s="51">
        <v>0</v>
      </c>
      <c r="J7" s="51">
        <v>0</v>
      </c>
      <c r="K7" s="51">
        <v>0</v>
      </c>
      <c r="L7" s="51">
        <v>2698</v>
      </c>
      <c r="M7" s="51">
        <f aca="true" t="shared" si="2" ref="M7:M45"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45">SUM(V7:AA7)</f>
        <v>116739</v>
      </c>
      <c r="V7" s="51">
        <v>109739</v>
      </c>
      <c r="W7" s="51">
        <v>7000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45">SUM(AC7:AE7)</f>
        <v>25719</v>
      </c>
      <c r="AC7" s="51">
        <v>2698</v>
      </c>
      <c r="AD7" s="51">
        <v>19239</v>
      </c>
      <c r="AE7" s="51">
        <f aca="true" t="shared" si="5" ref="AE7:AE45">SUM(AF7:AJ7)</f>
        <v>3782</v>
      </c>
      <c r="AF7" s="51">
        <v>3528</v>
      </c>
      <c r="AG7" s="51">
        <v>254</v>
      </c>
      <c r="AH7" s="51">
        <v>0</v>
      </c>
      <c r="AI7" s="51">
        <v>0</v>
      </c>
      <c r="AJ7" s="51">
        <v>0</v>
      </c>
    </row>
    <row r="8" spans="1:36" ht="13.5">
      <c r="A8" s="26" t="s">
        <v>74</v>
      </c>
      <c r="B8" s="49" t="s">
        <v>77</v>
      </c>
      <c r="C8" s="50" t="s">
        <v>78</v>
      </c>
      <c r="D8" s="51">
        <f t="shared" si="0"/>
        <v>26478</v>
      </c>
      <c r="E8" s="51">
        <v>22948</v>
      </c>
      <c r="F8" s="51">
        <f t="shared" si="1"/>
        <v>2517</v>
      </c>
      <c r="G8" s="51">
        <v>1529</v>
      </c>
      <c r="H8" s="51">
        <v>988</v>
      </c>
      <c r="I8" s="51">
        <v>0</v>
      </c>
      <c r="J8" s="51">
        <v>0</v>
      </c>
      <c r="K8" s="51">
        <v>0</v>
      </c>
      <c r="L8" s="51">
        <v>470</v>
      </c>
      <c r="M8" s="51">
        <f t="shared" si="2"/>
        <v>543</v>
      </c>
      <c r="N8" s="51">
        <v>389</v>
      </c>
      <c r="O8" s="51">
        <v>0</v>
      </c>
      <c r="P8" s="51">
        <v>19</v>
      </c>
      <c r="Q8" s="51">
        <v>92</v>
      </c>
      <c r="R8" s="51">
        <v>0</v>
      </c>
      <c r="S8" s="51">
        <v>13</v>
      </c>
      <c r="T8" s="51">
        <v>30</v>
      </c>
      <c r="U8" s="51">
        <f t="shared" si="3"/>
        <v>24109</v>
      </c>
      <c r="V8" s="51">
        <v>22948</v>
      </c>
      <c r="W8" s="51">
        <v>1090</v>
      </c>
      <c r="X8" s="51">
        <v>71</v>
      </c>
      <c r="Y8" s="51">
        <v>0</v>
      </c>
      <c r="Z8" s="51">
        <v>0</v>
      </c>
      <c r="AA8" s="51">
        <v>0</v>
      </c>
      <c r="AB8" s="51">
        <f t="shared" si="4"/>
        <v>4081</v>
      </c>
      <c r="AC8" s="51">
        <v>470</v>
      </c>
      <c r="AD8" s="51">
        <v>3527</v>
      </c>
      <c r="AE8" s="51">
        <f t="shared" si="5"/>
        <v>84</v>
      </c>
      <c r="AF8" s="51">
        <v>0</v>
      </c>
      <c r="AG8" s="51">
        <v>84</v>
      </c>
      <c r="AH8" s="51">
        <v>0</v>
      </c>
      <c r="AI8" s="51">
        <v>0</v>
      </c>
      <c r="AJ8" s="51">
        <v>0</v>
      </c>
    </row>
    <row r="9" spans="1:36" ht="13.5">
      <c r="A9" s="26" t="s">
        <v>74</v>
      </c>
      <c r="B9" s="49" t="s">
        <v>79</v>
      </c>
      <c r="C9" s="50" t="s">
        <v>80</v>
      </c>
      <c r="D9" s="51">
        <f t="shared" si="0"/>
        <v>43571</v>
      </c>
      <c r="E9" s="51">
        <v>39153</v>
      </c>
      <c r="F9" s="51">
        <f t="shared" si="1"/>
        <v>4257</v>
      </c>
      <c r="G9" s="51">
        <v>2385</v>
      </c>
      <c r="H9" s="51">
        <v>1872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161</v>
      </c>
      <c r="N9" s="51">
        <v>161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40935</v>
      </c>
      <c r="V9" s="51">
        <v>39153</v>
      </c>
      <c r="W9" s="51">
        <v>1543</v>
      </c>
      <c r="X9" s="51">
        <v>239</v>
      </c>
      <c r="Y9" s="51">
        <v>0</v>
      </c>
      <c r="Z9" s="51">
        <v>0</v>
      </c>
      <c r="AA9" s="51">
        <v>0</v>
      </c>
      <c r="AB9" s="51">
        <f t="shared" si="4"/>
        <v>4871</v>
      </c>
      <c r="AC9" s="51">
        <v>0</v>
      </c>
      <c r="AD9" s="51">
        <v>4368</v>
      </c>
      <c r="AE9" s="51">
        <f t="shared" si="5"/>
        <v>503</v>
      </c>
      <c r="AF9" s="51">
        <v>33</v>
      </c>
      <c r="AG9" s="51">
        <v>470</v>
      </c>
      <c r="AH9" s="51">
        <v>0</v>
      </c>
      <c r="AI9" s="51">
        <v>0</v>
      </c>
      <c r="AJ9" s="51">
        <v>0</v>
      </c>
    </row>
    <row r="10" spans="1:36" ht="13.5">
      <c r="A10" s="26" t="s">
        <v>74</v>
      </c>
      <c r="B10" s="49" t="s">
        <v>81</v>
      </c>
      <c r="C10" s="50" t="s">
        <v>82</v>
      </c>
      <c r="D10" s="51">
        <f t="shared" si="0"/>
        <v>27586</v>
      </c>
      <c r="E10" s="51">
        <v>23807</v>
      </c>
      <c r="F10" s="51">
        <f t="shared" si="1"/>
        <v>3759</v>
      </c>
      <c r="G10" s="51">
        <v>2828</v>
      </c>
      <c r="H10" s="51">
        <v>931</v>
      </c>
      <c r="I10" s="51">
        <v>0</v>
      </c>
      <c r="J10" s="51">
        <v>0</v>
      </c>
      <c r="K10" s="51">
        <v>0</v>
      </c>
      <c r="L10" s="51">
        <v>0</v>
      </c>
      <c r="M10" s="51">
        <f t="shared" si="2"/>
        <v>20</v>
      </c>
      <c r="N10" s="51">
        <v>20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25560</v>
      </c>
      <c r="V10" s="51">
        <v>23807</v>
      </c>
      <c r="W10" s="51">
        <v>1753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4185</v>
      </c>
      <c r="AC10" s="51">
        <v>0</v>
      </c>
      <c r="AD10" s="51">
        <v>4185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74</v>
      </c>
      <c r="B11" s="49" t="s">
        <v>83</v>
      </c>
      <c r="C11" s="50" t="s">
        <v>84</v>
      </c>
      <c r="D11" s="51">
        <f t="shared" si="0"/>
        <v>55632</v>
      </c>
      <c r="E11" s="51">
        <v>50380</v>
      </c>
      <c r="F11" s="51">
        <f t="shared" si="1"/>
        <v>5252</v>
      </c>
      <c r="G11" s="51">
        <v>0</v>
      </c>
      <c r="H11" s="51">
        <v>5252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52600</v>
      </c>
      <c r="V11" s="51">
        <v>50380</v>
      </c>
      <c r="W11" s="51">
        <v>0</v>
      </c>
      <c r="X11" s="51">
        <v>2220</v>
      </c>
      <c r="Y11" s="51">
        <v>0</v>
      </c>
      <c r="Z11" s="51">
        <v>0</v>
      </c>
      <c r="AA11" s="51">
        <v>0</v>
      </c>
      <c r="AB11" s="51">
        <f t="shared" si="4"/>
        <v>729</v>
      </c>
      <c r="AC11" s="51">
        <v>0</v>
      </c>
      <c r="AD11" s="51">
        <v>0</v>
      </c>
      <c r="AE11" s="51">
        <f t="shared" si="5"/>
        <v>729</v>
      </c>
      <c r="AF11" s="51">
        <v>0</v>
      </c>
      <c r="AG11" s="51">
        <v>729</v>
      </c>
      <c r="AH11" s="51">
        <v>0</v>
      </c>
      <c r="AI11" s="51">
        <v>0</v>
      </c>
      <c r="AJ11" s="51">
        <v>0</v>
      </c>
    </row>
    <row r="12" spans="1:36" ht="13.5">
      <c r="A12" s="26" t="s">
        <v>74</v>
      </c>
      <c r="B12" s="49" t="s">
        <v>85</v>
      </c>
      <c r="C12" s="50" t="s">
        <v>86</v>
      </c>
      <c r="D12" s="51">
        <f t="shared" si="0"/>
        <v>27312</v>
      </c>
      <c r="E12" s="51">
        <v>21659</v>
      </c>
      <c r="F12" s="51">
        <f t="shared" si="1"/>
        <v>3104</v>
      </c>
      <c r="G12" s="51">
        <v>2204</v>
      </c>
      <c r="H12" s="51">
        <v>0</v>
      </c>
      <c r="I12" s="51">
        <v>0</v>
      </c>
      <c r="J12" s="51">
        <v>0</v>
      </c>
      <c r="K12" s="51">
        <v>900</v>
      </c>
      <c r="L12" s="51">
        <v>0</v>
      </c>
      <c r="M12" s="51">
        <f t="shared" si="2"/>
        <v>2549</v>
      </c>
      <c r="N12" s="51">
        <v>1869</v>
      </c>
      <c r="O12" s="51">
        <v>172</v>
      </c>
      <c r="P12" s="51">
        <v>507</v>
      </c>
      <c r="Q12" s="51">
        <v>1</v>
      </c>
      <c r="R12" s="51">
        <v>0</v>
      </c>
      <c r="S12" s="51">
        <v>0</v>
      </c>
      <c r="T12" s="51">
        <v>0</v>
      </c>
      <c r="U12" s="51">
        <f t="shared" si="3"/>
        <v>23308</v>
      </c>
      <c r="V12" s="51">
        <v>21659</v>
      </c>
      <c r="W12" s="51">
        <v>749</v>
      </c>
      <c r="X12" s="51">
        <v>0</v>
      </c>
      <c r="Y12" s="51">
        <v>0</v>
      </c>
      <c r="Z12" s="51">
        <v>0</v>
      </c>
      <c r="AA12" s="51">
        <v>900</v>
      </c>
      <c r="AB12" s="51">
        <f t="shared" si="4"/>
        <v>5382</v>
      </c>
      <c r="AC12" s="51">
        <v>0</v>
      </c>
      <c r="AD12" s="51">
        <v>4471</v>
      </c>
      <c r="AE12" s="51">
        <f t="shared" si="5"/>
        <v>911</v>
      </c>
      <c r="AF12" s="51">
        <v>911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74</v>
      </c>
      <c r="B13" s="49" t="s">
        <v>87</v>
      </c>
      <c r="C13" s="50" t="s">
        <v>88</v>
      </c>
      <c r="D13" s="51">
        <f t="shared" si="0"/>
        <v>10907</v>
      </c>
      <c r="E13" s="51">
        <v>9818</v>
      </c>
      <c r="F13" s="51">
        <f t="shared" si="1"/>
        <v>794</v>
      </c>
      <c r="G13" s="51">
        <v>794</v>
      </c>
      <c r="H13" s="51">
        <v>0</v>
      </c>
      <c r="I13" s="51">
        <v>0</v>
      </c>
      <c r="J13" s="51">
        <v>0</v>
      </c>
      <c r="K13" s="51">
        <v>0</v>
      </c>
      <c r="L13" s="51">
        <v>167</v>
      </c>
      <c r="M13" s="51">
        <f t="shared" si="2"/>
        <v>128</v>
      </c>
      <c r="N13" s="51">
        <v>0</v>
      </c>
      <c r="O13" s="51">
        <v>128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9818</v>
      </c>
      <c r="V13" s="51">
        <v>9818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2411</v>
      </c>
      <c r="AC13" s="51">
        <v>167</v>
      </c>
      <c r="AD13" s="51">
        <v>1784</v>
      </c>
      <c r="AE13" s="51">
        <f t="shared" si="5"/>
        <v>460</v>
      </c>
      <c r="AF13" s="51">
        <v>460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74</v>
      </c>
      <c r="B14" s="49" t="s">
        <v>89</v>
      </c>
      <c r="C14" s="50" t="s">
        <v>90</v>
      </c>
      <c r="D14" s="51">
        <f t="shared" si="0"/>
        <v>13869</v>
      </c>
      <c r="E14" s="51">
        <v>11779</v>
      </c>
      <c r="F14" s="51">
        <f t="shared" si="1"/>
        <v>1255</v>
      </c>
      <c r="G14" s="51">
        <v>1255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f t="shared" si="2"/>
        <v>835</v>
      </c>
      <c r="N14" s="51">
        <v>0</v>
      </c>
      <c r="O14" s="51">
        <v>480</v>
      </c>
      <c r="P14" s="51">
        <v>355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12411</v>
      </c>
      <c r="V14" s="51">
        <v>11779</v>
      </c>
      <c r="W14" s="51">
        <v>632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1580</v>
      </c>
      <c r="AC14" s="51">
        <v>0</v>
      </c>
      <c r="AD14" s="51">
        <v>1580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74</v>
      </c>
      <c r="B15" s="49" t="s">
        <v>91</v>
      </c>
      <c r="C15" s="50" t="s">
        <v>92</v>
      </c>
      <c r="D15" s="51">
        <f t="shared" si="0"/>
        <v>40641</v>
      </c>
      <c r="E15" s="51">
        <v>36541</v>
      </c>
      <c r="F15" s="51">
        <f t="shared" si="1"/>
        <v>2658</v>
      </c>
      <c r="G15" s="51">
        <v>0</v>
      </c>
      <c r="H15" s="51">
        <v>2658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1442</v>
      </c>
      <c r="N15" s="51">
        <v>1442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36541</v>
      </c>
      <c r="V15" s="51">
        <v>36541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4456</v>
      </c>
      <c r="AC15" s="51">
        <v>0</v>
      </c>
      <c r="AD15" s="51">
        <v>3671</v>
      </c>
      <c r="AE15" s="51">
        <f t="shared" si="5"/>
        <v>785</v>
      </c>
      <c r="AF15" s="51">
        <v>0</v>
      </c>
      <c r="AG15" s="51">
        <v>785</v>
      </c>
      <c r="AH15" s="51">
        <v>0</v>
      </c>
      <c r="AI15" s="51">
        <v>0</v>
      </c>
      <c r="AJ15" s="51">
        <v>0</v>
      </c>
    </row>
    <row r="16" spans="1:36" ht="13.5">
      <c r="A16" s="26" t="s">
        <v>74</v>
      </c>
      <c r="B16" s="49" t="s">
        <v>93</v>
      </c>
      <c r="C16" s="50" t="s">
        <v>94</v>
      </c>
      <c r="D16" s="51">
        <f t="shared" si="0"/>
        <v>21109</v>
      </c>
      <c r="E16" s="51">
        <v>18533</v>
      </c>
      <c r="F16" s="51">
        <f t="shared" si="1"/>
        <v>2058</v>
      </c>
      <c r="G16" s="51">
        <v>1995</v>
      </c>
      <c r="H16" s="51">
        <v>63</v>
      </c>
      <c r="I16" s="51">
        <v>0</v>
      </c>
      <c r="J16" s="51">
        <v>0</v>
      </c>
      <c r="K16" s="51">
        <v>0</v>
      </c>
      <c r="L16" s="51">
        <v>0</v>
      </c>
      <c r="M16" s="51">
        <f t="shared" si="2"/>
        <v>518</v>
      </c>
      <c r="N16" s="51">
        <v>498</v>
      </c>
      <c r="O16" s="51">
        <v>20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19570</v>
      </c>
      <c r="V16" s="51">
        <v>18533</v>
      </c>
      <c r="W16" s="51">
        <v>1037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4190</v>
      </c>
      <c r="AC16" s="51">
        <v>0</v>
      </c>
      <c r="AD16" s="51">
        <v>3746</v>
      </c>
      <c r="AE16" s="51">
        <f t="shared" si="5"/>
        <v>444</v>
      </c>
      <c r="AF16" s="51">
        <v>444</v>
      </c>
      <c r="AG16" s="51">
        <v>0</v>
      </c>
      <c r="AH16" s="51">
        <v>0</v>
      </c>
      <c r="AI16" s="51">
        <v>0</v>
      </c>
      <c r="AJ16" s="51">
        <v>0</v>
      </c>
    </row>
    <row r="17" spans="1:36" ht="13.5">
      <c r="A17" s="26" t="s">
        <v>74</v>
      </c>
      <c r="B17" s="49" t="s">
        <v>95</v>
      </c>
      <c r="C17" s="50" t="s">
        <v>96</v>
      </c>
      <c r="D17" s="51">
        <f t="shared" si="0"/>
        <v>310</v>
      </c>
      <c r="E17" s="51">
        <v>225</v>
      </c>
      <c r="F17" s="51">
        <f t="shared" si="1"/>
        <v>85</v>
      </c>
      <c r="G17" s="51">
        <v>69</v>
      </c>
      <c r="H17" s="51">
        <v>16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f t="shared" si="3"/>
        <v>278</v>
      </c>
      <c r="V17" s="51">
        <v>225</v>
      </c>
      <c r="W17" s="51">
        <v>53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47</v>
      </c>
      <c r="AC17" s="51">
        <v>0</v>
      </c>
      <c r="AD17" s="51">
        <v>47</v>
      </c>
      <c r="AE17" s="51">
        <f t="shared" si="5"/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74</v>
      </c>
      <c r="B18" s="49" t="s">
        <v>97</v>
      </c>
      <c r="C18" s="50" t="s">
        <v>69</v>
      </c>
      <c r="D18" s="51">
        <f t="shared" si="0"/>
        <v>1458</v>
      </c>
      <c r="E18" s="51">
        <v>1195</v>
      </c>
      <c r="F18" s="51">
        <f t="shared" si="1"/>
        <v>263</v>
      </c>
      <c r="G18" s="51">
        <v>215</v>
      </c>
      <c r="H18" s="51">
        <v>48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1215</v>
      </c>
      <c r="V18" s="51">
        <v>1195</v>
      </c>
      <c r="W18" s="51">
        <v>20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214</v>
      </c>
      <c r="AC18" s="51">
        <v>0</v>
      </c>
      <c r="AD18" s="51">
        <v>207</v>
      </c>
      <c r="AE18" s="51">
        <f t="shared" si="5"/>
        <v>7</v>
      </c>
      <c r="AF18" s="51">
        <v>7</v>
      </c>
      <c r="AG18" s="51">
        <v>0</v>
      </c>
      <c r="AH18" s="51">
        <v>0</v>
      </c>
      <c r="AI18" s="51">
        <v>0</v>
      </c>
      <c r="AJ18" s="51">
        <v>0</v>
      </c>
    </row>
    <row r="19" spans="1:36" ht="13.5">
      <c r="A19" s="26" t="s">
        <v>74</v>
      </c>
      <c r="B19" s="49" t="s">
        <v>98</v>
      </c>
      <c r="C19" s="50" t="s">
        <v>99</v>
      </c>
      <c r="D19" s="51">
        <f t="shared" si="0"/>
        <v>653</v>
      </c>
      <c r="E19" s="51">
        <v>431</v>
      </c>
      <c r="F19" s="51">
        <f t="shared" si="1"/>
        <v>213</v>
      </c>
      <c r="G19" s="51">
        <v>213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9</v>
      </c>
      <c r="N19" s="51">
        <v>0</v>
      </c>
      <c r="O19" s="51">
        <v>0</v>
      </c>
      <c r="P19" s="51">
        <v>0</v>
      </c>
      <c r="Q19" s="51">
        <v>0</v>
      </c>
      <c r="R19" s="51">
        <v>9</v>
      </c>
      <c r="S19" s="51">
        <v>0</v>
      </c>
      <c r="T19" s="51">
        <v>0</v>
      </c>
      <c r="U19" s="51">
        <f t="shared" si="3"/>
        <v>431</v>
      </c>
      <c r="V19" s="51">
        <v>431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86</v>
      </c>
      <c r="AC19" s="51">
        <v>0</v>
      </c>
      <c r="AD19" s="51">
        <v>86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74</v>
      </c>
      <c r="B20" s="49" t="s">
        <v>100</v>
      </c>
      <c r="C20" s="50" t="s">
        <v>101</v>
      </c>
      <c r="D20" s="51">
        <f t="shared" si="0"/>
        <v>7022</v>
      </c>
      <c r="E20" s="51">
        <v>5974</v>
      </c>
      <c r="F20" s="51">
        <f t="shared" si="1"/>
        <v>1048</v>
      </c>
      <c r="G20" s="51">
        <v>193</v>
      </c>
      <c r="H20" s="51">
        <v>855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5974</v>
      </c>
      <c r="V20" s="51">
        <v>5974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1025</v>
      </c>
      <c r="AC20" s="51">
        <v>0</v>
      </c>
      <c r="AD20" s="51">
        <v>993</v>
      </c>
      <c r="AE20" s="51">
        <f t="shared" si="5"/>
        <v>32</v>
      </c>
      <c r="AF20" s="51">
        <v>32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74</v>
      </c>
      <c r="B21" s="49" t="s">
        <v>102</v>
      </c>
      <c r="C21" s="50" t="s">
        <v>103</v>
      </c>
      <c r="D21" s="51">
        <f t="shared" si="0"/>
        <v>8709</v>
      </c>
      <c r="E21" s="51">
        <v>7646</v>
      </c>
      <c r="F21" s="51">
        <f t="shared" si="1"/>
        <v>990</v>
      </c>
      <c r="G21" s="51">
        <v>882</v>
      </c>
      <c r="H21" s="51">
        <v>108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73</v>
      </c>
      <c r="N21" s="51">
        <v>0</v>
      </c>
      <c r="O21" s="51">
        <v>0</v>
      </c>
      <c r="P21" s="51">
        <v>73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7646</v>
      </c>
      <c r="V21" s="51">
        <v>7646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1661</v>
      </c>
      <c r="AC21" s="51">
        <v>0</v>
      </c>
      <c r="AD21" s="51">
        <v>1661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74</v>
      </c>
      <c r="B22" s="49" t="s">
        <v>104</v>
      </c>
      <c r="C22" s="50" t="s">
        <v>105</v>
      </c>
      <c r="D22" s="51">
        <f t="shared" si="0"/>
        <v>6952</v>
      </c>
      <c r="E22" s="51">
        <v>6012</v>
      </c>
      <c r="F22" s="51">
        <f t="shared" si="1"/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940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6012</v>
      </c>
      <c r="V22" s="51">
        <v>6012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1880</v>
      </c>
      <c r="AC22" s="51">
        <v>940</v>
      </c>
      <c r="AD22" s="51">
        <v>940</v>
      </c>
      <c r="AE22" s="51">
        <f t="shared" si="5"/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v>0</v>
      </c>
    </row>
    <row r="23" spans="1:36" ht="13.5">
      <c r="A23" s="26" t="s">
        <v>74</v>
      </c>
      <c r="B23" s="49" t="s">
        <v>106</v>
      </c>
      <c r="C23" s="50" t="s">
        <v>107</v>
      </c>
      <c r="D23" s="51">
        <f t="shared" si="0"/>
        <v>2741</v>
      </c>
      <c r="E23" s="51">
        <v>2500</v>
      </c>
      <c r="F23" s="51">
        <f t="shared" si="1"/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f t="shared" si="2"/>
        <v>241</v>
      </c>
      <c r="N23" s="51">
        <v>0</v>
      </c>
      <c r="O23" s="51">
        <v>103</v>
      </c>
      <c r="P23" s="51">
        <v>138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2500</v>
      </c>
      <c r="V23" s="51">
        <v>2500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281</v>
      </c>
      <c r="AC23" s="51">
        <v>0</v>
      </c>
      <c r="AD23" s="51">
        <v>281</v>
      </c>
      <c r="AE23" s="51">
        <f t="shared" si="5"/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74</v>
      </c>
      <c r="B24" s="49" t="s">
        <v>108</v>
      </c>
      <c r="C24" s="50" t="s">
        <v>165</v>
      </c>
      <c r="D24" s="51">
        <f t="shared" si="0"/>
        <v>2898</v>
      </c>
      <c r="E24" s="51">
        <v>2472</v>
      </c>
      <c r="F24" s="51">
        <f t="shared" si="1"/>
        <v>426</v>
      </c>
      <c r="G24" s="51">
        <v>318</v>
      </c>
      <c r="H24" s="51">
        <v>108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2689</v>
      </c>
      <c r="V24" s="51">
        <v>2472</v>
      </c>
      <c r="W24" s="51">
        <v>212</v>
      </c>
      <c r="X24" s="51">
        <v>5</v>
      </c>
      <c r="Y24" s="51">
        <v>0</v>
      </c>
      <c r="Z24" s="51">
        <v>0</v>
      </c>
      <c r="AA24" s="51">
        <v>0</v>
      </c>
      <c r="AB24" s="51">
        <f t="shared" si="4"/>
        <v>421</v>
      </c>
      <c r="AC24" s="51">
        <v>0</v>
      </c>
      <c r="AD24" s="51">
        <v>421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74</v>
      </c>
      <c r="B25" s="49" t="s">
        <v>109</v>
      </c>
      <c r="C25" s="50" t="s">
        <v>110</v>
      </c>
      <c r="D25" s="51">
        <f t="shared" si="0"/>
        <v>2568</v>
      </c>
      <c r="E25" s="51">
        <v>2081</v>
      </c>
      <c r="F25" s="51">
        <f t="shared" si="1"/>
        <v>487</v>
      </c>
      <c r="G25" s="51">
        <v>331</v>
      </c>
      <c r="H25" s="51">
        <v>156</v>
      </c>
      <c r="I25" s="51">
        <v>0</v>
      </c>
      <c r="J25" s="51">
        <v>0</v>
      </c>
      <c r="K25" s="51">
        <v>0</v>
      </c>
      <c r="L25" s="51">
        <v>0</v>
      </c>
      <c r="M25" s="51">
        <f t="shared" si="2"/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2081</v>
      </c>
      <c r="V25" s="51">
        <v>2081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375</v>
      </c>
      <c r="AC25" s="51">
        <v>0</v>
      </c>
      <c r="AD25" s="51">
        <v>375</v>
      </c>
      <c r="AE25" s="51">
        <f t="shared" si="5"/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74</v>
      </c>
      <c r="B26" s="49" t="s">
        <v>111</v>
      </c>
      <c r="C26" s="50" t="s">
        <v>112</v>
      </c>
      <c r="D26" s="51">
        <f t="shared" si="0"/>
        <v>13037</v>
      </c>
      <c r="E26" s="51">
        <v>11291</v>
      </c>
      <c r="F26" s="51">
        <f t="shared" si="1"/>
        <v>986</v>
      </c>
      <c r="G26" s="51">
        <v>986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760</v>
      </c>
      <c r="N26" s="51">
        <v>473</v>
      </c>
      <c r="O26" s="51">
        <v>63</v>
      </c>
      <c r="P26" s="51">
        <v>175</v>
      </c>
      <c r="Q26" s="51">
        <v>16</v>
      </c>
      <c r="R26" s="51">
        <v>0</v>
      </c>
      <c r="S26" s="51">
        <v>33</v>
      </c>
      <c r="T26" s="51">
        <v>0</v>
      </c>
      <c r="U26" s="51">
        <f t="shared" si="3"/>
        <v>11831</v>
      </c>
      <c r="V26" s="51">
        <v>11291</v>
      </c>
      <c r="W26" s="51">
        <v>540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2031</v>
      </c>
      <c r="AC26" s="51">
        <v>0</v>
      </c>
      <c r="AD26" s="51">
        <v>1899</v>
      </c>
      <c r="AE26" s="51">
        <f t="shared" si="5"/>
        <v>132</v>
      </c>
      <c r="AF26" s="51">
        <v>132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74</v>
      </c>
      <c r="B27" s="49" t="s">
        <v>113</v>
      </c>
      <c r="C27" s="50" t="s">
        <v>114</v>
      </c>
      <c r="D27" s="51">
        <f t="shared" si="0"/>
        <v>3021</v>
      </c>
      <c r="E27" s="51">
        <v>2095</v>
      </c>
      <c r="F27" s="51">
        <f t="shared" si="1"/>
        <v>926</v>
      </c>
      <c r="G27" s="51">
        <v>517</v>
      </c>
      <c r="H27" s="51">
        <v>409</v>
      </c>
      <c r="I27" s="51">
        <v>0</v>
      </c>
      <c r="J27" s="51">
        <v>0</v>
      </c>
      <c r="K27" s="51">
        <v>0</v>
      </c>
      <c r="L27" s="51">
        <v>0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2095</v>
      </c>
      <c r="V27" s="51">
        <v>2095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431</v>
      </c>
      <c r="AC27" s="51">
        <v>0</v>
      </c>
      <c r="AD27" s="51">
        <v>310</v>
      </c>
      <c r="AE27" s="51">
        <f t="shared" si="5"/>
        <v>121</v>
      </c>
      <c r="AF27" s="51">
        <v>49</v>
      </c>
      <c r="AG27" s="51">
        <v>72</v>
      </c>
      <c r="AH27" s="51">
        <v>0</v>
      </c>
      <c r="AI27" s="51">
        <v>0</v>
      </c>
      <c r="AJ27" s="51">
        <v>0</v>
      </c>
    </row>
    <row r="28" spans="1:36" ht="13.5">
      <c r="A28" s="26" t="s">
        <v>74</v>
      </c>
      <c r="B28" s="49" t="s">
        <v>115</v>
      </c>
      <c r="C28" s="50" t="s">
        <v>116</v>
      </c>
      <c r="D28" s="51">
        <f t="shared" si="0"/>
        <v>1314</v>
      </c>
      <c r="E28" s="51">
        <v>1100</v>
      </c>
      <c r="F28" s="51">
        <f t="shared" si="1"/>
        <v>214</v>
      </c>
      <c r="G28" s="51">
        <v>214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1139</v>
      </c>
      <c r="V28" s="51">
        <v>1100</v>
      </c>
      <c r="W28" s="51">
        <v>39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103</v>
      </c>
      <c r="AC28" s="51">
        <v>0</v>
      </c>
      <c r="AD28" s="51">
        <v>25</v>
      </c>
      <c r="AE28" s="51">
        <f t="shared" si="5"/>
        <v>78</v>
      </c>
      <c r="AF28" s="51">
        <v>78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74</v>
      </c>
      <c r="B29" s="49" t="s">
        <v>117</v>
      </c>
      <c r="C29" s="50" t="s">
        <v>73</v>
      </c>
      <c r="D29" s="51">
        <f t="shared" si="0"/>
        <v>5315</v>
      </c>
      <c r="E29" s="51">
        <v>1594</v>
      </c>
      <c r="F29" s="51">
        <f t="shared" si="1"/>
        <v>3721</v>
      </c>
      <c r="G29" s="51">
        <v>333</v>
      </c>
      <c r="H29" s="51">
        <v>1115</v>
      </c>
      <c r="I29" s="51">
        <v>0</v>
      </c>
      <c r="J29" s="51">
        <v>2273</v>
      </c>
      <c r="K29" s="51">
        <v>0</v>
      </c>
      <c r="L29" s="51">
        <v>0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1594</v>
      </c>
      <c r="V29" s="51">
        <v>1594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402</v>
      </c>
      <c r="AC29" s="51">
        <v>0</v>
      </c>
      <c r="AD29" s="51">
        <v>236</v>
      </c>
      <c r="AE29" s="51">
        <f t="shared" si="5"/>
        <v>166</v>
      </c>
      <c r="AF29" s="51">
        <v>166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74</v>
      </c>
      <c r="B30" s="49" t="s">
        <v>118</v>
      </c>
      <c r="C30" s="50" t="s">
        <v>119</v>
      </c>
      <c r="D30" s="51">
        <f t="shared" si="0"/>
        <v>2007</v>
      </c>
      <c r="E30" s="51">
        <v>1266</v>
      </c>
      <c r="F30" s="51">
        <f t="shared" si="1"/>
        <v>741</v>
      </c>
      <c r="G30" s="51">
        <v>227</v>
      </c>
      <c r="H30" s="51">
        <v>514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1266</v>
      </c>
      <c r="V30" s="51">
        <v>1266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873</v>
      </c>
      <c r="AC30" s="51">
        <v>0</v>
      </c>
      <c r="AD30" s="51">
        <v>271</v>
      </c>
      <c r="AE30" s="51">
        <f t="shared" si="5"/>
        <v>602</v>
      </c>
      <c r="AF30" s="51">
        <v>227</v>
      </c>
      <c r="AG30" s="51">
        <v>375</v>
      </c>
      <c r="AH30" s="51">
        <v>0</v>
      </c>
      <c r="AI30" s="51">
        <v>0</v>
      </c>
      <c r="AJ30" s="51">
        <v>0</v>
      </c>
    </row>
    <row r="31" spans="1:36" ht="13.5">
      <c r="A31" s="26" t="s">
        <v>74</v>
      </c>
      <c r="B31" s="49" t="s">
        <v>120</v>
      </c>
      <c r="C31" s="50" t="s">
        <v>121</v>
      </c>
      <c r="D31" s="51">
        <f t="shared" si="0"/>
        <v>469</v>
      </c>
      <c r="E31" s="51">
        <v>367</v>
      </c>
      <c r="F31" s="51">
        <f t="shared" si="1"/>
        <v>102</v>
      </c>
      <c r="G31" s="51">
        <v>23</v>
      </c>
      <c r="H31" s="51">
        <v>79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367</v>
      </c>
      <c r="V31" s="51">
        <v>367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57</v>
      </c>
      <c r="AC31" s="51">
        <v>0</v>
      </c>
      <c r="AD31" s="51">
        <v>57</v>
      </c>
      <c r="AE31" s="51">
        <f t="shared" si="5"/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v>0</v>
      </c>
    </row>
    <row r="32" spans="1:36" ht="13.5">
      <c r="A32" s="26" t="s">
        <v>74</v>
      </c>
      <c r="B32" s="49" t="s">
        <v>122</v>
      </c>
      <c r="C32" s="50" t="s">
        <v>123</v>
      </c>
      <c r="D32" s="51">
        <f t="shared" si="0"/>
        <v>440</v>
      </c>
      <c r="E32" s="51">
        <v>358</v>
      </c>
      <c r="F32" s="51">
        <f t="shared" si="1"/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82</v>
      </c>
      <c r="N32" s="51">
        <v>0</v>
      </c>
      <c r="O32" s="51">
        <v>38</v>
      </c>
      <c r="P32" s="51">
        <v>40</v>
      </c>
      <c r="Q32" s="51">
        <v>0</v>
      </c>
      <c r="R32" s="51">
        <v>0</v>
      </c>
      <c r="S32" s="51">
        <v>0</v>
      </c>
      <c r="T32" s="51">
        <v>4</v>
      </c>
      <c r="U32" s="51">
        <f t="shared" si="3"/>
        <v>358</v>
      </c>
      <c r="V32" s="51">
        <v>358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30</v>
      </c>
      <c r="AC32" s="51">
        <v>0</v>
      </c>
      <c r="AD32" s="51">
        <v>30</v>
      </c>
      <c r="AE32" s="51">
        <f t="shared" si="5"/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</row>
    <row r="33" spans="1:36" ht="13.5">
      <c r="A33" s="26" t="s">
        <v>74</v>
      </c>
      <c r="B33" s="49" t="s">
        <v>124</v>
      </c>
      <c r="C33" s="50" t="s">
        <v>125</v>
      </c>
      <c r="D33" s="51">
        <f t="shared" si="0"/>
        <v>2092</v>
      </c>
      <c r="E33" s="51">
        <v>1581</v>
      </c>
      <c r="F33" s="51">
        <f t="shared" si="1"/>
        <v>511</v>
      </c>
      <c r="G33" s="51">
        <v>182</v>
      </c>
      <c r="H33" s="51">
        <v>329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1662</v>
      </c>
      <c r="V33" s="51">
        <v>1581</v>
      </c>
      <c r="W33" s="51">
        <v>56</v>
      </c>
      <c r="X33" s="51">
        <v>25</v>
      </c>
      <c r="Y33" s="51">
        <v>0</v>
      </c>
      <c r="Z33" s="51">
        <v>0</v>
      </c>
      <c r="AA33" s="51">
        <v>0</v>
      </c>
      <c r="AB33" s="51">
        <f t="shared" si="4"/>
        <v>315</v>
      </c>
      <c r="AC33" s="51">
        <v>0</v>
      </c>
      <c r="AD33" s="51">
        <v>204</v>
      </c>
      <c r="AE33" s="51">
        <f t="shared" si="5"/>
        <v>111</v>
      </c>
      <c r="AF33" s="51">
        <v>95</v>
      </c>
      <c r="AG33" s="51">
        <v>16</v>
      </c>
      <c r="AH33" s="51">
        <v>0</v>
      </c>
      <c r="AI33" s="51">
        <v>0</v>
      </c>
      <c r="AJ33" s="51">
        <v>0</v>
      </c>
    </row>
    <row r="34" spans="1:36" ht="13.5">
      <c r="A34" s="26" t="s">
        <v>74</v>
      </c>
      <c r="B34" s="49" t="s">
        <v>126</v>
      </c>
      <c r="C34" s="50" t="s">
        <v>127</v>
      </c>
      <c r="D34" s="51">
        <f t="shared" si="0"/>
        <v>2459</v>
      </c>
      <c r="E34" s="51">
        <v>1526</v>
      </c>
      <c r="F34" s="51">
        <f t="shared" si="1"/>
        <v>431</v>
      </c>
      <c r="G34" s="51">
        <v>46</v>
      </c>
      <c r="H34" s="51">
        <v>385</v>
      </c>
      <c r="I34" s="51">
        <v>0</v>
      </c>
      <c r="J34" s="51">
        <v>0</v>
      </c>
      <c r="K34" s="51">
        <v>0</v>
      </c>
      <c r="L34" s="51">
        <v>122</v>
      </c>
      <c r="M34" s="51">
        <f t="shared" si="2"/>
        <v>380</v>
      </c>
      <c r="N34" s="51">
        <v>285</v>
      </c>
      <c r="O34" s="51">
        <v>27</v>
      </c>
      <c r="P34" s="51">
        <v>47</v>
      </c>
      <c r="Q34" s="51">
        <v>8</v>
      </c>
      <c r="R34" s="51">
        <v>0</v>
      </c>
      <c r="S34" s="51">
        <v>13</v>
      </c>
      <c r="T34" s="51">
        <v>0</v>
      </c>
      <c r="U34" s="51">
        <f t="shared" si="3"/>
        <v>1572</v>
      </c>
      <c r="V34" s="51">
        <v>1526</v>
      </c>
      <c r="W34" s="51">
        <v>46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617</v>
      </c>
      <c r="AC34" s="51">
        <v>122</v>
      </c>
      <c r="AD34" s="51">
        <v>495</v>
      </c>
      <c r="AE34" s="51">
        <f t="shared" si="5"/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74</v>
      </c>
      <c r="B35" s="49" t="s">
        <v>128</v>
      </c>
      <c r="C35" s="50" t="s">
        <v>129</v>
      </c>
      <c r="D35" s="51">
        <f t="shared" si="0"/>
        <v>8906</v>
      </c>
      <c r="E35" s="51">
        <v>8096</v>
      </c>
      <c r="F35" s="51">
        <f t="shared" si="1"/>
        <v>695</v>
      </c>
      <c r="G35" s="51">
        <v>381</v>
      </c>
      <c r="H35" s="51">
        <v>314</v>
      </c>
      <c r="I35" s="51">
        <v>0</v>
      </c>
      <c r="J35" s="51">
        <v>0</v>
      </c>
      <c r="K35" s="51">
        <v>0</v>
      </c>
      <c r="L35" s="51">
        <v>115</v>
      </c>
      <c r="M35" s="51">
        <f t="shared" si="2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8248</v>
      </c>
      <c r="V35" s="51">
        <v>8096</v>
      </c>
      <c r="W35" s="51">
        <v>152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1473</v>
      </c>
      <c r="AC35" s="51">
        <v>115</v>
      </c>
      <c r="AD35" s="51">
        <v>1223</v>
      </c>
      <c r="AE35" s="51">
        <f t="shared" si="5"/>
        <v>135</v>
      </c>
      <c r="AF35" s="51">
        <v>135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74</v>
      </c>
      <c r="B36" s="49" t="s">
        <v>130</v>
      </c>
      <c r="C36" s="50" t="s">
        <v>131</v>
      </c>
      <c r="D36" s="51">
        <f t="shared" si="0"/>
        <v>3598</v>
      </c>
      <c r="E36" s="51">
        <v>2744</v>
      </c>
      <c r="F36" s="51">
        <f t="shared" si="1"/>
        <v>271</v>
      </c>
      <c r="G36" s="51">
        <v>0</v>
      </c>
      <c r="H36" s="51">
        <v>271</v>
      </c>
      <c r="I36" s="51">
        <v>0</v>
      </c>
      <c r="J36" s="51">
        <v>0</v>
      </c>
      <c r="K36" s="51">
        <v>0</v>
      </c>
      <c r="L36" s="51">
        <v>177</v>
      </c>
      <c r="M36" s="51">
        <f t="shared" si="2"/>
        <v>406</v>
      </c>
      <c r="N36" s="51">
        <v>406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2744</v>
      </c>
      <c r="V36" s="51">
        <v>2744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659</v>
      </c>
      <c r="AC36" s="51">
        <v>177</v>
      </c>
      <c r="AD36" s="51">
        <v>343</v>
      </c>
      <c r="AE36" s="51">
        <f t="shared" si="5"/>
        <v>139</v>
      </c>
      <c r="AF36" s="51">
        <v>0</v>
      </c>
      <c r="AG36" s="51">
        <v>139</v>
      </c>
      <c r="AH36" s="51">
        <v>0</v>
      </c>
      <c r="AI36" s="51">
        <v>0</v>
      </c>
      <c r="AJ36" s="51">
        <v>0</v>
      </c>
    </row>
    <row r="37" spans="1:36" ht="13.5">
      <c r="A37" s="26" t="s">
        <v>74</v>
      </c>
      <c r="B37" s="49" t="s">
        <v>132</v>
      </c>
      <c r="C37" s="50" t="s">
        <v>133</v>
      </c>
      <c r="D37" s="51">
        <f t="shared" si="0"/>
        <v>6890</v>
      </c>
      <c r="E37" s="51">
        <v>5115</v>
      </c>
      <c r="F37" s="51">
        <f t="shared" si="1"/>
        <v>251</v>
      </c>
      <c r="G37" s="51">
        <v>0</v>
      </c>
      <c r="H37" s="51">
        <v>251</v>
      </c>
      <c r="I37" s="51">
        <v>0</v>
      </c>
      <c r="J37" s="51">
        <v>0</v>
      </c>
      <c r="K37" s="51">
        <v>0</v>
      </c>
      <c r="L37" s="51">
        <v>1524</v>
      </c>
      <c r="M37" s="51">
        <f t="shared" si="2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5115</v>
      </c>
      <c r="V37" s="51">
        <v>5115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2050</v>
      </c>
      <c r="AC37" s="51">
        <v>1524</v>
      </c>
      <c r="AD37" s="51">
        <v>526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74</v>
      </c>
      <c r="B38" s="49" t="s">
        <v>134</v>
      </c>
      <c r="C38" s="50" t="s">
        <v>135</v>
      </c>
      <c r="D38" s="51">
        <f t="shared" si="0"/>
        <v>8245</v>
      </c>
      <c r="E38" s="51">
        <v>7368</v>
      </c>
      <c r="F38" s="51">
        <f t="shared" si="1"/>
        <v>806</v>
      </c>
      <c r="G38" s="51">
        <v>806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f t="shared" si="2"/>
        <v>71</v>
      </c>
      <c r="N38" s="51">
        <v>43</v>
      </c>
      <c r="O38" s="51">
        <v>0</v>
      </c>
      <c r="P38" s="51">
        <v>0</v>
      </c>
      <c r="Q38" s="51">
        <v>24</v>
      </c>
      <c r="R38" s="51">
        <v>0</v>
      </c>
      <c r="S38" s="51">
        <v>0</v>
      </c>
      <c r="T38" s="51">
        <v>4</v>
      </c>
      <c r="U38" s="51">
        <f t="shared" si="3"/>
        <v>7716</v>
      </c>
      <c r="V38" s="51">
        <v>7368</v>
      </c>
      <c r="W38" s="51">
        <v>348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1619</v>
      </c>
      <c r="AC38" s="51">
        <v>0</v>
      </c>
      <c r="AD38" s="51">
        <v>1472</v>
      </c>
      <c r="AE38" s="51">
        <f t="shared" si="5"/>
        <v>147</v>
      </c>
      <c r="AF38" s="51">
        <v>147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74</v>
      </c>
      <c r="B39" s="49" t="s">
        <v>136</v>
      </c>
      <c r="C39" s="50" t="s">
        <v>137</v>
      </c>
      <c r="D39" s="51">
        <f t="shared" si="0"/>
        <v>10088</v>
      </c>
      <c r="E39" s="51">
        <v>7172</v>
      </c>
      <c r="F39" s="51">
        <f t="shared" si="1"/>
        <v>576</v>
      </c>
      <c r="G39" s="51">
        <v>0</v>
      </c>
      <c r="H39" s="51">
        <v>576</v>
      </c>
      <c r="I39" s="51">
        <v>0</v>
      </c>
      <c r="J39" s="51">
        <v>0</v>
      </c>
      <c r="K39" s="51">
        <v>0</v>
      </c>
      <c r="L39" s="51">
        <v>962</v>
      </c>
      <c r="M39" s="51">
        <f t="shared" si="2"/>
        <v>1378</v>
      </c>
      <c r="N39" s="51">
        <v>1074</v>
      </c>
      <c r="O39" s="51">
        <v>70</v>
      </c>
      <c r="P39" s="51">
        <v>138</v>
      </c>
      <c r="Q39" s="51">
        <v>33</v>
      </c>
      <c r="R39" s="51">
        <v>0</v>
      </c>
      <c r="S39" s="51">
        <v>59</v>
      </c>
      <c r="T39" s="51">
        <v>4</v>
      </c>
      <c r="U39" s="51">
        <f t="shared" si="3"/>
        <v>7371</v>
      </c>
      <c r="V39" s="51">
        <v>7172</v>
      </c>
      <c r="W39" s="51">
        <v>0</v>
      </c>
      <c r="X39" s="51">
        <v>199</v>
      </c>
      <c r="Y39" s="51">
        <v>0</v>
      </c>
      <c r="Z39" s="51">
        <v>0</v>
      </c>
      <c r="AA39" s="51">
        <v>0</v>
      </c>
      <c r="AB39" s="51">
        <f t="shared" si="4"/>
        <v>2274</v>
      </c>
      <c r="AC39" s="51">
        <v>962</v>
      </c>
      <c r="AD39" s="51">
        <v>1121</v>
      </c>
      <c r="AE39" s="51">
        <f t="shared" si="5"/>
        <v>191</v>
      </c>
      <c r="AF39" s="51">
        <v>0</v>
      </c>
      <c r="AG39" s="51">
        <v>191</v>
      </c>
      <c r="AH39" s="51">
        <v>0</v>
      </c>
      <c r="AI39" s="51">
        <v>0</v>
      </c>
      <c r="AJ39" s="51">
        <v>0</v>
      </c>
    </row>
    <row r="40" spans="1:36" ht="13.5">
      <c r="A40" s="26" t="s">
        <v>74</v>
      </c>
      <c r="B40" s="49" t="s">
        <v>138</v>
      </c>
      <c r="C40" s="50" t="s">
        <v>139</v>
      </c>
      <c r="D40" s="51">
        <f t="shared" si="0"/>
        <v>9438</v>
      </c>
      <c r="E40" s="51">
        <v>8344</v>
      </c>
      <c r="F40" s="51">
        <f t="shared" si="1"/>
        <v>881</v>
      </c>
      <c r="G40" s="51">
        <v>881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213</v>
      </c>
      <c r="N40" s="51">
        <v>0</v>
      </c>
      <c r="O40" s="51">
        <v>0</v>
      </c>
      <c r="P40" s="51">
        <v>0</v>
      </c>
      <c r="Q40" s="51">
        <v>213</v>
      </c>
      <c r="R40" s="51">
        <v>0</v>
      </c>
      <c r="S40" s="51">
        <v>0</v>
      </c>
      <c r="T40" s="51">
        <v>0</v>
      </c>
      <c r="U40" s="51">
        <f t="shared" si="3"/>
        <v>8344</v>
      </c>
      <c r="V40" s="51">
        <v>8344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1906</v>
      </c>
      <c r="AC40" s="51">
        <v>0</v>
      </c>
      <c r="AD40" s="51">
        <v>1234</v>
      </c>
      <c r="AE40" s="51">
        <f t="shared" si="5"/>
        <v>672</v>
      </c>
      <c r="AF40" s="51">
        <v>672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74</v>
      </c>
      <c r="B41" s="49" t="s">
        <v>140</v>
      </c>
      <c r="C41" s="50" t="s">
        <v>141</v>
      </c>
      <c r="D41" s="51">
        <f t="shared" si="0"/>
        <v>4242</v>
      </c>
      <c r="E41" s="51">
        <v>2590</v>
      </c>
      <c r="F41" s="51">
        <f t="shared" si="1"/>
        <v>472</v>
      </c>
      <c r="G41" s="51">
        <v>238</v>
      </c>
      <c r="H41" s="51">
        <v>234</v>
      </c>
      <c r="I41" s="51">
        <v>0</v>
      </c>
      <c r="J41" s="51">
        <v>0</v>
      </c>
      <c r="K41" s="51">
        <v>0</v>
      </c>
      <c r="L41" s="51">
        <v>946</v>
      </c>
      <c r="M41" s="51">
        <f t="shared" si="2"/>
        <v>234</v>
      </c>
      <c r="N41" s="51">
        <v>0</v>
      </c>
      <c r="O41" s="51">
        <v>234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3"/>
        <v>2648</v>
      </c>
      <c r="V41" s="51">
        <v>2590</v>
      </c>
      <c r="W41" s="51">
        <v>40</v>
      </c>
      <c r="X41" s="51">
        <v>18</v>
      </c>
      <c r="Y41" s="51">
        <v>0</v>
      </c>
      <c r="Z41" s="51">
        <v>0</v>
      </c>
      <c r="AA41" s="51">
        <v>0</v>
      </c>
      <c r="AB41" s="51">
        <f t="shared" si="4"/>
        <v>1447</v>
      </c>
      <c r="AC41" s="51">
        <v>946</v>
      </c>
      <c r="AD41" s="51">
        <v>391</v>
      </c>
      <c r="AE41" s="51">
        <f t="shared" si="5"/>
        <v>110</v>
      </c>
      <c r="AF41" s="51">
        <v>19</v>
      </c>
      <c r="AG41" s="51">
        <v>91</v>
      </c>
      <c r="AH41" s="51">
        <v>0</v>
      </c>
      <c r="AI41" s="51">
        <v>0</v>
      </c>
      <c r="AJ41" s="51">
        <v>0</v>
      </c>
    </row>
    <row r="42" spans="1:36" ht="13.5">
      <c r="A42" s="26" t="s">
        <v>74</v>
      </c>
      <c r="B42" s="49" t="s">
        <v>142</v>
      </c>
      <c r="C42" s="50" t="s">
        <v>143</v>
      </c>
      <c r="D42" s="51">
        <f t="shared" si="0"/>
        <v>6420</v>
      </c>
      <c r="E42" s="51">
        <v>4923</v>
      </c>
      <c r="F42" s="51">
        <f t="shared" si="1"/>
        <v>1497</v>
      </c>
      <c r="G42" s="51">
        <v>596</v>
      </c>
      <c r="H42" s="51">
        <v>901</v>
      </c>
      <c r="I42" s="51">
        <v>0</v>
      </c>
      <c r="J42" s="51">
        <v>0</v>
      </c>
      <c r="K42" s="51">
        <v>0</v>
      </c>
      <c r="L42" s="51">
        <v>0</v>
      </c>
      <c r="M42" s="51">
        <f t="shared" si="2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3"/>
        <v>5180</v>
      </c>
      <c r="V42" s="51">
        <v>4923</v>
      </c>
      <c r="W42" s="51">
        <v>189</v>
      </c>
      <c r="X42" s="51">
        <v>68</v>
      </c>
      <c r="Y42" s="51">
        <v>0</v>
      </c>
      <c r="Z42" s="51">
        <v>0</v>
      </c>
      <c r="AA42" s="51">
        <v>0</v>
      </c>
      <c r="AB42" s="51">
        <f t="shared" si="4"/>
        <v>589</v>
      </c>
      <c r="AC42" s="51">
        <v>0</v>
      </c>
      <c r="AD42" s="51">
        <v>257</v>
      </c>
      <c r="AE42" s="51">
        <f t="shared" si="5"/>
        <v>332</v>
      </c>
      <c r="AF42" s="51">
        <v>287</v>
      </c>
      <c r="AG42" s="51">
        <v>45</v>
      </c>
      <c r="AH42" s="51">
        <v>0</v>
      </c>
      <c r="AI42" s="51">
        <v>0</v>
      </c>
      <c r="AJ42" s="51">
        <v>0</v>
      </c>
    </row>
    <row r="43" spans="1:36" ht="13.5">
      <c r="A43" s="26" t="s">
        <v>74</v>
      </c>
      <c r="B43" s="49" t="s">
        <v>144</v>
      </c>
      <c r="C43" s="50" t="s">
        <v>145</v>
      </c>
      <c r="D43" s="51">
        <f t="shared" si="0"/>
        <v>1968</v>
      </c>
      <c r="E43" s="51">
        <v>1376</v>
      </c>
      <c r="F43" s="51">
        <f t="shared" si="1"/>
        <v>27</v>
      </c>
      <c r="G43" s="51">
        <v>2</v>
      </c>
      <c r="H43" s="51">
        <v>25</v>
      </c>
      <c r="I43" s="51">
        <v>0</v>
      </c>
      <c r="J43" s="51">
        <v>0</v>
      </c>
      <c r="K43" s="51">
        <v>0</v>
      </c>
      <c r="L43" s="51">
        <v>462</v>
      </c>
      <c r="M43" s="51">
        <f t="shared" si="2"/>
        <v>103</v>
      </c>
      <c r="N43" s="51">
        <v>72</v>
      </c>
      <c r="O43" s="51">
        <v>0</v>
      </c>
      <c r="P43" s="51">
        <v>19</v>
      </c>
      <c r="Q43" s="51">
        <v>0</v>
      </c>
      <c r="R43" s="51">
        <v>0</v>
      </c>
      <c r="S43" s="51">
        <v>12</v>
      </c>
      <c r="T43" s="51">
        <v>0</v>
      </c>
      <c r="U43" s="51">
        <f t="shared" si="3"/>
        <v>1378</v>
      </c>
      <c r="V43" s="51">
        <v>1376</v>
      </c>
      <c r="W43" s="51">
        <v>2</v>
      </c>
      <c r="X43" s="51">
        <v>0</v>
      </c>
      <c r="Y43" s="51">
        <v>0</v>
      </c>
      <c r="Z43" s="51">
        <v>0</v>
      </c>
      <c r="AA43" s="51">
        <v>0</v>
      </c>
      <c r="AB43" s="51">
        <f t="shared" si="4"/>
        <v>738</v>
      </c>
      <c r="AC43" s="51">
        <v>462</v>
      </c>
      <c r="AD43" s="51">
        <v>276</v>
      </c>
      <c r="AE43" s="51">
        <f t="shared" si="5"/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</row>
    <row r="44" spans="1:36" ht="13.5">
      <c r="A44" s="26" t="s">
        <v>74</v>
      </c>
      <c r="B44" s="49" t="s">
        <v>146</v>
      </c>
      <c r="C44" s="50" t="s">
        <v>147</v>
      </c>
      <c r="D44" s="51">
        <f t="shared" si="0"/>
        <v>276</v>
      </c>
      <c r="E44" s="51">
        <v>158</v>
      </c>
      <c r="F44" s="51">
        <f t="shared" si="1"/>
        <v>118</v>
      </c>
      <c r="G44" s="51">
        <v>48</v>
      </c>
      <c r="H44" s="51">
        <v>70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3"/>
        <v>176</v>
      </c>
      <c r="V44" s="51">
        <v>158</v>
      </c>
      <c r="W44" s="51">
        <v>13</v>
      </c>
      <c r="X44" s="51">
        <v>5</v>
      </c>
      <c r="Y44" s="51">
        <v>0</v>
      </c>
      <c r="Z44" s="51">
        <v>0</v>
      </c>
      <c r="AA44" s="51">
        <v>0</v>
      </c>
      <c r="AB44" s="51">
        <f t="shared" si="4"/>
        <v>52</v>
      </c>
      <c r="AC44" s="51">
        <v>0</v>
      </c>
      <c r="AD44" s="51">
        <v>21</v>
      </c>
      <c r="AE44" s="51">
        <f t="shared" si="5"/>
        <v>31</v>
      </c>
      <c r="AF44" s="51">
        <v>27</v>
      </c>
      <c r="AG44" s="51">
        <v>4</v>
      </c>
      <c r="AH44" s="51">
        <v>0</v>
      </c>
      <c r="AI44" s="51">
        <v>0</v>
      </c>
      <c r="AJ44" s="51">
        <v>0</v>
      </c>
    </row>
    <row r="45" spans="1:36" ht="13.5">
      <c r="A45" s="26" t="s">
        <v>74</v>
      </c>
      <c r="B45" s="49" t="s">
        <v>148</v>
      </c>
      <c r="C45" s="50" t="s">
        <v>149</v>
      </c>
      <c r="D45" s="51">
        <f t="shared" si="0"/>
        <v>993</v>
      </c>
      <c r="E45" s="51">
        <v>302</v>
      </c>
      <c r="F45" s="51">
        <f t="shared" si="1"/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580</v>
      </c>
      <c r="M45" s="51">
        <f t="shared" si="2"/>
        <v>111</v>
      </c>
      <c r="N45" s="51">
        <v>106</v>
      </c>
      <c r="O45" s="51">
        <v>4</v>
      </c>
      <c r="P45" s="51">
        <v>0</v>
      </c>
      <c r="Q45" s="51">
        <v>1</v>
      </c>
      <c r="R45" s="51">
        <v>0</v>
      </c>
      <c r="S45" s="51">
        <v>0</v>
      </c>
      <c r="T45" s="51">
        <v>0</v>
      </c>
      <c r="U45" s="51">
        <f t="shared" si="3"/>
        <v>302</v>
      </c>
      <c r="V45" s="51">
        <v>302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f t="shared" si="4"/>
        <v>610</v>
      </c>
      <c r="AC45" s="51">
        <v>580</v>
      </c>
      <c r="AD45" s="51">
        <v>30</v>
      </c>
      <c r="AE45" s="51">
        <f t="shared" si="5"/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</row>
    <row r="46" spans="1:36" ht="13.5">
      <c r="A46" s="26" t="s">
        <v>74</v>
      </c>
      <c r="B46" s="49" t="s">
        <v>150</v>
      </c>
      <c r="C46" s="50" t="s">
        <v>151</v>
      </c>
      <c r="D46" s="51">
        <f t="shared" si="0"/>
        <v>769</v>
      </c>
      <c r="E46" s="51">
        <v>531</v>
      </c>
      <c r="F46" s="51">
        <f aca="true" t="shared" si="6" ref="F46:F53">SUM(G46:K46)</f>
        <v>238</v>
      </c>
      <c r="G46" s="51">
        <v>113</v>
      </c>
      <c r="H46" s="51">
        <v>125</v>
      </c>
      <c r="I46" s="51">
        <v>0</v>
      </c>
      <c r="J46" s="51">
        <v>0</v>
      </c>
      <c r="K46" s="51">
        <v>0</v>
      </c>
      <c r="L46" s="51">
        <v>0</v>
      </c>
      <c r="M46" s="51">
        <f aca="true" t="shared" si="7" ref="M46:M53">SUM(N46:T46)</f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aca="true" t="shared" si="8" ref="U46:U53">SUM(V46:AA46)</f>
        <v>573</v>
      </c>
      <c r="V46" s="51">
        <v>531</v>
      </c>
      <c r="W46" s="51">
        <v>33</v>
      </c>
      <c r="X46" s="51">
        <v>9</v>
      </c>
      <c r="Y46" s="51">
        <v>0</v>
      </c>
      <c r="Z46" s="51">
        <v>0</v>
      </c>
      <c r="AA46" s="51">
        <v>0</v>
      </c>
      <c r="AB46" s="51">
        <f aca="true" t="shared" si="9" ref="AB46:AB53">SUM(AC46:AE46)</f>
        <v>133</v>
      </c>
      <c r="AC46" s="51">
        <v>0</v>
      </c>
      <c r="AD46" s="51">
        <v>70</v>
      </c>
      <c r="AE46" s="51">
        <f aca="true" t="shared" si="10" ref="AE46:AE53">SUM(AF46:AJ46)</f>
        <v>63</v>
      </c>
      <c r="AF46" s="51">
        <v>57</v>
      </c>
      <c r="AG46" s="51">
        <v>6</v>
      </c>
      <c r="AH46" s="51">
        <v>0</v>
      </c>
      <c r="AI46" s="51">
        <v>0</v>
      </c>
      <c r="AJ46" s="51">
        <v>0</v>
      </c>
    </row>
    <row r="47" spans="1:36" ht="13.5">
      <c r="A47" s="26" t="s">
        <v>74</v>
      </c>
      <c r="B47" s="49" t="s">
        <v>152</v>
      </c>
      <c r="C47" s="50" t="s">
        <v>153</v>
      </c>
      <c r="D47" s="51">
        <f t="shared" si="0"/>
        <v>34</v>
      </c>
      <c r="E47" s="51">
        <v>0</v>
      </c>
      <c r="F47" s="51">
        <f t="shared" si="6"/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12</v>
      </c>
      <c r="M47" s="51">
        <f t="shared" si="7"/>
        <v>22</v>
      </c>
      <c r="N47" s="51">
        <v>0</v>
      </c>
      <c r="O47" s="51">
        <v>10</v>
      </c>
      <c r="P47" s="51">
        <v>12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9"/>
        <v>12</v>
      </c>
      <c r="AC47" s="51">
        <v>12</v>
      </c>
      <c r="AD47" s="51">
        <v>0</v>
      </c>
      <c r="AE47" s="51">
        <f t="shared" si="10"/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v>0</v>
      </c>
    </row>
    <row r="48" spans="1:36" ht="13.5">
      <c r="A48" s="26" t="s">
        <v>74</v>
      </c>
      <c r="B48" s="49" t="s">
        <v>154</v>
      </c>
      <c r="C48" s="50" t="s">
        <v>155</v>
      </c>
      <c r="D48" s="51">
        <f t="shared" si="0"/>
        <v>245</v>
      </c>
      <c r="E48" s="51">
        <v>190</v>
      </c>
      <c r="F48" s="51">
        <f t="shared" si="6"/>
        <v>3</v>
      </c>
      <c r="G48" s="51">
        <v>0</v>
      </c>
      <c r="H48" s="51">
        <v>3</v>
      </c>
      <c r="I48" s="51">
        <v>0</v>
      </c>
      <c r="J48" s="51">
        <v>0</v>
      </c>
      <c r="K48" s="51">
        <v>0</v>
      </c>
      <c r="L48" s="51">
        <v>52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190</v>
      </c>
      <c r="V48" s="51">
        <v>190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63</v>
      </c>
      <c r="AC48" s="51">
        <v>52</v>
      </c>
      <c r="AD48" s="51">
        <v>11</v>
      </c>
      <c r="AE48" s="51">
        <f t="shared" si="10"/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74</v>
      </c>
      <c r="B49" s="49" t="s">
        <v>156</v>
      </c>
      <c r="C49" s="50" t="s">
        <v>157</v>
      </c>
      <c r="D49" s="51">
        <f t="shared" si="0"/>
        <v>1790</v>
      </c>
      <c r="E49" s="51">
        <v>1404</v>
      </c>
      <c r="F49" s="51">
        <f t="shared" si="6"/>
        <v>383</v>
      </c>
      <c r="G49" s="51">
        <v>0</v>
      </c>
      <c r="H49" s="51">
        <v>259</v>
      </c>
      <c r="I49" s="51">
        <v>0</v>
      </c>
      <c r="J49" s="51">
        <v>0</v>
      </c>
      <c r="K49" s="51">
        <v>124</v>
      </c>
      <c r="L49" s="51">
        <v>0</v>
      </c>
      <c r="M49" s="51">
        <f t="shared" si="7"/>
        <v>3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3</v>
      </c>
      <c r="U49" s="51">
        <f t="shared" si="8"/>
        <v>1476</v>
      </c>
      <c r="V49" s="51">
        <v>1404</v>
      </c>
      <c r="W49" s="51">
        <v>0</v>
      </c>
      <c r="X49" s="51">
        <v>18</v>
      </c>
      <c r="Y49" s="51">
        <v>0</v>
      </c>
      <c r="Z49" s="51">
        <v>0</v>
      </c>
      <c r="AA49" s="51">
        <v>54</v>
      </c>
      <c r="AB49" s="51">
        <f t="shared" si="9"/>
        <v>364</v>
      </c>
      <c r="AC49" s="51">
        <v>0</v>
      </c>
      <c r="AD49" s="51">
        <v>204</v>
      </c>
      <c r="AE49" s="51">
        <f t="shared" si="10"/>
        <v>160</v>
      </c>
      <c r="AF49" s="51">
        <v>0</v>
      </c>
      <c r="AG49" s="51">
        <v>90</v>
      </c>
      <c r="AH49" s="51">
        <v>0</v>
      </c>
      <c r="AI49" s="51">
        <v>0</v>
      </c>
      <c r="AJ49" s="51">
        <v>70</v>
      </c>
    </row>
    <row r="50" spans="1:36" ht="13.5">
      <c r="A50" s="26" t="s">
        <v>74</v>
      </c>
      <c r="B50" s="49" t="s">
        <v>158</v>
      </c>
      <c r="C50" s="50" t="s">
        <v>159</v>
      </c>
      <c r="D50" s="51">
        <f t="shared" si="0"/>
        <v>1113</v>
      </c>
      <c r="E50" s="51">
        <v>915</v>
      </c>
      <c r="F50" s="51">
        <f t="shared" si="6"/>
        <v>91</v>
      </c>
      <c r="G50" s="51">
        <v>0</v>
      </c>
      <c r="H50" s="51">
        <v>91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107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107</v>
      </c>
      <c r="U50" s="51">
        <f t="shared" si="8"/>
        <v>915</v>
      </c>
      <c r="V50" s="51">
        <v>915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61</v>
      </c>
      <c r="AC50" s="51">
        <v>0</v>
      </c>
      <c r="AD50" s="51">
        <v>61</v>
      </c>
      <c r="AE50" s="51">
        <f t="shared" si="10"/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74</v>
      </c>
      <c r="B51" s="49" t="s">
        <v>160</v>
      </c>
      <c r="C51" s="50" t="s">
        <v>161</v>
      </c>
      <c r="D51" s="51">
        <f t="shared" si="0"/>
        <v>607</v>
      </c>
      <c r="E51" s="51">
        <v>498</v>
      </c>
      <c r="F51" s="51">
        <f t="shared" si="6"/>
        <v>63</v>
      </c>
      <c r="G51" s="51">
        <v>0</v>
      </c>
      <c r="H51" s="51">
        <v>63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46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46</v>
      </c>
      <c r="U51" s="51">
        <f t="shared" si="8"/>
        <v>498</v>
      </c>
      <c r="V51" s="51">
        <v>498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33</v>
      </c>
      <c r="AC51" s="51">
        <v>0</v>
      </c>
      <c r="AD51" s="51">
        <v>33</v>
      </c>
      <c r="AE51" s="51">
        <f t="shared" si="10"/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74</v>
      </c>
      <c r="B52" s="49" t="s">
        <v>162</v>
      </c>
      <c r="C52" s="50" t="s">
        <v>189</v>
      </c>
      <c r="D52" s="51">
        <f t="shared" si="0"/>
        <v>700</v>
      </c>
      <c r="E52" s="51">
        <v>499</v>
      </c>
      <c r="F52" s="51">
        <f t="shared" si="6"/>
        <v>121</v>
      </c>
      <c r="G52" s="51">
        <v>74</v>
      </c>
      <c r="H52" s="51">
        <v>47</v>
      </c>
      <c r="I52" s="51">
        <v>0</v>
      </c>
      <c r="J52" s="51">
        <v>0</v>
      </c>
      <c r="K52" s="51">
        <v>0</v>
      </c>
      <c r="L52" s="51">
        <v>62</v>
      </c>
      <c r="M52" s="51">
        <f t="shared" si="7"/>
        <v>18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18</v>
      </c>
      <c r="U52" s="51">
        <f t="shared" si="8"/>
        <v>515</v>
      </c>
      <c r="V52" s="51">
        <v>499</v>
      </c>
      <c r="W52" s="51">
        <v>12</v>
      </c>
      <c r="X52" s="51">
        <v>4</v>
      </c>
      <c r="Y52" s="51">
        <v>0</v>
      </c>
      <c r="Z52" s="51">
        <v>0</v>
      </c>
      <c r="AA52" s="51">
        <v>0</v>
      </c>
      <c r="AB52" s="51">
        <f t="shared" si="9"/>
        <v>162</v>
      </c>
      <c r="AC52" s="51">
        <v>62</v>
      </c>
      <c r="AD52" s="51">
        <v>75</v>
      </c>
      <c r="AE52" s="51">
        <f t="shared" si="10"/>
        <v>25</v>
      </c>
      <c r="AF52" s="51">
        <v>7</v>
      </c>
      <c r="AG52" s="51">
        <v>18</v>
      </c>
      <c r="AH52" s="51">
        <v>0</v>
      </c>
      <c r="AI52" s="51">
        <v>0</v>
      </c>
      <c r="AJ52" s="51">
        <v>0</v>
      </c>
    </row>
    <row r="53" spans="1:36" ht="13.5">
      <c r="A53" s="26" t="s">
        <v>74</v>
      </c>
      <c r="B53" s="49" t="s">
        <v>163</v>
      </c>
      <c r="C53" s="50" t="s">
        <v>164</v>
      </c>
      <c r="D53" s="51">
        <f t="shared" si="0"/>
        <v>765</v>
      </c>
      <c r="E53" s="51">
        <v>570</v>
      </c>
      <c r="F53" s="51">
        <f t="shared" si="6"/>
        <v>127</v>
      </c>
      <c r="G53" s="51">
        <v>72</v>
      </c>
      <c r="H53" s="51">
        <v>55</v>
      </c>
      <c r="I53" s="51">
        <v>0</v>
      </c>
      <c r="J53" s="51">
        <v>0</v>
      </c>
      <c r="K53" s="51">
        <v>0</v>
      </c>
      <c r="L53" s="51">
        <v>52</v>
      </c>
      <c r="M53" s="51">
        <f t="shared" si="7"/>
        <v>16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16</v>
      </c>
      <c r="U53" s="51">
        <f t="shared" si="8"/>
        <v>586</v>
      </c>
      <c r="V53" s="51">
        <v>570</v>
      </c>
      <c r="W53" s="51">
        <v>12</v>
      </c>
      <c r="X53" s="51">
        <v>4</v>
      </c>
      <c r="Y53" s="51">
        <v>0</v>
      </c>
      <c r="Z53" s="51">
        <v>0</v>
      </c>
      <c r="AA53" s="51">
        <v>0</v>
      </c>
      <c r="AB53" s="51">
        <f t="shared" si="9"/>
        <v>165</v>
      </c>
      <c r="AC53" s="51">
        <v>52</v>
      </c>
      <c r="AD53" s="51">
        <v>86</v>
      </c>
      <c r="AE53" s="51">
        <f t="shared" si="10"/>
        <v>27</v>
      </c>
      <c r="AF53" s="51">
        <v>6</v>
      </c>
      <c r="AG53" s="51">
        <v>21</v>
      </c>
      <c r="AH53" s="51">
        <v>0</v>
      </c>
      <c r="AI53" s="51">
        <v>0</v>
      </c>
      <c r="AJ53" s="51">
        <v>0</v>
      </c>
    </row>
    <row r="54" spans="1:36" ht="13.5">
      <c r="A54" s="79" t="s">
        <v>188</v>
      </c>
      <c r="B54" s="80"/>
      <c r="C54" s="81"/>
      <c r="D54" s="51">
        <f aca="true" t="shared" si="11" ref="D54:AJ54">SUM(D7:D53)</f>
        <v>536151</v>
      </c>
      <c r="E54" s="51">
        <f t="shared" si="11"/>
        <v>446866</v>
      </c>
      <c r="F54" s="51">
        <f t="shared" si="11"/>
        <v>69475</v>
      </c>
      <c r="G54" s="51">
        <f t="shared" si="11"/>
        <v>35068</v>
      </c>
      <c r="H54" s="51">
        <f t="shared" si="11"/>
        <v>31110</v>
      </c>
      <c r="I54" s="51">
        <f t="shared" si="11"/>
        <v>0</v>
      </c>
      <c r="J54" s="51">
        <f t="shared" si="11"/>
        <v>2273</v>
      </c>
      <c r="K54" s="51">
        <f t="shared" si="11"/>
        <v>1024</v>
      </c>
      <c r="L54" s="51">
        <f t="shared" si="11"/>
        <v>9341</v>
      </c>
      <c r="M54" s="51">
        <f t="shared" si="11"/>
        <v>10469</v>
      </c>
      <c r="N54" s="51">
        <f t="shared" si="11"/>
        <v>6838</v>
      </c>
      <c r="O54" s="51">
        <f t="shared" si="11"/>
        <v>1349</v>
      </c>
      <c r="P54" s="51">
        <f t="shared" si="11"/>
        <v>1523</v>
      </c>
      <c r="Q54" s="51">
        <f t="shared" si="11"/>
        <v>388</v>
      </c>
      <c r="R54" s="51">
        <f t="shared" si="11"/>
        <v>9</v>
      </c>
      <c r="S54" s="51">
        <f t="shared" si="11"/>
        <v>130</v>
      </c>
      <c r="T54" s="51">
        <f t="shared" si="11"/>
        <v>232</v>
      </c>
      <c r="U54" s="51">
        <f t="shared" si="11"/>
        <v>466276</v>
      </c>
      <c r="V54" s="51">
        <f t="shared" si="11"/>
        <v>446866</v>
      </c>
      <c r="W54" s="51">
        <f t="shared" si="11"/>
        <v>15571</v>
      </c>
      <c r="X54" s="51">
        <f t="shared" si="11"/>
        <v>2885</v>
      </c>
      <c r="Y54" s="51">
        <f t="shared" si="11"/>
        <v>0</v>
      </c>
      <c r="Z54" s="51">
        <f t="shared" si="11"/>
        <v>0</v>
      </c>
      <c r="AA54" s="51">
        <f t="shared" si="11"/>
        <v>954</v>
      </c>
      <c r="AB54" s="51">
        <f t="shared" si="11"/>
        <v>82863</v>
      </c>
      <c r="AC54" s="51">
        <f t="shared" si="11"/>
        <v>9341</v>
      </c>
      <c r="AD54" s="51">
        <f t="shared" si="11"/>
        <v>62543</v>
      </c>
      <c r="AE54" s="51">
        <f t="shared" si="11"/>
        <v>10979</v>
      </c>
      <c r="AF54" s="51">
        <f t="shared" si="11"/>
        <v>7519</v>
      </c>
      <c r="AG54" s="51">
        <f t="shared" si="11"/>
        <v>3390</v>
      </c>
      <c r="AH54" s="51">
        <f t="shared" si="11"/>
        <v>0</v>
      </c>
      <c r="AI54" s="51">
        <f t="shared" si="11"/>
        <v>0</v>
      </c>
      <c r="AJ54" s="51">
        <f t="shared" si="11"/>
        <v>70</v>
      </c>
    </row>
  </sheetData>
  <mergeCells count="25">
    <mergeCell ref="A54:C54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4"/>
  <sheetViews>
    <sheetView showGridLines="0" workbookViewId="0" topLeftCell="A1">
      <pane xSplit="3" ySplit="6" topLeftCell="D7" activePane="bottomRight" state="frozen"/>
      <selection pane="topLeft" activeCell="V3" sqref="U3:X5"/>
      <selection pane="topRight" activeCell="V3" sqref="U3:X5"/>
      <selection pane="bottomLeft" activeCell="V3" sqref="U3:X5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35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38</v>
      </c>
      <c r="C2" s="62" t="s">
        <v>12</v>
      </c>
      <c r="D2" s="106" t="s">
        <v>182</v>
      </c>
      <c r="E2" s="104"/>
      <c r="F2" s="104"/>
      <c r="G2" s="104"/>
      <c r="H2" s="104"/>
      <c r="I2" s="104"/>
      <c r="J2" s="104"/>
      <c r="K2" s="105"/>
      <c r="L2" s="106" t="s">
        <v>190</v>
      </c>
      <c r="M2" s="104"/>
      <c r="N2" s="104"/>
      <c r="O2" s="104"/>
      <c r="P2" s="104"/>
      <c r="Q2" s="104"/>
      <c r="R2" s="104"/>
      <c r="S2" s="105"/>
      <c r="T2" s="100" t="s">
        <v>192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193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39</v>
      </c>
      <c r="G3" s="67" t="s">
        <v>19</v>
      </c>
      <c r="H3" s="67" t="s">
        <v>71</v>
      </c>
      <c r="I3" s="67" t="s">
        <v>72</v>
      </c>
      <c r="J3" s="99" t="s">
        <v>70</v>
      </c>
      <c r="K3" s="67" t="s">
        <v>40</v>
      </c>
      <c r="L3" s="63" t="s">
        <v>15</v>
      </c>
      <c r="M3" s="67" t="s">
        <v>18</v>
      </c>
      <c r="N3" s="67" t="s">
        <v>39</v>
      </c>
      <c r="O3" s="67" t="s">
        <v>19</v>
      </c>
      <c r="P3" s="67" t="s">
        <v>71</v>
      </c>
      <c r="Q3" s="67" t="s">
        <v>72</v>
      </c>
      <c r="R3" s="99" t="s">
        <v>70</v>
      </c>
      <c r="S3" s="67" t="s">
        <v>40</v>
      </c>
      <c r="T3" s="63" t="s">
        <v>15</v>
      </c>
      <c r="U3" s="67" t="s">
        <v>18</v>
      </c>
      <c r="V3" s="67" t="s">
        <v>39</v>
      </c>
      <c r="W3" s="67" t="s">
        <v>19</v>
      </c>
      <c r="X3" s="67" t="s">
        <v>71</v>
      </c>
      <c r="Y3" s="67" t="s">
        <v>72</v>
      </c>
      <c r="Z3" s="99" t="s">
        <v>70</v>
      </c>
      <c r="AA3" s="67" t="s">
        <v>40</v>
      </c>
      <c r="AB3" s="59" t="s">
        <v>194</v>
      </c>
      <c r="AC3" s="107"/>
      <c r="AD3" s="107"/>
      <c r="AE3" s="107"/>
      <c r="AF3" s="107"/>
      <c r="AG3" s="107"/>
      <c r="AH3" s="107"/>
      <c r="AI3" s="108"/>
      <c r="AJ3" s="59" t="s">
        <v>195</v>
      </c>
      <c r="AK3" s="83"/>
      <c r="AL3" s="83"/>
      <c r="AM3" s="83"/>
      <c r="AN3" s="83"/>
      <c r="AO3" s="83"/>
      <c r="AP3" s="83"/>
      <c r="AQ3" s="84"/>
      <c r="AR3" s="59" t="s">
        <v>196</v>
      </c>
      <c r="AS3" s="109"/>
      <c r="AT3" s="109"/>
      <c r="AU3" s="109"/>
      <c r="AV3" s="109"/>
      <c r="AW3" s="109"/>
      <c r="AX3" s="109"/>
      <c r="AY3" s="110"/>
      <c r="AZ3" s="59" t="s">
        <v>197</v>
      </c>
      <c r="BA3" s="107"/>
      <c r="BB3" s="107"/>
      <c r="BC3" s="107"/>
      <c r="BD3" s="107"/>
      <c r="BE3" s="107"/>
      <c r="BF3" s="107"/>
      <c r="BG3" s="108"/>
      <c r="BH3" s="59" t="s">
        <v>198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39</v>
      </c>
      <c r="BS3" s="67" t="s">
        <v>19</v>
      </c>
      <c r="BT3" s="67" t="s">
        <v>71</v>
      </c>
      <c r="BU3" s="67" t="s">
        <v>72</v>
      </c>
      <c r="BV3" s="99" t="s">
        <v>70</v>
      </c>
      <c r="BW3" s="67" t="s">
        <v>40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39</v>
      </c>
      <c r="AE4" s="67" t="s">
        <v>19</v>
      </c>
      <c r="AF4" s="67" t="s">
        <v>71</v>
      </c>
      <c r="AG4" s="67" t="s">
        <v>72</v>
      </c>
      <c r="AH4" s="99" t="s">
        <v>70</v>
      </c>
      <c r="AI4" s="67" t="s">
        <v>40</v>
      </c>
      <c r="AJ4" s="63" t="s">
        <v>15</v>
      </c>
      <c r="AK4" s="67" t="s">
        <v>18</v>
      </c>
      <c r="AL4" s="67" t="s">
        <v>39</v>
      </c>
      <c r="AM4" s="67" t="s">
        <v>19</v>
      </c>
      <c r="AN4" s="67" t="s">
        <v>71</v>
      </c>
      <c r="AO4" s="67" t="s">
        <v>72</v>
      </c>
      <c r="AP4" s="99" t="s">
        <v>70</v>
      </c>
      <c r="AQ4" s="67" t="s">
        <v>40</v>
      </c>
      <c r="AR4" s="63" t="s">
        <v>15</v>
      </c>
      <c r="AS4" s="67" t="s">
        <v>18</v>
      </c>
      <c r="AT4" s="67" t="s">
        <v>39</v>
      </c>
      <c r="AU4" s="67" t="s">
        <v>19</v>
      </c>
      <c r="AV4" s="67" t="s">
        <v>71</v>
      </c>
      <c r="AW4" s="67" t="s">
        <v>72</v>
      </c>
      <c r="AX4" s="99" t="s">
        <v>70</v>
      </c>
      <c r="AY4" s="67" t="s">
        <v>40</v>
      </c>
      <c r="AZ4" s="63" t="s">
        <v>15</v>
      </c>
      <c r="BA4" s="67" t="s">
        <v>18</v>
      </c>
      <c r="BB4" s="67" t="s">
        <v>39</v>
      </c>
      <c r="BC4" s="67" t="s">
        <v>19</v>
      </c>
      <c r="BD4" s="67" t="s">
        <v>71</v>
      </c>
      <c r="BE4" s="67" t="s">
        <v>72</v>
      </c>
      <c r="BF4" s="99" t="s">
        <v>70</v>
      </c>
      <c r="BG4" s="67" t="s">
        <v>40</v>
      </c>
      <c r="BH4" s="63" t="s">
        <v>15</v>
      </c>
      <c r="BI4" s="67" t="s">
        <v>18</v>
      </c>
      <c r="BJ4" s="67" t="s">
        <v>39</v>
      </c>
      <c r="BK4" s="67" t="s">
        <v>19</v>
      </c>
      <c r="BL4" s="67" t="s">
        <v>71</v>
      </c>
      <c r="BM4" s="67" t="s">
        <v>72</v>
      </c>
      <c r="BN4" s="99" t="s">
        <v>70</v>
      </c>
      <c r="BO4" s="67" t="s">
        <v>40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74</v>
      </c>
      <c r="B7" s="49" t="s">
        <v>75</v>
      </c>
      <c r="C7" s="50" t="s">
        <v>76</v>
      </c>
      <c r="D7" s="51">
        <f aca="true" t="shared" si="0" ref="D7:D53">SUM(E7:K7)</f>
        <v>15194</v>
      </c>
      <c r="E7" s="51">
        <f aca="true" t="shared" si="1" ref="E7:E45">M7+U7+BQ7</f>
        <v>1691</v>
      </c>
      <c r="F7" s="51">
        <f aca="true" t="shared" si="2" ref="F7:F45">N7+V7+BR7</f>
        <v>4449</v>
      </c>
      <c r="G7" s="51">
        <f aca="true" t="shared" si="3" ref="G7:G45">O7+W7+BS7</f>
        <v>2498</v>
      </c>
      <c r="H7" s="51">
        <f aca="true" t="shared" si="4" ref="H7:H45">P7+X7+BT7</f>
        <v>440</v>
      </c>
      <c r="I7" s="51">
        <f aca="true" t="shared" si="5" ref="I7:I45">Q7+Y7+BU7</f>
        <v>5995</v>
      </c>
      <c r="J7" s="51">
        <f aca="true" t="shared" si="6" ref="J7:J45">R7+Z7+BV7</f>
        <v>118</v>
      </c>
      <c r="K7" s="51">
        <f aca="true" t="shared" si="7" ref="K7:K45">S7+AA7+BW7</f>
        <v>3</v>
      </c>
      <c r="L7" s="51">
        <f aca="true" t="shared" si="8" ref="L7:L45"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45">SUM(U7:AA7)</f>
        <v>15194</v>
      </c>
      <c r="U7" s="51">
        <f aca="true" t="shared" si="10" ref="U7:U45">AC7+AK7+AS7+BA7+BI7</f>
        <v>1691</v>
      </c>
      <c r="V7" s="51">
        <f aca="true" t="shared" si="11" ref="V7:V45">AD7+AL7+AT7+BB7+BJ7</f>
        <v>4449</v>
      </c>
      <c r="W7" s="51">
        <f aca="true" t="shared" si="12" ref="W7:W45">AE7+AM7+AU7+BC7+BK7</f>
        <v>2498</v>
      </c>
      <c r="X7" s="51">
        <f aca="true" t="shared" si="13" ref="X7:X45">AF7+AN7+AV7+BD7+BL7</f>
        <v>440</v>
      </c>
      <c r="Y7" s="51">
        <f aca="true" t="shared" si="14" ref="Y7:Y45">AG7+AO7+AW7+BE7+BM7</f>
        <v>5995</v>
      </c>
      <c r="Z7" s="51">
        <f aca="true" t="shared" si="15" ref="Z7:Z45">AH7+AP7+AX7+BF7+BN7</f>
        <v>118</v>
      </c>
      <c r="AA7" s="51">
        <f aca="true" t="shared" si="16" ref="AA7:AA45">AI7+AQ7+AY7+BG7+BO7</f>
        <v>3</v>
      </c>
      <c r="AB7" s="51">
        <f aca="true" t="shared" si="17" ref="AB7:AB45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45">SUM(AK7:AQ7)</f>
        <v>3509</v>
      </c>
      <c r="AK7" s="51">
        <v>0</v>
      </c>
      <c r="AL7" s="51">
        <v>3509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45">SUM(AS7:AY7)</f>
        <v>11685</v>
      </c>
      <c r="AS7" s="51">
        <v>1691</v>
      </c>
      <c r="AT7" s="51">
        <v>940</v>
      </c>
      <c r="AU7" s="51">
        <v>2498</v>
      </c>
      <c r="AV7" s="51">
        <v>440</v>
      </c>
      <c r="AW7" s="51">
        <v>5995</v>
      </c>
      <c r="AX7" s="51">
        <v>118</v>
      </c>
      <c r="AY7" s="51">
        <v>3</v>
      </c>
      <c r="AZ7" s="51">
        <f aca="true" t="shared" si="20" ref="AZ7:AZ45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45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45">SUM(BQ7:BW7)</f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</row>
    <row r="8" spans="1:75" ht="13.5">
      <c r="A8" s="26" t="s">
        <v>74</v>
      </c>
      <c r="B8" s="49" t="s">
        <v>77</v>
      </c>
      <c r="C8" s="50" t="s">
        <v>78</v>
      </c>
      <c r="D8" s="51">
        <f t="shared" si="0"/>
        <v>4498</v>
      </c>
      <c r="E8" s="51">
        <f t="shared" si="1"/>
        <v>3156</v>
      </c>
      <c r="F8" s="51">
        <f t="shared" si="2"/>
        <v>721</v>
      </c>
      <c r="G8" s="51">
        <f t="shared" si="3"/>
        <v>364</v>
      </c>
      <c r="H8" s="51">
        <f t="shared" si="4"/>
        <v>94</v>
      </c>
      <c r="I8" s="51">
        <f t="shared" si="5"/>
        <v>0</v>
      </c>
      <c r="J8" s="51">
        <f t="shared" si="6"/>
        <v>133</v>
      </c>
      <c r="K8" s="51">
        <f t="shared" si="7"/>
        <v>30</v>
      </c>
      <c r="L8" s="51">
        <f t="shared" si="8"/>
        <v>543</v>
      </c>
      <c r="M8" s="51">
        <v>389</v>
      </c>
      <c r="N8" s="51">
        <v>0</v>
      </c>
      <c r="O8" s="51">
        <v>19</v>
      </c>
      <c r="P8" s="51">
        <v>92</v>
      </c>
      <c r="Q8" s="51">
        <v>0</v>
      </c>
      <c r="R8" s="51">
        <v>13</v>
      </c>
      <c r="S8" s="51">
        <v>30</v>
      </c>
      <c r="T8" s="51">
        <f t="shared" si="9"/>
        <v>1047</v>
      </c>
      <c r="U8" s="51">
        <f t="shared" si="10"/>
        <v>0</v>
      </c>
      <c r="V8" s="51">
        <f t="shared" si="11"/>
        <v>707</v>
      </c>
      <c r="W8" s="51">
        <f t="shared" si="12"/>
        <v>340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439</v>
      </c>
      <c r="AK8" s="51">
        <v>0</v>
      </c>
      <c r="AL8" s="51">
        <v>439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608</v>
      </c>
      <c r="AS8" s="51">
        <v>0</v>
      </c>
      <c r="AT8" s="51">
        <v>268</v>
      </c>
      <c r="AU8" s="51">
        <v>340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2908</v>
      </c>
      <c r="BQ8" s="51">
        <v>2767</v>
      </c>
      <c r="BR8" s="51">
        <v>14</v>
      </c>
      <c r="BS8" s="51">
        <v>5</v>
      </c>
      <c r="BT8" s="51">
        <v>2</v>
      </c>
      <c r="BU8" s="51">
        <v>0</v>
      </c>
      <c r="BV8" s="51">
        <v>120</v>
      </c>
      <c r="BW8" s="51">
        <v>0</v>
      </c>
    </row>
    <row r="9" spans="1:75" ht="13.5">
      <c r="A9" s="26" t="s">
        <v>74</v>
      </c>
      <c r="B9" s="49" t="s">
        <v>79</v>
      </c>
      <c r="C9" s="50" t="s">
        <v>80</v>
      </c>
      <c r="D9" s="51">
        <f t="shared" si="0"/>
        <v>6064</v>
      </c>
      <c r="E9" s="51">
        <f t="shared" si="1"/>
        <v>3845</v>
      </c>
      <c r="F9" s="51">
        <f t="shared" si="2"/>
        <v>1191</v>
      </c>
      <c r="G9" s="51">
        <f t="shared" si="3"/>
        <v>721</v>
      </c>
      <c r="H9" s="51">
        <f t="shared" si="4"/>
        <v>54</v>
      </c>
      <c r="I9" s="51">
        <f t="shared" si="5"/>
        <v>0</v>
      </c>
      <c r="J9" s="51">
        <f t="shared" si="6"/>
        <v>247</v>
      </c>
      <c r="K9" s="51">
        <f t="shared" si="7"/>
        <v>6</v>
      </c>
      <c r="L9" s="51">
        <f t="shared" si="8"/>
        <v>161</v>
      </c>
      <c r="M9" s="51">
        <v>161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1972</v>
      </c>
      <c r="U9" s="51">
        <f t="shared" si="10"/>
        <v>0</v>
      </c>
      <c r="V9" s="51">
        <f t="shared" si="11"/>
        <v>1191</v>
      </c>
      <c r="W9" s="51">
        <f t="shared" si="12"/>
        <v>721</v>
      </c>
      <c r="X9" s="51">
        <f t="shared" si="13"/>
        <v>54</v>
      </c>
      <c r="Y9" s="51">
        <f t="shared" si="14"/>
        <v>0</v>
      </c>
      <c r="Z9" s="51">
        <f t="shared" si="15"/>
        <v>0</v>
      </c>
      <c r="AA9" s="51">
        <f t="shared" si="16"/>
        <v>6</v>
      </c>
      <c r="AB9" s="51">
        <f t="shared" si="17"/>
        <v>2</v>
      </c>
      <c r="AC9" s="51">
        <v>0</v>
      </c>
      <c r="AD9" s="51">
        <v>2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808</v>
      </c>
      <c r="AK9" s="51">
        <v>0</v>
      </c>
      <c r="AL9" s="51">
        <v>802</v>
      </c>
      <c r="AM9" s="51">
        <v>0</v>
      </c>
      <c r="AN9" s="51">
        <v>0</v>
      </c>
      <c r="AO9" s="51">
        <v>0</v>
      </c>
      <c r="AP9" s="51">
        <v>0</v>
      </c>
      <c r="AQ9" s="51">
        <v>6</v>
      </c>
      <c r="AR9" s="51">
        <f t="shared" si="19"/>
        <v>1162</v>
      </c>
      <c r="AS9" s="51">
        <v>0</v>
      </c>
      <c r="AT9" s="51">
        <v>387</v>
      </c>
      <c r="AU9" s="51">
        <v>721</v>
      </c>
      <c r="AV9" s="51">
        <v>54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3931</v>
      </c>
      <c r="BQ9" s="51">
        <v>3684</v>
      </c>
      <c r="BR9" s="51">
        <v>0</v>
      </c>
      <c r="BS9" s="51">
        <v>0</v>
      </c>
      <c r="BT9" s="51">
        <v>0</v>
      </c>
      <c r="BU9" s="51">
        <v>0</v>
      </c>
      <c r="BV9" s="51">
        <v>247</v>
      </c>
      <c r="BW9" s="51">
        <v>0</v>
      </c>
    </row>
    <row r="10" spans="1:75" ht="13.5">
      <c r="A10" s="26" t="s">
        <v>74</v>
      </c>
      <c r="B10" s="49" t="s">
        <v>81</v>
      </c>
      <c r="C10" s="50" t="s">
        <v>82</v>
      </c>
      <c r="D10" s="51">
        <f t="shared" si="0"/>
        <v>3954</v>
      </c>
      <c r="E10" s="51">
        <f t="shared" si="1"/>
        <v>1786</v>
      </c>
      <c r="F10" s="51">
        <f t="shared" si="2"/>
        <v>1404</v>
      </c>
      <c r="G10" s="51">
        <f t="shared" si="3"/>
        <v>0</v>
      </c>
      <c r="H10" s="51">
        <f t="shared" si="4"/>
        <v>0</v>
      </c>
      <c r="I10" s="51">
        <f t="shared" si="5"/>
        <v>684</v>
      </c>
      <c r="J10" s="51">
        <f t="shared" si="6"/>
        <v>80</v>
      </c>
      <c r="K10" s="51">
        <f t="shared" si="7"/>
        <v>0</v>
      </c>
      <c r="L10" s="51">
        <f t="shared" si="8"/>
        <v>20</v>
      </c>
      <c r="M10" s="51">
        <v>20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2088</v>
      </c>
      <c r="U10" s="51">
        <f t="shared" si="10"/>
        <v>0</v>
      </c>
      <c r="V10" s="51">
        <f t="shared" si="11"/>
        <v>1404</v>
      </c>
      <c r="W10" s="51">
        <f t="shared" si="12"/>
        <v>0</v>
      </c>
      <c r="X10" s="51">
        <f t="shared" si="13"/>
        <v>0</v>
      </c>
      <c r="Y10" s="51">
        <f t="shared" si="14"/>
        <v>684</v>
      </c>
      <c r="Z10" s="51">
        <f t="shared" si="15"/>
        <v>0</v>
      </c>
      <c r="AA10" s="51">
        <f t="shared" si="16"/>
        <v>0</v>
      </c>
      <c r="AB10" s="51">
        <f t="shared" si="17"/>
        <v>82</v>
      </c>
      <c r="AC10" s="51">
        <v>0</v>
      </c>
      <c r="AD10" s="51">
        <v>82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1075</v>
      </c>
      <c r="AK10" s="51">
        <v>0</v>
      </c>
      <c r="AL10" s="51">
        <v>1075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931</v>
      </c>
      <c r="AS10" s="51">
        <v>0</v>
      </c>
      <c r="AT10" s="51">
        <v>247</v>
      </c>
      <c r="AU10" s="51">
        <v>0</v>
      </c>
      <c r="AV10" s="51">
        <v>0</v>
      </c>
      <c r="AW10" s="51">
        <v>684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1846</v>
      </c>
      <c r="BQ10" s="51">
        <v>1766</v>
      </c>
      <c r="BR10" s="51">
        <v>0</v>
      </c>
      <c r="BS10" s="51">
        <v>0</v>
      </c>
      <c r="BT10" s="51">
        <v>0</v>
      </c>
      <c r="BU10" s="51">
        <v>0</v>
      </c>
      <c r="BV10" s="51">
        <v>80</v>
      </c>
      <c r="BW10" s="51">
        <v>0</v>
      </c>
    </row>
    <row r="11" spans="1:75" ht="13.5">
      <c r="A11" s="26" t="s">
        <v>74</v>
      </c>
      <c r="B11" s="49" t="s">
        <v>83</v>
      </c>
      <c r="C11" s="50" t="s">
        <v>84</v>
      </c>
      <c r="D11" s="51">
        <f t="shared" si="0"/>
        <v>5917</v>
      </c>
      <c r="E11" s="51">
        <f t="shared" si="1"/>
        <v>3754</v>
      </c>
      <c r="F11" s="51">
        <f t="shared" si="2"/>
        <v>867</v>
      </c>
      <c r="G11" s="51">
        <f t="shared" si="3"/>
        <v>449</v>
      </c>
      <c r="H11" s="51">
        <f t="shared" si="4"/>
        <v>135</v>
      </c>
      <c r="I11" s="51">
        <f t="shared" si="5"/>
        <v>0</v>
      </c>
      <c r="J11" s="51">
        <f t="shared" si="6"/>
        <v>160</v>
      </c>
      <c r="K11" s="51">
        <f t="shared" si="7"/>
        <v>552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2193</v>
      </c>
      <c r="U11" s="51">
        <f t="shared" si="10"/>
        <v>209</v>
      </c>
      <c r="V11" s="51">
        <f t="shared" si="11"/>
        <v>848</v>
      </c>
      <c r="W11" s="51">
        <f t="shared" si="12"/>
        <v>449</v>
      </c>
      <c r="X11" s="51">
        <f t="shared" si="13"/>
        <v>135</v>
      </c>
      <c r="Y11" s="51">
        <f t="shared" si="14"/>
        <v>0</v>
      </c>
      <c r="Z11" s="51">
        <f t="shared" si="15"/>
        <v>0</v>
      </c>
      <c r="AA11" s="51">
        <f t="shared" si="16"/>
        <v>552</v>
      </c>
      <c r="AB11" s="51">
        <f t="shared" si="17"/>
        <v>230</v>
      </c>
      <c r="AC11" s="51">
        <v>53</v>
      </c>
      <c r="AD11" s="51">
        <v>177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1963</v>
      </c>
      <c r="AS11" s="51">
        <v>156</v>
      </c>
      <c r="AT11" s="51">
        <v>671</v>
      </c>
      <c r="AU11" s="51">
        <v>449</v>
      </c>
      <c r="AV11" s="51">
        <v>135</v>
      </c>
      <c r="AW11" s="51">
        <v>0</v>
      </c>
      <c r="AX11" s="51">
        <v>0</v>
      </c>
      <c r="AY11" s="51">
        <v>552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3724</v>
      </c>
      <c r="BQ11" s="51">
        <v>3545</v>
      </c>
      <c r="BR11" s="51">
        <v>19</v>
      </c>
      <c r="BS11" s="51">
        <v>0</v>
      </c>
      <c r="BT11" s="51">
        <v>0</v>
      </c>
      <c r="BU11" s="51">
        <v>0</v>
      </c>
      <c r="BV11" s="51">
        <v>160</v>
      </c>
      <c r="BW11" s="51">
        <v>0</v>
      </c>
    </row>
    <row r="12" spans="1:75" ht="13.5">
      <c r="A12" s="26" t="s">
        <v>74</v>
      </c>
      <c r="B12" s="49" t="s">
        <v>85</v>
      </c>
      <c r="C12" s="50" t="s">
        <v>86</v>
      </c>
      <c r="D12" s="51">
        <f t="shared" si="0"/>
        <v>4263</v>
      </c>
      <c r="E12" s="51">
        <f t="shared" si="1"/>
        <v>2980</v>
      </c>
      <c r="F12" s="51">
        <f t="shared" si="2"/>
        <v>195</v>
      </c>
      <c r="G12" s="51">
        <f t="shared" si="3"/>
        <v>1051</v>
      </c>
      <c r="H12" s="51">
        <f t="shared" si="4"/>
        <v>1</v>
      </c>
      <c r="I12" s="51">
        <f t="shared" si="5"/>
        <v>0</v>
      </c>
      <c r="J12" s="51">
        <f t="shared" si="6"/>
        <v>36</v>
      </c>
      <c r="K12" s="51">
        <f t="shared" si="7"/>
        <v>0</v>
      </c>
      <c r="L12" s="51">
        <f t="shared" si="8"/>
        <v>2549</v>
      </c>
      <c r="M12" s="51">
        <v>1869</v>
      </c>
      <c r="N12" s="51">
        <v>172</v>
      </c>
      <c r="O12" s="51">
        <v>507</v>
      </c>
      <c r="P12" s="51">
        <v>1</v>
      </c>
      <c r="Q12" s="51">
        <v>0</v>
      </c>
      <c r="R12" s="51">
        <v>0</v>
      </c>
      <c r="S12" s="51">
        <v>0</v>
      </c>
      <c r="T12" s="51">
        <f t="shared" si="9"/>
        <v>544</v>
      </c>
      <c r="U12" s="51">
        <f t="shared" si="10"/>
        <v>0</v>
      </c>
      <c r="V12" s="51">
        <f t="shared" si="11"/>
        <v>0</v>
      </c>
      <c r="W12" s="51">
        <f t="shared" si="12"/>
        <v>544</v>
      </c>
      <c r="X12" s="51">
        <f t="shared" si="13"/>
        <v>0</v>
      </c>
      <c r="Y12" s="51">
        <f t="shared" si="14"/>
        <v>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544</v>
      </c>
      <c r="AK12" s="51">
        <v>0</v>
      </c>
      <c r="AL12" s="51">
        <v>0</v>
      </c>
      <c r="AM12" s="51">
        <v>544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1170</v>
      </c>
      <c r="BQ12" s="51">
        <v>1111</v>
      </c>
      <c r="BR12" s="51">
        <v>23</v>
      </c>
      <c r="BS12" s="51">
        <v>0</v>
      </c>
      <c r="BT12" s="51">
        <v>0</v>
      </c>
      <c r="BU12" s="51">
        <v>0</v>
      </c>
      <c r="BV12" s="51">
        <v>36</v>
      </c>
      <c r="BW12" s="51">
        <v>0</v>
      </c>
    </row>
    <row r="13" spans="1:75" ht="13.5">
      <c r="A13" s="26" t="s">
        <v>74</v>
      </c>
      <c r="B13" s="49" t="s">
        <v>87</v>
      </c>
      <c r="C13" s="50" t="s">
        <v>88</v>
      </c>
      <c r="D13" s="51">
        <f t="shared" si="0"/>
        <v>798</v>
      </c>
      <c r="E13" s="51">
        <f t="shared" si="1"/>
        <v>192</v>
      </c>
      <c r="F13" s="51">
        <f t="shared" si="2"/>
        <v>560</v>
      </c>
      <c r="G13" s="51">
        <f t="shared" si="3"/>
        <v>34</v>
      </c>
      <c r="H13" s="51">
        <f t="shared" si="4"/>
        <v>0</v>
      </c>
      <c r="I13" s="51">
        <f t="shared" si="5"/>
        <v>0</v>
      </c>
      <c r="J13" s="51">
        <f t="shared" si="6"/>
        <v>12</v>
      </c>
      <c r="K13" s="51">
        <f t="shared" si="7"/>
        <v>0</v>
      </c>
      <c r="L13" s="51">
        <f t="shared" si="8"/>
        <v>128</v>
      </c>
      <c r="M13" s="51">
        <v>0</v>
      </c>
      <c r="N13" s="51">
        <v>128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325</v>
      </c>
      <c r="U13" s="51">
        <f t="shared" si="10"/>
        <v>0</v>
      </c>
      <c r="V13" s="51">
        <f t="shared" si="11"/>
        <v>325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325</v>
      </c>
      <c r="AK13" s="51">
        <v>0</v>
      </c>
      <c r="AL13" s="51">
        <v>325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345</v>
      </c>
      <c r="BQ13" s="51">
        <v>192</v>
      </c>
      <c r="BR13" s="51">
        <v>107</v>
      </c>
      <c r="BS13" s="51">
        <v>34</v>
      </c>
      <c r="BT13" s="51">
        <v>0</v>
      </c>
      <c r="BU13" s="51">
        <v>0</v>
      </c>
      <c r="BV13" s="51">
        <v>12</v>
      </c>
      <c r="BW13" s="51">
        <v>0</v>
      </c>
    </row>
    <row r="14" spans="1:75" ht="13.5">
      <c r="A14" s="26" t="s">
        <v>74</v>
      </c>
      <c r="B14" s="49" t="s">
        <v>89</v>
      </c>
      <c r="C14" s="50" t="s">
        <v>90</v>
      </c>
      <c r="D14" s="51">
        <f t="shared" si="0"/>
        <v>2020</v>
      </c>
      <c r="E14" s="51">
        <f t="shared" si="1"/>
        <v>831</v>
      </c>
      <c r="F14" s="51">
        <f t="shared" si="2"/>
        <v>679</v>
      </c>
      <c r="G14" s="51">
        <f t="shared" si="3"/>
        <v>355</v>
      </c>
      <c r="H14" s="51">
        <f t="shared" si="4"/>
        <v>0</v>
      </c>
      <c r="I14" s="51">
        <f t="shared" si="5"/>
        <v>0</v>
      </c>
      <c r="J14" s="51">
        <f t="shared" si="6"/>
        <v>41</v>
      </c>
      <c r="K14" s="51">
        <f t="shared" si="7"/>
        <v>114</v>
      </c>
      <c r="L14" s="51">
        <f t="shared" si="8"/>
        <v>835</v>
      </c>
      <c r="M14" s="51">
        <v>0</v>
      </c>
      <c r="N14" s="51">
        <v>480</v>
      </c>
      <c r="O14" s="51">
        <v>355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374</v>
      </c>
      <c r="U14" s="51">
        <f t="shared" si="10"/>
        <v>175</v>
      </c>
      <c r="V14" s="51">
        <f t="shared" si="11"/>
        <v>199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374</v>
      </c>
      <c r="AK14" s="51">
        <v>175</v>
      </c>
      <c r="AL14" s="51">
        <v>199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811</v>
      </c>
      <c r="BQ14" s="51">
        <v>656</v>
      </c>
      <c r="BR14" s="51">
        <v>0</v>
      </c>
      <c r="BS14" s="51">
        <v>0</v>
      </c>
      <c r="BT14" s="51">
        <v>0</v>
      </c>
      <c r="BU14" s="51">
        <v>0</v>
      </c>
      <c r="BV14" s="51">
        <v>41</v>
      </c>
      <c r="BW14" s="51">
        <v>114</v>
      </c>
    </row>
    <row r="15" spans="1:75" ht="13.5">
      <c r="A15" s="26" t="s">
        <v>74</v>
      </c>
      <c r="B15" s="49" t="s">
        <v>91</v>
      </c>
      <c r="C15" s="50" t="s">
        <v>92</v>
      </c>
      <c r="D15" s="51">
        <f t="shared" si="0"/>
        <v>7025</v>
      </c>
      <c r="E15" s="51">
        <f t="shared" si="1"/>
        <v>5029</v>
      </c>
      <c r="F15" s="51">
        <f t="shared" si="2"/>
        <v>708</v>
      </c>
      <c r="G15" s="51">
        <f t="shared" si="3"/>
        <v>1016</v>
      </c>
      <c r="H15" s="51">
        <f t="shared" si="4"/>
        <v>129</v>
      </c>
      <c r="I15" s="51">
        <f t="shared" si="5"/>
        <v>11</v>
      </c>
      <c r="J15" s="51">
        <f t="shared" si="6"/>
        <v>0</v>
      </c>
      <c r="K15" s="51">
        <f t="shared" si="7"/>
        <v>132</v>
      </c>
      <c r="L15" s="51">
        <f t="shared" si="8"/>
        <v>1442</v>
      </c>
      <c r="M15" s="51">
        <v>1442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1870</v>
      </c>
      <c r="U15" s="51">
        <f t="shared" si="10"/>
        <v>6</v>
      </c>
      <c r="V15" s="51">
        <f t="shared" si="11"/>
        <v>708</v>
      </c>
      <c r="W15" s="51">
        <f t="shared" si="12"/>
        <v>1016</v>
      </c>
      <c r="X15" s="51">
        <f t="shared" si="13"/>
        <v>129</v>
      </c>
      <c r="Y15" s="51">
        <f t="shared" si="14"/>
        <v>11</v>
      </c>
      <c r="Z15" s="51">
        <f t="shared" si="15"/>
        <v>0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1870</v>
      </c>
      <c r="AS15" s="51">
        <v>6</v>
      </c>
      <c r="AT15" s="51">
        <v>708</v>
      </c>
      <c r="AU15" s="51">
        <v>1016</v>
      </c>
      <c r="AV15" s="51">
        <v>129</v>
      </c>
      <c r="AW15" s="51">
        <v>11</v>
      </c>
      <c r="AX15" s="51">
        <v>0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3713</v>
      </c>
      <c r="BQ15" s="51">
        <v>3581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132</v>
      </c>
    </row>
    <row r="16" spans="1:75" ht="13.5">
      <c r="A16" s="26" t="s">
        <v>74</v>
      </c>
      <c r="B16" s="49" t="s">
        <v>93</v>
      </c>
      <c r="C16" s="50" t="s">
        <v>94</v>
      </c>
      <c r="D16" s="51">
        <f t="shared" si="0"/>
        <v>4224</v>
      </c>
      <c r="E16" s="51">
        <f t="shared" si="1"/>
        <v>3532</v>
      </c>
      <c r="F16" s="51">
        <f t="shared" si="2"/>
        <v>542</v>
      </c>
      <c r="G16" s="51">
        <f t="shared" si="3"/>
        <v>0</v>
      </c>
      <c r="H16" s="51">
        <f t="shared" si="4"/>
        <v>63</v>
      </c>
      <c r="I16" s="51">
        <f t="shared" si="5"/>
        <v>0</v>
      </c>
      <c r="J16" s="51">
        <f t="shared" si="6"/>
        <v>87</v>
      </c>
      <c r="K16" s="51">
        <f t="shared" si="7"/>
        <v>0</v>
      </c>
      <c r="L16" s="51">
        <f t="shared" si="8"/>
        <v>518</v>
      </c>
      <c r="M16" s="51">
        <v>498</v>
      </c>
      <c r="N16" s="51">
        <v>20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577</v>
      </c>
      <c r="U16" s="51">
        <f t="shared" si="10"/>
        <v>0</v>
      </c>
      <c r="V16" s="51">
        <f t="shared" si="11"/>
        <v>514</v>
      </c>
      <c r="W16" s="51">
        <f t="shared" si="12"/>
        <v>0</v>
      </c>
      <c r="X16" s="51">
        <f t="shared" si="13"/>
        <v>63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514</v>
      </c>
      <c r="AK16" s="51">
        <v>0</v>
      </c>
      <c r="AL16" s="51">
        <v>514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63</v>
      </c>
      <c r="AS16" s="51">
        <v>0</v>
      </c>
      <c r="AT16" s="51">
        <v>0</v>
      </c>
      <c r="AU16" s="51">
        <v>0</v>
      </c>
      <c r="AV16" s="51">
        <v>63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3129</v>
      </c>
      <c r="BQ16" s="51">
        <v>3034</v>
      </c>
      <c r="BR16" s="51">
        <v>8</v>
      </c>
      <c r="BS16" s="51">
        <v>0</v>
      </c>
      <c r="BT16" s="51">
        <v>0</v>
      </c>
      <c r="BU16" s="51">
        <v>0</v>
      </c>
      <c r="BV16" s="51">
        <v>87</v>
      </c>
      <c r="BW16" s="51">
        <v>0</v>
      </c>
    </row>
    <row r="17" spans="1:75" ht="13.5">
      <c r="A17" s="26" t="s">
        <v>74</v>
      </c>
      <c r="B17" s="49" t="s">
        <v>95</v>
      </c>
      <c r="C17" s="50" t="s">
        <v>96</v>
      </c>
      <c r="D17" s="51">
        <f t="shared" si="0"/>
        <v>117</v>
      </c>
      <c r="E17" s="51">
        <f t="shared" si="1"/>
        <v>89</v>
      </c>
      <c r="F17" s="51">
        <f t="shared" si="2"/>
        <v>19</v>
      </c>
      <c r="G17" s="51">
        <f t="shared" si="3"/>
        <v>0</v>
      </c>
      <c r="H17" s="51">
        <f t="shared" si="4"/>
        <v>0</v>
      </c>
      <c r="I17" s="51">
        <f t="shared" si="5"/>
        <v>8</v>
      </c>
      <c r="J17" s="51">
        <f t="shared" si="6"/>
        <v>0</v>
      </c>
      <c r="K17" s="51">
        <f t="shared" si="7"/>
        <v>1</v>
      </c>
      <c r="L17" s="51">
        <f t="shared" si="8"/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f t="shared" si="9"/>
        <v>27</v>
      </c>
      <c r="U17" s="51">
        <f t="shared" si="10"/>
        <v>0</v>
      </c>
      <c r="V17" s="51">
        <f t="shared" si="11"/>
        <v>19</v>
      </c>
      <c r="W17" s="51">
        <f t="shared" si="12"/>
        <v>0</v>
      </c>
      <c r="X17" s="51">
        <f t="shared" si="13"/>
        <v>0</v>
      </c>
      <c r="Y17" s="51">
        <f t="shared" si="14"/>
        <v>8</v>
      </c>
      <c r="Z17" s="51">
        <f t="shared" si="15"/>
        <v>0</v>
      </c>
      <c r="AA17" s="51">
        <f t="shared" si="16"/>
        <v>0</v>
      </c>
      <c r="AB17" s="51">
        <f t="shared" si="17"/>
        <v>1</v>
      </c>
      <c r="AC17" s="51">
        <v>0</v>
      </c>
      <c r="AD17" s="51">
        <v>1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16</v>
      </c>
      <c r="AK17" s="51">
        <v>0</v>
      </c>
      <c r="AL17" s="51">
        <v>16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10</v>
      </c>
      <c r="AS17" s="51">
        <v>0</v>
      </c>
      <c r="AT17" s="51">
        <v>2</v>
      </c>
      <c r="AU17" s="51">
        <v>0</v>
      </c>
      <c r="AV17" s="51">
        <v>0</v>
      </c>
      <c r="AW17" s="51">
        <v>8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90</v>
      </c>
      <c r="BQ17" s="51">
        <v>89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1</v>
      </c>
    </row>
    <row r="18" spans="1:75" ht="13.5">
      <c r="A18" s="26" t="s">
        <v>74</v>
      </c>
      <c r="B18" s="49" t="s">
        <v>97</v>
      </c>
      <c r="C18" s="50" t="s">
        <v>69</v>
      </c>
      <c r="D18" s="51">
        <f t="shared" si="0"/>
        <v>118</v>
      </c>
      <c r="E18" s="51">
        <f t="shared" si="1"/>
        <v>0</v>
      </c>
      <c r="F18" s="51">
        <f t="shared" si="2"/>
        <v>79</v>
      </c>
      <c r="G18" s="51">
        <f t="shared" si="3"/>
        <v>0</v>
      </c>
      <c r="H18" s="51">
        <f t="shared" si="4"/>
        <v>0</v>
      </c>
      <c r="I18" s="51">
        <f t="shared" si="5"/>
        <v>39</v>
      </c>
      <c r="J18" s="51">
        <f t="shared" si="6"/>
        <v>0</v>
      </c>
      <c r="K18" s="51">
        <f t="shared" si="7"/>
        <v>0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118</v>
      </c>
      <c r="U18" s="51">
        <f t="shared" si="10"/>
        <v>0</v>
      </c>
      <c r="V18" s="51">
        <f t="shared" si="11"/>
        <v>79</v>
      </c>
      <c r="W18" s="51">
        <f t="shared" si="12"/>
        <v>0</v>
      </c>
      <c r="X18" s="51">
        <f t="shared" si="13"/>
        <v>0</v>
      </c>
      <c r="Y18" s="51">
        <f t="shared" si="14"/>
        <v>39</v>
      </c>
      <c r="Z18" s="51">
        <f t="shared" si="15"/>
        <v>0</v>
      </c>
      <c r="AA18" s="51">
        <f t="shared" si="16"/>
        <v>0</v>
      </c>
      <c r="AB18" s="51">
        <f t="shared" si="17"/>
        <v>6</v>
      </c>
      <c r="AC18" s="51">
        <v>0</v>
      </c>
      <c r="AD18" s="51">
        <v>6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64</v>
      </c>
      <c r="AK18" s="51">
        <v>0</v>
      </c>
      <c r="AL18" s="51">
        <v>64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48</v>
      </c>
      <c r="AS18" s="51">
        <v>0</v>
      </c>
      <c r="AT18" s="51">
        <v>9</v>
      </c>
      <c r="AU18" s="51">
        <v>0</v>
      </c>
      <c r="AV18" s="51">
        <v>0</v>
      </c>
      <c r="AW18" s="51">
        <v>39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74</v>
      </c>
      <c r="B19" s="49" t="s">
        <v>98</v>
      </c>
      <c r="C19" s="50" t="s">
        <v>99</v>
      </c>
      <c r="D19" s="51">
        <f t="shared" si="0"/>
        <v>72</v>
      </c>
      <c r="E19" s="51">
        <f t="shared" si="1"/>
        <v>0</v>
      </c>
      <c r="F19" s="51">
        <f t="shared" si="2"/>
        <v>63</v>
      </c>
      <c r="G19" s="51">
        <f t="shared" si="3"/>
        <v>0</v>
      </c>
      <c r="H19" s="51">
        <f t="shared" si="4"/>
        <v>0</v>
      </c>
      <c r="I19" s="51">
        <f t="shared" si="5"/>
        <v>9</v>
      </c>
      <c r="J19" s="51">
        <f t="shared" si="6"/>
        <v>0</v>
      </c>
      <c r="K19" s="51">
        <f t="shared" si="7"/>
        <v>0</v>
      </c>
      <c r="L19" s="51">
        <f t="shared" si="8"/>
        <v>9</v>
      </c>
      <c r="M19" s="51">
        <v>0</v>
      </c>
      <c r="N19" s="51">
        <v>0</v>
      </c>
      <c r="O19" s="51">
        <v>0</v>
      </c>
      <c r="P19" s="51">
        <v>0</v>
      </c>
      <c r="Q19" s="51">
        <v>9</v>
      </c>
      <c r="R19" s="51">
        <v>0</v>
      </c>
      <c r="S19" s="51">
        <v>0</v>
      </c>
      <c r="T19" s="51">
        <f t="shared" si="9"/>
        <v>63</v>
      </c>
      <c r="U19" s="51">
        <f t="shared" si="10"/>
        <v>0</v>
      </c>
      <c r="V19" s="51">
        <f t="shared" si="11"/>
        <v>63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63</v>
      </c>
      <c r="AK19" s="51">
        <v>0</v>
      </c>
      <c r="AL19" s="51">
        <v>63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74</v>
      </c>
      <c r="B20" s="49" t="s">
        <v>100</v>
      </c>
      <c r="C20" s="50" t="s">
        <v>101</v>
      </c>
      <c r="D20" s="51">
        <f t="shared" si="0"/>
        <v>1582</v>
      </c>
      <c r="E20" s="51">
        <f t="shared" si="1"/>
        <v>668</v>
      </c>
      <c r="F20" s="51">
        <f t="shared" si="2"/>
        <v>454</v>
      </c>
      <c r="G20" s="51">
        <f t="shared" si="3"/>
        <v>366</v>
      </c>
      <c r="H20" s="51">
        <f t="shared" si="4"/>
        <v>13</v>
      </c>
      <c r="I20" s="51">
        <f t="shared" si="5"/>
        <v>21</v>
      </c>
      <c r="J20" s="51">
        <f t="shared" si="6"/>
        <v>47</v>
      </c>
      <c r="K20" s="51">
        <f t="shared" si="7"/>
        <v>13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855</v>
      </c>
      <c r="U20" s="51">
        <f t="shared" si="10"/>
        <v>0</v>
      </c>
      <c r="V20" s="51">
        <f t="shared" si="11"/>
        <v>442</v>
      </c>
      <c r="W20" s="51">
        <f t="shared" si="12"/>
        <v>366</v>
      </c>
      <c r="X20" s="51">
        <f t="shared" si="13"/>
        <v>13</v>
      </c>
      <c r="Y20" s="51">
        <f t="shared" si="14"/>
        <v>21</v>
      </c>
      <c r="Z20" s="51">
        <f t="shared" si="15"/>
        <v>0</v>
      </c>
      <c r="AA20" s="51">
        <f t="shared" si="16"/>
        <v>13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855</v>
      </c>
      <c r="AS20" s="51">
        <v>0</v>
      </c>
      <c r="AT20" s="51">
        <v>442</v>
      </c>
      <c r="AU20" s="51">
        <v>366</v>
      </c>
      <c r="AV20" s="51">
        <v>13</v>
      </c>
      <c r="AW20" s="51">
        <v>21</v>
      </c>
      <c r="AX20" s="51">
        <v>0</v>
      </c>
      <c r="AY20" s="51">
        <v>13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727</v>
      </c>
      <c r="BQ20" s="51">
        <v>668</v>
      </c>
      <c r="BR20" s="51">
        <v>12</v>
      </c>
      <c r="BS20" s="51">
        <v>0</v>
      </c>
      <c r="BT20" s="51">
        <v>0</v>
      </c>
      <c r="BU20" s="51">
        <v>0</v>
      </c>
      <c r="BV20" s="51">
        <v>47</v>
      </c>
      <c r="BW20" s="51">
        <v>0</v>
      </c>
    </row>
    <row r="21" spans="1:75" ht="13.5">
      <c r="A21" s="26" t="s">
        <v>74</v>
      </c>
      <c r="B21" s="49" t="s">
        <v>102</v>
      </c>
      <c r="C21" s="50" t="s">
        <v>103</v>
      </c>
      <c r="D21" s="51">
        <f t="shared" si="0"/>
        <v>1054</v>
      </c>
      <c r="E21" s="51">
        <f t="shared" si="1"/>
        <v>736</v>
      </c>
      <c r="F21" s="51">
        <f t="shared" si="2"/>
        <v>208</v>
      </c>
      <c r="G21" s="51">
        <f t="shared" si="3"/>
        <v>73</v>
      </c>
      <c r="H21" s="51">
        <f t="shared" si="4"/>
        <v>15</v>
      </c>
      <c r="I21" s="51">
        <f t="shared" si="5"/>
        <v>0</v>
      </c>
      <c r="J21" s="51">
        <f t="shared" si="6"/>
        <v>0</v>
      </c>
      <c r="K21" s="51">
        <f t="shared" si="7"/>
        <v>22</v>
      </c>
      <c r="L21" s="51">
        <f t="shared" si="8"/>
        <v>73</v>
      </c>
      <c r="M21" s="51">
        <v>0</v>
      </c>
      <c r="N21" s="51">
        <v>0</v>
      </c>
      <c r="O21" s="51">
        <v>73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224</v>
      </c>
      <c r="U21" s="51">
        <f t="shared" si="10"/>
        <v>0</v>
      </c>
      <c r="V21" s="51">
        <f t="shared" si="11"/>
        <v>206</v>
      </c>
      <c r="W21" s="51">
        <f t="shared" si="12"/>
        <v>0</v>
      </c>
      <c r="X21" s="51">
        <f t="shared" si="13"/>
        <v>15</v>
      </c>
      <c r="Y21" s="51">
        <f t="shared" si="14"/>
        <v>0</v>
      </c>
      <c r="Z21" s="51">
        <f t="shared" si="15"/>
        <v>0</v>
      </c>
      <c r="AA21" s="51">
        <f t="shared" si="16"/>
        <v>3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189</v>
      </c>
      <c r="AK21" s="51">
        <v>0</v>
      </c>
      <c r="AL21" s="51">
        <v>189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35</v>
      </c>
      <c r="AS21" s="51">
        <v>0</v>
      </c>
      <c r="AT21" s="51">
        <v>17</v>
      </c>
      <c r="AU21" s="51">
        <v>0</v>
      </c>
      <c r="AV21" s="51">
        <v>15</v>
      </c>
      <c r="AW21" s="51">
        <v>0</v>
      </c>
      <c r="AX21" s="51">
        <v>0</v>
      </c>
      <c r="AY21" s="51">
        <v>3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757</v>
      </c>
      <c r="BQ21" s="51">
        <v>736</v>
      </c>
      <c r="BR21" s="51">
        <v>2</v>
      </c>
      <c r="BS21" s="51">
        <v>0</v>
      </c>
      <c r="BT21" s="51">
        <v>0</v>
      </c>
      <c r="BU21" s="51">
        <v>0</v>
      </c>
      <c r="BV21" s="51">
        <v>0</v>
      </c>
      <c r="BW21" s="51">
        <v>19</v>
      </c>
    </row>
    <row r="22" spans="1:75" ht="13.5">
      <c r="A22" s="26" t="s">
        <v>74</v>
      </c>
      <c r="B22" s="49" t="s">
        <v>104</v>
      </c>
      <c r="C22" s="50" t="s">
        <v>105</v>
      </c>
      <c r="D22" s="51">
        <f t="shared" si="0"/>
        <v>1798</v>
      </c>
      <c r="E22" s="51">
        <f t="shared" si="1"/>
        <v>1688</v>
      </c>
      <c r="F22" s="51">
        <f t="shared" si="2"/>
        <v>12</v>
      </c>
      <c r="G22" s="51">
        <f t="shared" si="3"/>
        <v>0</v>
      </c>
      <c r="H22" s="51">
        <f t="shared" si="4"/>
        <v>0</v>
      </c>
      <c r="I22" s="51">
        <f t="shared" si="5"/>
        <v>0</v>
      </c>
      <c r="J22" s="51">
        <f t="shared" si="6"/>
        <v>98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0</v>
      </c>
      <c r="U22" s="51">
        <f t="shared" si="10"/>
        <v>0</v>
      </c>
      <c r="V22" s="51">
        <f t="shared" si="11"/>
        <v>0</v>
      </c>
      <c r="W22" s="51">
        <f t="shared" si="12"/>
        <v>0</v>
      </c>
      <c r="X22" s="51">
        <f t="shared" si="13"/>
        <v>0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0</v>
      </c>
      <c r="AS22" s="51">
        <v>0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1798</v>
      </c>
      <c r="BQ22" s="51">
        <v>1688</v>
      </c>
      <c r="BR22" s="51">
        <v>12</v>
      </c>
      <c r="BS22" s="51">
        <v>0</v>
      </c>
      <c r="BT22" s="51">
        <v>0</v>
      </c>
      <c r="BU22" s="51">
        <v>0</v>
      </c>
      <c r="BV22" s="51">
        <v>98</v>
      </c>
      <c r="BW22" s="51">
        <v>0</v>
      </c>
    </row>
    <row r="23" spans="1:75" ht="13.5">
      <c r="A23" s="26" t="s">
        <v>74</v>
      </c>
      <c r="B23" s="49" t="s">
        <v>106</v>
      </c>
      <c r="C23" s="50" t="s">
        <v>107</v>
      </c>
      <c r="D23" s="51">
        <f t="shared" si="0"/>
        <v>394</v>
      </c>
      <c r="E23" s="51">
        <f t="shared" si="1"/>
        <v>143</v>
      </c>
      <c r="F23" s="51">
        <f t="shared" si="2"/>
        <v>104</v>
      </c>
      <c r="G23" s="51">
        <f t="shared" si="3"/>
        <v>138</v>
      </c>
      <c r="H23" s="51">
        <f t="shared" si="4"/>
        <v>0</v>
      </c>
      <c r="I23" s="51">
        <f t="shared" si="5"/>
        <v>0</v>
      </c>
      <c r="J23" s="51">
        <f t="shared" si="6"/>
        <v>9</v>
      </c>
      <c r="K23" s="51">
        <f t="shared" si="7"/>
        <v>0</v>
      </c>
      <c r="L23" s="51">
        <f t="shared" si="8"/>
        <v>241</v>
      </c>
      <c r="M23" s="51">
        <v>0</v>
      </c>
      <c r="N23" s="51">
        <v>103</v>
      </c>
      <c r="O23" s="51">
        <v>138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0</v>
      </c>
      <c r="U23" s="51">
        <f t="shared" si="10"/>
        <v>0</v>
      </c>
      <c r="V23" s="51">
        <f t="shared" si="11"/>
        <v>0</v>
      </c>
      <c r="W23" s="51">
        <f t="shared" si="12"/>
        <v>0</v>
      </c>
      <c r="X23" s="51">
        <f t="shared" si="13"/>
        <v>0</v>
      </c>
      <c r="Y23" s="51">
        <f t="shared" si="14"/>
        <v>0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0</v>
      </c>
      <c r="AS23" s="51">
        <v>0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153</v>
      </c>
      <c r="BQ23" s="51">
        <v>143</v>
      </c>
      <c r="BR23" s="51">
        <v>1</v>
      </c>
      <c r="BS23" s="51">
        <v>0</v>
      </c>
      <c r="BT23" s="51">
        <v>0</v>
      </c>
      <c r="BU23" s="51">
        <v>0</v>
      </c>
      <c r="BV23" s="51">
        <v>9</v>
      </c>
      <c r="BW23" s="51">
        <v>0</v>
      </c>
    </row>
    <row r="24" spans="1:75" ht="13.5">
      <c r="A24" s="26" t="s">
        <v>74</v>
      </c>
      <c r="B24" s="49" t="s">
        <v>108</v>
      </c>
      <c r="C24" s="50" t="s">
        <v>165</v>
      </c>
      <c r="D24" s="51">
        <f t="shared" si="0"/>
        <v>594</v>
      </c>
      <c r="E24" s="51">
        <f t="shared" si="1"/>
        <v>363</v>
      </c>
      <c r="F24" s="51">
        <f t="shared" si="2"/>
        <v>119</v>
      </c>
      <c r="G24" s="51">
        <f t="shared" si="3"/>
        <v>1</v>
      </c>
      <c r="H24" s="51">
        <f t="shared" si="4"/>
        <v>0</v>
      </c>
      <c r="I24" s="51">
        <f t="shared" si="5"/>
        <v>92</v>
      </c>
      <c r="J24" s="51">
        <f t="shared" si="6"/>
        <v>19</v>
      </c>
      <c r="K24" s="51">
        <f t="shared" si="7"/>
        <v>0</v>
      </c>
      <c r="L24" s="51">
        <f t="shared" si="8"/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9"/>
        <v>199</v>
      </c>
      <c r="U24" s="51">
        <f t="shared" si="10"/>
        <v>0</v>
      </c>
      <c r="V24" s="51">
        <f t="shared" si="11"/>
        <v>107</v>
      </c>
      <c r="W24" s="51">
        <f t="shared" si="12"/>
        <v>0</v>
      </c>
      <c r="X24" s="51">
        <f t="shared" si="13"/>
        <v>0</v>
      </c>
      <c r="Y24" s="51">
        <f t="shared" si="14"/>
        <v>92</v>
      </c>
      <c r="Z24" s="51">
        <f t="shared" si="15"/>
        <v>0</v>
      </c>
      <c r="AA24" s="51">
        <f t="shared" si="16"/>
        <v>0</v>
      </c>
      <c r="AB24" s="51">
        <f t="shared" si="17"/>
        <v>6</v>
      </c>
      <c r="AC24" s="51">
        <v>0</v>
      </c>
      <c r="AD24" s="51">
        <v>6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94</v>
      </c>
      <c r="AK24" s="51">
        <v>0</v>
      </c>
      <c r="AL24" s="51">
        <v>94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99</v>
      </c>
      <c r="AS24" s="51">
        <v>0</v>
      </c>
      <c r="AT24" s="51">
        <v>7</v>
      </c>
      <c r="AU24" s="51">
        <v>0</v>
      </c>
      <c r="AV24" s="51">
        <v>0</v>
      </c>
      <c r="AW24" s="51">
        <v>92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395</v>
      </c>
      <c r="BQ24" s="51">
        <v>363</v>
      </c>
      <c r="BR24" s="51">
        <v>12</v>
      </c>
      <c r="BS24" s="51">
        <v>1</v>
      </c>
      <c r="BT24" s="51">
        <v>0</v>
      </c>
      <c r="BU24" s="51">
        <v>0</v>
      </c>
      <c r="BV24" s="51">
        <v>19</v>
      </c>
      <c r="BW24" s="51">
        <v>0</v>
      </c>
    </row>
    <row r="25" spans="1:75" ht="13.5">
      <c r="A25" s="26" t="s">
        <v>74</v>
      </c>
      <c r="B25" s="49" t="s">
        <v>109</v>
      </c>
      <c r="C25" s="50" t="s">
        <v>110</v>
      </c>
      <c r="D25" s="51">
        <f t="shared" si="0"/>
        <v>431</v>
      </c>
      <c r="E25" s="51">
        <f t="shared" si="1"/>
        <v>290</v>
      </c>
      <c r="F25" s="51">
        <f t="shared" si="2"/>
        <v>10</v>
      </c>
      <c r="G25" s="51">
        <f t="shared" si="3"/>
        <v>0</v>
      </c>
      <c r="H25" s="51">
        <f t="shared" si="4"/>
        <v>0</v>
      </c>
      <c r="I25" s="51">
        <f t="shared" si="5"/>
        <v>0</v>
      </c>
      <c r="J25" s="51">
        <f t="shared" si="6"/>
        <v>15</v>
      </c>
      <c r="K25" s="51">
        <f t="shared" si="7"/>
        <v>116</v>
      </c>
      <c r="L25" s="51">
        <f t="shared" si="8"/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9"/>
        <v>123</v>
      </c>
      <c r="U25" s="51">
        <f t="shared" si="10"/>
        <v>0</v>
      </c>
      <c r="V25" s="51">
        <f t="shared" si="11"/>
        <v>10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113</v>
      </c>
      <c r="AB25" s="51">
        <f t="shared" si="17"/>
        <v>6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6</v>
      </c>
      <c r="AJ25" s="51">
        <f t="shared" si="18"/>
        <v>107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107</v>
      </c>
      <c r="AR25" s="51">
        <f t="shared" si="19"/>
        <v>10</v>
      </c>
      <c r="AS25" s="51">
        <v>0</v>
      </c>
      <c r="AT25" s="51">
        <v>10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308</v>
      </c>
      <c r="BQ25" s="51">
        <v>290</v>
      </c>
      <c r="BR25" s="51">
        <v>0</v>
      </c>
      <c r="BS25" s="51">
        <v>0</v>
      </c>
      <c r="BT25" s="51">
        <v>0</v>
      </c>
      <c r="BU25" s="51">
        <v>0</v>
      </c>
      <c r="BV25" s="51">
        <v>15</v>
      </c>
      <c r="BW25" s="51">
        <v>3</v>
      </c>
    </row>
    <row r="26" spans="1:75" ht="13.5">
      <c r="A26" s="26" t="s">
        <v>74</v>
      </c>
      <c r="B26" s="49" t="s">
        <v>111</v>
      </c>
      <c r="C26" s="50" t="s">
        <v>112</v>
      </c>
      <c r="D26" s="51">
        <f t="shared" si="0"/>
        <v>2269</v>
      </c>
      <c r="E26" s="51">
        <f t="shared" si="1"/>
        <v>1580</v>
      </c>
      <c r="F26" s="51">
        <f t="shared" si="2"/>
        <v>388</v>
      </c>
      <c r="G26" s="51">
        <f t="shared" si="3"/>
        <v>175</v>
      </c>
      <c r="H26" s="51">
        <f t="shared" si="4"/>
        <v>16</v>
      </c>
      <c r="I26" s="51">
        <f t="shared" si="5"/>
        <v>0</v>
      </c>
      <c r="J26" s="51">
        <f t="shared" si="6"/>
        <v>110</v>
      </c>
      <c r="K26" s="51">
        <f t="shared" si="7"/>
        <v>0</v>
      </c>
      <c r="L26" s="51">
        <f t="shared" si="8"/>
        <v>760</v>
      </c>
      <c r="M26" s="51">
        <v>473</v>
      </c>
      <c r="N26" s="51">
        <v>63</v>
      </c>
      <c r="O26" s="51">
        <v>175</v>
      </c>
      <c r="P26" s="51">
        <v>16</v>
      </c>
      <c r="Q26" s="51">
        <v>0</v>
      </c>
      <c r="R26" s="51">
        <v>33</v>
      </c>
      <c r="S26" s="51">
        <v>0</v>
      </c>
      <c r="T26" s="51">
        <f t="shared" si="9"/>
        <v>314</v>
      </c>
      <c r="U26" s="51">
        <f t="shared" si="10"/>
        <v>0</v>
      </c>
      <c r="V26" s="51">
        <f t="shared" si="11"/>
        <v>314</v>
      </c>
      <c r="W26" s="51">
        <f t="shared" si="12"/>
        <v>0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314</v>
      </c>
      <c r="AK26" s="51">
        <v>0</v>
      </c>
      <c r="AL26" s="51">
        <v>314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1195</v>
      </c>
      <c r="BQ26" s="51">
        <v>1107</v>
      </c>
      <c r="BR26" s="51">
        <v>11</v>
      </c>
      <c r="BS26" s="51">
        <v>0</v>
      </c>
      <c r="BT26" s="51">
        <v>0</v>
      </c>
      <c r="BU26" s="51">
        <v>0</v>
      </c>
      <c r="BV26" s="51">
        <v>77</v>
      </c>
      <c r="BW26" s="51">
        <v>0</v>
      </c>
    </row>
    <row r="27" spans="1:75" ht="13.5">
      <c r="A27" s="26" t="s">
        <v>74</v>
      </c>
      <c r="B27" s="49" t="s">
        <v>113</v>
      </c>
      <c r="C27" s="50" t="s">
        <v>114</v>
      </c>
      <c r="D27" s="51">
        <f t="shared" si="0"/>
        <v>873</v>
      </c>
      <c r="E27" s="51">
        <f t="shared" si="1"/>
        <v>64</v>
      </c>
      <c r="F27" s="51">
        <f t="shared" si="2"/>
        <v>337</v>
      </c>
      <c r="G27" s="51">
        <f t="shared" si="3"/>
        <v>0</v>
      </c>
      <c r="H27" s="51">
        <f t="shared" si="4"/>
        <v>0</v>
      </c>
      <c r="I27" s="51">
        <f t="shared" si="5"/>
        <v>0</v>
      </c>
      <c r="J27" s="51">
        <f t="shared" si="6"/>
        <v>0</v>
      </c>
      <c r="K27" s="51">
        <f t="shared" si="7"/>
        <v>472</v>
      </c>
      <c r="L27" s="51">
        <f t="shared" si="8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805</v>
      </c>
      <c r="U27" s="51">
        <f t="shared" si="10"/>
        <v>0</v>
      </c>
      <c r="V27" s="51">
        <f t="shared" si="11"/>
        <v>337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468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468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468</v>
      </c>
      <c r="AR27" s="51">
        <f t="shared" si="19"/>
        <v>337</v>
      </c>
      <c r="AS27" s="51">
        <v>0</v>
      </c>
      <c r="AT27" s="51">
        <v>337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68</v>
      </c>
      <c r="BQ27" s="51">
        <v>64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4</v>
      </c>
    </row>
    <row r="28" spans="1:75" ht="13.5">
      <c r="A28" s="26" t="s">
        <v>74</v>
      </c>
      <c r="B28" s="49" t="s">
        <v>115</v>
      </c>
      <c r="C28" s="50" t="s">
        <v>116</v>
      </c>
      <c r="D28" s="51">
        <f t="shared" si="0"/>
        <v>0</v>
      </c>
      <c r="E28" s="51">
        <f t="shared" si="1"/>
        <v>0</v>
      </c>
      <c r="F28" s="51">
        <f t="shared" si="2"/>
        <v>0</v>
      </c>
      <c r="G28" s="51">
        <f t="shared" si="3"/>
        <v>0</v>
      </c>
      <c r="H28" s="51">
        <f t="shared" si="4"/>
        <v>0</v>
      </c>
      <c r="I28" s="51">
        <f t="shared" si="5"/>
        <v>0</v>
      </c>
      <c r="J28" s="51">
        <f t="shared" si="6"/>
        <v>0</v>
      </c>
      <c r="K28" s="51">
        <f t="shared" si="7"/>
        <v>0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0</v>
      </c>
      <c r="U28" s="51">
        <f t="shared" si="10"/>
        <v>0</v>
      </c>
      <c r="V28" s="51">
        <f t="shared" si="11"/>
        <v>0</v>
      </c>
      <c r="W28" s="51">
        <f t="shared" si="12"/>
        <v>0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0</v>
      </c>
      <c r="AS28" s="51">
        <v>0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74</v>
      </c>
      <c r="B29" s="49" t="s">
        <v>117</v>
      </c>
      <c r="C29" s="50" t="s">
        <v>73</v>
      </c>
      <c r="D29" s="51">
        <f t="shared" si="0"/>
        <v>1986</v>
      </c>
      <c r="E29" s="51">
        <f t="shared" si="1"/>
        <v>0</v>
      </c>
      <c r="F29" s="51">
        <f t="shared" si="2"/>
        <v>227</v>
      </c>
      <c r="G29" s="51">
        <f t="shared" si="3"/>
        <v>294</v>
      </c>
      <c r="H29" s="51">
        <f t="shared" si="4"/>
        <v>0</v>
      </c>
      <c r="I29" s="51">
        <f t="shared" si="5"/>
        <v>594</v>
      </c>
      <c r="J29" s="51">
        <f t="shared" si="6"/>
        <v>0</v>
      </c>
      <c r="K29" s="51">
        <f t="shared" si="7"/>
        <v>871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1986</v>
      </c>
      <c r="U29" s="51">
        <f t="shared" si="10"/>
        <v>0</v>
      </c>
      <c r="V29" s="51">
        <f t="shared" si="11"/>
        <v>227</v>
      </c>
      <c r="W29" s="51">
        <f t="shared" si="12"/>
        <v>294</v>
      </c>
      <c r="X29" s="51">
        <f t="shared" si="13"/>
        <v>0</v>
      </c>
      <c r="Y29" s="51">
        <f t="shared" si="14"/>
        <v>594</v>
      </c>
      <c r="Z29" s="51">
        <f t="shared" si="15"/>
        <v>0</v>
      </c>
      <c r="AA29" s="51">
        <f t="shared" si="16"/>
        <v>871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1115</v>
      </c>
      <c r="AS29" s="51">
        <v>0</v>
      </c>
      <c r="AT29" s="51">
        <v>227</v>
      </c>
      <c r="AU29" s="51">
        <v>294</v>
      </c>
      <c r="AV29" s="51">
        <v>0</v>
      </c>
      <c r="AW29" s="51">
        <v>594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871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871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74</v>
      </c>
      <c r="B30" s="49" t="s">
        <v>118</v>
      </c>
      <c r="C30" s="50" t="s">
        <v>119</v>
      </c>
      <c r="D30" s="51">
        <f t="shared" si="0"/>
        <v>255</v>
      </c>
      <c r="E30" s="51">
        <f t="shared" si="1"/>
        <v>103</v>
      </c>
      <c r="F30" s="51">
        <f t="shared" si="2"/>
        <v>144</v>
      </c>
      <c r="G30" s="51">
        <f t="shared" si="3"/>
        <v>0</v>
      </c>
      <c r="H30" s="51">
        <f t="shared" si="4"/>
        <v>0</v>
      </c>
      <c r="I30" s="51">
        <f t="shared" si="5"/>
        <v>0</v>
      </c>
      <c r="J30" s="51">
        <f t="shared" si="6"/>
        <v>8</v>
      </c>
      <c r="K30" s="51">
        <f t="shared" si="7"/>
        <v>0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139</v>
      </c>
      <c r="U30" s="51">
        <f t="shared" si="10"/>
        <v>0</v>
      </c>
      <c r="V30" s="51">
        <f t="shared" si="11"/>
        <v>139</v>
      </c>
      <c r="W30" s="51">
        <f t="shared" si="12"/>
        <v>0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139</v>
      </c>
      <c r="AS30" s="51">
        <v>0</v>
      </c>
      <c r="AT30" s="51">
        <v>139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116</v>
      </c>
      <c r="BQ30" s="51">
        <v>103</v>
      </c>
      <c r="BR30" s="51">
        <v>5</v>
      </c>
      <c r="BS30" s="51">
        <v>0</v>
      </c>
      <c r="BT30" s="51">
        <v>0</v>
      </c>
      <c r="BU30" s="51">
        <v>0</v>
      </c>
      <c r="BV30" s="51">
        <v>8</v>
      </c>
      <c r="BW30" s="51">
        <v>0</v>
      </c>
    </row>
    <row r="31" spans="1:75" ht="13.5">
      <c r="A31" s="26" t="s">
        <v>74</v>
      </c>
      <c r="B31" s="49" t="s">
        <v>120</v>
      </c>
      <c r="C31" s="50" t="s">
        <v>121</v>
      </c>
      <c r="D31" s="51">
        <f t="shared" si="0"/>
        <v>166</v>
      </c>
      <c r="E31" s="51">
        <f t="shared" si="1"/>
        <v>62</v>
      </c>
      <c r="F31" s="51">
        <f t="shared" si="2"/>
        <v>56</v>
      </c>
      <c r="G31" s="51">
        <f t="shared" si="3"/>
        <v>47</v>
      </c>
      <c r="H31" s="51">
        <f t="shared" si="4"/>
        <v>0</v>
      </c>
      <c r="I31" s="51">
        <f t="shared" si="5"/>
        <v>0</v>
      </c>
      <c r="J31" s="51">
        <f t="shared" si="6"/>
        <v>1</v>
      </c>
      <c r="K31" s="51">
        <f t="shared" si="7"/>
        <v>0</v>
      </c>
      <c r="L31" s="51">
        <f t="shared" si="8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102</v>
      </c>
      <c r="U31" s="51">
        <f t="shared" si="10"/>
        <v>0</v>
      </c>
      <c r="V31" s="51">
        <f t="shared" si="11"/>
        <v>55</v>
      </c>
      <c r="W31" s="51">
        <f t="shared" si="12"/>
        <v>47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23</v>
      </c>
      <c r="AK31" s="51">
        <v>0</v>
      </c>
      <c r="AL31" s="51">
        <v>19</v>
      </c>
      <c r="AM31" s="51">
        <v>4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79</v>
      </c>
      <c r="AS31" s="51">
        <v>0</v>
      </c>
      <c r="AT31" s="51">
        <v>36</v>
      </c>
      <c r="AU31" s="51">
        <v>43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64</v>
      </c>
      <c r="BQ31" s="51">
        <v>62</v>
      </c>
      <c r="BR31" s="51">
        <v>1</v>
      </c>
      <c r="BS31" s="51">
        <v>0</v>
      </c>
      <c r="BT31" s="51">
        <v>0</v>
      </c>
      <c r="BU31" s="51">
        <v>0</v>
      </c>
      <c r="BV31" s="51">
        <v>1</v>
      </c>
      <c r="BW31" s="51">
        <v>0</v>
      </c>
    </row>
    <row r="32" spans="1:75" ht="13.5">
      <c r="A32" s="26" t="s">
        <v>74</v>
      </c>
      <c r="B32" s="49" t="s">
        <v>122</v>
      </c>
      <c r="C32" s="50" t="s">
        <v>123</v>
      </c>
      <c r="D32" s="51">
        <f t="shared" si="0"/>
        <v>82</v>
      </c>
      <c r="E32" s="51">
        <f t="shared" si="1"/>
        <v>0</v>
      </c>
      <c r="F32" s="51">
        <f t="shared" si="2"/>
        <v>38</v>
      </c>
      <c r="G32" s="51">
        <f t="shared" si="3"/>
        <v>40</v>
      </c>
      <c r="H32" s="51">
        <f t="shared" si="4"/>
        <v>0</v>
      </c>
      <c r="I32" s="51">
        <f t="shared" si="5"/>
        <v>0</v>
      </c>
      <c r="J32" s="51">
        <f t="shared" si="6"/>
        <v>0</v>
      </c>
      <c r="K32" s="51">
        <f t="shared" si="7"/>
        <v>4</v>
      </c>
      <c r="L32" s="51">
        <f t="shared" si="8"/>
        <v>82</v>
      </c>
      <c r="M32" s="51">
        <v>0</v>
      </c>
      <c r="N32" s="51">
        <v>38</v>
      </c>
      <c r="O32" s="51">
        <v>40</v>
      </c>
      <c r="P32" s="51">
        <v>0</v>
      </c>
      <c r="Q32" s="51">
        <v>0</v>
      </c>
      <c r="R32" s="51">
        <v>0</v>
      </c>
      <c r="S32" s="51">
        <v>4</v>
      </c>
      <c r="T32" s="51">
        <f t="shared" si="9"/>
        <v>0</v>
      </c>
      <c r="U32" s="51">
        <f t="shared" si="10"/>
        <v>0</v>
      </c>
      <c r="V32" s="51">
        <f t="shared" si="11"/>
        <v>0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0</v>
      </c>
      <c r="AS32" s="51">
        <v>0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74</v>
      </c>
      <c r="B33" s="49" t="s">
        <v>124</v>
      </c>
      <c r="C33" s="50" t="s">
        <v>125</v>
      </c>
      <c r="D33" s="51">
        <f t="shared" si="0"/>
        <v>348</v>
      </c>
      <c r="E33" s="51">
        <f t="shared" si="1"/>
        <v>179</v>
      </c>
      <c r="F33" s="51">
        <f t="shared" si="2"/>
        <v>90</v>
      </c>
      <c r="G33" s="51">
        <f t="shared" si="3"/>
        <v>53</v>
      </c>
      <c r="H33" s="51">
        <f t="shared" si="4"/>
        <v>11</v>
      </c>
      <c r="I33" s="51">
        <f t="shared" si="5"/>
        <v>5</v>
      </c>
      <c r="J33" s="51">
        <f t="shared" si="6"/>
        <v>7</v>
      </c>
      <c r="K33" s="51">
        <f t="shared" si="7"/>
        <v>3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288</v>
      </c>
      <c r="U33" s="51">
        <f t="shared" si="10"/>
        <v>126</v>
      </c>
      <c r="V33" s="51">
        <f t="shared" si="11"/>
        <v>90</v>
      </c>
      <c r="W33" s="51">
        <f t="shared" si="12"/>
        <v>53</v>
      </c>
      <c r="X33" s="51">
        <f t="shared" si="13"/>
        <v>11</v>
      </c>
      <c r="Y33" s="51">
        <f t="shared" si="14"/>
        <v>5</v>
      </c>
      <c r="Z33" s="51">
        <f t="shared" si="15"/>
        <v>0</v>
      </c>
      <c r="AA33" s="51">
        <f t="shared" si="16"/>
        <v>3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31</v>
      </c>
      <c r="AK33" s="51">
        <v>0</v>
      </c>
      <c r="AL33" s="51">
        <v>31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257</v>
      </c>
      <c r="AS33" s="51">
        <v>126</v>
      </c>
      <c r="AT33" s="51">
        <v>59</v>
      </c>
      <c r="AU33" s="51">
        <v>53</v>
      </c>
      <c r="AV33" s="51">
        <v>11</v>
      </c>
      <c r="AW33" s="51">
        <v>5</v>
      </c>
      <c r="AX33" s="51">
        <v>0</v>
      </c>
      <c r="AY33" s="51">
        <v>3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60</v>
      </c>
      <c r="BQ33" s="51">
        <v>53</v>
      </c>
      <c r="BR33" s="51">
        <v>0</v>
      </c>
      <c r="BS33" s="51">
        <v>0</v>
      </c>
      <c r="BT33" s="51">
        <v>0</v>
      </c>
      <c r="BU33" s="51">
        <v>0</v>
      </c>
      <c r="BV33" s="51">
        <v>7</v>
      </c>
      <c r="BW33" s="51">
        <v>0</v>
      </c>
    </row>
    <row r="34" spans="1:75" ht="13.5">
      <c r="A34" s="26" t="s">
        <v>74</v>
      </c>
      <c r="B34" s="49" t="s">
        <v>126</v>
      </c>
      <c r="C34" s="50" t="s">
        <v>127</v>
      </c>
      <c r="D34" s="51">
        <f t="shared" si="0"/>
        <v>426</v>
      </c>
      <c r="E34" s="51">
        <f t="shared" si="1"/>
        <v>285</v>
      </c>
      <c r="F34" s="51">
        <f t="shared" si="2"/>
        <v>73</v>
      </c>
      <c r="G34" s="51">
        <f t="shared" si="3"/>
        <v>47</v>
      </c>
      <c r="H34" s="51">
        <f t="shared" si="4"/>
        <v>8</v>
      </c>
      <c r="I34" s="51">
        <f t="shared" si="5"/>
        <v>0</v>
      </c>
      <c r="J34" s="51">
        <f t="shared" si="6"/>
        <v>13</v>
      </c>
      <c r="K34" s="51">
        <f t="shared" si="7"/>
        <v>0</v>
      </c>
      <c r="L34" s="51">
        <f t="shared" si="8"/>
        <v>380</v>
      </c>
      <c r="M34" s="51">
        <v>285</v>
      </c>
      <c r="N34" s="51">
        <v>27</v>
      </c>
      <c r="O34" s="51">
        <v>47</v>
      </c>
      <c r="P34" s="51">
        <v>8</v>
      </c>
      <c r="Q34" s="51">
        <v>0</v>
      </c>
      <c r="R34" s="51">
        <v>13</v>
      </c>
      <c r="S34" s="51">
        <v>0</v>
      </c>
      <c r="T34" s="51">
        <f t="shared" si="9"/>
        <v>46</v>
      </c>
      <c r="U34" s="51">
        <f t="shared" si="10"/>
        <v>0</v>
      </c>
      <c r="V34" s="51">
        <f t="shared" si="11"/>
        <v>46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46</v>
      </c>
      <c r="AS34" s="51">
        <v>0</v>
      </c>
      <c r="AT34" s="51">
        <v>46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74</v>
      </c>
      <c r="B35" s="49" t="s">
        <v>128</v>
      </c>
      <c r="C35" s="50" t="s">
        <v>129</v>
      </c>
      <c r="D35" s="51">
        <f t="shared" si="0"/>
        <v>1276</v>
      </c>
      <c r="E35" s="51">
        <f t="shared" si="1"/>
        <v>840</v>
      </c>
      <c r="F35" s="51">
        <f t="shared" si="2"/>
        <v>117</v>
      </c>
      <c r="G35" s="51">
        <f t="shared" si="3"/>
        <v>163</v>
      </c>
      <c r="H35" s="51">
        <f t="shared" si="4"/>
        <v>27</v>
      </c>
      <c r="I35" s="51">
        <f t="shared" si="5"/>
        <v>0</v>
      </c>
      <c r="J35" s="51">
        <f t="shared" si="6"/>
        <v>32</v>
      </c>
      <c r="K35" s="51">
        <f t="shared" si="7"/>
        <v>97</v>
      </c>
      <c r="L35" s="51">
        <f t="shared" si="8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408</v>
      </c>
      <c r="U35" s="51">
        <f t="shared" si="10"/>
        <v>5</v>
      </c>
      <c r="V35" s="51">
        <f t="shared" si="11"/>
        <v>116</v>
      </c>
      <c r="W35" s="51">
        <f t="shared" si="12"/>
        <v>163</v>
      </c>
      <c r="X35" s="51">
        <f t="shared" si="13"/>
        <v>27</v>
      </c>
      <c r="Y35" s="51">
        <f t="shared" si="14"/>
        <v>0</v>
      </c>
      <c r="Z35" s="51">
        <f t="shared" si="15"/>
        <v>0</v>
      </c>
      <c r="AA35" s="51">
        <f t="shared" si="16"/>
        <v>97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94</v>
      </c>
      <c r="AK35" s="51">
        <v>5</v>
      </c>
      <c r="AL35" s="51">
        <v>19</v>
      </c>
      <c r="AM35" s="51">
        <v>5</v>
      </c>
      <c r="AN35" s="51">
        <v>0</v>
      </c>
      <c r="AO35" s="51">
        <v>0</v>
      </c>
      <c r="AP35" s="51">
        <v>0</v>
      </c>
      <c r="AQ35" s="51">
        <v>65</v>
      </c>
      <c r="AR35" s="51">
        <f t="shared" si="19"/>
        <v>314</v>
      </c>
      <c r="AS35" s="51">
        <v>0</v>
      </c>
      <c r="AT35" s="51">
        <v>97</v>
      </c>
      <c r="AU35" s="51">
        <v>158</v>
      </c>
      <c r="AV35" s="51">
        <v>27</v>
      </c>
      <c r="AW35" s="51">
        <v>0</v>
      </c>
      <c r="AX35" s="51">
        <v>0</v>
      </c>
      <c r="AY35" s="51">
        <v>32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868</v>
      </c>
      <c r="BQ35" s="51">
        <v>835</v>
      </c>
      <c r="BR35" s="51">
        <v>1</v>
      </c>
      <c r="BS35" s="51">
        <v>0</v>
      </c>
      <c r="BT35" s="51">
        <v>0</v>
      </c>
      <c r="BU35" s="51">
        <v>0</v>
      </c>
      <c r="BV35" s="51">
        <v>32</v>
      </c>
      <c r="BW35" s="51">
        <v>0</v>
      </c>
    </row>
    <row r="36" spans="1:75" ht="13.5">
      <c r="A36" s="26" t="s">
        <v>74</v>
      </c>
      <c r="B36" s="49" t="s">
        <v>130</v>
      </c>
      <c r="C36" s="50" t="s">
        <v>131</v>
      </c>
      <c r="D36" s="51">
        <f t="shared" si="0"/>
        <v>882</v>
      </c>
      <c r="E36" s="51">
        <f t="shared" si="1"/>
        <v>748</v>
      </c>
      <c r="F36" s="51">
        <f t="shared" si="2"/>
        <v>134</v>
      </c>
      <c r="G36" s="51">
        <f t="shared" si="3"/>
        <v>0</v>
      </c>
      <c r="H36" s="51">
        <f t="shared" si="4"/>
        <v>0</v>
      </c>
      <c r="I36" s="51">
        <f t="shared" si="5"/>
        <v>0</v>
      </c>
      <c r="J36" s="51">
        <f t="shared" si="6"/>
        <v>0</v>
      </c>
      <c r="K36" s="51">
        <f t="shared" si="7"/>
        <v>0</v>
      </c>
      <c r="L36" s="51">
        <f t="shared" si="8"/>
        <v>406</v>
      </c>
      <c r="M36" s="51">
        <v>406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9"/>
        <v>132</v>
      </c>
      <c r="U36" s="51">
        <f t="shared" si="10"/>
        <v>0</v>
      </c>
      <c r="V36" s="51">
        <f t="shared" si="11"/>
        <v>132</v>
      </c>
      <c r="W36" s="51">
        <f t="shared" si="12"/>
        <v>0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132</v>
      </c>
      <c r="AS36" s="51">
        <v>0</v>
      </c>
      <c r="AT36" s="51">
        <v>132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344</v>
      </c>
      <c r="BQ36" s="51">
        <v>342</v>
      </c>
      <c r="BR36" s="51">
        <v>2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74</v>
      </c>
      <c r="B37" s="49" t="s">
        <v>132</v>
      </c>
      <c r="C37" s="50" t="s">
        <v>133</v>
      </c>
      <c r="D37" s="51">
        <f t="shared" si="0"/>
        <v>1545</v>
      </c>
      <c r="E37" s="51">
        <f t="shared" si="1"/>
        <v>1165</v>
      </c>
      <c r="F37" s="51">
        <f t="shared" si="2"/>
        <v>75</v>
      </c>
      <c r="G37" s="51">
        <f t="shared" si="3"/>
        <v>136</v>
      </c>
      <c r="H37" s="51">
        <f t="shared" si="4"/>
        <v>40</v>
      </c>
      <c r="I37" s="51">
        <f t="shared" si="5"/>
        <v>0</v>
      </c>
      <c r="J37" s="51">
        <f t="shared" si="6"/>
        <v>0</v>
      </c>
      <c r="K37" s="51">
        <f t="shared" si="7"/>
        <v>129</v>
      </c>
      <c r="L37" s="51">
        <f t="shared" si="8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9"/>
        <v>251</v>
      </c>
      <c r="U37" s="51">
        <f t="shared" si="10"/>
        <v>0</v>
      </c>
      <c r="V37" s="51">
        <f t="shared" si="11"/>
        <v>75</v>
      </c>
      <c r="W37" s="51">
        <f t="shared" si="12"/>
        <v>136</v>
      </c>
      <c r="X37" s="51">
        <f t="shared" si="13"/>
        <v>40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251</v>
      </c>
      <c r="AS37" s="51">
        <v>0</v>
      </c>
      <c r="AT37" s="51">
        <v>75</v>
      </c>
      <c r="AU37" s="51">
        <v>136</v>
      </c>
      <c r="AV37" s="51">
        <v>40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1294</v>
      </c>
      <c r="BQ37" s="51">
        <v>1165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129</v>
      </c>
    </row>
    <row r="38" spans="1:75" ht="13.5">
      <c r="A38" s="26" t="s">
        <v>74</v>
      </c>
      <c r="B38" s="49" t="s">
        <v>134</v>
      </c>
      <c r="C38" s="50" t="s">
        <v>135</v>
      </c>
      <c r="D38" s="51">
        <f t="shared" si="0"/>
        <v>1493</v>
      </c>
      <c r="E38" s="51">
        <f t="shared" si="1"/>
        <v>1112</v>
      </c>
      <c r="F38" s="51">
        <f t="shared" si="2"/>
        <v>316</v>
      </c>
      <c r="G38" s="51">
        <f t="shared" si="3"/>
        <v>0</v>
      </c>
      <c r="H38" s="51">
        <f t="shared" si="4"/>
        <v>24</v>
      </c>
      <c r="I38" s="51">
        <f t="shared" si="5"/>
        <v>0</v>
      </c>
      <c r="J38" s="51">
        <f t="shared" si="6"/>
        <v>37</v>
      </c>
      <c r="K38" s="51">
        <f t="shared" si="7"/>
        <v>4</v>
      </c>
      <c r="L38" s="51">
        <f t="shared" si="8"/>
        <v>71</v>
      </c>
      <c r="M38" s="51">
        <v>43</v>
      </c>
      <c r="N38" s="51">
        <v>0</v>
      </c>
      <c r="O38" s="51">
        <v>0</v>
      </c>
      <c r="P38" s="51">
        <v>24</v>
      </c>
      <c r="Q38" s="51">
        <v>0</v>
      </c>
      <c r="R38" s="51">
        <v>0</v>
      </c>
      <c r="S38" s="51">
        <v>4</v>
      </c>
      <c r="T38" s="51">
        <f t="shared" si="9"/>
        <v>311</v>
      </c>
      <c r="U38" s="51">
        <f t="shared" si="10"/>
        <v>0</v>
      </c>
      <c r="V38" s="51">
        <f t="shared" si="11"/>
        <v>311</v>
      </c>
      <c r="W38" s="51">
        <f t="shared" si="12"/>
        <v>0</v>
      </c>
      <c r="X38" s="51">
        <f t="shared" si="13"/>
        <v>0</v>
      </c>
      <c r="Y38" s="51">
        <f t="shared" si="14"/>
        <v>0</v>
      </c>
      <c r="Z38" s="51">
        <f t="shared" si="15"/>
        <v>0</v>
      </c>
      <c r="AA38" s="51">
        <f t="shared" si="16"/>
        <v>0</v>
      </c>
      <c r="AB38" s="51">
        <f t="shared" si="17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18"/>
        <v>311</v>
      </c>
      <c r="AK38" s="51">
        <v>0</v>
      </c>
      <c r="AL38" s="51">
        <v>311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19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20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1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2"/>
        <v>1111</v>
      </c>
      <c r="BQ38" s="51">
        <v>1069</v>
      </c>
      <c r="BR38" s="51">
        <v>5</v>
      </c>
      <c r="BS38" s="51">
        <v>0</v>
      </c>
      <c r="BT38" s="51">
        <v>0</v>
      </c>
      <c r="BU38" s="51">
        <v>0</v>
      </c>
      <c r="BV38" s="51">
        <v>37</v>
      </c>
      <c r="BW38" s="51">
        <v>0</v>
      </c>
    </row>
    <row r="39" spans="1:75" ht="13.5">
      <c r="A39" s="26" t="s">
        <v>74</v>
      </c>
      <c r="B39" s="49" t="s">
        <v>136</v>
      </c>
      <c r="C39" s="50" t="s">
        <v>137</v>
      </c>
      <c r="D39" s="51">
        <f t="shared" si="0"/>
        <v>2386</v>
      </c>
      <c r="E39" s="51">
        <f t="shared" si="1"/>
        <v>1853</v>
      </c>
      <c r="F39" s="51">
        <f t="shared" si="2"/>
        <v>256</v>
      </c>
      <c r="G39" s="51">
        <f t="shared" si="3"/>
        <v>138</v>
      </c>
      <c r="H39" s="51">
        <f t="shared" si="4"/>
        <v>33</v>
      </c>
      <c r="I39" s="51">
        <f t="shared" si="5"/>
        <v>0</v>
      </c>
      <c r="J39" s="51">
        <f t="shared" si="6"/>
        <v>95</v>
      </c>
      <c r="K39" s="51">
        <f t="shared" si="7"/>
        <v>11</v>
      </c>
      <c r="L39" s="51">
        <f t="shared" si="8"/>
        <v>1378</v>
      </c>
      <c r="M39" s="51">
        <v>1074</v>
      </c>
      <c r="N39" s="51">
        <v>70</v>
      </c>
      <c r="O39" s="51">
        <v>138</v>
      </c>
      <c r="P39" s="51">
        <v>33</v>
      </c>
      <c r="Q39" s="51">
        <v>0</v>
      </c>
      <c r="R39" s="51">
        <v>59</v>
      </c>
      <c r="S39" s="51">
        <v>4</v>
      </c>
      <c r="T39" s="51">
        <f t="shared" si="9"/>
        <v>186</v>
      </c>
      <c r="U39" s="51">
        <f t="shared" si="10"/>
        <v>0</v>
      </c>
      <c r="V39" s="51">
        <f t="shared" si="11"/>
        <v>186</v>
      </c>
      <c r="W39" s="51">
        <f t="shared" si="12"/>
        <v>0</v>
      </c>
      <c r="X39" s="51">
        <f t="shared" si="13"/>
        <v>0</v>
      </c>
      <c r="Y39" s="51">
        <f t="shared" si="14"/>
        <v>0</v>
      </c>
      <c r="Z39" s="51">
        <f t="shared" si="15"/>
        <v>0</v>
      </c>
      <c r="AA39" s="51">
        <f t="shared" si="16"/>
        <v>0</v>
      </c>
      <c r="AB39" s="51">
        <f t="shared" si="17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18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19"/>
        <v>186</v>
      </c>
      <c r="AS39" s="51">
        <v>0</v>
      </c>
      <c r="AT39" s="51">
        <v>186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20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1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2"/>
        <v>822</v>
      </c>
      <c r="BQ39" s="51">
        <v>779</v>
      </c>
      <c r="BR39" s="51">
        <v>0</v>
      </c>
      <c r="BS39" s="51">
        <v>0</v>
      </c>
      <c r="BT39" s="51">
        <v>0</v>
      </c>
      <c r="BU39" s="51">
        <v>0</v>
      </c>
      <c r="BV39" s="51">
        <v>36</v>
      </c>
      <c r="BW39" s="51">
        <v>7</v>
      </c>
    </row>
    <row r="40" spans="1:75" ht="13.5">
      <c r="A40" s="26" t="s">
        <v>74</v>
      </c>
      <c r="B40" s="49" t="s">
        <v>138</v>
      </c>
      <c r="C40" s="50" t="s">
        <v>139</v>
      </c>
      <c r="D40" s="51">
        <f t="shared" si="0"/>
        <v>1858</v>
      </c>
      <c r="E40" s="51">
        <f t="shared" si="1"/>
        <v>1342</v>
      </c>
      <c r="F40" s="51">
        <f t="shared" si="2"/>
        <v>237</v>
      </c>
      <c r="G40" s="51">
        <f t="shared" si="3"/>
        <v>0</v>
      </c>
      <c r="H40" s="51">
        <f t="shared" si="4"/>
        <v>213</v>
      </c>
      <c r="I40" s="51">
        <f t="shared" si="5"/>
        <v>0</v>
      </c>
      <c r="J40" s="51">
        <f t="shared" si="6"/>
        <v>66</v>
      </c>
      <c r="K40" s="51">
        <f t="shared" si="7"/>
        <v>0</v>
      </c>
      <c r="L40" s="51">
        <f t="shared" si="8"/>
        <v>213</v>
      </c>
      <c r="M40" s="51">
        <v>0</v>
      </c>
      <c r="N40" s="51">
        <v>0</v>
      </c>
      <c r="O40" s="51">
        <v>0</v>
      </c>
      <c r="P40" s="51">
        <v>213</v>
      </c>
      <c r="Q40" s="51">
        <v>0</v>
      </c>
      <c r="R40" s="51">
        <v>0</v>
      </c>
      <c r="S40" s="51">
        <v>0</v>
      </c>
      <c r="T40" s="51">
        <f t="shared" si="9"/>
        <v>209</v>
      </c>
      <c r="U40" s="51">
        <f t="shared" si="10"/>
        <v>0</v>
      </c>
      <c r="V40" s="51">
        <f t="shared" si="11"/>
        <v>209</v>
      </c>
      <c r="W40" s="51">
        <f t="shared" si="12"/>
        <v>0</v>
      </c>
      <c r="X40" s="51">
        <f t="shared" si="13"/>
        <v>0</v>
      </c>
      <c r="Y40" s="51">
        <f t="shared" si="14"/>
        <v>0</v>
      </c>
      <c r="Z40" s="51">
        <f t="shared" si="15"/>
        <v>0</v>
      </c>
      <c r="AA40" s="51">
        <f t="shared" si="16"/>
        <v>0</v>
      </c>
      <c r="AB40" s="51">
        <f t="shared" si="17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18"/>
        <v>209</v>
      </c>
      <c r="AK40" s="51">
        <v>0</v>
      </c>
      <c r="AL40" s="51">
        <v>209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19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0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1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2"/>
        <v>1436</v>
      </c>
      <c r="BQ40" s="51">
        <v>1342</v>
      </c>
      <c r="BR40" s="51">
        <v>28</v>
      </c>
      <c r="BS40" s="51">
        <v>0</v>
      </c>
      <c r="BT40" s="51">
        <v>0</v>
      </c>
      <c r="BU40" s="51">
        <v>0</v>
      </c>
      <c r="BV40" s="51">
        <v>66</v>
      </c>
      <c r="BW40" s="51">
        <v>0</v>
      </c>
    </row>
    <row r="41" spans="1:75" ht="13.5">
      <c r="A41" s="26" t="s">
        <v>74</v>
      </c>
      <c r="B41" s="49" t="s">
        <v>140</v>
      </c>
      <c r="C41" s="50" t="s">
        <v>141</v>
      </c>
      <c r="D41" s="51">
        <f t="shared" si="0"/>
        <v>686</v>
      </c>
      <c r="E41" s="51">
        <f t="shared" si="1"/>
        <v>140</v>
      </c>
      <c r="F41" s="51">
        <f t="shared" si="2"/>
        <v>413</v>
      </c>
      <c r="G41" s="51">
        <f t="shared" si="3"/>
        <v>117</v>
      </c>
      <c r="H41" s="51">
        <f t="shared" si="4"/>
        <v>8</v>
      </c>
      <c r="I41" s="51">
        <f t="shared" si="5"/>
        <v>0</v>
      </c>
      <c r="J41" s="51">
        <f t="shared" si="6"/>
        <v>8</v>
      </c>
      <c r="K41" s="51">
        <f t="shared" si="7"/>
        <v>0</v>
      </c>
      <c r="L41" s="51">
        <f t="shared" si="8"/>
        <v>234</v>
      </c>
      <c r="M41" s="51">
        <v>0</v>
      </c>
      <c r="N41" s="51">
        <v>234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9"/>
        <v>304</v>
      </c>
      <c r="U41" s="51">
        <f t="shared" si="10"/>
        <v>0</v>
      </c>
      <c r="V41" s="51">
        <f t="shared" si="11"/>
        <v>179</v>
      </c>
      <c r="W41" s="51">
        <f t="shared" si="12"/>
        <v>117</v>
      </c>
      <c r="X41" s="51">
        <f t="shared" si="13"/>
        <v>8</v>
      </c>
      <c r="Y41" s="51">
        <f t="shared" si="14"/>
        <v>0</v>
      </c>
      <c r="Z41" s="51">
        <f t="shared" si="15"/>
        <v>0</v>
      </c>
      <c r="AA41" s="51">
        <f t="shared" si="16"/>
        <v>0</v>
      </c>
      <c r="AB41" s="51">
        <f t="shared" si="17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18"/>
        <v>179</v>
      </c>
      <c r="AK41" s="51">
        <v>0</v>
      </c>
      <c r="AL41" s="51">
        <v>179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19"/>
        <v>125</v>
      </c>
      <c r="AS41" s="51">
        <v>0</v>
      </c>
      <c r="AT41" s="51">
        <v>0</v>
      </c>
      <c r="AU41" s="51">
        <v>117</v>
      </c>
      <c r="AV41" s="51">
        <v>8</v>
      </c>
      <c r="AW41" s="51">
        <v>0</v>
      </c>
      <c r="AX41" s="51">
        <v>0</v>
      </c>
      <c r="AY41" s="51">
        <v>0</v>
      </c>
      <c r="AZ41" s="51">
        <f t="shared" si="20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1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2"/>
        <v>148</v>
      </c>
      <c r="BQ41" s="51">
        <v>140</v>
      </c>
      <c r="BR41" s="51">
        <v>0</v>
      </c>
      <c r="BS41" s="51">
        <v>0</v>
      </c>
      <c r="BT41" s="51">
        <v>0</v>
      </c>
      <c r="BU41" s="51">
        <v>0</v>
      </c>
      <c r="BV41" s="51">
        <v>8</v>
      </c>
      <c r="BW41" s="51">
        <v>0</v>
      </c>
    </row>
    <row r="42" spans="1:75" ht="13.5">
      <c r="A42" s="26" t="s">
        <v>74</v>
      </c>
      <c r="B42" s="49" t="s">
        <v>142</v>
      </c>
      <c r="C42" s="50" t="s">
        <v>143</v>
      </c>
      <c r="D42" s="51">
        <f t="shared" si="0"/>
        <v>1498</v>
      </c>
      <c r="E42" s="51">
        <f t="shared" si="1"/>
        <v>1115</v>
      </c>
      <c r="F42" s="51">
        <f t="shared" si="2"/>
        <v>266</v>
      </c>
      <c r="G42" s="51">
        <f t="shared" si="3"/>
        <v>86</v>
      </c>
      <c r="H42" s="51">
        <f t="shared" si="4"/>
        <v>19</v>
      </c>
      <c r="I42" s="51">
        <f t="shared" si="5"/>
        <v>7</v>
      </c>
      <c r="J42" s="51">
        <f t="shared" si="6"/>
        <v>0</v>
      </c>
      <c r="K42" s="51">
        <f t="shared" si="7"/>
        <v>5</v>
      </c>
      <c r="L42" s="51">
        <f t="shared" si="8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9"/>
        <v>908</v>
      </c>
      <c r="U42" s="51">
        <f t="shared" si="10"/>
        <v>525</v>
      </c>
      <c r="V42" s="51">
        <f t="shared" si="11"/>
        <v>266</v>
      </c>
      <c r="W42" s="51">
        <f t="shared" si="12"/>
        <v>86</v>
      </c>
      <c r="X42" s="51">
        <f t="shared" si="13"/>
        <v>19</v>
      </c>
      <c r="Y42" s="51">
        <f t="shared" si="14"/>
        <v>7</v>
      </c>
      <c r="Z42" s="51">
        <f t="shared" si="15"/>
        <v>0</v>
      </c>
      <c r="AA42" s="51">
        <f t="shared" si="16"/>
        <v>5</v>
      </c>
      <c r="AB42" s="51">
        <f t="shared" si="17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18"/>
        <v>120</v>
      </c>
      <c r="AK42" s="51">
        <v>0</v>
      </c>
      <c r="AL42" s="51">
        <v>120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19"/>
        <v>788</v>
      </c>
      <c r="AS42" s="51">
        <v>525</v>
      </c>
      <c r="AT42" s="51">
        <v>146</v>
      </c>
      <c r="AU42" s="51">
        <v>86</v>
      </c>
      <c r="AV42" s="51">
        <v>19</v>
      </c>
      <c r="AW42" s="51">
        <v>7</v>
      </c>
      <c r="AX42" s="51">
        <v>0</v>
      </c>
      <c r="AY42" s="51">
        <v>5</v>
      </c>
      <c r="AZ42" s="51">
        <f t="shared" si="20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1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2"/>
        <v>590</v>
      </c>
      <c r="BQ42" s="51">
        <v>590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74</v>
      </c>
      <c r="B43" s="49" t="s">
        <v>144</v>
      </c>
      <c r="C43" s="50" t="s">
        <v>145</v>
      </c>
      <c r="D43" s="51">
        <f t="shared" si="0"/>
        <v>143</v>
      </c>
      <c r="E43" s="51">
        <f t="shared" si="1"/>
        <v>87</v>
      </c>
      <c r="F43" s="51">
        <f t="shared" si="2"/>
        <v>18</v>
      </c>
      <c r="G43" s="51">
        <f t="shared" si="3"/>
        <v>19</v>
      </c>
      <c r="H43" s="51">
        <f t="shared" si="4"/>
        <v>7</v>
      </c>
      <c r="I43" s="51">
        <f t="shared" si="5"/>
        <v>0</v>
      </c>
      <c r="J43" s="51">
        <f t="shared" si="6"/>
        <v>12</v>
      </c>
      <c r="K43" s="51">
        <f t="shared" si="7"/>
        <v>0</v>
      </c>
      <c r="L43" s="51">
        <f t="shared" si="8"/>
        <v>103</v>
      </c>
      <c r="M43" s="51">
        <v>72</v>
      </c>
      <c r="N43" s="51">
        <v>0</v>
      </c>
      <c r="O43" s="51">
        <v>19</v>
      </c>
      <c r="P43" s="51">
        <v>0</v>
      </c>
      <c r="Q43" s="51">
        <v>0</v>
      </c>
      <c r="R43" s="51">
        <v>12</v>
      </c>
      <c r="S43" s="51">
        <v>0</v>
      </c>
      <c r="T43" s="51">
        <f t="shared" si="9"/>
        <v>25</v>
      </c>
      <c r="U43" s="51">
        <f t="shared" si="10"/>
        <v>0</v>
      </c>
      <c r="V43" s="51">
        <f t="shared" si="11"/>
        <v>18</v>
      </c>
      <c r="W43" s="51">
        <f t="shared" si="12"/>
        <v>0</v>
      </c>
      <c r="X43" s="51">
        <f t="shared" si="13"/>
        <v>7</v>
      </c>
      <c r="Y43" s="51">
        <f t="shared" si="14"/>
        <v>0</v>
      </c>
      <c r="Z43" s="51">
        <f t="shared" si="15"/>
        <v>0</v>
      </c>
      <c r="AA43" s="51">
        <f t="shared" si="16"/>
        <v>0</v>
      </c>
      <c r="AB43" s="51">
        <f t="shared" si="17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18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19"/>
        <v>25</v>
      </c>
      <c r="AS43" s="51">
        <v>0</v>
      </c>
      <c r="AT43" s="51">
        <v>18</v>
      </c>
      <c r="AU43" s="51">
        <v>0</v>
      </c>
      <c r="AV43" s="51">
        <v>7</v>
      </c>
      <c r="AW43" s="51">
        <v>0</v>
      </c>
      <c r="AX43" s="51">
        <v>0</v>
      </c>
      <c r="AY43" s="51">
        <v>0</v>
      </c>
      <c r="AZ43" s="51">
        <f t="shared" si="20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1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2"/>
        <v>15</v>
      </c>
      <c r="BQ43" s="51">
        <v>15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74</v>
      </c>
      <c r="B44" s="49" t="s">
        <v>146</v>
      </c>
      <c r="C44" s="50" t="s">
        <v>147</v>
      </c>
      <c r="D44" s="51">
        <f t="shared" si="0"/>
        <v>69</v>
      </c>
      <c r="E44" s="51">
        <f t="shared" si="1"/>
        <v>42</v>
      </c>
      <c r="F44" s="51">
        <f t="shared" si="2"/>
        <v>18</v>
      </c>
      <c r="G44" s="51">
        <f t="shared" si="3"/>
        <v>6</v>
      </c>
      <c r="H44" s="51">
        <f t="shared" si="4"/>
        <v>1</v>
      </c>
      <c r="I44" s="51">
        <f t="shared" si="5"/>
        <v>1</v>
      </c>
      <c r="J44" s="51">
        <f t="shared" si="6"/>
        <v>0</v>
      </c>
      <c r="K44" s="51">
        <f t="shared" si="7"/>
        <v>1</v>
      </c>
      <c r="L44" s="51">
        <f t="shared" si="8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9"/>
        <v>69</v>
      </c>
      <c r="U44" s="51">
        <f t="shared" si="10"/>
        <v>42</v>
      </c>
      <c r="V44" s="51">
        <f t="shared" si="11"/>
        <v>18</v>
      </c>
      <c r="W44" s="51">
        <f t="shared" si="12"/>
        <v>6</v>
      </c>
      <c r="X44" s="51">
        <f t="shared" si="13"/>
        <v>1</v>
      </c>
      <c r="Y44" s="51">
        <f t="shared" si="14"/>
        <v>1</v>
      </c>
      <c r="Z44" s="51">
        <f t="shared" si="15"/>
        <v>0</v>
      </c>
      <c r="AA44" s="51">
        <f t="shared" si="16"/>
        <v>1</v>
      </c>
      <c r="AB44" s="51">
        <f t="shared" si="17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18"/>
        <v>8</v>
      </c>
      <c r="AK44" s="51">
        <v>0</v>
      </c>
      <c r="AL44" s="51">
        <v>8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19"/>
        <v>61</v>
      </c>
      <c r="AS44" s="51">
        <v>42</v>
      </c>
      <c r="AT44" s="51">
        <v>10</v>
      </c>
      <c r="AU44" s="51">
        <v>6</v>
      </c>
      <c r="AV44" s="51">
        <v>1</v>
      </c>
      <c r="AW44" s="51">
        <v>1</v>
      </c>
      <c r="AX44" s="51">
        <v>0</v>
      </c>
      <c r="AY44" s="51">
        <v>1</v>
      </c>
      <c r="AZ44" s="51">
        <f t="shared" si="20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1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2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74</v>
      </c>
      <c r="B45" s="49" t="s">
        <v>148</v>
      </c>
      <c r="C45" s="50" t="s">
        <v>149</v>
      </c>
      <c r="D45" s="51">
        <f t="shared" si="0"/>
        <v>111</v>
      </c>
      <c r="E45" s="51">
        <f t="shared" si="1"/>
        <v>106</v>
      </c>
      <c r="F45" s="51">
        <f t="shared" si="2"/>
        <v>4</v>
      </c>
      <c r="G45" s="51">
        <f t="shared" si="3"/>
        <v>0</v>
      </c>
      <c r="H45" s="51">
        <f t="shared" si="4"/>
        <v>1</v>
      </c>
      <c r="I45" s="51">
        <f t="shared" si="5"/>
        <v>0</v>
      </c>
      <c r="J45" s="51">
        <f t="shared" si="6"/>
        <v>0</v>
      </c>
      <c r="K45" s="51">
        <f t="shared" si="7"/>
        <v>0</v>
      </c>
      <c r="L45" s="51">
        <f t="shared" si="8"/>
        <v>111</v>
      </c>
      <c r="M45" s="51">
        <v>106</v>
      </c>
      <c r="N45" s="51">
        <v>4</v>
      </c>
      <c r="O45" s="51">
        <v>0</v>
      </c>
      <c r="P45" s="51">
        <v>1</v>
      </c>
      <c r="Q45" s="51">
        <v>0</v>
      </c>
      <c r="R45" s="51">
        <v>0</v>
      </c>
      <c r="S45" s="51">
        <v>0</v>
      </c>
      <c r="T45" s="51">
        <f t="shared" si="9"/>
        <v>0</v>
      </c>
      <c r="U45" s="51">
        <f t="shared" si="10"/>
        <v>0</v>
      </c>
      <c r="V45" s="51">
        <f t="shared" si="11"/>
        <v>0</v>
      </c>
      <c r="W45" s="51">
        <f t="shared" si="12"/>
        <v>0</v>
      </c>
      <c r="X45" s="51">
        <f t="shared" si="13"/>
        <v>0</v>
      </c>
      <c r="Y45" s="51">
        <f t="shared" si="14"/>
        <v>0</v>
      </c>
      <c r="Z45" s="51">
        <f t="shared" si="15"/>
        <v>0</v>
      </c>
      <c r="AA45" s="51">
        <f t="shared" si="16"/>
        <v>0</v>
      </c>
      <c r="AB45" s="51">
        <f t="shared" si="17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18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19"/>
        <v>0</v>
      </c>
      <c r="AS45" s="51">
        <v>0</v>
      </c>
      <c r="AT45" s="51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f t="shared" si="20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1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2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74</v>
      </c>
      <c r="B46" s="49" t="s">
        <v>150</v>
      </c>
      <c r="C46" s="50" t="s">
        <v>151</v>
      </c>
      <c r="D46" s="51">
        <f t="shared" si="0"/>
        <v>133</v>
      </c>
      <c r="E46" s="51">
        <f aca="true" t="shared" si="23" ref="E46:E53">M46+U46+BQ46</f>
        <v>70</v>
      </c>
      <c r="F46" s="51">
        <f aca="true" t="shared" si="24" ref="F46:F53">N46+V46+BR46</f>
        <v>45</v>
      </c>
      <c r="G46" s="51">
        <f aca="true" t="shared" si="25" ref="G46:G53">O46+W46+BS46</f>
        <v>13</v>
      </c>
      <c r="H46" s="51">
        <f aca="true" t="shared" si="26" ref="H46:H53">P46+X46+BT46</f>
        <v>3</v>
      </c>
      <c r="I46" s="51">
        <f aca="true" t="shared" si="27" ref="I46:I53">Q46+Y46+BU46</f>
        <v>1</v>
      </c>
      <c r="J46" s="51">
        <f aca="true" t="shared" si="28" ref="J46:J53">R46+Z46+BV46</f>
        <v>0</v>
      </c>
      <c r="K46" s="51">
        <f aca="true" t="shared" si="29" ref="K46:K53">S46+AA46+BW46</f>
        <v>1</v>
      </c>
      <c r="L46" s="51">
        <f aca="true" t="shared" si="30" ref="L46:L53">SUM(M46:S46)</f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aca="true" t="shared" si="31" ref="T46:T53">SUM(U46:AA46)</f>
        <v>133</v>
      </c>
      <c r="U46" s="51">
        <f aca="true" t="shared" si="32" ref="U46:U53">AC46+AK46+AS46+BA46+BI46</f>
        <v>70</v>
      </c>
      <c r="V46" s="51">
        <f aca="true" t="shared" si="33" ref="V46:V53">AD46+AL46+AT46+BB46+BJ46</f>
        <v>45</v>
      </c>
      <c r="W46" s="51">
        <f aca="true" t="shared" si="34" ref="W46:W53">AE46+AM46+AU46+BC46+BK46</f>
        <v>13</v>
      </c>
      <c r="X46" s="51">
        <f aca="true" t="shared" si="35" ref="X46:X53">AF46+AN46+AV46+BD46+BL46</f>
        <v>3</v>
      </c>
      <c r="Y46" s="51">
        <f aca="true" t="shared" si="36" ref="Y46:Y53">AG46+AO46+AW46+BE46+BM46</f>
        <v>1</v>
      </c>
      <c r="Z46" s="51">
        <f aca="true" t="shared" si="37" ref="Z46:Z53">AH46+AP46+AX46+BF46+BN46</f>
        <v>0</v>
      </c>
      <c r="AA46" s="51">
        <f aca="true" t="shared" si="38" ref="AA46:AA53">AI46+AQ46+AY46+BG46+BO46</f>
        <v>1</v>
      </c>
      <c r="AB46" s="51">
        <f aca="true" t="shared" si="39" ref="AB46:AB53">SUM(AC46:AI46)</f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aca="true" t="shared" si="40" ref="AJ46:AJ53">SUM(AK46:AQ46)</f>
        <v>23</v>
      </c>
      <c r="AK46" s="51">
        <v>0</v>
      </c>
      <c r="AL46" s="51">
        <v>23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aca="true" t="shared" si="41" ref="AR46:AR53">SUM(AS46:AY46)</f>
        <v>110</v>
      </c>
      <c r="AS46" s="51">
        <v>70</v>
      </c>
      <c r="AT46" s="51">
        <v>22</v>
      </c>
      <c r="AU46" s="51">
        <v>13</v>
      </c>
      <c r="AV46" s="51">
        <v>3</v>
      </c>
      <c r="AW46" s="51">
        <v>1</v>
      </c>
      <c r="AX46" s="51">
        <v>0</v>
      </c>
      <c r="AY46" s="51">
        <v>1</v>
      </c>
      <c r="AZ46" s="51">
        <f aca="true" t="shared" si="42" ref="AZ46:AZ53">SUM(BA46:BG46)</f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aca="true" t="shared" si="43" ref="BH46:BH53">SUM(BI46:BO46)</f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aca="true" t="shared" si="44" ref="BP46:BP53">SUM(BQ46:BW46)</f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74</v>
      </c>
      <c r="B47" s="49" t="s">
        <v>152</v>
      </c>
      <c r="C47" s="50" t="s">
        <v>153</v>
      </c>
      <c r="D47" s="51">
        <f t="shared" si="0"/>
        <v>22</v>
      </c>
      <c r="E47" s="51">
        <f t="shared" si="23"/>
        <v>0</v>
      </c>
      <c r="F47" s="51">
        <f t="shared" si="24"/>
        <v>10</v>
      </c>
      <c r="G47" s="51">
        <f t="shared" si="25"/>
        <v>12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0</v>
      </c>
      <c r="L47" s="51">
        <f t="shared" si="30"/>
        <v>22</v>
      </c>
      <c r="M47" s="51">
        <v>0</v>
      </c>
      <c r="N47" s="51">
        <v>10</v>
      </c>
      <c r="O47" s="51">
        <v>12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0</v>
      </c>
      <c r="U47" s="51">
        <f t="shared" si="32"/>
        <v>0</v>
      </c>
      <c r="V47" s="51">
        <f t="shared" si="33"/>
        <v>0</v>
      </c>
      <c r="W47" s="51">
        <f t="shared" si="34"/>
        <v>0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0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74</v>
      </c>
      <c r="B48" s="49" t="s">
        <v>154</v>
      </c>
      <c r="C48" s="50" t="s">
        <v>155</v>
      </c>
      <c r="D48" s="51">
        <f t="shared" si="0"/>
        <v>3</v>
      </c>
      <c r="E48" s="51">
        <f t="shared" si="23"/>
        <v>0</v>
      </c>
      <c r="F48" s="51">
        <f t="shared" si="24"/>
        <v>3</v>
      </c>
      <c r="G48" s="51">
        <f t="shared" si="25"/>
        <v>0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3</v>
      </c>
      <c r="U48" s="51">
        <f t="shared" si="32"/>
        <v>0</v>
      </c>
      <c r="V48" s="51">
        <f t="shared" si="33"/>
        <v>3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3</v>
      </c>
      <c r="AS48" s="51">
        <v>0</v>
      </c>
      <c r="AT48" s="51">
        <v>3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74</v>
      </c>
      <c r="B49" s="49" t="s">
        <v>156</v>
      </c>
      <c r="C49" s="50" t="s">
        <v>157</v>
      </c>
      <c r="D49" s="51">
        <f t="shared" si="0"/>
        <v>154</v>
      </c>
      <c r="E49" s="51">
        <f t="shared" si="23"/>
        <v>0</v>
      </c>
      <c r="F49" s="51">
        <f t="shared" si="24"/>
        <v>148</v>
      </c>
      <c r="G49" s="51">
        <f t="shared" si="25"/>
        <v>0</v>
      </c>
      <c r="H49" s="51">
        <f t="shared" si="26"/>
        <v>3</v>
      </c>
      <c r="I49" s="51">
        <f t="shared" si="27"/>
        <v>0</v>
      </c>
      <c r="J49" s="51">
        <f t="shared" si="28"/>
        <v>0</v>
      </c>
      <c r="K49" s="51">
        <f t="shared" si="29"/>
        <v>3</v>
      </c>
      <c r="L49" s="51">
        <f t="shared" si="30"/>
        <v>3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3</v>
      </c>
      <c r="T49" s="51">
        <f t="shared" si="31"/>
        <v>151</v>
      </c>
      <c r="U49" s="51">
        <f t="shared" si="32"/>
        <v>0</v>
      </c>
      <c r="V49" s="51">
        <f t="shared" si="33"/>
        <v>148</v>
      </c>
      <c r="W49" s="51">
        <f t="shared" si="34"/>
        <v>0</v>
      </c>
      <c r="X49" s="51">
        <f t="shared" si="35"/>
        <v>3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151</v>
      </c>
      <c r="AS49" s="51">
        <v>0</v>
      </c>
      <c r="AT49" s="51">
        <v>148</v>
      </c>
      <c r="AU49" s="51">
        <v>0</v>
      </c>
      <c r="AV49" s="51">
        <v>3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74</v>
      </c>
      <c r="B50" s="49" t="s">
        <v>158</v>
      </c>
      <c r="C50" s="50" t="s">
        <v>159</v>
      </c>
      <c r="D50" s="51">
        <f t="shared" si="0"/>
        <v>198</v>
      </c>
      <c r="E50" s="51">
        <f t="shared" si="23"/>
        <v>0</v>
      </c>
      <c r="F50" s="51">
        <f t="shared" si="24"/>
        <v>91</v>
      </c>
      <c r="G50" s="51">
        <f t="shared" si="25"/>
        <v>0</v>
      </c>
      <c r="H50" s="51">
        <f t="shared" si="26"/>
        <v>0</v>
      </c>
      <c r="I50" s="51">
        <f t="shared" si="27"/>
        <v>0</v>
      </c>
      <c r="J50" s="51">
        <f t="shared" si="28"/>
        <v>0</v>
      </c>
      <c r="K50" s="51">
        <f t="shared" si="29"/>
        <v>107</v>
      </c>
      <c r="L50" s="51">
        <f t="shared" si="30"/>
        <v>107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107</v>
      </c>
      <c r="T50" s="51">
        <f t="shared" si="31"/>
        <v>91</v>
      </c>
      <c r="U50" s="51">
        <f t="shared" si="32"/>
        <v>0</v>
      </c>
      <c r="V50" s="51">
        <f t="shared" si="33"/>
        <v>91</v>
      </c>
      <c r="W50" s="51">
        <f t="shared" si="34"/>
        <v>0</v>
      </c>
      <c r="X50" s="51">
        <f t="shared" si="35"/>
        <v>0</v>
      </c>
      <c r="Y50" s="51">
        <f t="shared" si="36"/>
        <v>0</v>
      </c>
      <c r="Z50" s="51">
        <f t="shared" si="37"/>
        <v>0</v>
      </c>
      <c r="AA50" s="51">
        <f t="shared" si="38"/>
        <v>0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91</v>
      </c>
      <c r="AS50" s="51">
        <v>0</v>
      </c>
      <c r="AT50" s="51">
        <v>91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74</v>
      </c>
      <c r="B51" s="49" t="s">
        <v>160</v>
      </c>
      <c r="C51" s="50" t="s">
        <v>161</v>
      </c>
      <c r="D51" s="51">
        <f t="shared" si="0"/>
        <v>109</v>
      </c>
      <c r="E51" s="51">
        <f t="shared" si="23"/>
        <v>0</v>
      </c>
      <c r="F51" s="51">
        <f t="shared" si="24"/>
        <v>63</v>
      </c>
      <c r="G51" s="51">
        <f t="shared" si="25"/>
        <v>0</v>
      </c>
      <c r="H51" s="51">
        <f t="shared" si="26"/>
        <v>0</v>
      </c>
      <c r="I51" s="51">
        <f t="shared" si="27"/>
        <v>0</v>
      </c>
      <c r="J51" s="51">
        <f t="shared" si="28"/>
        <v>0</v>
      </c>
      <c r="K51" s="51">
        <f t="shared" si="29"/>
        <v>46</v>
      </c>
      <c r="L51" s="51">
        <f t="shared" si="30"/>
        <v>46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46</v>
      </c>
      <c r="T51" s="51">
        <f t="shared" si="31"/>
        <v>63</v>
      </c>
      <c r="U51" s="51">
        <f t="shared" si="32"/>
        <v>0</v>
      </c>
      <c r="V51" s="51">
        <f t="shared" si="33"/>
        <v>63</v>
      </c>
      <c r="W51" s="51">
        <f t="shared" si="34"/>
        <v>0</v>
      </c>
      <c r="X51" s="51">
        <f t="shared" si="35"/>
        <v>0</v>
      </c>
      <c r="Y51" s="51">
        <f t="shared" si="36"/>
        <v>0</v>
      </c>
      <c r="Z51" s="51">
        <f t="shared" si="37"/>
        <v>0</v>
      </c>
      <c r="AA51" s="51">
        <f t="shared" si="38"/>
        <v>0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63</v>
      </c>
      <c r="AS51" s="51">
        <v>0</v>
      </c>
      <c r="AT51" s="51">
        <v>63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74</v>
      </c>
      <c r="B52" s="49" t="s">
        <v>162</v>
      </c>
      <c r="C52" s="50" t="s">
        <v>189</v>
      </c>
      <c r="D52" s="51">
        <f t="shared" si="0"/>
        <v>100</v>
      </c>
      <c r="E52" s="51">
        <f t="shared" si="23"/>
        <v>0</v>
      </c>
      <c r="F52" s="51">
        <f t="shared" si="24"/>
        <v>49</v>
      </c>
      <c r="G52" s="51">
        <f t="shared" si="25"/>
        <v>23</v>
      </c>
      <c r="H52" s="51">
        <f t="shared" si="26"/>
        <v>2</v>
      </c>
      <c r="I52" s="51">
        <f t="shared" si="27"/>
        <v>0</v>
      </c>
      <c r="J52" s="51">
        <f t="shared" si="28"/>
        <v>0</v>
      </c>
      <c r="K52" s="51">
        <f t="shared" si="29"/>
        <v>26</v>
      </c>
      <c r="L52" s="51">
        <f t="shared" si="30"/>
        <v>18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18</v>
      </c>
      <c r="T52" s="51">
        <f t="shared" si="31"/>
        <v>82</v>
      </c>
      <c r="U52" s="51">
        <f t="shared" si="32"/>
        <v>0</v>
      </c>
      <c r="V52" s="51">
        <f t="shared" si="33"/>
        <v>49</v>
      </c>
      <c r="W52" s="51">
        <f t="shared" si="34"/>
        <v>23</v>
      </c>
      <c r="X52" s="51">
        <f t="shared" si="35"/>
        <v>2</v>
      </c>
      <c r="Y52" s="51">
        <f t="shared" si="36"/>
        <v>0</v>
      </c>
      <c r="Z52" s="51">
        <f t="shared" si="37"/>
        <v>0</v>
      </c>
      <c r="AA52" s="51">
        <f t="shared" si="38"/>
        <v>8</v>
      </c>
      <c r="AB52" s="51">
        <f t="shared" si="39"/>
        <v>2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2</v>
      </c>
      <c r="AJ52" s="51">
        <f t="shared" si="40"/>
        <v>55</v>
      </c>
      <c r="AK52" s="51">
        <v>0</v>
      </c>
      <c r="AL52" s="51">
        <v>49</v>
      </c>
      <c r="AM52" s="51">
        <v>0</v>
      </c>
      <c r="AN52" s="51">
        <v>0</v>
      </c>
      <c r="AO52" s="51">
        <v>0</v>
      </c>
      <c r="AP52" s="51">
        <v>0</v>
      </c>
      <c r="AQ52" s="51">
        <v>6</v>
      </c>
      <c r="AR52" s="51">
        <f t="shared" si="41"/>
        <v>25</v>
      </c>
      <c r="AS52" s="51">
        <v>0</v>
      </c>
      <c r="AT52" s="51">
        <v>0</v>
      </c>
      <c r="AU52" s="51">
        <v>23</v>
      </c>
      <c r="AV52" s="51">
        <v>2</v>
      </c>
      <c r="AW52" s="51">
        <v>0</v>
      </c>
      <c r="AX52" s="51">
        <v>0</v>
      </c>
      <c r="AY52" s="51">
        <v>0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74</v>
      </c>
      <c r="B53" s="49" t="s">
        <v>163</v>
      </c>
      <c r="C53" s="50" t="s">
        <v>164</v>
      </c>
      <c r="D53" s="51">
        <f t="shared" si="0"/>
        <v>105</v>
      </c>
      <c r="E53" s="51">
        <f t="shared" si="23"/>
        <v>0</v>
      </c>
      <c r="F53" s="51">
        <f t="shared" si="24"/>
        <v>54</v>
      </c>
      <c r="G53" s="51">
        <f t="shared" si="25"/>
        <v>28</v>
      </c>
      <c r="H53" s="51">
        <f t="shared" si="26"/>
        <v>2</v>
      </c>
      <c r="I53" s="51">
        <f t="shared" si="27"/>
        <v>0</v>
      </c>
      <c r="J53" s="51">
        <f t="shared" si="28"/>
        <v>0</v>
      </c>
      <c r="K53" s="51">
        <f t="shared" si="29"/>
        <v>21</v>
      </c>
      <c r="L53" s="51">
        <f t="shared" si="30"/>
        <v>16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16</v>
      </c>
      <c r="T53" s="51">
        <f t="shared" si="31"/>
        <v>89</v>
      </c>
      <c r="U53" s="51">
        <f t="shared" si="32"/>
        <v>0</v>
      </c>
      <c r="V53" s="51">
        <f t="shared" si="33"/>
        <v>54</v>
      </c>
      <c r="W53" s="51">
        <f t="shared" si="34"/>
        <v>28</v>
      </c>
      <c r="X53" s="51">
        <f t="shared" si="35"/>
        <v>2</v>
      </c>
      <c r="Y53" s="51">
        <f t="shared" si="36"/>
        <v>0</v>
      </c>
      <c r="Z53" s="51">
        <f t="shared" si="37"/>
        <v>0</v>
      </c>
      <c r="AA53" s="51">
        <f t="shared" si="38"/>
        <v>5</v>
      </c>
      <c r="AB53" s="51">
        <f t="shared" si="39"/>
        <v>5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5</v>
      </c>
      <c r="AJ53" s="51">
        <f t="shared" si="40"/>
        <v>54</v>
      </c>
      <c r="AK53" s="51">
        <v>0</v>
      </c>
      <c r="AL53" s="51">
        <v>54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30</v>
      </c>
      <c r="AS53" s="51">
        <v>0</v>
      </c>
      <c r="AT53" s="51">
        <v>0</v>
      </c>
      <c r="AU53" s="51">
        <v>28</v>
      </c>
      <c r="AV53" s="51">
        <v>2</v>
      </c>
      <c r="AW53" s="51">
        <v>0</v>
      </c>
      <c r="AX53" s="51">
        <v>0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79" t="s">
        <v>188</v>
      </c>
      <c r="B54" s="80"/>
      <c r="C54" s="81"/>
      <c r="D54" s="51">
        <f>SUM(D7:D53)</f>
        <v>79293</v>
      </c>
      <c r="E54" s="51">
        <f aca="true" t="shared" si="45" ref="E54:BP54">SUM(E7:E53)</f>
        <v>41666</v>
      </c>
      <c r="F54" s="51">
        <f t="shared" si="45"/>
        <v>16054</v>
      </c>
      <c r="G54" s="51">
        <f t="shared" si="45"/>
        <v>8463</v>
      </c>
      <c r="H54" s="51">
        <f t="shared" si="45"/>
        <v>1362</v>
      </c>
      <c r="I54" s="51">
        <f t="shared" si="45"/>
        <v>7467</v>
      </c>
      <c r="J54" s="51">
        <f t="shared" si="45"/>
        <v>1491</v>
      </c>
      <c r="K54" s="51">
        <f t="shared" si="45"/>
        <v>2790</v>
      </c>
      <c r="L54" s="51">
        <f t="shared" si="45"/>
        <v>10469</v>
      </c>
      <c r="M54" s="51">
        <f t="shared" si="45"/>
        <v>6838</v>
      </c>
      <c r="N54" s="51">
        <f t="shared" si="45"/>
        <v>1349</v>
      </c>
      <c r="O54" s="51">
        <f t="shared" si="45"/>
        <v>1523</v>
      </c>
      <c r="P54" s="51">
        <f t="shared" si="45"/>
        <v>388</v>
      </c>
      <c r="Q54" s="51">
        <f t="shared" si="45"/>
        <v>9</v>
      </c>
      <c r="R54" s="51">
        <f t="shared" si="45"/>
        <v>130</v>
      </c>
      <c r="S54" s="51">
        <f t="shared" si="45"/>
        <v>232</v>
      </c>
      <c r="T54" s="51">
        <f t="shared" si="45"/>
        <v>34888</v>
      </c>
      <c r="U54" s="51">
        <f t="shared" si="45"/>
        <v>2849</v>
      </c>
      <c r="V54" s="51">
        <f t="shared" si="45"/>
        <v>14442</v>
      </c>
      <c r="W54" s="51">
        <f t="shared" si="45"/>
        <v>6900</v>
      </c>
      <c r="X54" s="51">
        <f t="shared" si="45"/>
        <v>972</v>
      </c>
      <c r="Y54" s="51">
        <f t="shared" si="45"/>
        <v>7458</v>
      </c>
      <c r="Z54" s="51">
        <f t="shared" si="45"/>
        <v>118</v>
      </c>
      <c r="AA54" s="51">
        <f t="shared" si="45"/>
        <v>2149</v>
      </c>
      <c r="AB54" s="51">
        <f t="shared" si="45"/>
        <v>340</v>
      </c>
      <c r="AC54" s="51">
        <f t="shared" si="45"/>
        <v>53</v>
      </c>
      <c r="AD54" s="51">
        <f t="shared" si="45"/>
        <v>274</v>
      </c>
      <c r="AE54" s="51">
        <f t="shared" si="45"/>
        <v>0</v>
      </c>
      <c r="AF54" s="51">
        <f t="shared" si="45"/>
        <v>0</v>
      </c>
      <c r="AG54" s="51">
        <f t="shared" si="45"/>
        <v>0</v>
      </c>
      <c r="AH54" s="51">
        <f t="shared" si="45"/>
        <v>0</v>
      </c>
      <c r="AI54" s="51">
        <f t="shared" si="45"/>
        <v>13</v>
      </c>
      <c r="AJ54" s="51">
        <f t="shared" si="45"/>
        <v>10010</v>
      </c>
      <c r="AK54" s="51">
        <f t="shared" si="45"/>
        <v>180</v>
      </c>
      <c r="AL54" s="51">
        <f t="shared" si="45"/>
        <v>8625</v>
      </c>
      <c r="AM54" s="51">
        <f t="shared" si="45"/>
        <v>553</v>
      </c>
      <c r="AN54" s="51">
        <f t="shared" si="45"/>
        <v>0</v>
      </c>
      <c r="AO54" s="51">
        <f t="shared" si="45"/>
        <v>0</v>
      </c>
      <c r="AP54" s="51">
        <f t="shared" si="45"/>
        <v>0</v>
      </c>
      <c r="AQ54" s="51">
        <f t="shared" si="45"/>
        <v>652</v>
      </c>
      <c r="AR54" s="51">
        <f t="shared" si="45"/>
        <v>23667</v>
      </c>
      <c r="AS54" s="51">
        <f t="shared" si="45"/>
        <v>2616</v>
      </c>
      <c r="AT54" s="51">
        <f t="shared" si="45"/>
        <v>5543</v>
      </c>
      <c r="AU54" s="51">
        <f t="shared" si="45"/>
        <v>6347</v>
      </c>
      <c r="AV54" s="51">
        <f t="shared" si="45"/>
        <v>972</v>
      </c>
      <c r="AW54" s="51">
        <f t="shared" si="45"/>
        <v>7458</v>
      </c>
      <c r="AX54" s="51">
        <f t="shared" si="45"/>
        <v>118</v>
      </c>
      <c r="AY54" s="51">
        <f t="shared" si="45"/>
        <v>613</v>
      </c>
      <c r="AZ54" s="51">
        <f t="shared" si="45"/>
        <v>0</v>
      </c>
      <c r="BA54" s="51">
        <f t="shared" si="45"/>
        <v>0</v>
      </c>
      <c r="BB54" s="51">
        <f t="shared" si="45"/>
        <v>0</v>
      </c>
      <c r="BC54" s="51">
        <f t="shared" si="45"/>
        <v>0</v>
      </c>
      <c r="BD54" s="51">
        <f t="shared" si="45"/>
        <v>0</v>
      </c>
      <c r="BE54" s="51">
        <f t="shared" si="45"/>
        <v>0</v>
      </c>
      <c r="BF54" s="51">
        <f t="shared" si="45"/>
        <v>0</v>
      </c>
      <c r="BG54" s="51">
        <f t="shared" si="45"/>
        <v>0</v>
      </c>
      <c r="BH54" s="51">
        <f t="shared" si="45"/>
        <v>871</v>
      </c>
      <c r="BI54" s="51">
        <f t="shared" si="45"/>
        <v>0</v>
      </c>
      <c r="BJ54" s="51">
        <f t="shared" si="45"/>
        <v>0</v>
      </c>
      <c r="BK54" s="51">
        <f t="shared" si="45"/>
        <v>0</v>
      </c>
      <c r="BL54" s="51">
        <f t="shared" si="45"/>
        <v>0</v>
      </c>
      <c r="BM54" s="51">
        <f t="shared" si="45"/>
        <v>0</v>
      </c>
      <c r="BN54" s="51">
        <f t="shared" si="45"/>
        <v>0</v>
      </c>
      <c r="BO54" s="51">
        <f t="shared" si="45"/>
        <v>871</v>
      </c>
      <c r="BP54" s="51">
        <f t="shared" si="45"/>
        <v>33936</v>
      </c>
      <c r="BQ54" s="51">
        <f aca="true" t="shared" si="46" ref="BQ54:BW54">SUM(BQ7:BQ53)</f>
        <v>31979</v>
      </c>
      <c r="BR54" s="51">
        <f t="shared" si="46"/>
        <v>263</v>
      </c>
      <c r="BS54" s="51">
        <f t="shared" si="46"/>
        <v>40</v>
      </c>
      <c r="BT54" s="51">
        <f t="shared" si="46"/>
        <v>2</v>
      </c>
      <c r="BU54" s="51">
        <f t="shared" si="46"/>
        <v>0</v>
      </c>
      <c r="BV54" s="51">
        <f t="shared" si="46"/>
        <v>1243</v>
      </c>
      <c r="BW54" s="51">
        <f t="shared" si="46"/>
        <v>409</v>
      </c>
    </row>
  </sheetData>
  <mergeCells count="85">
    <mergeCell ref="A54:C54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2004-03-03T00:13:08Z</dcterms:modified>
  <cp:category/>
  <cp:version/>
  <cp:contentType/>
  <cp:contentStatus/>
</cp:coreProperties>
</file>