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<sst xmlns="http://schemas.openxmlformats.org/spreadsheetml/2006/main" count="978" uniqueCount="193">
  <si>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</si>
  <si>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</si>
  <si>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</si>
  <si>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</si>
  <si>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</si>
  <si>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</si>
  <si>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</si>
  <si>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</si>
  <si>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</si>
  <si>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</si>
  <si>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</si>
  <si>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</si>
  <si>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</si>
  <si>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</si>
  <si>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</si>
  <si>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</si>
  <si>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</si>
  <si>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</si>
  <si>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</si>
  <si>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</si>
  <si>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</si>
  <si>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</si>
  <si>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</si>
  <si>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</si>
  <si>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</si>
  <si>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</si>
  <si>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</si>
  <si>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</si>
  <si>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</si>
  <si>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田尻町</t>
  </si>
  <si>
    <t>河南町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</si>
  <si>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</si>
  <si>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</si>
  <si>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</si>
  <si>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</si>
  <si>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</si>
  <si>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</si>
  <si>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</si>
  <si>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</si>
  <si>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</si>
  <si>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</si>
  <si>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</si>
  <si>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</si>
  <si>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</si>
  <si>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</si>
  <si>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</si>
  <si>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</si>
  <si>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</si>
  <si>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</si>
  <si>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</si>
  <si>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</si>
  <si>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</si>
  <si>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</si>
  <si>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</si>
  <si>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</si>
  <si>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</si>
  <si>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</si>
  <si>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</si>
  <si>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</si>
  <si>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</si>
  <si>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</si>
  <si>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</si>
  <si>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</si>
  <si>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</si>
  <si>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</si>
  <si>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</si>
  <si>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</si>
  <si>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</si>
  <si>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</si>
  <si>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</si>
  <si>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</si>
  <si>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</si>
  <si>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</si>
  <si>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</si>
  <si>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</si>
  <si>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</si>
  <si>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</si>
  <si>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</si>
  <si>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</si>
  <si>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</si>
  <si>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</si>
  <si>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</si>
  <si>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</si>
  <si>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</si>
  <si>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</si>
  <si>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</si>
  <si>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</si>
  <si>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</si>
  <si>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</si>
  <si>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</si>
  <si>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</si>
  <si>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</si>
  <si>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</si>
  <si>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</si>
  <si>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</si>
  <si>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</si>
  <si>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</si>
  <si>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</si>
  <si>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</si>
  <si>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</si>
  <si>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</si>
  <si>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</si>
  <si>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</si>
  <si>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</si>
  <si>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</si>
  <si>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</si>
  <si>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</si>
  <si>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</si>
  <si>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</si>
  <si>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</si>
  <si>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</si>
  <si>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</si>
  <si>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</si>
  <si>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</si>
  <si>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</si>
  <si>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</si>
  <si>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</si>
  <si>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</si>
  <si>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</si>
  <si>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</si>
  <si>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</si>
  <si>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</si>
  <si>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</si>
  <si>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</si>
  <si>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</si>
  <si>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</si>
  <si>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</si>
  <si>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</si>
  <si>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</si>
  <si>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</si>
  <si>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</si>
  <si>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</si>
  <si>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</si>
  <si>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</si>
  <si>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</si>
  <si>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</si>
  <si>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</si>
  <si>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</si>
  <si>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</si>
  <si>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</si>
  <si>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</si>
  <si>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</si>
  <si>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</si>
  <si>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</si>
  <si>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</si>
  <si>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</si>
  <si>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</si>
  <si>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</si>
  <si>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</si>
  <si>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</si>
  <si>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</si>
  <si>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</si>
  <si>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</si>
  <si>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</si>
  <si>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</si>
  <si>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</si>
  <si>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</si>
  <si>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</si>
  <si>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岬町</t>
  </si>
  <si>
    <t>ﾍﾟｯﾄﾎﾞﾄﾙ</t>
  </si>
  <si>
    <t>ﾌﾟﾗｽﾁｯｸ類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</si>
  <si>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</si>
  <si>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</si>
  <si>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</si>
  <si>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</si>
  <si>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</si>
  <si>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</si>
  <si>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</si>
  <si>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</si>
  <si>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</si>
  <si>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</si>
  <si>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</si>
  <si>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</si>
  <si>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</si>
  <si>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</si>
  <si>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</si>
  <si>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</si>
  <si>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</si>
  <si>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</si>
  <si>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</si>
  <si>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</si>
  <si>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</si>
  <si>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</si>
  <si>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大阪府合計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</si>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</sst>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122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144</v>
      </c>
      <c r="B2" s="62" t="s">
        <v>145</v>
      </c>
      <c r="C2" s="67" t="s">
        <v>146</v>
      </c>
      <c r="D2" s="59" t="s">
        <v>162</v>
      </c>
      <c r="E2" s="60"/>
      <c r="F2" s="59" t="s">
        <v>163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164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165</v>
      </c>
      <c r="AF2" s="59" t="s">
        <v>166</v>
      </c>
      <c r="AG2" s="77"/>
      <c r="AH2" s="77"/>
      <c r="AI2" s="77"/>
      <c r="AJ2" s="77"/>
      <c r="AK2" s="77"/>
      <c r="AL2" s="78"/>
      <c r="AM2" s="71" t="s">
        <v>167</v>
      </c>
      <c r="AN2" s="59" t="s">
        <v>168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169</v>
      </c>
      <c r="F3" s="67" t="s">
        <v>170</v>
      </c>
      <c r="G3" s="67" t="s">
        <v>171</v>
      </c>
      <c r="H3" s="67" t="s">
        <v>172</v>
      </c>
      <c r="I3" s="14" t="s">
        <v>15</v>
      </c>
      <c r="J3" s="71" t="s">
        <v>173</v>
      </c>
      <c r="K3" s="71" t="s">
        <v>174</v>
      </c>
      <c r="L3" s="71" t="s">
        <v>175</v>
      </c>
      <c r="M3" s="70"/>
      <c r="N3" s="67" t="s">
        <v>176</v>
      </c>
      <c r="O3" s="67" t="s">
        <v>132</v>
      </c>
      <c r="P3" s="82" t="s">
        <v>16</v>
      </c>
      <c r="Q3" s="83"/>
      <c r="R3" s="83"/>
      <c r="S3" s="83"/>
      <c r="T3" s="83"/>
      <c r="U3" s="84"/>
      <c r="V3" s="16" t="s">
        <v>185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147</v>
      </c>
      <c r="AG3" s="67" t="s">
        <v>23</v>
      </c>
      <c r="AH3" s="67" t="s">
        <v>148</v>
      </c>
      <c r="AI3" s="67" t="s">
        <v>149</v>
      </c>
      <c r="AJ3" s="67" t="s">
        <v>150</v>
      </c>
      <c r="AK3" s="67" t="s">
        <v>151</v>
      </c>
      <c r="AL3" s="14" t="s">
        <v>17</v>
      </c>
      <c r="AM3" s="76"/>
      <c r="AN3" s="67" t="s">
        <v>152</v>
      </c>
      <c r="AO3" s="67" t="s">
        <v>153</v>
      </c>
      <c r="AP3" s="67" t="s">
        <v>154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155</v>
      </c>
      <c r="R4" s="8" t="s">
        <v>156</v>
      </c>
      <c r="S4" s="8" t="s">
        <v>178</v>
      </c>
      <c r="T4" s="8" t="s">
        <v>179</v>
      </c>
      <c r="U4" s="8" t="s">
        <v>180</v>
      </c>
      <c r="V4" s="14" t="s">
        <v>15</v>
      </c>
      <c r="W4" s="8" t="s">
        <v>18</v>
      </c>
      <c r="X4" s="8" t="s">
        <v>127</v>
      </c>
      <c r="Y4" s="8" t="s">
        <v>19</v>
      </c>
      <c r="Z4" s="20" t="s">
        <v>134</v>
      </c>
      <c r="AA4" s="8" t="s">
        <v>20</v>
      </c>
      <c r="AB4" s="20" t="s">
        <v>157</v>
      </c>
      <c r="AC4" s="8" t="s">
        <v>128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181</v>
      </c>
      <c r="G6" s="24" t="s">
        <v>181</v>
      </c>
      <c r="H6" s="24" t="s">
        <v>181</v>
      </c>
      <c r="I6" s="24" t="s">
        <v>181</v>
      </c>
      <c r="J6" s="25" t="s">
        <v>22</v>
      </c>
      <c r="K6" s="25" t="s">
        <v>22</v>
      </c>
      <c r="L6" s="25" t="s">
        <v>22</v>
      </c>
      <c r="M6" s="24" t="s">
        <v>181</v>
      </c>
      <c r="N6" s="24" t="s">
        <v>181</v>
      </c>
      <c r="O6" s="24" t="s">
        <v>181</v>
      </c>
      <c r="P6" s="24" t="s">
        <v>181</v>
      </c>
      <c r="Q6" s="24" t="s">
        <v>181</v>
      </c>
      <c r="R6" s="24" t="s">
        <v>181</v>
      </c>
      <c r="S6" s="24" t="s">
        <v>181</v>
      </c>
      <c r="T6" s="24" t="s">
        <v>181</v>
      </c>
      <c r="U6" s="24" t="s">
        <v>181</v>
      </c>
      <c r="V6" s="24" t="s">
        <v>181</v>
      </c>
      <c r="W6" s="24" t="s">
        <v>181</v>
      </c>
      <c r="X6" s="24" t="s">
        <v>181</v>
      </c>
      <c r="Y6" s="24" t="s">
        <v>181</v>
      </c>
      <c r="Z6" s="24" t="s">
        <v>181</v>
      </c>
      <c r="AA6" s="24" t="s">
        <v>181</v>
      </c>
      <c r="AB6" s="24" t="s">
        <v>181</v>
      </c>
      <c r="AC6" s="24" t="s">
        <v>181</v>
      </c>
      <c r="AD6" s="24" t="s">
        <v>181</v>
      </c>
      <c r="AE6" s="24" t="s">
        <v>182</v>
      </c>
      <c r="AF6" s="24" t="s">
        <v>181</v>
      </c>
      <c r="AG6" s="24" t="s">
        <v>181</v>
      </c>
      <c r="AH6" s="24" t="s">
        <v>181</v>
      </c>
      <c r="AI6" s="24" t="s">
        <v>181</v>
      </c>
      <c r="AJ6" s="24" t="s">
        <v>181</v>
      </c>
      <c r="AK6" s="24" t="s">
        <v>181</v>
      </c>
      <c r="AL6" s="24" t="s">
        <v>181</v>
      </c>
      <c r="AM6" s="24" t="s">
        <v>182</v>
      </c>
      <c r="AN6" s="24" t="s">
        <v>181</v>
      </c>
      <c r="AO6" s="24" t="s">
        <v>181</v>
      </c>
      <c r="AP6" s="24" t="s">
        <v>181</v>
      </c>
      <c r="AQ6" s="24" t="s">
        <v>181</v>
      </c>
    </row>
    <row r="7" spans="1:43" ht="13.5">
      <c r="A7" s="26" t="s">
        <v>31</v>
      </c>
      <c r="B7" s="49" t="s">
        <v>32</v>
      </c>
      <c r="C7" s="50" t="s">
        <v>33</v>
      </c>
      <c r="D7" s="51">
        <v>2491521</v>
      </c>
      <c r="E7" s="51">
        <v>2491521</v>
      </c>
      <c r="F7" s="51">
        <f>'ごみ搬入量内訳'!H7</f>
        <v>1660232</v>
      </c>
      <c r="G7" s="51">
        <f>'ごみ搬入量内訳'!AG7</f>
        <v>84319</v>
      </c>
      <c r="H7" s="51">
        <f>'ごみ搬入量内訳'!AH7</f>
        <v>0</v>
      </c>
      <c r="I7" s="51">
        <f aca="true" t="shared" si="0" ref="I7:I51">SUM(F7:H7)</f>
        <v>1744551</v>
      </c>
      <c r="J7" s="51">
        <f aca="true" t="shared" si="1" ref="J7:J51">I7/D7/365*1000000</f>
        <v>1918.3429643265772</v>
      </c>
      <c r="K7" s="51">
        <f>('ごみ搬入量内訳'!E7+'ごみ搬入量内訳'!AH7)/'ごみ処理概要'!D7/365*1000000</f>
        <v>794.0146238338112</v>
      </c>
      <c r="L7" s="51">
        <f>'ごみ搬入量内訳'!F7/'ごみ処理概要'!D7/365*1000000</f>
        <v>1124.3283404927658</v>
      </c>
      <c r="M7" s="51">
        <f>'資源化量内訳'!BP7</f>
        <v>23628</v>
      </c>
      <c r="N7" s="51">
        <f>'ごみ処理量内訳'!E7</f>
        <v>1679782</v>
      </c>
      <c r="O7" s="51">
        <f>'ごみ処理量内訳'!L7</f>
        <v>0</v>
      </c>
      <c r="P7" s="51">
        <f aca="true" t="shared" si="2" ref="P7:P51">SUM(Q7:U7)</f>
        <v>64769</v>
      </c>
      <c r="Q7" s="51">
        <f>'ごみ処理量内訳'!G7</f>
        <v>35468</v>
      </c>
      <c r="R7" s="51">
        <f>'ごみ処理量内訳'!H7</f>
        <v>29301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51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51">N7+O7+P7+V7</f>
        <v>1744551</v>
      </c>
      <c r="AE7" s="52">
        <f aca="true" t="shared" si="5" ref="AE7:AE51">(N7+P7+V7)/AD7*100</f>
        <v>100</v>
      </c>
      <c r="AF7" s="51">
        <f>'資源化量内訳'!AB7</f>
        <v>0</v>
      </c>
      <c r="AG7" s="51">
        <f>'資源化量内訳'!AJ7</f>
        <v>9679</v>
      </c>
      <c r="AH7" s="51">
        <f>'資源化量内訳'!AR7</f>
        <v>17276</v>
      </c>
      <c r="AI7" s="51">
        <f>'資源化量内訳'!AZ7</f>
        <v>0</v>
      </c>
      <c r="AJ7" s="51">
        <f>'資源化量内訳'!BH7</f>
        <v>0</v>
      </c>
      <c r="AK7" s="51" t="s">
        <v>161</v>
      </c>
      <c r="AL7" s="51">
        <f aca="true" t="shared" si="6" ref="AL7:AL51">SUM(AF7:AJ7)</f>
        <v>26955</v>
      </c>
      <c r="AM7" s="52">
        <f aca="true" t="shared" si="7" ref="AM7:AM51">(V7+AL7+M7)/(M7+AD7)*100</f>
        <v>2.860739778042834</v>
      </c>
      <c r="AN7" s="51">
        <f>'ごみ処理量内訳'!AC7</f>
        <v>0</v>
      </c>
      <c r="AO7" s="51">
        <f>'ごみ処理量内訳'!AD7</f>
        <v>353812</v>
      </c>
      <c r="AP7" s="51">
        <f>'ごみ処理量内訳'!AE7</f>
        <v>0</v>
      </c>
      <c r="AQ7" s="51">
        <f aca="true" t="shared" si="8" ref="AQ7:AQ51">SUM(AN7:AP7)</f>
        <v>353812</v>
      </c>
    </row>
    <row r="8" spans="1:43" ht="13.5">
      <c r="A8" s="26" t="s">
        <v>31</v>
      </c>
      <c r="B8" s="49" t="s">
        <v>34</v>
      </c>
      <c r="C8" s="50" t="s">
        <v>35</v>
      </c>
      <c r="D8" s="51">
        <v>788617</v>
      </c>
      <c r="E8" s="51">
        <v>788617</v>
      </c>
      <c r="F8" s="51">
        <f>'ごみ搬入量内訳'!H8</f>
        <v>264491</v>
      </c>
      <c r="G8" s="51">
        <f>'ごみ搬入量内訳'!AG8</f>
        <v>110471</v>
      </c>
      <c r="H8" s="51">
        <f>'ごみ搬入量内訳'!AH8</f>
        <v>0</v>
      </c>
      <c r="I8" s="51">
        <f t="shared" si="0"/>
        <v>374962</v>
      </c>
      <c r="J8" s="51">
        <f t="shared" si="1"/>
        <v>1302.6515414769547</v>
      </c>
      <c r="K8" s="51">
        <f>('ごみ搬入量内訳'!E8+'ごみ搬入量内訳'!AH8)/'ごみ処理概要'!D8/365*1000000</f>
        <v>743.0834222164652</v>
      </c>
      <c r="L8" s="51">
        <f>'ごみ搬入量内訳'!F8/'ごみ処理概要'!D8/365*1000000</f>
        <v>559.5681192604893</v>
      </c>
      <c r="M8" s="51">
        <f>'資源化量内訳'!BP8</f>
        <v>38399</v>
      </c>
      <c r="N8" s="51">
        <f>'ごみ処理量内訳'!E8</f>
        <v>338049</v>
      </c>
      <c r="O8" s="51">
        <f>'ごみ処理量内訳'!L8</f>
        <v>1380</v>
      </c>
      <c r="P8" s="51">
        <f t="shared" si="2"/>
        <v>30153</v>
      </c>
      <c r="Q8" s="51">
        <f>'ごみ処理量内訳'!G8</f>
        <v>22888</v>
      </c>
      <c r="R8" s="51">
        <f>'ごみ処理量内訳'!H8</f>
        <v>7265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5380</v>
      </c>
      <c r="W8" s="51">
        <f>'資源化量内訳'!M8</f>
        <v>0</v>
      </c>
      <c r="X8" s="51">
        <f>'資源化量内訳'!N8</f>
        <v>1568</v>
      </c>
      <c r="Y8" s="51">
        <f>'資源化量内訳'!O8</f>
        <v>2215</v>
      </c>
      <c r="Z8" s="51">
        <f>'資源化量内訳'!P8</f>
        <v>277</v>
      </c>
      <c r="AA8" s="51">
        <f>'資源化量内訳'!Q8</f>
        <v>0</v>
      </c>
      <c r="AB8" s="51">
        <f>'資源化量内訳'!R8</f>
        <v>0</v>
      </c>
      <c r="AC8" s="51">
        <f>'資源化量内訳'!S8</f>
        <v>1320</v>
      </c>
      <c r="AD8" s="51">
        <f t="shared" si="4"/>
        <v>374962</v>
      </c>
      <c r="AE8" s="52">
        <f t="shared" si="5"/>
        <v>99.63196270555417</v>
      </c>
      <c r="AF8" s="51">
        <f>'資源化量内訳'!AB8</f>
        <v>0</v>
      </c>
      <c r="AG8" s="51">
        <f>'資源化量内訳'!AJ8</f>
        <v>693</v>
      </c>
      <c r="AH8" s="51">
        <f>'資源化量内訳'!AR8</f>
        <v>5568</v>
      </c>
      <c r="AI8" s="51">
        <f>'資源化量内訳'!AZ8</f>
        <v>0</v>
      </c>
      <c r="AJ8" s="51">
        <f>'資源化量内訳'!BH8</f>
        <v>0</v>
      </c>
      <c r="AK8" s="51" t="s">
        <v>161</v>
      </c>
      <c r="AL8" s="51">
        <f t="shared" si="6"/>
        <v>6261</v>
      </c>
      <c r="AM8" s="52">
        <f t="shared" si="7"/>
        <v>12.105641315944176</v>
      </c>
      <c r="AN8" s="51">
        <f>'ごみ処理量内訳'!AC8</f>
        <v>1380</v>
      </c>
      <c r="AO8" s="51">
        <f>'ごみ処理量内訳'!AD8</f>
        <v>73856</v>
      </c>
      <c r="AP8" s="51">
        <f>'ごみ処理量内訳'!AE8</f>
        <v>1</v>
      </c>
      <c r="AQ8" s="51">
        <f t="shared" si="8"/>
        <v>75237</v>
      </c>
    </row>
    <row r="9" spans="1:43" ht="13.5">
      <c r="A9" s="26" t="s">
        <v>31</v>
      </c>
      <c r="B9" s="49" t="s">
        <v>36</v>
      </c>
      <c r="C9" s="50" t="s">
        <v>37</v>
      </c>
      <c r="D9" s="51">
        <v>201636</v>
      </c>
      <c r="E9" s="51">
        <v>201636</v>
      </c>
      <c r="F9" s="51">
        <f>'ごみ搬入量内訳'!H9</f>
        <v>86007</v>
      </c>
      <c r="G9" s="51">
        <f>'ごみ搬入量内訳'!AG9</f>
        <v>10401</v>
      </c>
      <c r="H9" s="51">
        <f>'ごみ搬入量内訳'!AH9</f>
        <v>0</v>
      </c>
      <c r="I9" s="51">
        <f t="shared" si="0"/>
        <v>96408</v>
      </c>
      <c r="J9" s="51">
        <f t="shared" si="1"/>
        <v>1309.9422069933696</v>
      </c>
      <c r="K9" s="51">
        <f>('ごみ搬入量内訳'!E9+'ごみ搬入量内訳'!AH9)/'ごみ処理概要'!D9/365*1000000</f>
        <v>751.8091056255719</v>
      </c>
      <c r="L9" s="51">
        <f>'ごみ搬入量内訳'!F9/'ごみ処理概要'!D9/365*1000000</f>
        <v>558.1331013677977</v>
      </c>
      <c r="M9" s="51">
        <f>'資源化量内訳'!BP9</f>
        <v>8006</v>
      </c>
      <c r="N9" s="51">
        <f>'ごみ処理量内訳'!E9</f>
        <v>89609</v>
      </c>
      <c r="O9" s="51">
        <f>'ごみ処理量内訳'!L9</f>
        <v>55</v>
      </c>
      <c r="P9" s="51">
        <f t="shared" si="2"/>
        <v>0</v>
      </c>
      <c r="Q9" s="51">
        <f>'ごみ処理量内訳'!G9</f>
        <v>0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6744</v>
      </c>
      <c r="W9" s="51">
        <f>'資源化量内訳'!M9</f>
        <v>0</v>
      </c>
      <c r="X9" s="51">
        <f>'資源化量内訳'!N9</f>
        <v>3604</v>
      </c>
      <c r="Y9" s="51">
        <f>'資源化量内訳'!O9</f>
        <v>2156</v>
      </c>
      <c r="Z9" s="51">
        <f>'資源化量内訳'!P9</f>
        <v>47</v>
      </c>
      <c r="AA9" s="51">
        <f>'資源化量内訳'!Q9</f>
        <v>937</v>
      </c>
      <c r="AB9" s="51">
        <f>'資源化量内訳'!R9</f>
        <v>0</v>
      </c>
      <c r="AC9" s="51">
        <f>'資源化量内訳'!S9</f>
        <v>0</v>
      </c>
      <c r="AD9" s="51">
        <f t="shared" si="4"/>
        <v>96408</v>
      </c>
      <c r="AE9" s="52">
        <f t="shared" si="5"/>
        <v>99.94295079246535</v>
      </c>
      <c r="AF9" s="51">
        <f>'資源化量内訳'!AB9</f>
        <v>0</v>
      </c>
      <c r="AG9" s="51">
        <f>'資源化量内訳'!AJ9</f>
        <v>0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161</v>
      </c>
      <c r="AL9" s="51">
        <f t="shared" si="6"/>
        <v>0</v>
      </c>
      <c r="AM9" s="52">
        <f t="shared" si="7"/>
        <v>14.126458137797613</v>
      </c>
      <c r="AN9" s="51">
        <f>'ごみ処理量内訳'!AC9</f>
        <v>55</v>
      </c>
      <c r="AO9" s="51">
        <f>'ごみ処理量内訳'!AD9</f>
        <v>17491</v>
      </c>
      <c r="AP9" s="51">
        <f>'ごみ処理量内訳'!AE9</f>
        <v>0</v>
      </c>
      <c r="AQ9" s="51">
        <f t="shared" si="8"/>
        <v>17546</v>
      </c>
    </row>
    <row r="10" spans="1:43" ht="13.5">
      <c r="A10" s="26" t="s">
        <v>31</v>
      </c>
      <c r="B10" s="49" t="s">
        <v>38</v>
      </c>
      <c r="C10" s="50" t="s">
        <v>39</v>
      </c>
      <c r="D10" s="51">
        <v>389930</v>
      </c>
      <c r="E10" s="51">
        <v>389930</v>
      </c>
      <c r="F10" s="51">
        <f>'ごみ搬入量内訳'!H10</f>
        <v>150794</v>
      </c>
      <c r="G10" s="51">
        <f>'ごみ搬入量内訳'!AG10</f>
        <v>6015</v>
      </c>
      <c r="H10" s="51">
        <f>'ごみ搬入量内訳'!AH10</f>
        <v>0</v>
      </c>
      <c r="I10" s="51">
        <f t="shared" si="0"/>
        <v>156809</v>
      </c>
      <c r="J10" s="51">
        <f t="shared" si="1"/>
        <v>1101.771340061388</v>
      </c>
      <c r="K10" s="51">
        <f>('ごみ搬入量内訳'!E10+'ごみ搬入量内訳'!AH10)/'ごみ処理概要'!D10/365*1000000</f>
        <v>693.8020839005525</v>
      </c>
      <c r="L10" s="51">
        <f>'ごみ搬入量内訳'!F10/'ごみ処理概要'!D10/365*1000000</f>
        <v>407.9692561608353</v>
      </c>
      <c r="M10" s="51">
        <f>'資源化量内訳'!BP10</f>
        <v>9579</v>
      </c>
      <c r="N10" s="51">
        <f>'ごみ処理量内訳'!E10</f>
        <v>131409</v>
      </c>
      <c r="O10" s="51">
        <f>'ごみ処理量内訳'!L10</f>
        <v>0</v>
      </c>
      <c r="P10" s="51">
        <f t="shared" si="2"/>
        <v>25400</v>
      </c>
      <c r="Q10" s="51">
        <f>'ごみ処理量内訳'!G10</f>
        <v>18573</v>
      </c>
      <c r="R10" s="51">
        <f>'ごみ処理量内訳'!H10</f>
        <v>6827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42</v>
      </c>
      <c r="W10" s="51">
        <f>'資源化量内訳'!M10</f>
        <v>42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156851</v>
      </c>
      <c r="AE10" s="52">
        <f t="shared" si="5"/>
        <v>100</v>
      </c>
      <c r="AF10" s="51">
        <f>'資源化量内訳'!AB10</f>
        <v>42</v>
      </c>
      <c r="AG10" s="51">
        <f>'資源化量内訳'!AJ10</f>
        <v>4020</v>
      </c>
      <c r="AH10" s="51">
        <f>'資源化量内訳'!AR10</f>
        <v>6205</v>
      </c>
      <c r="AI10" s="51">
        <f>'資源化量内訳'!AZ10</f>
        <v>0</v>
      </c>
      <c r="AJ10" s="51">
        <f>'資源化量内訳'!BH10</f>
        <v>0</v>
      </c>
      <c r="AK10" s="51" t="s">
        <v>161</v>
      </c>
      <c r="AL10" s="51">
        <f t="shared" si="6"/>
        <v>10267</v>
      </c>
      <c r="AM10" s="52">
        <f t="shared" si="7"/>
        <v>11.94976867151355</v>
      </c>
      <c r="AN10" s="51">
        <f>'ごみ処理量内訳'!AC10</f>
        <v>0</v>
      </c>
      <c r="AO10" s="51">
        <f>'ごみ処理量内訳'!AD10</f>
        <v>22959</v>
      </c>
      <c r="AP10" s="51">
        <f>'ごみ処理量内訳'!AE10</f>
        <v>4988</v>
      </c>
      <c r="AQ10" s="51">
        <f t="shared" si="8"/>
        <v>27947</v>
      </c>
    </row>
    <row r="11" spans="1:43" ht="13.5">
      <c r="A11" s="26" t="s">
        <v>31</v>
      </c>
      <c r="B11" s="49" t="s">
        <v>40</v>
      </c>
      <c r="C11" s="50" t="s">
        <v>41</v>
      </c>
      <c r="D11" s="51">
        <v>100120</v>
      </c>
      <c r="E11" s="51">
        <v>100120</v>
      </c>
      <c r="F11" s="51">
        <f>'ごみ搬入量内訳'!H11</f>
        <v>35573</v>
      </c>
      <c r="G11" s="51">
        <f>'ごみ搬入量内訳'!AG11</f>
        <v>1447</v>
      </c>
      <c r="H11" s="51">
        <f>'ごみ搬入量内訳'!AH11</f>
        <v>0</v>
      </c>
      <c r="I11" s="51">
        <f t="shared" si="0"/>
        <v>37020</v>
      </c>
      <c r="J11" s="51">
        <f t="shared" si="1"/>
        <v>1013.0309382166058</v>
      </c>
      <c r="K11" s="51">
        <f>('ごみ搬入量内訳'!E11+'ごみ搬入量内訳'!AH11)/'ごみ処理概要'!D11/365*1000000</f>
        <v>718.3981961372382</v>
      </c>
      <c r="L11" s="51">
        <f>'ごみ搬入量内訳'!F11/'ごみ処理概要'!D11/365*1000000</f>
        <v>294.63274207936774</v>
      </c>
      <c r="M11" s="51">
        <f>'資源化量内訳'!BP11</f>
        <v>1699</v>
      </c>
      <c r="N11" s="51">
        <f>'ごみ処理量内訳'!E11</f>
        <v>31570</v>
      </c>
      <c r="O11" s="51">
        <f>'ごみ処理量内訳'!L11</f>
        <v>0</v>
      </c>
      <c r="P11" s="51">
        <f t="shared" si="2"/>
        <v>4282</v>
      </c>
      <c r="Q11" s="51">
        <f>'ごみ処理量内訳'!G11</f>
        <v>2404</v>
      </c>
      <c r="R11" s="51">
        <f>'ごみ処理量内訳'!H11</f>
        <v>1878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1168</v>
      </c>
      <c r="W11" s="51">
        <f>'資源化量内訳'!M11</f>
        <v>1168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37020</v>
      </c>
      <c r="AE11" s="52">
        <f t="shared" si="5"/>
        <v>100</v>
      </c>
      <c r="AF11" s="51">
        <f>'資源化量内訳'!AB11</f>
        <v>0</v>
      </c>
      <c r="AG11" s="51">
        <f>'資源化量内訳'!AJ11</f>
        <v>423</v>
      </c>
      <c r="AH11" s="51">
        <f>'資源化量内訳'!AR11</f>
        <v>1474</v>
      </c>
      <c r="AI11" s="51">
        <f>'資源化量内訳'!AZ11</f>
        <v>0</v>
      </c>
      <c r="AJ11" s="51">
        <f>'資源化量内訳'!BH11</f>
        <v>0</v>
      </c>
      <c r="AK11" s="51" t="s">
        <v>161</v>
      </c>
      <c r="AL11" s="51">
        <f t="shared" si="6"/>
        <v>1897</v>
      </c>
      <c r="AM11" s="52">
        <f t="shared" si="7"/>
        <v>12.304036777809344</v>
      </c>
      <c r="AN11" s="51">
        <f>'ごみ処理量内訳'!AC11</f>
        <v>0</v>
      </c>
      <c r="AO11" s="51">
        <f>'ごみ処理量内訳'!AD11</f>
        <v>5083</v>
      </c>
      <c r="AP11" s="51">
        <f>'ごみ処理量内訳'!AE11</f>
        <v>407</v>
      </c>
      <c r="AQ11" s="51">
        <f t="shared" si="8"/>
        <v>5490</v>
      </c>
    </row>
    <row r="12" spans="1:43" ht="13.5">
      <c r="A12" s="26" t="s">
        <v>31</v>
      </c>
      <c r="B12" s="49" t="s">
        <v>42</v>
      </c>
      <c r="C12" s="50" t="s">
        <v>43</v>
      </c>
      <c r="D12" s="51">
        <v>343321</v>
      </c>
      <c r="E12" s="51">
        <v>343321</v>
      </c>
      <c r="F12" s="51">
        <f>'ごみ搬入量内訳'!H12</f>
        <v>134215</v>
      </c>
      <c r="G12" s="51">
        <f>'ごみ搬入量内訳'!AG12</f>
        <v>4164</v>
      </c>
      <c r="H12" s="51">
        <f>'ごみ搬入量内訳'!AH12</f>
        <v>0</v>
      </c>
      <c r="I12" s="51">
        <f t="shared" si="0"/>
        <v>138379</v>
      </c>
      <c r="J12" s="51">
        <f t="shared" si="1"/>
        <v>1104.2742737706271</v>
      </c>
      <c r="K12" s="51">
        <f>('ごみ搬入量内訳'!E12+'ごみ搬入量内訳'!AH12)/'ごみ処理概要'!D12/365*1000000</f>
        <v>671.6267331268277</v>
      </c>
      <c r="L12" s="51">
        <f>'ごみ搬入量内訳'!F12/'ごみ処理概要'!D12/365*1000000</f>
        <v>432.64754064379946</v>
      </c>
      <c r="M12" s="51">
        <f>'資源化量内訳'!BP12</f>
        <v>10703</v>
      </c>
      <c r="N12" s="51">
        <f>'ごみ処理量内訳'!E12</f>
        <v>123836</v>
      </c>
      <c r="O12" s="51">
        <f>'ごみ処理量内訳'!L12</f>
        <v>0</v>
      </c>
      <c r="P12" s="51">
        <f t="shared" si="2"/>
        <v>14543</v>
      </c>
      <c r="Q12" s="51">
        <f>'ごみ処理量内訳'!G12</f>
        <v>14543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138379</v>
      </c>
      <c r="AE12" s="52">
        <f t="shared" si="5"/>
        <v>100</v>
      </c>
      <c r="AF12" s="51">
        <f>'資源化量内訳'!AB12</f>
        <v>155</v>
      </c>
      <c r="AG12" s="51">
        <f>'資源化量内訳'!AJ12</f>
        <v>8210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161</v>
      </c>
      <c r="AL12" s="51">
        <f t="shared" si="6"/>
        <v>8365</v>
      </c>
      <c r="AM12" s="52">
        <f t="shared" si="7"/>
        <v>12.790276492131847</v>
      </c>
      <c r="AN12" s="51">
        <f>'ごみ処理量内訳'!AC12</f>
        <v>0</v>
      </c>
      <c r="AO12" s="51">
        <f>'ごみ処理量内訳'!AD12</f>
        <v>19045</v>
      </c>
      <c r="AP12" s="51">
        <f>'ごみ処理量内訳'!AE12</f>
        <v>68</v>
      </c>
      <c r="AQ12" s="51">
        <f t="shared" si="8"/>
        <v>19113</v>
      </c>
    </row>
    <row r="13" spans="1:43" ht="13.5">
      <c r="A13" s="26" t="s">
        <v>31</v>
      </c>
      <c r="B13" s="49" t="s">
        <v>44</v>
      </c>
      <c r="C13" s="50" t="s">
        <v>45</v>
      </c>
      <c r="D13" s="51">
        <v>75496</v>
      </c>
      <c r="E13" s="51">
        <v>75496</v>
      </c>
      <c r="F13" s="51">
        <f>'ごみ搬入量内訳'!H13</f>
        <v>30038</v>
      </c>
      <c r="G13" s="51">
        <f>'ごみ搬入量内訳'!AG13</f>
        <v>4244</v>
      </c>
      <c r="H13" s="51">
        <f>'ごみ搬入量内訳'!AH13</f>
        <v>0</v>
      </c>
      <c r="I13" s="51">
        <f t="shared" si="0"/>
        <v>34282</v>
      </c>
      <c r="J13" s="51">
        <f t="shared" si="1"/>
        <v>1244.0829669284847</v>
      </c>
      <c r="K13" s="51">
        <f>('ごみ搬入量内訳'!E13+'ごみ搬入量内訳'!AH13)/'ごみ処理概要'!D13/365*1000000</f>
        <v>1085.0615690788661</v>
      </c>
      <c r="L13" s="51">
        <f>'ごみ搬入量内訳'!F13/'ごみ処理概要'!D13/365*1000000</f>
        <v>159.02139784961844</v>
      </c>
      <c r="M13" s="51">
        <f>'資源化量内訳'!BP13</f>
        <v>2874</v>
      </c>
      <c r="N13" s="51">
        <f>'ごみ処理量内訳'!E13</f>
        <v>31499</v>
      </c>
      <c r="O13" s="51">
        <f>'ごみ処理量内訳'!L13</f>
        <v>0</v>
      </c>
      <c r="P13" s="51">
        <f t="shared" si="2"/>
        <v>2783</v>
      </c>
      <c r="Q13" s="51">
        <f>'ごみ処理量内訳'!G13</f>
        <v>1093</v>
      </c>
      <c r="R13" s="51">
        <f>'ごみ処理量内訳'!H13</f>
        <v>1690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34282</v>
      </c>
      <c r="AE13" s="52">
        <f t="shared" si="5"/>
        <v>100</v>
      </c>
      <c r="AF13" s="51">
        <f>'資源化量内訳'!AB13</f>
        <v>0</v>
      </c>
      <c r="AG13" s="51">
        <f>'資源化量内訳'!AJ13</f>
        <v>270</v>
      </c>
      <c r="AH13" s="51">
        <f>'資源化量内訳'!AR13</f>
        <v>1090</v>
      </c>
      <c r="AI13" s="51">
        <f>'資源化量内訳'!AZ13</f>
        <v>0</v>
      </c>
      <c r="AJ13" s="51">
        <f>'資源化量内訳'!BH13</f>
        <v>0</v>
      </c>
      <c r="AK13" s="51" t="s">
        <v>161</v>
      </c>
      <c r="AL13" s="51">
        <f t="shared" si="6"/>
        <v>1360</v>
      </c>
      <c r="AM13" s="52">
        <f t="shared" si="7"/>
        <v>11.395198622026053</v>
      </c>
      <c r="AN13" s="51">
        <f>'ごみ処理量内訳'!AC13</f>
        <v>0</v>
      </c>
      <c r="AO13" s="51">
        <f>'ごみ処理量内訳'!AD13</f>
        <v>7318</v>
      </c>
      <c r="AP13" s="51">
        <f>'ごみ処理量内訳'!AE13</f>
        <v>445</v>
      </c>
      <c r="AQ13" s="51">
        <f t="shared" si="8"/>
        <v>7763</v>
      </c>
    </row>
    <row r="14" spans="1:43" ht="13.5">
      <c r="A14" s="26" t="s">
        <v>31</v>
      </c>
      <c r="B14" s="49" t="s">
        <v>46</v>
      </c>
      <c r="C14" s="50" t="s">
        <v>47</v>
      </c>
      <c r="D14" s="51">
        <v>354673</v>
      </c>
      <c r="E14" s="51">
        <v>354673</v>
      </c>
      <c r="F14" s="51">
        <f>'ごみ搬入量内訳'!H14</f>
        <v>155326</v>
      </c>
      <c r="G14" s="51">
        <f>'ごみ搬入量内訳'!AG14</f>
        <v>21540</v>
      </c>
      <c r="H14" s="51">
        <f>'ごみ搬入量内訳'!AH14</f>
        <v>0</v>
      </c>
      <c r="I14" s="51">
        <f t="shared" si="0"/>
        <v>176866</v>
      </c>
      <c r="J14" s="51">
        <f t="shared" si="1"/>
        <v>1366.2285642314014</v>
      </c>
      <c r="K14" s="51">
        <f>('ごみ搬入量内訳'!E14+'ごみ搬入量内訳'!AH14)/'ごみ処理概要'!D14/365*1000000</f>
        <v>680.3952040870832</v>
      </c>
      <c r="L14" s="51">
        <f>'ごみ搬入量内訳'!F14/'ごみ処理概要'!D14/365*1000000</f>
        <v>685.833360144318</v>
      </c>
      <c r="M14" s="51">
        <f>'資源化量内訳'!BP14</f>
        <v>6249</v>
      </c>
      <c r="N14" s="51">
        <f>'ごみ処理量内訳'!E14</f>
        <v>163261</v>
      </c>
      <c r="O14" s="51">
        <f>'ごみ処理量内訳'!L14</f>
        <v>280</v>
      </c>
      <c r="P14" s="51">
        <f t="shared" si="2"/>
        <v>13325</v>
      </c>
      <c r="Q14" s="51">
        <f>'ごみ処理量内訳'!G14</f>
        <v>6616</v>
      </c>
      <c r="R14" s="51">
        <f>'ごみ処理量内訳'!H14</f>
        <v>6709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176866</v>
      </c>
      <c r="AE14" s="52">
        <f t="shared" si="5"/>
        <v>99.84168805762555</v>
      </c>
      <c r="AF14" s="51">
        <f>'資源化量内訳'!AB14</f>
        <v>0</v>
      </c>
      <c r="AG14" s="51">
        <f>'資源化量内訳'!AJ14</f>
        <v>1334</v>
      </c>
      <c r="AH14" s="51">
        <f>'資源化量内訳'!AR14</f>
        <v>6337</v>
      </c>
      <c r="AI14" s="51">
        <f>'資源化量内訳'!AZ14</f>
        <v>0</v>
      </c>
      <c r="AJ14" s="51">
        <f>'資源化量内訳'!BH14</f>
        <v>0</v>
      </c>
      <c r="AK14" s="51" t="s">
        <v>161</v>
      </c>
      <c r="AL14" s="51">
        <f t="shared" si="6"/>
        <v>7671</v>
      </c>
      <c r="AM14" s="52">
        <f t="shared" si="7"/>
        <v>7.601780301996014</v>
      </c>
      <c r="AN14" s="51">
        <f>'ごみ処理量内訳'!AC14</f>
        <v>280</v>
      </c>
      <c r="AO14" s="51">
        <f>'ごみ処理量内訳'!AD14</f>
        <v>31340</v>
      </c>
      <c r="AP14" s="51">
        <f>'ごみ処理量内訳'!AE14</f>
        <v>28</v>
      </c>
      <c r="AQ14" s="51">
        <f t="shared" si="8"/>
        <v>31648</v>
      </c>
    </row>
    <row r="15" spans="1:43" ht="13.5">
      <c r="A15" s="26" t="s">
        <v>31</v>
      </c>
      <c r="B15" s="49" t="s">
        <v>48</v>
      </c>
      <c r="C15" s="50" t="s">
        <v>49</v>
      </c>
      <c r="D15" s="51">
        <v>88102</v>
      </c>
      <c r="E15" s="51">
        <v>88102</v>
      </c>
      <c r="F15" s="51">
        <f>'ごみ搬入量内訳'!H15</f>
        <v>42481</v>
      </c>
      <c r="G15" s="51">
        <f>'ごみ搬入量内訳'!AG15</f>
        <v>3971</v>
      </c>
      <c r="H15" s="51">
        <f>'ごみ搬入量内訳'!AH15</f>
        <v>0</v>
      </c>
      <c r="I15" s="51">
        <f t="shared" si="0"/>
        <v>46452</v>
      </c>
      <c r="J15" s="51">
        <f t="shared" si="1"/>
        <v>1444.5274048790893</v>
      </c>
      <c r="K15" s="51">
        <f>('ごみ搬入量内訳'!E15+'ごみ搬入量内訳'!AH15)/'ごみ処理概要'!D15/365*1000000</f>
        <v>809.4913647724011</v>
      </c>
      <c r="L15" s="51">
        <f>'ごみ搬入量内訳'!F15/'ごみ処理概要'!D15/365*1000000</f>
        <v>635.0360401066883</v>
      </c>
      <c r="M15" s="51">
        <f>'資源化量内訳'!BP15</f>
        <v>2444</v>
      </c>
      <c r="N15" s="51">
        <f>'ごみ処理量内訳'!E15</f>
        <v>44783</v>
      </c>
      <c r="O15" s="51">
        <f>'ごみ処理量内訳'!L15</f>
        <v>14</v>
      </c>
      <c r="P15" s="51">
        <f t="shared" si="2"/>
        <v>1562</v>
      </c>
      <c r="Q15" s="51">
        <f>'ごみ処理量内訳'!G15</f>
        <v>0</v>
      </c>
      <c r="R15" s="51">
        <f>'ごみ処理量内訳'!H15</f>
        <v>1562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93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93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46452</v>
      </c>
      <c r="AE15" s="52">
        <f t="shared" si="5"/>
        <v>99.96986136226641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1562</v>
      </c>
      <c r="AI15" s="51">
        <f>'資源化量内訳'!AZ15</f>
        <v>0</v>
      </c>
      <c r="AJ15" s="51">
        <f>'資源化量内訳'!BH15</f>
        <v>0</v>
      </c>
      <c r="AK15" s="51" t="s">
        <v>161</v>
      </c>
      <c r="AL15" s="51">
        <f t="shared" si="6"/>
        <v>1562</v>
      </c>
      <c r="AM15" s="52">
        <f t="shared" si="7"/>
        <v>8.38309882198953</v>
      </c>
      <c r="AN15" s="51">
        <f>'ごみ処理量内訳'!AC15</f>
        <v>14</v>
      </c>
      <c r="AO15" s="51">
        <f>'ごみ処理量内訳'!AD15</f>
        <v>8603</v>
      </c>
      <c r="AP15" s="51">
        <f>'ごみ処理量内訳'!AE15</f>
        <v>0</v>
      </c>
      <c r="AQ15" s="51">
        <f t="shared" si="8"/>
        <v>8617</v>
      </c>
    </row>
    <row r="16" spans="1:43" ht="13.5">
      <c r="A16" s="26" t="s">
        <v>31</v>
      </c>
      <c r="B16" s="49" t="s">
        <v>50</v>
      </c>
      <c r="C16" s="50" t="s">
        <v>51</v>
      </c>
      <c r="D16" s="51">
        <v>150583</v>
      </c>
      <c r="E16" s="51">
        <v>150583</v>
      </c>
      <c r="F16" s="51">
        <f>'ごみ搬入量内訳'!H16</f>
        <v>56985</v>
      </c>
      <c r="G16" s="51">
        <f>'ごみ搬入量内訳'!AG16</f>
        <v>3080</v>
      </c>
      <c r="H16" s="51">
        <f>'ごみ搬入量内訳'!AH16</f>
        <v>0</v>
      </c>
      <c r="I16" s="51">
        <f t="shared" si="0"/>
        <v>60065</v>
      </c>
      <c r="J16" s="51">
        <f t="shared" si="1"/>
        <v>1092.8301590193873</v>
      </c>
      <c r="K16" s="51">
        <f>('ごみ搬入量内訳'!E16+'ごみ搬入量内訳'!AH16)/'ごみ処理概要'!D16/365*1000000</f>
        <v>670.7446373496834</v>
      </c>
      <c r="L16" s="51">
        <f>'ごみ搬入量内訳'!F16/'ごみ処理概要'!D16/365*1000000</f>
        <v>422.08552166970406</v>
      </c>
      <c r="M16" s="51">
        <f>'資源化量内訳'!BP16</f>
        <v>3968</v>
      </c>
      <c r="N16" s="51">
        <f>'ごみ処理量内訳'!E16</f>
        <v>51283</v>
      </c>
      <c r="O16" s="51">
        <f>'ごみ処理量内訳'!L16</f>
        <v>0</v>
      </c>
      <c r="P16" s="51">
        <f t="shared" si="2"/>
        <v>4795</v>
      </c>
      <c r="Q16" s="51">
        <f>'ごみ処理量内訳'!G16</f>
        <v>3047</v>
      </c>
      <c r="R16" s="51">
        <f>'ごみ処理量内訳'!H16</f>
        <v>1093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655</v>
      </c>
      <c r="V16" s="51">
        <f t="shared" si="3"/>
        <v>3987</v>
      </c>
      <c r="W16" s="51">
        <f>'資源化量内訳'!M16</f>
        <v>1934</v>
      </c>
      <c r="X16" s="51">
        <f>'資源化量内訳'!N16</f>
        <v>595</v>
      </c>
      <c r="Y16" s="51">
        <f>'資源化量内訳'!O16</f>
        <v>1058</v>
      </c>
      <c r="Z16" s="51">
        <f>'資源化量内訳'!P16</f>
        <v>136</v>
      </c>
      <c r="AA16" s="51">
        <f>'資源化量内訳'!Q16</f>
        <v>0</v>
      </c>
      <c r="AB16" s="51">
        <f>'資源化量内訳'!R16</f>
        <v>264</v>
      </c>
      <c r="AC16" s="51">
        <f>'資源化量内訳'!S16</f>
        <v>0</v>
      </c>
      <c r="AD16" s="51">
        <f t="shared" si="4"/>
        <v>60065</v>
      </c>
      <c r="AE16" s="52">
        <f t="shared" si="5"/>
        <v>100</v>
      </c>
      <c r="AF16" s="51">
        <f>'資源化量内訳'!AB16</f>
        <v>0</v>
      </c>
      <c r="AG16" s="51">
        <f>'資源化量内訳'!AJ16</f>
        <v>142</v>
      </c>
      <c r="AH16" s="51">
        <f>'資源化量内訳'!AR16</f>
        <v>1093</v>
      </c>
      <c r="AI16" s="51">
        <f>'資源化量内訳'!AZ16</f>
        <v>0</v>
      </c>
      <c r="AJ16" s="51">
        <f>'資源化量内訳'!BH16</f>
        <v>0</v>
      </c>
      <c r="AK16" s="51" t="s">
        <v>161</v>
      </c>
      <c r="AL16" s="51">
        <f t="shared" si="6"/>
        <v>1235</v>
      </c>
      <c r="AM16" s="52">
        <f t="shared" si="7"/>
        <v>14.35197476301282</v>
      </c>
      <c r="AN16" s="51">
        <f>'ごみ処理量内訳'!AC16</f>
        <v>0</v>
      </c>
      <c r="AO16" s="51">
        <f>'ごみ処理量内訳'!AD16</f>
        <v>9174</v>
      </c>
      <c r="AP16" s="51">
        <f>'ごみ処理量内訳'!AE16</f>
        <v>655</v>
      </c>
      <c r="AQ16" s="51">
        <f t="shared" si="8"/>
        <v>9829</v>
      </c>
    </row>
    <row r="17" spans="1:43" ht="13.5">
      <c r="A17" s="26" t="s">
        <v>31</v>
      </c>
      <c r="B17" s="49" t="s">
        <v>52</v>
      </c>
      <c r="C17" s="50" t="s">
        <v>53</v>
      </c>
      <c r="D17" s="51">
        <v>402211</v>
      </c>
      <c r="E17" s="51">
        <v>402211</v>
      </c>
      <c r="F17" s="51">
        <f>'ごみ搬入量内訳'!H17</f>
        <v>126267</v>
      </c>
      <c r="G17" s="51">
        <f>'ごみ搬入量内訳'!AG17</f>
        <v>931</v>
      </c>
      <c r="H17" s="51">
        <f>'ごみ搬入量内訳'!AH17</f>
        <v>0</v>
      </c>
      <c r="I17" s="51">
        <f t="shared" si="0"/>
        <v>127198</v>
      </c>
      <c r="J17" s="51">
        <f t="shared" si="1"/>
        <v>866.4299863327376</v>
      </c>
      <c r="K17" s="51">
        <f>('ごみ搬入量内訳'!E17+'ごみ搬入量内訳'!AH17)/'ごみ処理概要'!D17/365*1000000</f>
        <v>607.3824197024917</v>
      </c>
      <c r="L17" s="51">
        <f>'ごみ搬入量内訳'!F17/'ごみ処理概要'!D17/365*1000000</f>
        <v>259.04756663024585</v>
      </c>
      <c r="M17" s="51">
        <f>'資源化量内訳'!BP17</f>
        <v>23024</v>
      </c>
      <c r="N17" s="51">
        <f>'ごみ処理量内訳'!E17</f>
        <v>109788</v>
      </c>
      <c r="O17" s="51">
        <f>'ごみ処理量内訳'!L17</f>
        <v>0</v>
      </c>
      <c r="P17" s="51">
        <f t="shared" si="2"/>
        <v>17410</v>
      </c>
      <c r="Q17" s="51">
        <f>'ごみ処理量内訳'!G17</f>
        <v>12783</v>
      </c>
      <c r="R17" s="51">
        <f>'ごみ処理量内訳'!H17</f>
        <v>4627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127198</v>
      </c>
      <c r="AE17" s="52">
        <f t="shared" si="5"/>
        <v>100</v>
      </c>
      <c r="AF17" s="51">
        <f>'資源化量内訳'!AB17</f>
        <v>0</v>
      </c>
      <c r="AG17" s="51">
        <f>'資源化量内訳'!AJ17</f>
        <v>1513</v>
      </c>
      <c r="AH17" s="51">
        <f>'資源化量内訳'!AR17</f>
        <v>2964</v>
      </c>
      <c r="AI17" s="51">
        <f>'資源化量内訳'!AZ17</f>
        <v>0</v>
      </c>
      <c r="AJ17" s="51">
        <f>'資源化量内訳'!BH17</f>
        <v>0</v>
      </c>
      <c r="AK17" s="51" t="s">
        <v>161</v>
      </c>
      <c r="AL17" s="51">
        <f t="shared" si="6"/>
        <v>4477</v>
      </c>
      <c r="AM17" s="52">
        <f t="shared" si="7"/>
        <v>18.30690577944642</v>
      </c>
      <c r="AN17" s="51">
        <f>'ごみ処理量内訳'!AC17</f>
        <v>0</v>
      </c>
      <c r="AO17" s="51">
        <f>'ごみ処理量内訳'!AD17</f>
        <v>19352</v>
      </c>
      <c r="AP17" s="51">
        <f>'ごみ処理量内訳'!AE17</f>
        <v>1422</v>
      </c>
      <c r="AQ17" s="51">
        <f t="shared" si="8"/>
        <v>20774</v>
      </c>
    </row>
    <row r="18" spans="1:43" ht="13.5">
      <c r="A18" s="26" t="s">
        <v>31</v>
      </c>
      <c r="B18" s="49" t="s">
        <v>54</v>
      </c>
      <c r="C18" s="50" t="s">
        <v>55</v>
      </c>
      <c r="D18" s="51">
        <v>258472</v>
      </c>
      <c r="E18" s="51">
        <v>258472</v>
      </c>
      <c r="F18" s="51">
        <f>'ごみ搬入量内訳'!H18</f>
        <v>114232</v>
      </c>
      <c r="G18" s="51">
        <f>'ごみ搬入量内訳'!AG18</f>
        <v>18455</v>
      </c>
      <c r="H18" s="51">
        <f>'ごみ搬入量内訳'!AH18</f>
        <v>0</v>
      </c>
      <c r="I18" s="51">
        <f t="shared" si="0"/>
        <v>132687</v>
      </c>
      <c r="J18" s="51">
        <f t="shared" si="1"/>
        <v>1406.4425833253129</v>
      </c>
      <c r="K18" s="51">
        <f>('ごみ搬入量内訳'!E18+'ごみ搬入量内訳'!AH18)/'ごみ処理概要'!D18/365*1000000</f>
        <v>753.7659679202156</v>
      </c>
      <c r="L18" s="51">
        <f>'ごみ搬入量内訳'!F18/'ごみ処理概要'!D18/365*1000000</f>
        <v>652.6766154050972</v>
      </c>
      <c r="M18" s="51">
        <f>'資源化量内訳'!BP18</f>
        <v>8382</v>
      </c>
      <c r="N18" s="51">
        <f>'ごみ処理量内訳'!E18</f>
        <v>130052</v>
      </c>
      <c r="O18" s="51">
        <f>'ごみ処理量内訳'!L18</f>
        <v>0</v>
      </c>
      <c r="P18" s="51">
        <f t="shared" si="2"/>
        <v>125</v>
      </c>
      <c r="Q18" s="51">
        <f>'ごみ処理量内訳'!G18</f>
        <v>125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2510</v>
      </c>
      <c r="W18" s="51">
        <f>'資源化量内訳'!M18</f>
        <v>82</v>
      </c>
      <c r="X18" s="51">
        <f>'資源化量内訳'!N18</f>
        <v>882</v>
      </c>
      <c r="Y18" s="51">
        <f>'資源化量内訳'!O18</f>
        <v>1093</v>
      </c>
      <c r="Z18" s="51">
        <f>'資源化量内訳'!P18</f>
        <v>453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132687</v>
      </c>
      <c r="AE18" s="52">
        <f t="shared" si="5"/>
        <v>100</v>
      </c>
      <c r="AF18" s="51">
        <f>'資源化量内訳'!AB18</f>
        <v>21234</v>
      </c>
      <c r="AG18" s="51">
        <f>'資源化量内訳'!AJ18</f>
        <v>0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161</v>
      </c>
      <c r="AL18" s="51">
        <f t="shared" si="6"/>
        <v>21234</v>
      </c>
      <c r="AM18" s="52">
        <f t="shared" si="7"/>
        <v>22.77325280536475</v>
      </c>
      <c r="AN18" s="51">
        <f>'ごみ処理量内訳'!AC18</f>
        <v>0</v>
      </c>
      <c r="AO18" s="51">
        <f>'ごみ処理量内訳'!AD18</f>
        <v>8297</v>
      </c>
      <c r="AP18" s="51">
        <f>'ごみ処理量内訳'!AE18</f>
        <v>0</v>
      </c>
      <c r="AQ18" s="51">
        <f t="shared" si="8"/>
        <v>8297</v>
      </c>
    </row>
    <row r="19" spans="1:43" ht="13.5">
      <c r="A19" s="26" t="s">
        <v>31</v>
      </c>
      <c r="B19" s="49" t="s">
        <v>56</v>
      </c>
      <c r="C19" s="50" t="s">
        <v>57</v>
      </c>
      <c r="D19" s="51">
        <v>268581</v>
      </c>
      <c r="E19" s="51">
        <v>268581</v>
      </c>
      <c r="F19" s="51">
        <f>'ごみ搬入量内訳'!H19</f>
        <v>66392</v>
      </c>
      <c r="G19" s="51">
        <f>'ごみ搬入量内訳'!AG19</f>
        <v>21355</v>
      </c>
      <c r="H19" s="51">
        <f>'ごみ搬入量内訳'!AH19</f>
        <v>0</v>
      </c>
      <c r="I19" s="51">
        <f t="shared" si="0"/>
        <v>87747</v>
      </c>
      <c r="J19" s="51">
        <f t="shared" si="1"/>
        <v>895.0846847916546</v>
      </c>
      <c r="K19" s="51">
        <f>('ごみ搬入量内訳'!E19+'ごみ搬入量内訳'!AH19)/'ごみ処理概要'!D19/365*1000000</f>
        <v>639.9028725958185</v>
      </c>
      <c r="L19" s="51">
        <f>'ごみ搬入量内訳'!F19/'ごみ処理概要'!D19/365*1000000</f>
        <v>255.18181219583613</v>
      </c>
      <c r="M19" s="51">
        <f>'資源化量内訳'!BP19</f>
        <v>16103</v>
      </c>
      <c r="N19" s="51">
        <f>'ごみ処理量内訳'!E19</f>
        <v>76088</v>
      </c>
      <c r="O19" s="51">
        <f>'ごみ処理量内訳'!L19</f>
        <v>2024</v>
      </c>
      <c r="P19" s="51">
        <f t="shared" si="2"/>
        <v>9635</v>
      </c>
      <c r="Q19" s="51">
        <f>'ごみ処理量内訳'!G19</f>
        <v>6141</v>
      </c>
      <c r="R19" s="51">
        <f>'ごみ処理量内訳'!H19</f>
        <v>3494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87747</v>
      </c>
      <c r="AE19" s="52">
        <f t="shared" si="5"/>
        <v>97.69336843424846</v>
      </c>
      <c r="AF19" s="51">
        <f>'資源化量内訳'!AB19</f>
        <v>0</v>
      </c>
      <c r="AG19" s="51">
        <f>'資源化量内訳'!AJ19</f>
        <v>1040</v>
      </c>
      <c r="AH19" s="51">
        <f>'資源化量内訳'!AR19</f>
        <v>2125</v>
      </c>
      <c r="AI19" s="51">
        <f>'資源化量内訳'!AZ19</f>
        <v>0</v>
      </c>
      <c r="AJ19" s="51">
        <f>'資源化量内訳'!BH19</f>
        <v>0</v>
      </c>
      <c r="AK19" s="51" t="s">
        <v>161</v>
      </c>
      <c r="AL19" s="51">
        <f t="shared" si="6"/>
        <v>3165</v>
      </c>
      <c r="AM19" s="52">
        <f t="shared" si="7"/>
        <v>18.553683196918634</v>
      </c>
      <c r="AN19" s="51">
        <f>'ごみ処理量内訳'!AC19</f>
        <v>2024</v>
      </c>
      <c r="AO19" s="51">
        <f>'ごみ処理量内訳'!AD19</f>
        <v>18514</v>
      </c>
      <c r="AP19" s="51">
        <f>'ごみ処理量内訳'!AE19</f>
        <v>0</v>
      </c>
      <c r="AQ19" s="51">
        <f t="shared" si="8"/>
        <v>20538</v>
      </c>
    </row>
    <row r="20" spans="1:43" ht="13.5">
      <c r="A20" s="26" t="s">
        <v>31</v>
      </c>
      <c r="B20" s="49" t="s">
        <v>58</v>
      </c>
      <c r="C20" s="50" t="s">
        <v>59</v>
      </c>
      <c r="D20" s="51">
        <v>98674</v>
      </c>
      <c r="E20" s="51">
        <v>98674</v>
      </c>
      <c r="F20" s="51">
        <f>'ごみ搬入量内訳'!H20</f>
        <v>45032</v>
      </c>
      <c r="G20" s="51">
        <f>'ごみ搬入量内訳'!AG20</f>
        <v>14668</v>
      </c>
      <c r="H20" s="51">
        <f>'ごみ搬入量内訳'!AH20</f>
        <v>0</v>
      </c>
      <c r="I20" s="51">
        <f t="shared" si="0"/>
        <v>59700</v>
      </c>
      <c r="J20" s="51">
        <f t="shared" si="1"/>
        <v>1657.5961634839616</v>
      </c>
      <c r="K20" s="51">
        <f>('ごみ搬入量内訳'!E20+'ごみ搬入量内訳'!AH20)/'ごみ処理概要'!D20/365*1000000</f>
        <v>824.3833783919985</v>
      </c>
      <c r="L20" s="51">
        <f>'ごみ搬入量内訳'!F20/'ごみ処理概要'!D20/365*1000000</f>
        <v>833.2127850919632</v>
      </c>
      <c r="M20" s="51">
        <f>'資源化量内訳'!BP20</f>
        <v>642</v>
      </c>
      <c r="N20" s="51">
        <f>'ごみ処理量内訳'!E20</f>
        <v>53411</v>
      </c>
      <c r="O20" s="51">
        <f>'ごみ処理量内訳'!L20</f>
        <v>0</v>
      </c>
      <c r="P20" s="51">
        <f t="shared" si="2"/>
        <v>5010</v>
      </c>
      <c r="Q20" s="51">
        <f>'ごみ処理量内訳'!G20</f>
        <v>4976</v>
      </c>
      <c r="R20" s="51">
        <f>'ごみ処理量内訳'!H20</f>
        <v>34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1279</v>
      </c>
      <c r="W20" s="51">
        <f>'資源化量内訳'!M20</f>
        <v>710</v>
      </c>
      <c r="X20" s="51">
        <f>'資源化量内訳'!N20</f>
        <v>0</v>
      </c>
      <c r="Y20" s="51">
        <f>'資源化量内訳'!O20</f>
        <v>534</v>
      </c>
      <c r="Z20" s="51">
        <f>'資源化量内訳'!P20</f>
        <v>0</v>
      </c>
      <c r="AA20" s="51">
        <f>'資源化量内訳'!Q20</f>
        <v>1</v>
      </c>
      <c r="AB20" s="51">
        <f>'資源化量内訳'!R20</f>
        <v>34</v>
      </c>
      <c r="AC20" s="51">
        <f>'資源化量内訳'!S20</f>
        <v>0</v>
      </c>
      <c r="AD20" s="51">
        <f t="shared" si="4"/>
        <v>59700</v>
      </c>
      <c r="AE20" s="52">
        <f t="shared" si="5"/>
        <v>100</v>
      </c>
      <c r="AF20" s="51">
        <f>'資源化量内訳'!AB20</f>
        <v>0</v>
      </c>
      <c r="AG20" s="51">
        <f>'資源化量内訳'!AJ20</f>
        <v>1187</v>
      </c>
      <c r="AH20" s="51">
        <f>'資源化量内訳'!AR20</f>
        <v>34</v>
      </c>
      <c r="AI20" s="51">
        <f>'資源化量内訳'!AZ20</f>
        <v>0</v>
      </c>
      <c r="AJ20" s="51">
        <f>'資源化量内訳'!BH20</f>
        <v>0</v>
      </c>
      <c r="AK20" s="51" t="s">
        <v>161</v>
      </c>
      <c r="AL20" s="51">
        <f t="shared" si="6"/>
        <v>1221</v>
      </c>
      <c r="AM20" s="52">
        <f t="shared" si="7"/>
        <v>5.206986841669153</v>
      </c>
      <c r="AN20" s="51">
        <f>'ごみ処理量内訳'!AC20</f>
        <v>0</v>
      </c>
      <c r="AO20" s="51">
        <f>'ごみ処理量内訳'!AD20</f>
        <v>8250</v>
      </c>
      <c r="AP20" s="51">
        <f>'ごみ処理量内訳'!AE20</f>
        <v>146</v>
      </c>
      <c r="AQ20" s="51">
        <f t="shared" si="8"/>
        <v>8396</v>
      </c>
    </row>
    <row r="21" spans="1:43" ht="13.5">
      <c r="A21" s="26" t="s">
        <v>31</v>
      </c>
      <c r="B21" s="49" t="s">
        <v>60</v>
      </c>
      <c r="C21" s="50" t="s">
        <v>61</v>
      </c>
      <c r="D21" s="51">
        <v>125447</v>
      </c>
      <c r="E21" s="51">
        <v>125447</v>
      </c>
      <c r="F21" s="51">
        <f>'ごみ搬入量内訳'!H21</f>
        <v>34786</v>
      </c>
      <c r="G21" s="51">
        <f>'ごみ搬入量内訳'!AG21</f>
        <v>1800</v>
      </c>
      <c r="H21" s="51">
        <f>'ごみ搬入量内訳'!AH21</f>
        <v>0</v>
      </c>
      <c r="I21" s="51">
        <f t="shared" si="0"/>
        <v>36586</v>
      </c>
      <c r="J21" s="51">
        <f t="shared" si="1"/>
        <v>799.0276087778598</v>
      </c>
      <c r="K21" s="51">
        <f>('ごみ搬入量内訳'!E21+'ごみ搬入量内訳'!AH21)/'ごみ処理概要'!D21/365*1000000</f>
        <v>651.8061275891112</v>
      </c>
      <c r="L21" s="51">
        <f>'ごみ搬入量内訳'!F21/'ごみ処理概要'!D21/365*1000000</f>
        <v>147.22148118874847</v>
      </c>
      <c r="M21" s="51">
        <f>'資源化量内訳'!BP21</f>
        <v>5814</v>
      </c>
      <c r="N21" s="51">
        <f>'ごみ処理量内訳'!E21</f>
        <v>28445</v>
      </c>
      <c r="O21" s="51">
        <f>'ごみ処理量内訳'!L21</f>
        <v>595</v>
      </c>
      <c r="P21" s="51">
        <f t="shared" si="2"/>
        <v>7546</v>
      </c>
      <c r="Q21" s="51">
        <f>'ごみ処理量内訳'!G21</f>
        <v>5549</v>
      </c>
      <c r="R21" s="51">
        <f>'ごみ処理量内訳'!H21</f>
        <v>1997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36586</v>
      </c>
      <c r="AE21" s="52">
        <f t="shared" si="5"/>
        <v>98.37369485595583</v>
      </c>
      <c r="AF21" s="51">
        <f>'資源化量内訳'!AB21</f>
        <v>0</v>
      </c>
      <c r="AG21" s="51">
        <f>'資源化量内訳'!AJ21</f>
        <v>319</v>
      </c>
      <c r="AH21" s="51">
        <f>'資源化量内訳'!AR21</f>
        <v>1633</v>
      </c>
      <c r="AI21" s="51">
        <f>'資源化量内訳'!AZ21</f>
        <v>0</v>
      </c>
      <c r="AJ21" s="51">
        <f>'資源化量内訳'!BH21</f>
        <v>0</v>
      </c>
      <c r="AK21" s="51" t="s">
        <v>161</v>
      </c>
      <c r="AL21" s="51">
        <f t="shared" si="6"/>
        <v>1952</v>
      </c>
      <c r="AM21" s="52">
        <f t="shared" si="7"/>
        <v>18.316037735849054</v>
      </c>
      <c r="AN21" s="51">
        <f>'ごみ処理量内訳'!AC21</f>
        <v>595</v>
      </c>
      <c r="AO21" s="51">
        <f>'ごみ処理量内訳'!AD21</f>
        <v>6042</v>
      </c>
      <c r="AP21" s="51">
        <f>'ごみ処理量内訳'!AE21</f>
        <v>354</v>
      </c>
      <c r="AQ21" s="51">
        <f t="shared" si="8"/>
        <v>6991</v>
      </c>
    </row>
    <row r="22" spans="1:43" ht="13.5">
      <c r="A22" s="26" t="s">
        <v>31</v>
      </c>
      <c r="B22" s="49" t="s">
        <v>62</v>
      </c>
      <c r="C22" s="50" t="s">
        <v>63</v>
      </c>
      <c r="D22" s="51">
        <v>249745</v>
      </c>
      <c r="E22" s="51">
        <v>249745</v>
      </c>
      <c r="F22" s="51">
        <f>'ごみ搬入量内訳'!H22</f>
        <v>85817</v>
      </c>
      <c r="G22" s="51">
        <f>'ごみ搬入量内訳'!AG22</f>
        <v>1634</v>
      </c>
      <c r="H22" s="51">
        <f>'ごみ搬入量内訳'!AH22</f>
        <v>0</v>
      </c>
      <c r="I22" s="51">
        <f t="shared" si="0"/>
        <v>87451</v>
      </c>
      <c r="J22" s="51">
        <f t="shared" si="1"/>
        <v>959.345655856645</v>
      </c>
      <c r="K22" s="51">
        <f>('ごみ搬入量内訳'!E22+'ごみ搬入量内訳'!AH22)/'ごみ処理概要'!D22/365*1000000</f>
        <v>669.6474239340566</v>
      </c>
      <c r="L22" s="51">
        <f>'ごみ搬入量内訳'!F22/'ごみ処理概要'!D22/365*1000000</f>
        <v>289.69823192258843</v>
      </c>
      <c r="M22" s="51">
        <f>'資源化量内訳'!BP22</f>
        <v>8927</v>
      </c>
      <c r="N22" s="51">
        <f>'ごみ処理量内訳'!E22</f>
        <v>78774</v>
      </c>
      <c r="O22" s="51">
        <f>'ごみ処理量内訳'!L22</f>
        <v>0</v>
      </c>
      <c r="P22" s="51">
        <f t="shared" si="2"/>
        <v>8677</v>
      </c>
      <c r="Q22" s="51">
        <f>'ごみ処理量内訳'!G22</f>
        <v>4178</v>
      </c>
      <c r="R22" s="51">
        <f>'ごみ処理量内訳'!H22</f>
        <v>4499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87451</v>
      </c>
      <c r="AE22" s="52">
        <f t="shared" si="5"/>
        <v>100</v>
      </c>
      <c r="AF22" s="51">
        <f>'資源化量内訳'!AB22</f>
        <v>0</v>
      </c>
      <c r="AG22" s="51">
        <f>'資源化量内訳'!AJ22</f>
        <v>787</v>
      </c>
      <c r="AH22" s="51">
        <f>'資源化量内訳'!AR22</f>
        <v>2803</v>
      </c>
      <c r="AI22" s="51">
        <f>'資源化量内訳'!AZ22</f>
        <v>0</v>
      </c>
      <c r="AJ22" s="51">
        <f>'資源化量内訳'!BH22</f>
        <v>0</v>
      </c>
      <c r="AK22" s="51" t="s">
        <v>161</v>
      </c>
      <c r="AL22" s="51">
        <f t="shared" si="6"/>
        <v>3590</v>
      </c>
      <c r="AM22" s="52">
        <f t="shared" si="7"/>
        <v>12.98740376434456</v>
      </c>
      <c r="AN22" s="51">
        <f>'ごみ処理量内訳'!AC22</f>
        <v>0</v>
      </c>
      <c r="AO22" s="51">
        <f>'ごみ処理量内訳'!AD22</f>
        <v>15774</v>
      </c>
      <c r="AP22" s="51">
        <f>'ごみ処理量内訳'!AE22</f>
        <v>2112</v>
      </c>
      <c r="AQ22" s="51">
        <f t="shared" si="8"/>
        <v>17886</v>
      </c>
    </row>
    <row r="23" spans="1:43" ht="13.5">
      <c r="A23" s="26" t="s">
        <v>31</v>
      </c>
      <c r="B23" s="49" t="s">
        <v>64</v>
      </c>
      <c r="C23" s="50" t="s">
        <v>65</v>
      </c>
      <c r="D23" s="51">
        <v>122127</v>
      </c>
      <c r="E23" s="51">
        <v>122127</v>
      </c>
      <c r="F23" s="51">
        <f>'ごみ搬入量内訳'!H23</f>
        <v>32141</v>
      </c>
      <c r="G23" s="51">
        <f>'ごみ搬入量内訳'!AG23</f>
        <v>667</v>
      </c>
      <c r="H23" s="51">
        <f>'ごみ搬入量内訳'!AH23</f>
        <v>0</v>
      </c>
      <c r="I23" s="51">
        <f t="shared" si="0"/>
        <v>32808</v>
      </c>
      <c r="J23" s="51">
        <f t="shared" si="1"/>
        <v>735.9955743353174</v>
      </c>
      <c r="K23" s="51">
        <f>('ごみ搬入量内訳'!E23+'ごみ搬入量内訳'!AH23)/'ごみ処理概要'!D23/365*1000000</f>
        <v>566.1746008618246</v>
      </c>
      <c r="L23" s="51">
        <f>'ごみ搬入量内訳'!F23/'ごみ処理概要'!D23/365*1000000</f>
        <v>169.82097347349284</v>
      </c>
      <c r="M23" s="51">
        <f>'資源化量内訳'!BP23</f>
        <v>6474</v>
      </c>
      <c r="N23" s="51">
        <f>'ごみ処理量内訳'!E23</f>
        <v>25486</v>
      </c>
      <c r="O23" s="51">
        <f>'ごみ処理量内訳'!L23</f>
        <v>152</v>
      </c>
      <c r="P23" s="51">
        <f t="shared" si="2"/>
        <v>7162</v>
      </c>
      <c r="Q23" s="51">
        <f>'ごみ処理量内訳'!G23</f>
        <v>3968</v>
      </c>
      <c r="R23" s="51">
        <f>'ごみ処理量内訳'!H23</f>
        <v>3194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8</v>
      </c>
      <c r="W23" s="51">
        <f>'資源化量内訳'!M23</f>
        <v>6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2</v>
      </c>
      <c r="AB23" s="51">
        <f>'資源化量内訳'!R23</f>
        <v>0</v>
      </c>
      <c r="AC23" s="51">
        <f>'資源化量内訳'!S23</f>
        <v>0</v>
      </c>
      <c r="AD23" s="51">
        <f t="shared" si="4"/>
        <v>32808</v>
      </c>
      <c r="AE23" s="52">
        <f t="shared" si="5"/>
        <v>99.53669836625212</v>
      </c>
      <c r="AF23" s="51">
        <f>'資源化量内訳'!AB23</f>
        <v>0</v>
      </c>
      <c r="AG23" s="51">
        <f>'資源化量内訳'!AJ23</f>
        <v>361</v>
      </c>
      <c r="AH23" s="51">
        <f>'資源化量内訳'!AR23</f>
        <v>3194</v>
      </c>
      <c r="AI23" s="51">
        <f>'資源化量内訳'!AZ23</f>
        <v>0</v>
      </c>
      <c r="AJ23" s="51">
        <f>'資源化量内訳'!BH23</f>
        <v>0</v>
      </c>
      <c r="AK23" s="51" t="s">
        <v>161</v>
      </c>
      <c r="AL23" s="51">
        <f t="shared" si="6"/>
        <v>3555</v>
      </c>
      <c r="AM23" s="52">
        <f t="shared" si="7"/>
        <v>25.551143017157983</v>
      </c>
      <c r="AN23" s="51">
        <f>'ごみ処理量内訳'!AC23</f>
        <v>152</v>
      </c>
      <c r="AO23" s="51">
        <f>'ごみ処理量内訳'!AD23</f>
        <v>3669</v>
      </c>
      <c r="AP23" s="51">
        <f>'ごみ処理量内訳'!AE23</f>
        <v>0</v>
      </c>
      <c r="AQ23" s="51">
        <f t="shared" si="8"/>
        <v>3821</v>
      </c>
    </row>
    <row r="24" spans="1:43" ht="13.5">
      <c r="A24" s="26" t="s">
        <v>31</v>
      </c>
      <c r="B24" s="49" t="s">
        <v>66</v>
      </c>
      <c r="C24" s="50" t="s">
        <v>67</v>
      </c>
      <c r="D24" s="51">
        <v>131629</v>
      </c>
      <c r="E24" s="51">
        <v>131629</v>
      </c>
      <c r="F24" s="51">
        <f>'ごみ搬入量内訳'!H24</f>
        <v>45014</v>
      </c>
      <c r="G24" s="51">
        <f>'ごみ搬入量内訳'!AG24</f>
        <v>4593</v>
      </c>
      <c r="H24" s="51">
        <f>'ごみ搬入量内訳'!AH24</f>
        <v>0</v>
      </c>
      <c r="I24" s="51">
        <f t="shared" si="0"/>
        <v>49607</v>
      </c>
      <c r="J24" s="51">
        <f t="shared" si="1"/>
        <v>1032.5201060639822</v>
      </c>
      <c r="K24" s="51">
        <f>('ごみ搬入量内訳'!E24+'ごみ搬入量内訳'!AH24)/'ごみ処理概要'!D24/365*1000000</f>
        <v>624.2534928754199</v>
      </c>
      <c r="L24" s="51">
        <f>'ごみ搬入量内訳'!F24/'ごみ処理概要'!D24/365*1000000</f>
        <v>408.26661318856225</v>
      </c>
      <c r="M24" s="51">
        <f>'資源化量内訳'!BP24</f>
        <v>4403</v>
      </c>
      <c r="N24" s="51">
        <f>'ごみ処理量内訳'!E24</f>
        <v>37647</v>
      </c>
      <c r="O24" s="51">
        <f>'ごみ処理量内訳'!L24</f>
        <v>0</v>
      </c>
      <c r="P24" s="51">
        <f t="shared" si="2"/>
        <v>11960</v>
      </c>
      <c r="Q24" s="51">
        <f>'ごみ処理量内訳'!G24</f>
        <v>7078</v>
      </c>
      <c r="R24" s="51">
        <f>'ごみ処理量内訳'!H24</f>
        <v>4882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49607</v>
      </c>
      <c r="AE24" s="52">
        <f t="shared" si="5"/>
        <v>100</v>
      </c>
      <c r="AF24" s="51">
        <f>'資源化量内訳'!AB24</f>
        <v>0</v>
      </c>
      <c r="AG24" s="51">
        <f>'資源化量内訳'!AJ24</f>
        <v>628</v>
      </c>
      <c r="AH24" s="51">
        <f>'資源化量内訳'!AR24</f>
        <v>4402</v>
      </c>
      <c r="AI24" s="51">
        <f>'資源化量内訳'!AZ24</f>
        <v>0</v>
      </c>
      <c r="AJ24" s="51">
        <f>'資源化量内訳'!BH24</f>
        <v>0</v>
      </c>
      <c r="AK24" s="51" t="s">
        <v>161</v>
      </c>
      <c r="AL24" s="51">
        <f t="shared" si="6"/>
        <v>5030</v>
      </c>
      <c r="AM24" s="52">
        <f t="shared" si="7"/>
        <v>17.4652842066284</v>
      </c>
      <c r="AN24" s="51">
        <f>'ごみ処理量内訳'!AC24</f>
        <v>0</v>
      </c>
      <c r="AO24" s="51">
        <f>'ごみ処理量内訳'!AD24</f>
        <v>3894</v>
      </c>
      <c r="AP24" s="51">
        <f>'ごみ処理量内訳'!AE24</f>
        <v>6913</v>
      </c>
      <c r="AQ24" s="51">
        <f t="shared" si="8"/>
        <v>10807</v>
      </c>
    </row>
    <row r="25" spans="1:43" ht="13.5">
      <c r="A25" s="26" t="s">
        <v>31</v>
      </c>
      <c r="B25" s="49" t="s">
        <v>68</v>
      </c>
      <c r="C25" s="50" t="s">
        <v>69</v>
      </c>
      <c r="D25" s="51">
        <v>127176</v>
      </c>
      <c r="E25" s="51">
        <v>127176</v>
      </c>
      <c r="F25" s="51">
        <f>'ごみ搬入量内訳'!H25</f>
        <v>41645</v>
      </c>
      <c r="G25" s="51">
        <f>'ごみ搬入量内訳'!AG25</f>
        <v>699</v>
      </c>
      <c r="H25" s="51">
        <f>'ごみ搬入量内訳'!AH25</f>
        <v>0</v>
      </c>
      <c r="I25" s="51">
        <f t="shared" si="0"/>
        <v>42344</v>
      </c>
      <c r="J25" s="51">
        <f t="shared" si="1"/>
        <v>912.2079551496319</v>
      </c>
      <c r="K25" s="51">
        <f>('ごみ搬入量内訳'!E25+'ごみ搬入量内訳'!AH25)/'ごみ処理概要'!D25/365*1000000</f>
        <v>581.9138788140434</v>
      </c>
      <c r="L25" s="51">
        <f>'ごみ搬入量内訳'!F25/'ごみ処理概要'!D25/365*1000000</f>
        <v>330.29407633558844</v>
      </c>
      <c r="M25" s="51">
        <f>'資源化量内訳'!BP25</f>
        <v>3582</v>
      </c>
      <c r="N25" s="51">
        <f>'ごみ処理量内訳'!E25</f>
        <v>38251</v>
      </c>
      <c r="O25" s="51">
        <f>'ごみ処理量内訳'!L25</f>
        <v>0</v>
      </c>
      <c r="P25" s="51">
        <f t="shared" si="2"/>
        <v>2958</v>
      </c>
      <c r="Q25" s="51">
        <f>'ごみ処理量内訳'!G25</f>
        <v>1549</v>
      </c>
      <c r="R25" s="51">
        <f>'ごみ処理量内訳'!H25</f>
        <v>1409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1135</v>
      </c>
      <c r="W25" s="51">
        <f>'資源化量内訳'!M25</f>
        <v>0</v>
      </c>
      <c r="X25" s="51">
        <f>'資源化量内訳'!N25</f>
        <v>366</v>
      </c>
      <c r="Y25" s="51">
        <f>'資源化量内訳'!O25</f>
        <v>765</v>
      </c>
      <c r="Z25" s="51">
        <f>'資源化量内訳'!P25</f>
        <v>0</v>
      </c>
      <c r="AA25" s="51">
        <f>'資源化量内訳'!Q25</f>
        <v>4</v>
      </c>
      <c r="AB25" s="51">
        <f>'資源化量内訳'!R25</f>
        <v>0</v>
      </c>
      <c r="AC25" s="51">
        <f>'資源化量内訳'!S25</f>
        <v>0</v>
      </c>
      <c r="AD25" s="51">
        <f t="shared" si="4"/>
        <v>42344</v>
      </c>
      <c r="AE25" s="52">
        <f t="shared" si="5"/>
        <v>100</v>
      </c>
      <c r="AF25" s="51">
        <f>'資源化量内訳'!AB25</f>
        <v>3</v>
      </c>
      <c r="AG25" s="51">
        <f>'資源化量内訳'!AJ25</f>
        <v>483</v>
      </c>
      <c r="AH25" s="51">
        <f>'資源化量内訳'!AR25</f>
        <v>1224</v>
      </c>
      <c r="AI25" s="51">
        <f>'資源化量内訳'!AZ25</f>
        <v>0</v>
      </c>
      <c r="AJ25" s="51">
        <f>'資源化量内訳'!BH25</f>
        <v>0</v>
      </c>
      <c r="AK25" s="51" t="s">
        <v>161</v>
      </c>
      <c r="AL25" s="51">
        <f t="shared" si="6"/>
        <v>1710</v>
      </c>
      <c r="AM25" s="52">
        <f t="shared" si="7"/>
        <v>13.994251622174803</v>
      </c>
      <c r="AN25" s="51">
        <f>'ごみ処理量内訳'!AC25</f>
        <v>0</v>
      </c>
      <c r="AO25" s="51">
        <f>'ごみ処理量内訳'!AD25</f>
        <v>8162</v>
      </c>
      <c r="AP25" s="51">
        <f>'ごみ処理量内訳'!AE25</f>
        <v>0</v>
      </c>
      <c r="AQ25" s="51">
        <f t="shared" si="8"/>
        <v>8162</v>
      </c>
    </row>
    <row r="26" spans="1:43" ht="13.5">
      <c r="A26" s="26" t="s">
        <v>31</v>
      </c>
      <c r="B26" s="49" t="s">
        <v>70</v>
      </c>
      <c r="C26" s="50" t="s">
        <v>71</v>
      </c>
      <c r="D26" s="51">
        <v>174586</v>
      </c>
      <c r="E26" s="51">
        <v>174586</v>
      </c>
      <c r="F26" s="51">
        <f>'ごみ搬入量内訳'!H26</f>
        <v>61303</v>
      </c>
      <c r="G26" s="51">
        <f>'ごみ搬入量内訳'!AG26</f>
        <v>7562</v>
      </c>
      <c r="H26" s="51">
        <f>'ごみ搬入量内訳'!AH26</f>
        <v>0</v>
      </c>
      <c r="I26" s="51">
        <f t="shared" si="0"/>
        <v>68865</v>
      </c>
      <c r="J26" s="51">
        <f t="shared" si="1"/>
        <v>1080.6779058842767</v>
      </c>
      <c r="K26" s="51">
        <f>('ごみ搬入量内訳'!E26+'ごみ搬入量内訳'!AH26)/'ごみ処理概要'!D26/365*1000000</f>
        <v>962.009695264994</v>
      </c>
      <c r="L26" s="51">
        <f>'ごみ搬入量内訳'!F26/'ごみ処理概要'!D26/365*1000000</f>
        <v>118.66821061928266</v>
      </c>
      <c r="M26" s="51">
        <f>'資源化量内訳'!BP26</f>
        <v>6889</v>
      </c>
      <c r="N26" s="51">
        <f>'ごみ処理量内訳'!E26</f>
        <v>62599</v>
      </c>
      <c r="O26" s="51">
        <f>'ごみ処理量内訳'!L26</f>
        <v>0</v>
      </c>
      <c r="P26" s="51">
        <f t="shared" si="2"/>
        <v>6266</v>
      </c>
      <c r="Q26" s="51">
        <f>'ごみ処理量内訳'!G26</f>
        <v>2530</v>
      </c>
      <c r="R26" s="51">
        <f>'ごみ処理量内訳'!H26</f>
        <v>3736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68865</v>
      </c>
      <c r="AE26" s="52">
        <f t="shared" si="5"/>
        <v>100</v>
      </c>
      <c r="AF26" s="51">
        <f>'資源化量内訳'!AB26</f>
        <v>0</v>
      </c>
      <c r="AG26" s="51">
        <f>'資源化量内訳'!AJ26</f>
        <v>929</v>
      </c>
      <c r="AH26" s="51">
        <f>'資源化量内訳'!AR26</f>
        <v>2266</v>
      </c>
      <c r="AI26" s="51">
        <f>'資源化量内訳'!AZ26</f>
        <v>0</v>
      </c>
      <c r="AJ26" s="51">
        <f>'資源化量内訳'!BH26</f>
        <v>0</v>
      </c>
      <c r="AK26" s="51" t="s">
        <v>161</v>
      </c>
      <c r="AL26" s="51">
        <f t="shared" si="6"/>
        <v>3195</v>
      </c>
      <c r="AM26" s="52">
        <f t="shared" si="7"/>
        <v>13.31150830319191</v>
      </c>
      <c r="AN26" s="51">
        <f>'ごみ処理量内訳'!AC26</f>
        <v>0</v>
      </c>
      <c r="AO26" s="51">
        <f>'ごみ処理量内訳'!AD26</f>
        <v>14565</v>
      </c>
      <c r="AP26" s="51">
        <f>'ごみ処理量内訳'!AE26</f>
        <v>1095</v>
      </c>
      <c r="AQ26" s="51">
        <f t="shared" si="8"/>
        <v>15660</v>
      </c>
    </row>
    <row r="27" spans="1:43" ht="13.5">
      <c r="A27" s="26" t="s">
        <v>31</v>
      </c>
      <c r="B27" s="49" t="s">
        <v>72</v>
      </c>
      <c r="C27" s="50" t="s">
        <v>73</v>
      </c>
      <c r="D27" s="51">
        <v>122133</v>
      </c>
      <c r="E27" s="51">
        <v>122133</v>
      </c>
      <c r="F27" s="51">
        <f>'ごみ搬入量内訳'!H27</f>
        <v>44872</v>
      </c>
      <c r="G27" s="51">
        <f>'ごみ搬入量内訳'!AG27</f>
        <v>3472</v>
      </c>
      <c r="H27" s="51">
        <f>'ごみ搬入量内訳'!AH27</f>
        <v>0</v>
      </c>
      <c r="I27" s="51">
        <f t="shared" si="0"/>
        <v>48344</v>
      </c>
      <c r="J27" s="51">
        <f t="shared" si="1"/>
        <v>1084.4678757460567</v>
      </c>
      <c r="K27" s="51">
        <f>('ごみ搬入量内訳'!E27+'ごみ搬入量内訳'!AH27)/'ごみ処理概要'!D27/365*1000000</f>
        <v>706.6179481631804</v>
      </c>
      <c r="L27" s="51">
        <f>'ごみ搬入量内訳'!F27/'ごみ処理概要'!D27/365*1000000</f>
        <v>377.84992758287643</v>
      </c>
      <c r="M27" s="51">
        <f>'資源化量内訳'!BP27</f>
        <v>5321</v>
      </c>
      <c r="N27" s="51">
        <f>'ごみ処理量内訳'!E27</f>
        <v>40845</v>
      </c>
      <c r="O27" s="51">
        <f>'ごみ処理量内訳'!L27</f>
        <v>0</v>
      </c>
      <c r="P27" s="51">
        <f t="shared" si="2"/>
        <v>7443</v>
      </c>
      <c r="Q27" s="51">
        <f>'ごみ処理量内訳'!G27</f>
        <v>5692</v>
      </c>
      <c r="R27" s="51">
        <f>'ごみ処理量内訳'!H27</f>
        <v>1751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56</v>
      </c>
      <c r="W27" s="51">
        <f>'資源化量内訳'!M27</f>
        <v>56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48344</v>
      </c>
      <c r="AE27" s="52">
        <f t="shared" si="5"/>
        <v>100</v>
      </c>
      <c r="AF27" s="51">
        <f>'資源化量内訳'!AB27</f>
        <v>272</v>
      </c>
      <c r="AG27" s="51">
        <f>'資源化量内訳'!AJ27</f>
        <v>1122</v>
      </c>
      <c r="AH27" s="51">
        <f>'資源化量内訳'!AR27</f>
        <v>1688</v>
      </c>
      <c r="AI27" s="51">
        <f>'資源化量内訳'!AZ27</f>
        <v>0</v>
      </c>
      <c r="AJ27" s="51">
        <f>'資源化量内訳'!BH27</f>
        <v>0</v>
      </c>
      <c r="AK27" s="51" t="s">
        <v>161</v>
      </c>
      <c r="AL27" s="51">
        <f t="shared" si="6"/>
        <v>3082</v>
      </c>
      <c r="AM27" s="52">
        <f t="shared" si="7"/>
        <v>15.762601323022455</v>
      </c>
      <c r="AN27" s="51">
        <f>'ごみ処理量内訳'!AC27</f>
        <v>0</v>
      </c>
      <c r="AO27" s="51">
        <f>'ごみ処理量内訳'!AD27</f>
        <v>5468</v>
      </c>
      <c r="AP27" s="51">
        <f>'ごみ処理量内訳'!AE27</f>
        <v>0</v>
      </c>
      <c r="AQ27" s="51">
        <f t="shared" si="8"/>
        <v>5468</v>
      </c>
    </row>
    <row r="28" spans="1:43" ht="13.5">
      <c r="A28" s="26" t="s">
        <v>31</v>
      </c>
      <c r="B28" s="49" t="s">
        <v>74</v>
      </c>
      <c r="C28" s="50" t="s">
        <v>75</v>
      </c>
      <c r="D28" s="51">
        <v>77300</v>
      </c>
      <c r="E28" s="51">
        <v>77300</v>
      </c>
      <c r="F28" s="51">
        <f>'ごみ搬入量内訳'!H28</f>
        <v>27295</v>
      </c>
      <c r="G28" s="51">
        <f>'ごみ搬入量内訳'!AG28</f>
        <v>4658</v>
      </c>
      <c r="H28" s="51">
        <f>'ごみ搬入量内訳'!AH28</f>
        <v>0</v>
      </c>
      <c r="I28" s="51">
        <f t="shared" si="0"/>
        <v>31953</v>
      </c>
      <c r="J28" s="51">
        <f t="shared" si="1"/>
        <v>1132.502791118042</v>
      </c>
      <c r="K28" s="51">
        <f>('ごみ搬入量内訳'!E28+'ごみ搬入量内訳'!AH28)/'ごみ処理概要'!D28/365*1000000</f>
        <v>967.4103740984245</v>
      </c>
      <c r="L28" s="51">
        <f>'ごみ搬入量内訳'!F28/'ごみ処理概要'!D28/365*1000000</f>
        <v>165.09241701961759</v>
      </c>
      <c r="M28" s="51">
        <f>'資源化量内訳'!BP28</f>
        <v>0</v>
      </c>
      <c r="N28" s="51">
        <f>'ごみ処理量内訳'!E28</f>
        <v>30683</v>
      </c>
      <c r="O28" s="51">
        <f>'ごみ処理量内訳'!L28</f>
        <v>237</v>
      </c>
      <c r="P28" s="51">
        <f t="shared" si="2"/>
        <v>982</v>
      </c>
      <c r="Q28" s="51">
        <f>'ごみ処理量内訳'!G28</f>
        <v>494</v>
      </c>
      <c r="R28" s="51">
        <f>'ごみ処理量内訳'!H28</f>
        <v>488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51</v>
      </c>
      <c r="W28" s="51">
        <f>'資源化量内訳'!M28</f>
        <v>17</v>
      </c>
      <c r="X28" s="51">
        <f>'資源化量内訳'!N28</f>
        <v>0</v>
      </c>
      <c r="Y28" s="51">
        <f>'資源化量内訳'!O28</f>
        <v>0</v>
      </c>
      <c r="Z28" s="51">
        <f>'資源化量内訳'!P28</f>
        <v>34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31953</v>
      </c>
      <c r="AE28" s="52">
        <f t="shared" si="5"/>
        <v>99.25828560698527</v>
      </c>
      <c r="AF28" s="51">
        <f>'資源化量内訳'!AB28</f>
        <v>0</v>
      </c>
      <c r="AG28" s="51">
        <f>'資源化量内訳'!AJ28</f>
        <v>494</v>
      </c>
      <c r="AH28" s="51">
        <f>'資源化量内訳'!AR28</f>
        <v>452</v>
      </c>
      <c r="AI28" s="51">
        <f>'資源化量内訳'!AZ28</f>
        <v>0</v>
      </c>
      <c r="AJ28" s="51">
        <f>'資源化量内訳'!BH28</f>
        <v>0</v>
      </c>
      <c r="AK28" s="51" t="s">
        <v>161</v>
      </c>
      <c r="AL28" s="51">
        <f t="shared" si="6"/>
        <v>946</v>
      </c>
      <c r="AM28" s="52">
        <f t="shared" si="7"/>
        <v>3.1202078052139077</v>
      </c>
      <c r="AN28" s="51">
        <f>'ごみ処理量内訳'!AC28</f>
        <v>237</v>
      </c>
      <c r="AO28" s="51">
        <f>'ごみ処理量内訳'!AD28</f>
        <v>5107</v>
      </c>
      <c r="AP28" s="51">
        <f>'ごみ処理量内訳'!AE28</f>
        <v>0</v>
      </c>
      <c r="AQ28" s="51">
        <f t="shared" si="8"/>
        <v>5344</v>
      </c>
    </row>
    <row r="29" spans="1:43" ht="13.5">
      <c r="A29" s="26" t="s">
        <v>31</v>
      </c>
      <c r="B29" s="49" t="s">
        <v>76</v>
      </c>
      <c r="C29" s="50" t="s">
        <v>77</v>
      </c>
      <c r="D29" s="51">
        <v>120849</v>
      </c>
      <c r="E29" s="51">
        <v>120849</v>
      </c>
      <c r="F29" s="51">
        <f>'ごみ搬入量内訳'!H29</f>
        <v>46415</v>
      </c>
      <c r="G29" s="51">
        <f>'ごみ搬入量内訳'!AG29</f>
        <v>2597</v>
      </c>
      <c r="H29" s="51">
        <f>'ごみ搬入量内訳'!AH29</f>
        <v>0</v>
      </c>
      <c r="I29" s="51">
        <f t="shared" si="0"/>
        <v>49012</v>
      </c>
      <c r="J29" s="51">
        <f t="shared" si="1"/>
        <v>1111.1341596107086</v>
      </c>
      <c r="K29" s="51">
        <f>('ごみ搬入量内訳'!E29+'ごみ搬入量内訳'!AH29)/'ごみ処理概要'!D29/365*1000000</f>
        <v>1052.2584676881384</v>
      </c>
      <c r="L29" s="51">
        <f>'ごみ搬入量内訳'!F29/'ごみ処理概要'!D29/365*1000000</f>
        <v>58.8756919225702</v>
      </c>
      <c r="M29" s="51">
        <f>'資源化量内訳'!BP29</f>
        <v>3769</v>
      </c>
      <c r="N29" s="51">
        <f>'ごみ処理量内訳'!E29</f>
        <v>47441</v>
      </c>
      <c r="O29" s="51">
        <f>'ごみ処理量内訳'!L29</f>
        <v>986</v>
      </c>
      <c r="P29" s="51">
        <f t="shared" si="2"/>
        <v>585</v>
      </c>
      <c r="Q29" s="51">
        <f>'ごみ処理量内訳'!G29</f>
        <v>0</v>
      </c>
      <c r="R29" s="51">
        <f>'ごみ処理量内訳'!H29</f>
        <v>585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49012</v>
      </c>
      <c r="AE29" s="52">
        <f t="shared" si="5"/>
        <v>97.98824777605485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585</v>
      </c>
      <c r="AI29" s="51">
        <f>'資源化量内訳'!AZ29</f>
        <v>0</v>
      </c>
      <c r="AJ29" s="51">
        <f>'資源化量内訳'!BH29</f>
        <v>0</v>
      </c>
      <c r="AK29" s="51" t="s">
        <v>161</v>
      </c>
      <c r="AL29" s="51">
        <f t="shared" si="6"/>
        <v>585</v>
      </c>
      <c r="AM29" s="52">
        <f t="shared" si="7"/>
        <v>8.249180576343761</v>
      </c>
      <c r="AN29" s="51">
        <f>'ごみ処理量内訳'!AC29</f>
        <v>986</v>
      </c>
      <c r="AO29" s="51">
        <f>'ごみ処理量内訳'!AD29</f>
        <v>7845</v>
      </c>
      <c r="AP29" s="51">
        <f>'ごみ処理量内訳'!AE29</f>
        <v>0</v>
      </c>
      <c r="AQ29" s="51">
        <f t="shared" si="8"/>
        <v>8831</v>
      </c>
    </row>
    <row r="30" spans="1:43" ht="13.5">
      <c r="A30" s="26" t="s">
        <v>31</v>
      </c>
      <c r="B30" s="49" t="s">
        <v>78</v>
      </c>
      <c r="C30" s="50" t="s">
        <v>79</v>
      </c>
      <c r="D30" s="51">
        <v>134943</v>
      </c>
      <c r="E30" s="51">
        <v>134943</v>
      </c>
      <c r="F30" s="51">
        <f>'ごみ搬入量内訳'!H30</f>
        <v>58326</v>
      </c>
      <c r="G30" s="51">
        <f>'ごみ搬入量内訳'!AG30</f>
        <v>784</v>
      </c>
      <c r="H30" s="51">
        <f>'ごみ搬入量内訳'!AH30</f>
        <v>0</v>
      </c>
      <c r="I30" s="51">
        <f t="shared" si="0"/>
        <v>59110</v>
      </c>
      <c r="J30" s="51">
        <f t="shared" si="1"/>
        <v>1200.1008238993654</v>
      </c>
      <c r="K30" s="51">
        <f>('ごみ搬入量内訳'!E30+'ごみ搬入量内訳'!AH30)/'ごみ処理概要'!D30/365*1000000</f>
        <v>628.981957780449</v>
      </c>
      <c r="L30" s="51">
        <f>'ごみ搬入量内訳'!F30/'ごみ処理概要'!D30/365*1000000</f>
        <v>571.1188661189165</v>
      </c>
      <c r="M30" s="51">
        <f>'資源化量内訳'!BP30</f>
        <v>4392</v>
      </c>
      <c r="N30" s="51">
        <f>'ごみ処理量内訳'!E30</f>
        <v>52157</v>
      </c>
      <c r="O30" s="51">
        <f>'ごみ処理量内訳'!L30</f>
        <v>214</v>
      </c>
      <c r="P30" s="51">
        <f t="shared" si="2"/>
        <v>4831</v>
      </c>
      <c r="Q30" s="51">
        <f>'ごみ処理量内訳'!G30</f>
        <v>2451</v>
      </c>
      <c r="R30" s="51">
        <f>'ごみ処理量内訳'!H30</f>
        <v>2380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1908</v>
      </c>
      <c r="W30" s="51">
        <f>'資源化量内訳'!M30</f>
        <v>1740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168</v>
      </c>
      <c r="AC30" s="51">
        <f>'資源化量内訳'!S30</f>
        <v>0</v>
      </c>
      <c r="AD30" s="51">
        <f t="shared" si="4"/>
        <v>59110</v>
      </c>
      <c r="AE30" s="52">
        <f t="shared" si="5"/>
        <v>99.6379631196075</v>
      </c>
      <c r="AF30" s="51">
        <f>'資源化量内訳'!AB30</f>
        <v>0</v>
      </c>
      <c r="AG30" s="51">
        <f>'資源化量内訳'!AJ30</f>
        <v>666</v>
      </c>
      <c r="AH30" s="51">
        <f>'資源化量内訳'!AR30</f>
        <v>1479</v>
      </c>
      <c r="AI30" s="51">
        <f>'資源化量内訳'!AZ30</f>
        <v>0</v>
      </c>
      <c r="AJ30" s="51">
        <f>'資源化量内訳'!BH30</f>
        <v>0</v>
      </c>
      <c r="AK30" s="51" t="s">
        <v>161</v>
      </c>
      <c r="AL30" s="51">
        <f t="shared" si="6"/>
        <v>2145</v>
      </c>
      <c r="AM30" s="52">
        <f t="shared" si="7"/>
        <v>13.298793738779882</v>
      </c>
      <c r="AN30" s="51">
        <f>'ごみ処理量内訳'!AC30</f>
        <v>214</v>
      </c>
      <c r="AO30" s="51">
        <f>'ごみ処理量内訳'!AD30</f>
        <v>8758</v>
      </c>
      <c r="AP30" s="51">
        <f>'ごみ処理量内訳'!AE30</f>
        <v>641</v>
      </c>
      <c r="AQ30" s="51">
        <f t="shared" si="8"/>
        <v>9613</v>
      </c>
    </row>
    <row r="31" spans="1:43" ht="13.5">
      <c r="A31" s="26" t="s">
        <v>31</v>
      </c>
      <c r="B31" s="49" t="s">
        <v>80</v>
      </c>
      <c r="C31" s="50" t="s">
        <v>81</v>
      </c>
      <c r="D31" s="51">
        <v>84307</v>
      </c>
      <c r="E31" s="51">
        <v>84307</v>
      </c>
      <c r="F31" s="51">
        <f>'ごみ搬入量内訳'!H31</f>
        <v>39446</v>
      </c>
      <c r="G31" s="51">
        <f>'ごみ搬入量内訳'!AG31</f>
        <v>2498</v>
      </c>
      <c r="H31" s="51">
        <f>'ごみ搬入量内訳'!AH31</f>
        <v>0</v>
      </c>
      <c r="I31" s="51">
        <f t="shared" si="0"/>
        <v>41944</v>
      </c>
      <c r="J31" s="51">
        <f t="shared" si="1"/>
        <v>1363.0548885994126</v>
      </c>
      <c r="K31" s="51">
        <f>('ごみ搬入量内訳'!E31+'ごみ搬入量内訳'!AH31)/'ごみ処理概要'!D31/365*1000000</f>
        <v>626.0550359733857</v>
      </c>
      <c r="L31" s="51">
        <f>'ごみ搬入量内訳'!F31/'ごみ処理概要'!D31/365*1000000</f>
        <v>736.9998526260272</v>
      </c>
      <c r="M31" s="51">
        <f>'資源化量内訳'!BP31</f>
        <v>3228</v>
      </c>
      <c r="N31" s="51">
        <f>'ごみ処理量内訳'!E31</f>
        <v>37028</v>
      </c>
      <c r="O31" s="51">
        <f>'ごみ処理量内訳'!L31</f>
        <v>0</v>
      </c>
      <c r="P31" s="51">
        <f t="shared" si="2"/>
        <v>4916</v>
      </c>
      <c r="Q31" s="51">
        <f>'ごみ処理量内訳'!G31</f>
        <v>2909</v>
      </c>
      <c r="R31" s="51">
        <f>'ごみ処理量内訳'!H31</f>
        <v>2007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41944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1948</v>
      </c>
      <c r="AI31" s="51">
        <f>'資源化量内訳'!AZ31</f>
        <v>0</v>
      </c>
      <c r="AJ31" s="51">
        <f>'資源化量内訳'!BH31</f>
        <v>0</v>
      </c>
      <c r="AK31" s="51" t="s">
        <v>161</v>
      </c>
      <c r="AL31" s="51">
        <f t="shared" si="6"/>
        <v>1948</v>
      </c>
      <c r="AM31" s="52">
        <f t="shared" si="7"/>
        <v>11.458425573364032</v>
      </c>
      <c r="AN31" s="51">
        <f>'ごみ処理量内訳'!AC31</f>
        <v>0</v>
      </c>
      <c r="AO31" s="51">
        <f>'ごみ処理量内訳'!AD31</f>
        <v>3830</v>
      </c>
      <c r="AP31" s="51">
        <f>'ごみ処理量内訳'!AE31</f>
        <v>1848</v>
      </c>
      <c r="AQ31" s="51">
        <f t="shared" si="8"/>
        <v>5678</v>
      </c>
    </row>
    <row r="32" spans="1:43" ht="13.5">
      <c r="A32" s="26" t="s">
        <v>31</v>
      </c>
      <c r="B32" s="49" t="s">
        <v>82</v>
      </c>
      <c r="C32" s="50" t="s">
        <v>83</v>
      </c>
      <c r="D32" s="51">
        <v>62337</v>
      </c>
      <c r="E32" s="51">
        <v>62337</v>
      </c>
      <c r="F32" s="51">
        <f>'ごみ搬入量内訳'!H32</f>
        <v>22715</v>
      </c>
      <c r="G32" s="51">
        <f>'ごみ搬入量内訳'!AG32</f>
        <v>1908</v>
      </c>
      <c r="H32" s="51">
        <f>'ごみ搬入量内訳'!AH32</f>
        <v>0</v>
      </c>
      <c r="I32" s="51">
        <f t="shared" si="0"/>
        <v>24623</v>
      </c>
      <c r="J32" s="51">
        <f t="shared" si="1"/>
        <v>1082.1867265444719</v>
      </c>
      <c r="K32" s="51">
        <f>('ごみ搬入量内訳'!E32+'ごみ搬入量内訳'!AH32)/'ごみ処理概要'!D32/365*1000000</f>
        <v>998.3296711796969</v>
      </c>
      <c r="L32" s="51">
        <f>'ごみ搬入量内訳'!F32/'ごみ処理概要'!D32/365*1000000</f>
        <v>83.8570553647749</v>
      </c>
      <c r="M32" s="51">
        <f>'資源化量内訳'!BP32</f>
        <v>2058</v>
      </c>
      <c r="N32" s="51">
        <f>'ごみ処理量内訳'!E32</f>
        <v>22636</v>
      </c>
      <c r="O32" s="51">
        <f>'ごみ処理量内訳'!L32</f>
        <v>0</v>
      </c>
      <c r="P32" s="51">
        <f t="shared" si="2"/>
        <v>1987</v>
      </c>
      <c r="Q32" s="51">
        <f>'ごみ処理量内訳'!G32</f>
        <v>937</v>
      </c>
      <c r="R32" s="51">
        <f>'ごみ処理量内訳'!H32</f>
        <v>1050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24623</v>
      </c>
      <c r="AE32" s="52">
        <f t="shared" si="5"/>
        <v>100</v>
      </c>
      <c r="AF32" s="51">
        <f>'資源化量内訳'!AB32</f>
        <v>0</v>
      </c>
      <c r="AG32" s="51">
        <f>'資源化量内訳'!AJ32</f>
        <v>310</v>
      </c>
      <c r="AH32" s="51">
        <f>'資源化量内訳'!AR32</f>
        <v>620</v>
      </c>
      <c r="AI32" s="51">
        <f>'資源化量内訳'!AZ32</f>
        <v>0</v>
      </c>
      <c r="AJ32" s="51">
        <f>'資源化量内訳'!BH32</f>
        <v>0</v>
      </c>
      <c r="AK32" s="51" t="s">
        <v>161</v>
      </c>
      <c r="AL32" s="51">
        <f t="shared" si="6"/>
        <v>930</v>
      </c>
      <c r="AM32" s="52">
        <f t="shared" si="7"/>
        <v>11.198980547955474</v>
      </c>
      <c r="AN32" s="51">
        <f>'ごみ処理量内訳'!AC32</f>
        <v>0</v>
      </c>
      <c r="AO32" s="51">
        <f>'ごみ処理量内訳'!AD32</f>
        <v>5253</v>
      </c>
      <c r="AP32" s="51">
        <f>'ごみ処理量内訳'!AE32</f>
        <v>374</v>
      </c>
      <c r="AQ32" s="51">
        <f t="shared" si="8"/>
        <v>5627</v>
      </c>
    </row>
    <row r="33" spans="1:43" ht="13.5">
      <c r="A33" s="26" t="s">
        <v>31</v>
      </c>
      <c r="B33" s="49" t="s">
        <v>84</v>
      </c>
      <c r="C33" s="50" t="s">
        <v>85</v>
      </c>
      <c r="D33" s="51">
        <v>66695</v>
      </c>
      <c r="E33" s="51">
        <v>66695</v>
      </c>
      <c r="F33" s="51">
        <f>'ごみ搬入量内訳'!H33</f>
        <v>31109</v>
      </c>
      <c r="G33" s="51">
        <f>'ごみ搬入量内訳'!AG33</f>
        <v>1270</v>
      </c>
      <c r="H33" s="51">
        <f>'ごみ搬入量内訳'!AH33</f>
        <v>0</v>
      </c>
      <c r="I33" s="51">
        <f t="shared" si="0"/>
        <v>32379</v>
      </c>
      <c r="J33" s="51">
        <f t="shared" si="1"/>
        <v>1330.0785522317399</v>
      </c>
      <c r="K33" s="51">
        <f>('ごみ搬入量内訳'!E33+'ごみ搬入量内訳'!AH33)/'ごみ処理概要'!D33/365*1000000</f>
        <v>718.6671691928191</v>
      </c>
      <c r="L33" s="51">
        <f>'ごみ搬入量内訳'!F33/'ごみ処理概要'!D33/365*1000000</f>
        <v>611.4113830389208</v>
      </c>
      <c r="M33" s="51">
        <f>'資源化量内訳'!BP33</f>
        <v>0</v>
      </c>
      <c r="N33" s="51">
        <f>'ごみ処理量内訳'!E33</f>
        <v>30904</v>
      </c>
      <c r="O33" s="51">
        <f>'ごみ処理量内訳'!L33</f>
        <v>0</v>
      </c>
      <c r="P33" s="51">
        <f t="shared" si="2"/>
        <v>1475</v>
      </c>
      <c r="Q33" s="51">
        <f>'ごみ処理量内訳'!G33</f>
        <v>559</v>
      </c>
      <c r="R33" s="51">
        <f>'ごみ処理量内訳'!H33</f>
        <v>916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32379</v>
      </c>
      <c r="AE33" s="52">
        <f t="shared" si="5"/>
        <v>100</v>
      </c>
      <c r="AF33" s="51">
        <f>'資源化量内訳'!AB33</f>
        <v>0</v>
      </c>
      <c r="AG33" s="51">
        <f>'資源化量内訳'!AJ33</f>
        <v>232</v>
      </c>
      <c r="AH33" s="51">
        <f>'資源化量内訳'!AR33</f>
        <v>916</v>
      </c>
      <c r="AI33" s="51">
        <f>'資源化量内訳'!AZ33</f>
        <v>0</v>
      </c>
      <c r="AJ33" s="51">
        <f>'資源化量内訳'!BH33</f>
        <v>0</v>
      </c>
      <c r="AK33" s="51" t="s">
        <v>161</v>
      </c>
      <c r="AL33" s="51">
        <f t="shared" si="6"/>
        <v>1148</v>
      </c>
      <c r="AM33" s="52">
        <f t="shared" si="7"/>
        <v>3.5455078909169524</v>
      </c>
      <c r="AN33" s="51">
        <f>'ごみ処理量内訳'!AC33</f>
        <v>0</v>
      </c>
      <c r="AO33" s="51">
        <f>'ごみ処理量内訳'!AD33</f>
        <v>5184</v>
      </c>
      <c r="AP33" s="51">
        <f>'ごみ処理量内訳'!AE33</f>
        <v>2</v>
      </c>
      <c r="AQ33" s="51">
        <f t="shared" si="8"/>
        <v>5186</v>
      </c>
    </row>
    <row r="34" spans="1:43" ht="13.5">
      <c r="A34" s="26" t="s">
        <v>31</v>
      </c>
      <c r="B34" s="49" t="s">
        <v>86</v>
      </c>
      <c r="C34" s="50" t="s">
        <v>87</v>
      </c>
      <c r="D34" s="51">
        <v>497530</v>
      </c>
      <c r="E34" s="51">
        <v>497530</v>
      </c>
      <c r="F34" s="51">
        <f>'ごみ搬入量内訳'!H34</f>
        <v>231783</v>
      </c>
      <c r="G34" s="51">
        <f>'ごみ搬入量内訳'!AG34</f>
        <v>6594</v>
      </c>
      <c r="H34" s="51">
        <f>'ごみ搬入量内訳'!AH34</f>
        <v>0</v>
      </c>
      <c r="I34" s="51">
        <f t="shared" si="0"/>
        <v>238377</v>
      </c>
      <c r="J34" s="51">
        <f t="shared" si="1"/>
        <v>1312.6598822842375</v>
      </c>
      <c r="K34" s="51">
        <f>('ごみ搬入量内訳'!E34+'ごみ搬入量内訳'!AH34)/'ごみ処理概要'!D34/365*1000000</f>
        <v>706.8672667635655</v>
      </c>
      <c r="L34" s="51">
        <f>'ごみ搬入量内訳'!F34/'ごみ処理概要'!D34/365*1000000</f>
        <v>605.7926155206721</v>
      </c>
      <c r="M34" s="51">
        <f>'資源化量内訳'!BP34</f>
        <v>14494</v>
      </c>
      <c r="N34" s="51">
        <f>'ごみ処理量内訳'!E34</f>
        <v>222489</v>
      </c>
      <c r="O34" s="51">
        <f>'ごみ処理量内訳'!L34</f>
        <v>0</v>
      </c>
      <c r="P34" s="51">
        <f t="shared" si="2"/>
        <v>11148</v>
      </c>
      <c r="Q34" s="51">
        <f>'ごみ処理量内訳'!G34</f>
        <v>5431</v>
      </c>
      <c r="R34" s="51">
        <f>'ごみ処理量内訳'!H34</f>
        <v>5717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4714</v>
      </c>
      <c r="W34" s="51">
        <f>'資源化量内訳'!M34</f>
        <v>0</v>
      </c>
      <c r="X34" s="51">
        <f>'資源化量内訳'!N34</f>
        <v>1522</v>
      </c>
      <c r="Y34" s="51">
        <f>'資源化量内訳'!O34</f>
        <v>3191</v>
      </c>
      <c r="Z34" s="51">
        <f>'資源化量内訳'!P34</f>
        <v>0</v>
      </c>
      <c r="AA34" s="51">
        <f>'資源化量内訳'!Q34</f>
        <v>1</v>
      </c>
      <c r="AB34" s="51">
        <f>'資源化量内訳'!R34</f>
        <v>0</v>
      </c>
      <c r="AC34" s="51">
        <f>'資源化量内訳'!S34</f>
        <v>0</v>
      </c>
      <c r="AD34" s="51">
        <f t="shared" si="4"/>
        <v>238351</v>
      </c>
      <c r="AE34" s="52">
        <f t="shared" si="5"/>
        <v>100</v>
      </c>
      <c r="AF34" s="51">
        <f>'資源化量内訳'!AB34</f>
        <v>18</v>
      </c>
      <c r="AG34" s="51">
        <f>'資源化量内訳'!AJ34</f>
        <v>1678</v>
      </c>
      <c r="AH34" s="51">
        <f>'資源化量内訳'!AR34</f>
        <v>4945</v>
      </c>
      <c r="AI34" s="51">
        <f>'資源化量内訳'!AZ34</f>
        <v>0</v>
      </c>
      <c r="AJ34" s="51">
        <f>'資源化量内訳'!BH34</f>
        <v>0</v>
      </c>
      <c r="AK34" s="51" t="s">
        <v>161</v>
      </c>
      <c r="AL34" s="51">
        <f t="shared" si="6"/>
        <v>6641</v>
      </c>
      <c r="AM34" s="52">
        <f t="shared" si="7"/>
        <v>10.223259309062865</v>
      </c>
      <c r="AN34" s="51">
        <f>'ごみ処理量内訳'!AC34</f>
        <v>0</v>
      </c>
      <c r="AO34" s="51">
        <f>'ごみ処理量内訳'!AD34</f>
        <v>46556</v>
      </c>
      <c r="AP34" s="51">
        <f>'ごみ処理量内訳'!AE34</f>
        <v>0</v>
      </c>
      <c r="AQ34" s="51">
        <f t="shared" si="8"/>
        <v>46556</v>
      </c>
    </row>
    <row r="35" spans="1:43" ht="13.5">
      <c r="A35" s="26" t="s">
        <v>31</v>
      </c>
      <c r="B35" s="49" t="s">
        <v>88</v>
      </c>
      <c r="C35" s="50" t="s">
        <v>89</v>
      </c>
      <c r="D35" s="51">
        <v>65169</v>
      </c>
      <c r="E35" s="51">
        <v>65169</v>
      </c>
      <c r="F35" s="51">
        <f>'ごみ搬入量内訳'!H35</f>
        <v>22112</v>
      </c>
      <c r="G35" s="51">
        <f>'ごみ搬入量内訳'!AG35</f>
        <v>3464</v>
      </c>
      <c r="H35" s="51">
        <f>'ごみ搬入量内訳'!AH35</f>
        <v>0</v>
      </c>
      <c r="I35" s="51">
        <f t="shared" si="0"/>
        <v>25576</v>
      </c>
      <c r="J35" s="51">
        <f t="shared" si="1"/>
        <v>1075.2233865290602</v>
      </c>
      <c r="K35" s="51">
        <f>('ごみ搬入量内訳'!E35+'ごみ搬入量内訳'!AH35)/'ごみ処理概要'!D35/365*1000000</f>
        <v>725.5319520143306</v>
      </c>
      <c r="L35" s="51">
        <f>'ごみ搬入量内訳'!F35/'ごみ処理概要'!D35/365*1000000</f>
        <v>349.6914345147296</v>
      </c>
      <c r="M35" s="51">
        <f>'資源化量内訳'!BP35</f>
        <v>1180</v>
      </c>
      <c r="N35" s="51">
        <f>'ごみ処理量内訳'!E35</f>
        <v>23997</v>
      </c>
      <c r="O35" s="51">
        <f>'ごみ処理量内訳'!L35</f>
        <v>0</v>
      </c>
      <c r="P35" s="51">
        <f t="shared" si="2"/>
        <v>1570</v>
      </c>
      <c r="Q35" s="51">
        <f>'ごみ処理量内訳'!G35</f>
        <v>1570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9</v>
      </c>
      <c r="W35" s="51">
        <f>'資源化量内訳'!M35</f>
        <v>9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25576</v>
      </c>
      <c r="AE35" s="52">
        <f t="shared" si="5"/>
        <v>100</v>
      </c>
      <c r="AF35" s="51">
        <f>'資源化量内訳'!AB35</f>
        <v>0</v>
      </c>
      <c r="AG35" s="51">
        <f>'資源化量内訳'!AJ35</f>
        <v>493</v>
      </c>
      <c r="AH35" s="51">
        <f>'資源化量内訳'!AR35</f>
        <v>776</v>
      </c>
      <c r="AI35" s="51">
        <f>'資源化量内訳'!AZ35</f>
        <v>0</v>
      </c>
      <c r="AJ35" s="51">
        <f>'資源化量内訳'!BH35</f>
        <v>0</v>
      </c>
      <c r="AK35" s="51" t="s">
        <v>161</v>
      </c>
      <c r="AL35" s="51">
        <f t="shared" si="6"/>
        <v>1269</v>
      </c>
      <c r="AM35" s="52">
        <f t="shared" si="7"/>
        <v>9.186724473015397</v>
      </c>
      <c r="AN35" s="51">
        <f>'ごみ処理量内訳'!AC35</f>
        <v>0</v>
      </c>
      <c r="AO35" s="51">
        <f>'ごみ処理量内訳'!AD35</f>
        <v>3861</v>
      </c>
      <c r="AP35" s="51">
        <f>'ごみ処理量内訳'!AE35</f>
        <v>244</v>
      </c>
      <c r="AQ35" s="51">
        <f t="shared" si="8"/>
        <v>4105</v>
      </c>
    </row>
    <row r="36" spans="1:43" ht="13.5">
      <c r="A36" s="26" t="s">
        <v>31</v>
      </c>
      <c r="B36" s="49" t="s">
        <v>90</v>
      </c>
      <c r="C36" s="50" t="s">
        <v>91</v>
      </c>
      <c r="D36" s="51">
        <v>55681</v>
      </c>
      <c r="E36" s="51">
        <v>55681</v>
      </c>
      <c r="F36" s="51">
        <f>'ごみ搬入量内訳'!H36</f>
        <v>19505</v>
      </c>
      <c r="G36" s="51">
        <f>'ごみ搬入量内訳'!AG36</f>
        <v>362</v>
      </c>
      <c r="H36" s="51">
        <f>'ごみ搬入量内訳'!AH36</f>
        <v>0</v>
      </c>
      <c r="I36" s="51">
        <f t="shared" si="0"/>
        <v>19867</v>
      </c>
      <c r="J36" s="51">
        <f t="shared" si="1"/>
        <v>977.5351912914883</v>
      </c>
      <c r="K36" s="51">
        <f>('ごみ搬入量内訳'!E36+'ごみ搬入量内訳'!AH36)/'ごみ処理概要'!D36/365*1000000</f>
        <v>743.6687411878772</v>
      </c>
      <c r="L36" s="51">
        <f>'ごみ搬入量内訳'!F36/'ごみ処理概要'!D36/365*1000000</f>
        <v>233.86645010361124</v>
      </c>
      <c r="M36" s="51">
        <f>'資源化量内訳'!BP36</f>
        <v>1046</v>
      </c>
      <c r="N36" s="51">
        <f>'ごみ処理量内訳'!E36</f>
        <v>15995</v>
      </c>
      <c r="O36" s="51">
        <f>'ごみ処理量内訳'!L36</f>
        <v>3013</v>
      </c>
      <c r="P36" s="51">
        <f t="shared" si="2"/>
        <v>341</v>
      </c>
      <c r="Q36" s="51">
        <f>'ごみ処理量内訳'!G36</f>
        <v>0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341</v>
      </c>
      <c r="V36" s="51">
        <f t="shared" si="3"/>
        <v>502</v>
      </c>
      <c r="W36" s="51">
        <f>'資源化量内訳'!M36</f>
        <v>0</v>
      </c>
      <c r="X36" s="51">
        <f>'資源化量内訳'!N36</f>
        <v>215</v>
      </c>
      <c r="Y36" s="51">
        <f>'資源化量内訳'!O36</f>
        <v>269</v>
      </c>
      <c r="Z36" s="51">
        <f>'資源化量内訳'!P36</f>
        <v>12</v>
      </c>
      <c r="AA36" s="51">
        <f>'資源化量内訳'!Q36</f>
        <v>1</v>
      </c>
      <c r="AB36" s="51">
        <f>'資源化量内訳'!R36</f>
        <v>0</v>
      </c>
      <c r="AC36" s="51">
        <f>'資源化量内訳'!S36</f>
        <v>5</v>
      </c>
      <c r="AD36" s="51">
        <f t="shared" si="4"/>
        <v>19851</v>
      </c>
      <c r="AE36" s="52">
        <f t="shared" si="5"/>
        <v>84.82192332879956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161</v>
      </c>
      <c r="AL36" s="51">
        <f t="shared" si="6"/>
        <v>0</v>
      </c>
      <c r="AM36" s="52">
        <f t="shared" si="7"/>
        <v>7.4077618796956495</v>
      </c>
      <c r="AN36" s="51">
        <f>'ごみ処理量内訳'!AC36</f>
        <v>3013</v>
      </c>
      <c r="AO36" s="51">
        <f>'ごみ処理量内訳'!AD36</f>
        <v>2496</v>
      </c>
      <c r="AP36" s="51">
        <f>'ごみ処理量内訳'!AE36</f>
        <v>341</v>
      </c>
      <c r="AQ36" s="51">
        <f t="shared" si="8"/>
        <v>5850</v>
      </c>
    </row>
    <row r="37" spans="1:43" ht="13.5">
      <c r="A37" s="26" t="s">
        <v>31</v>
      </c>
      <c r="B37" s="49" t="s">
        <v>92</v>
      </c>
      <c r="C37" s="50" t="s">
        <v>93</v>
      </c>
      <c r="D37" s="51">
        <v>77984</v>
      </c>
      <c r="E37" s="51">
        <v>77984</v>
      </c>
      <c r="F37" s="51">
        <f>'ごみ搬入量内訳'!H37</f>
        <v>23579</v>
      </c>
      <c r="G37" s="51">
        <f>'ごみ搬入量内訳'!AG37</f>
        <v>163</v>
      </c>
      <c r="H37" s="51">
        <f>'ごみ搬入量内訳'!AH37</f>
        <v>0</v>
      </c>
      <c r="I37" s="51">
        <f t="shared" si="0"/>
        <v>23742</v>
      </c>
      <c r="J37" s="51">
        <f t="shared" si="1"/>
        <v>834.1015508625584</v>
      </c>
      <c r="K37" s="51">
        <f>('ごみ搬入量内訳'!E37+'ごみ搬入量内訳'!AH37)/'ごみ処理概要'!D37/365*1000000</f>
        <v>627.1746645606264</v>
      </c>
      <c r="L37" s="51">
        <f>'ごみ搬入量内訳'!F37/'ごみ処理概要'!D37/365*1000000</f>
        <v>206.92688630193194</v>
      </c>
      <c r="M37" s="51">
        <f>'資源化量内訳'!BP37</f>
        <v>0</v>
      </c>
      <c r="N37" s="51">
        <f>'ごみ処理量内訳'!E37</f>
        <v>20194</v>
      </c>
      <c r="O37" s="51">
        <f>'ごみ処理量内訳'!L37</f>
        <v>0</v>
      </c>
      <c r="P37" s="51">
        <f t="shared" si="2"/>
        <v>3516</v>
      </c>
      <c r="Q37" s="51">
        <f>'ごみ処理量内訳'!G37</f>
        <v>2451</v>
      </c>
      <c r="R37" s="51">
        <f>'ごみ処理量内訳'!H37</f>
        <v>1065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32</v>
      </c>
      <c r="W37" s="51">
        <f>'資源化量内訳'!M37</f>
        <v>32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23742</v>
      </c>
      <c r="AE37" s="52">
        <f t="shared" si="5"/>
        <v>100</v>
      </c>
      <c r="AF37" s="51">
        <f>'資源化量内訳'!AB37</f>
        <v>0</v>
      </c>
      <c r="AG37" s="51">
        <f>'資源化量内訳'!AJ37</f>
        <v>1143</v>
      </c>
      <c r="AH37" s="51">
        <f>'資源化量内訳'!AR37</f>
        <v>956</v>
      </c>
      <c r="AI37" s="51">
        <f>'資源化量内訳'!AZ37</f>
        <v>0</v>
      </c>
      <c r="AJ37" s="51">
        <f>'資源化量内訳'!BH37</f>
        <v>0</v>
      </c>
      <c r="AK37" s="51" t="s">
        <v>161</v>
      </c>
      <c r="AL37" s="51">
        <f t="shared" si="6"/>
        <v>2099</v>
      </c>
      <c r="AM37" s="52">
        <f t="shared" si="7"/>
        <v>8.975654957459355</v>
      </c>
      <c r="AN37" s="51">
        <f>'ごみ処理量内訳'!AC37</f>
        <v>0</v>
      </c>
      <c r="AO37" s="51">
        <f>'ごみ処理量内訳'!AD37</f>
        <v>3355</v>
      </c>
      <c r="AP37" s="51">
        <f>'ごみ処理量内訳'!AE37</f>
        <v>144</v>
      </c>
      <c r="AQ37" s="51">
        <f t="shared" si="8"/>
        <v>3499</v>
      </c>
    </row>
    <row r="38" spans="1:43" ht="13.5">
      <c r="A38" s="26" t="s">
        <v>31</v>
      </c>
      <c r="B38" s="49" t="s">
        <v>94</v>
      </c>
      <c r="C38" s="50" t="s">
        <v>95</v>
      </c>
      <c r="D38" s="51">
        <v>56359</v>
      </c>
      <c r="E38" s="51">
        <v>56359</v>
      </c>
      <c r="F38" s="51">
        <f>'ごみ搬入量内訳'!H38</f>
        <v>17908</v>
      </c>
      <c r="G38" s="51">
        <f>'ごみ搬入量内訳'!AG38</f>
        <v>554</v>
      </c>
      <c r="H38" s="51">
        <f>'ごみ搬入量内訳'!AH38</f>
        <v>0</v>
      </c>
      <c r="I38" s="51">
        <f t="shared" si="0"/>
        <v>18462</v>
      </c>
      <c r="J38" s="51">
        <f t="shared" si="1"/>
        <v>897.475503784812</v>
      </c>
      <c r="K38" s="51">
        <f>('ごみ搬入量内訳'!E38+'ごみ搬入量内訳'!AH38)/'ごみ処理概要'!D38/365*1000000</f>
        <v>717.9998478443113</v>
      </c>
      <c r="L38" s="51">
        <f>'ごみ搬入量内訳'!F38/'ごみ処理概要'!D38/365*1000000</f>
        <v>179.4756559405008</v>
      </c>
      <c r="M38" s="51">
        <f>'資源化量内訳'!BP38</f>
        <v>3795</v>
      </c>
      <c r="N38" s="51">
        <f>'ごみ処理量内訳'!E38</f>
        <v>15595</v>
      </c>
      <c r="O38" s="51">
        <f>'ごみ処理量内訳'!L38</f>
        <v>71</v>
      </c>
      <c r="P38" s="51">
        <f t="shared" si="2"/>
        <v>2796</v>
      </c>
      <c r="Q38" s="51">
        <f>'ごみ処理量内訳'!G38</f>
        <v>1549</v>
      </c>
      <c r="R38" s="51">
        <f>'ごみ処理量内訳'!H38</f>
        <v>1247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18462</v>
      </c>
      <c r="AE38" s="52">
        <f t="shared" si="5"/>
        <v>99.61542628100965</v>
      </c>
      <c r="AF38" s="51">
        <f>'資源化量内訳'!AB38</f>
        <v>0</v>
      </c>
      <c r="AG38" s="51">
        <f>'資源化量内訳'!AJ38</f>
        <v>94</v>
      </c>
      <c r="AH38" s="51">
        <f>'資源化量内訳'!AR38</f>
        <v>1094</v>
      </c>
      <c r="AI38" s="51">
        <f>'資源化量内訳'!AZ38</f>
        <v>0</v>
      </c>
      <c r="AJ38" s="51">
        <f>'資源化量内訳'!BH38</f>
        <v>0</v>
      </c>
      <c r="AK38" s="51" t="s">
        <v>161</v>
      </c>
      <c r="AL38" s="51">
        <f t="shared" si="6"/>
        <v>1188</v>
      </c>
      <c r="AM38" s="52">
        <f t="shared" si="7"/>
        <v>22.388462056880982</v>
      </c>
      <c r="AN38" s="51">
        <f>'ごみ処理量内訳'!AC38</f>
        <v>71</v>
      </c>
      <c r="AO38" s="51">
        <f>'ごみ処理量内訳'!AD38</f>
        <v>3044</v>
      </c>
      <c r="AP38" s="51">
        <f>'ごみ処理量内訳'!AE38</f>
        <v>153</v>
      </c>
      <c r="AQ38" s="51">
        <f t="shared" si="8"/>
        <v>3268</v>
      </c>
    </row>
    <row r="39" spans="1:43" ht="13.5">
      <c r="A39" s="26" t="s">
        <v>31</v>
      </c>
      <c r="B39" s="49" t="s">
        <v>96</v>
      </c>
      <c r="C39" s="50" t="s">
        <v>97</v>
      </c>
      <c r="D39" s="51">
        <v>59860</v>
      </c>
      <c r="E39" s="51">
        <v>59860</v>
      </c>
      <c r="F39" s="51">
        <f>'ごみ搬入量内訳'!H39</f>
        <v>20119</v>
      </c>
      <c r="G39" s="51">
        <f>'ごみ搬入量内訳'!AG39</f>
        <v>2699</v>
      </c>
      <c r="H39" s="51">
        <f>'ごみ搬入量内訳'!AH39</f>
        <v>0</v>
      </c>
      <c r="I39" s="51">
        <f t="shared" si="0"/>
        <v>22818</v>
      </c>
      <c r="J39" s="51">
        <f t="shared" si="1"/>
        <v>1044.3546357024838</v>
      </c>
      <c r="K39" s="51">
        <f>('ごみ搬入量内訳'!E39+'ごみ搬入量内訳'!AH39)/'ごみ処理概要'!D39/365*1000000</f>
        <v>711.202852317508</v>
      </c>
      <c r="L39" s="51">
        <f>'ごみ搬入量内訳'!F39/'ごみ処理概要'!D39/365*1000000</f>
        <v>333.1517833849759</v>
      </c>
      <c r="M39" s="51">
        <f>'資源化量内訳'!BP39</f>
        <v>1711</v>
      </c>
      <c r="N39" s="51">
        <f>'ごみ処理量内訳'!E39</f>
        <v>19896</v>
      </c>
      <c r="O39" s="51">
        <f>'ごみ処理量内訳'!L39</f>
        <v>0</v>
      </c>
      <c r="P39" s="51">
        <f t="shared" si="2"/>
        <v>2356</v>
      </c>
      <c r="Q39" s="51">
        <f>'ごみ処理量内訳'!G39</f>
        <v>1289</v>
      </c>
      <c r="R39" s="51">
        <f>'ごみ処理量内訳'!H39</f>
        <v>1067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566</v>
      </c>
      <c r="W39" s="51">
        <f>'資源化量内訳'!M39</f>
        <v>566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22818</v>
      </c>
      <c r="AE39" s="52">
        <f t="shared" si="5"/>
        <v>100</v>
      </c>
      <c r="AF39" s="51">
        <f>'資源化量内訳'!AB39</f>
        <v>0</v>
      </c>
      <c r="AG39" s="51">
        <f>'資源化量内訳'!AJ39</f>
        <v>404</v>
      </c>
      <c r="AH39" s="51">
        <f>'資源化量内訳'!AR39</f>
        <v>789</v>
      </c>
      <c r="AI39" s="51">
        <f>'資源化量内訳'!AZ39</f>
        <v>0</v>
      </c>
      <c r="AJ39" s="51">
        <f>'資源化量内訳'!BH39</f>
        <v>0</v>
      </c>
      <c r="AK39" s="51" t="s">
        <v>161</v>
      </c>
      <c r="AL39" s="51">
        <f t="shared" si="6"/>
        <v>1193</v>
      </c>
      <c r="AM39" s="52">
        <f t="shared" si="7"/>
        <v>14.14652044518733</v>
      </c>
      <c r="AN39" s="51">
        <f>'ごみ処理量内訳'!AC39</f>
        <v>0</v>
      </c>
      <c r="AO39" s="51">
        <f>'ごみ処理量内訳'!AD39</f>
        <v>3342</v>
      </c>
      <c r="AP39" s="51">
        <f>'ごみ処理量内訳'!AE39</f>
        <v>225</v>
      </c>
      <c r="AQ39" s="51">
        <f t="shared" si="8"/>
        <v>3567</v>
      </c>
    </row>
    <row r="40" spans="1:43" ht="13.5">
      <c r="A40" s="26" t="s">
        <v>31</v>
      </c>
      <c r="B40" s="49" t="s">
        <v>98</v>
      </c>
      <c r="C40" s="50" t="s">
        <v>99</v>
      </c>
      <c r="D40" s="51">
        <v>30170</v>
      </c>
      <c r="E40" s="51">
        <v>30170</v>
      </c>
      <c r="F40" s="51">
        <f>'ごみ搬入量内訳'!H40</f>
        <v>8007</v>
      </c>
      <c r="G40" s="51">
        <f>'ごみ搬入量内訳'!AG40</f>
        <v>297</v>
      </c>
      <c r="H40" s="51">
        <f>'ごみ搬入量内訳'!AH40</f>
        <v>0</v>
      </c>
      <c r="I40" s="51">
        <f t="shared" si="0"/>
        <v>8304</v>
      </c>
      <c r="J40" s="51">
        <f t="shared" si="1"/>
        <v>754.0830272292625</v>
      </c>
      <c r="K40" s="51">
        <f>('ごみ搬入量内訳'!E40+'ごみ搬入量内訳'!AH40)/'ごみ処理概要'!D40/365*1000000</f>
        <v>673.8981388569795</v>
      </c>
      <c r="L40" s="51">
        <f>'ごみ搬入量内訳'!F40/'ごみ処理概要'!D40/365*1000000</f>
        <v>80.18488837228308</v>
      </c>
      <c r="M40" s="51">
        <f>'資源化量内訳'!BP40</f>
        <v>0</v>
      </c>
      <c r="N40" s="51">
        <f>'ごみ処理量内訳'!E40</f>
        <v>6576</v>
      </c>
      <c r="O40" s="51">
        <f>'ごみ処理量内訳'!L40</f>
        <v>15</v>
      </c>
      <c r="P40" s="51">
        <f t="shared" si="2"/>
        <v>1713</v>
      </c>
      <c r="Q40" s="51">
        <f>'ごみ処理量内訳'!G40</f>
        <v>1713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8304</v>
      </c>
      <c r="AE40" s="52">
        <f t="shared" si="5"/>
        <v>99.8193641618497</v>
      </c>
      <c r="AF40" s="51">
        <f>'資源化量内訳'!AB40</f>
        <v>0</v>
      </c>
      <c r="AG40" s="51">
        <f>'資源化量内訳'!AJ40</f>
        <v>1007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161</v>
      </c>
      <c r="AL40" s="51">
        <f t="shared" si="6"/>
        <v>1007</v>
      </c>
      <c r="AM40" s="52">
        <f t="shared" si="7"/>
        <v>12.126685934489402</v>
      </c>
      <c r="AN40" s="51">
        <f>'ごみ処理量内訳'!AC40</f>
        <v>15</v>
      </c>
      <c r="AO40" s="51">
        <f>'ごみ処理量内訳'!AD40</f>
        <v>1198</v>
      </c>
      <c r="AP40" s="51">
        <f>'ごみ処理量内訳'!AE40</f>
        <v>163</v>
      </c>
      <c r="AQ40" s="51">
        <f t="shared" si="8"/>
        <v>1376</v>
      </c>
    </row>
    <row r="41" spans="1:43" ht="13.5">
      <c r="A41" s="26" t="s">
        <v>31</v>
      </c>
      <c r="B41" s="49" t="s">
        <v>100</v>
      </c>
      <c r="C41" s="50" t="s">
        <v>101</v>
      </c>
      <c r="D41" s="51">
        <v>26488</v>
      </c>
      <c r="E41" s="51">
        <v>26488</v>
      </c>
      <c r="F41" s="51">
        <f>'ごみ搬入量内訳'!H41</f>
        <v>7634</v>
      </c>
      <c r="G41" s="51">
        <f>'ごみ搬入量内訳'!AG41</f>
        <v>51</v>
      </c>
      <c r="H41" s="51">
        <f>'ごみ搬入量内訳'!AH41</f>
        <v>0</v>
      </c>
      <c r="I41" s="51">
        <f t="shared" si="0"/>
        <v>7685</v>
      </c>
      <c r="J41" s="51">
        <f t="shared" si="1"/>
        <v>794.8804938292036</v>
      </c>
      <c r="K41" s="51">
        <f>('ごみ搬入量内訳'!E41+'ごみ搬入量内訳'!AH41)/'ごみ処理概要'!D41/365*1000000</f>
        <v>682.5525541677182</v>
      </c>
      <c r="L41" s="51">
        <f>'ごみ搬入量内訳'!F41/'ごみ処理概要'!D41/365*1000000</f>
        <v>112.32793966148537</v>
      </c>
      <c r="M41" s="51">
        <f>'資源化量内訳'!BP41</f>
        <v>1141</v>
      </c>
      <c r="N41" s="51">
        <f>'ごみ処理量内訳'!E41</f>
        <v>5581</v>
      </c>
      <c r="O41" s="51">
        <f>'ごみ処理量内訳'!L41</f>
        <v>0</v>
      </c>
      <c r="P41" s="51">
        <f t="shared" si="2"/>
        <v>1325</v>
      </c>
      <c r="Q41" s="51">
        <f>'ごみ処理量内訳'!G41</f>
        <v>773</v>
      </c>
      <c r="R41" s="51">
        <f>'ごみ処理量内訳'!H41</f>
        <v>552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779</v>
      </c>
      <c r="W41" s="51">
        <f>'資源化量内訳'!M41</f>
        <v>725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54</v>
      </c>
      <c r="AC41" s="51">
        <f>'資源化量内訳'!S41</f>
        <v>0</v>
      </c>
      <c r="AD41" s="51">
        <f t="shared" si="4"/>
        <v>7685</v>
      </c>
      <c r="AE41" s="52">
        <f t="shared" si="5"/>
        <v>100</v>
      </c>
      <c r="AF41" s="51">
        <f>'資源化量内訳'!AB41</f>
        <v>0</v>
      </c>
      <c r="AG41" s="51">
        <f>'資源化量内訳'!AJ41</f>
        <v>274</v>
      </c>
      <c r="AH41" s="51">
        <f>'資源化量内訳'!AR41</f>
        <v>318</v>
      </c>
      <c r="AI41" s="51">
        <f>'資源化量内訳'!AZ41</f>
        <v>0</v>
      </c>
      <c r="AJ41" s="51">
        <f>'資源化量内訳'!BH41</f>
        <v>0</v>
      </c>
      <c r="AK41" s="51" t="s">
        <v>161</v>
      </c>
      <c r="AL41" s="51">
        <f t="shared" si="6"/>
        <v>592</v>
      </c>
      <c r="AM41" s="52">
        <f t="shared" si="7"/>
        <v>28.46136415137095</v>
      </c>
      <c r="AN41" s="51">
        <f>'ごみ処理量内訳'!AC41</f>
        <v>0</v>
      </c>
      <c r="AO41" s="51">
        <f>'ごみ処理量内訳'!AD41</f>
        <v>669</v>
      </c>
      <c r="AP41" s="51">
        <f>'ごみ処理量内訳'!AE41</f>
        <v>217</v>
      </c>
      <c r="AQ41" s="51">
        <f t="shared" si="8"/>
        <v>886</v>
      </c>
    </row>
    <row r="42" spans="1:43" ht="13.5">
      <c r="A42" s="26" t="s">
        <v>31</v>
      </c>
      <c r="B42" s="49" t="s">
        <v>102</v>
      </c>
      <c r="C42" s="50" t="s">
        <v>103</v>
      </c>
      <c r="D42" s="51">
        <v>14540</v>
      </c>
      <c r="E42" s="51">
        <v>14540</v>
      </c>
      <c r="F42" s="51">
        <f>'ごみ搬入量内訳'!H42</f>
        <v>4153</v>
      </c>
      <c r="G42" s="51">
        <f>'ごみ搬入量内訳'!AG42</f>
        <v>49</v>
      </c>
      <c r="H42" s="51">
        <f>'ごみ搬入量内訳'!AH42</f>
        <v>0</v>
      </c>
      <c r="I42" s="51">
        <f t="shared" si="0"/>
        <v>4202</v>
      </c>
      <c r="J42" s="51">
        <f t="shared" si="1"/>
        <v>791.7695163083416</v>
      </c>
      <c r="K42" s="51">
        <f>('ごみ搬入量内訳'!E42+'ごみ搬入量内訳'!AH42)/'ごみ処理概要'!D42/365*1000000</f>
        <v>659.8707391984323</v>
      </c>
      <c r="L42" s="51">
        <f>'ごみ搬入量内訳'!F42/'ごみ処理概要'!D42/365*1000000</f>
        <v>131.89877710990936</v>
      </c>
      <c r="M42" s="51">
        <f>'資源化量内訳'!BP42</f>
        <v>0</v>
      </c>
      <c r="N42" s="51">
        <f>'ごみ処理量内訳'!E42</f>
        <v>3142</v>
      </c>
      <c r="O42" s="51">
        <f>'ごみ処理量内訳'!L42</f>
        <v>0</v>
      </c>
      <c r="P42" s="51">
        <f t="shared" si="2"/>
        <v>692</v>
      </c>
      <c r="Q42" s="51">
        <f>'ごみ処理量内訳'!G42</f>
        <v>373</v>
      </c>
      <c r="R42" s="51">
        <f>'ごみ処理量内訳'!H42</f>
        <v>319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368</v>
      </c>
      <c r="W42" s="51">
        <f>'資源化量内訳'!M42</f>
        <v>368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4202</v>
      </c>
      <c r="AE42" s="52">
        <f t="shared" si="5"/>
        <v>100</v>
      </c>
      <c r="AF42" s="51">
        <f>'資源化量内訳'!AB42</f>
        <v>0</v>
      </c>
      <c r="AG42" s="51">
        <f>'資源化量内訳'!AJ42</f>
        <v>154</v>
      </c>
      <c r="AH42" s="51">
        <f>'資源化量内訳'!AR42</f>
        <v>181</v>
      </c>
      <c r="AI42" s="51">
        <f>'資源化量内訳'!AZ42</f>
        <v>0</v>
      </c>
      <c r="AJ42" s="51">
        <f>'資源化量内訳'!BH42</f>
        <v>0</v>
      </c>
      <c r="AK42" s="51" t="s">
        <v>161</v>
      </c>
      <c r="AL42" s="51">
        <f t="shared" si="6"/>
        <v>335</v>
      </c>
      <c r="AM42" s="52">
        <f t="shared" si="7"/>
        <v>16.73012851023322</v>
      </c>
      <c r="AN42" s="51">
        <f>'ごみ処理量内訳'!AC42</f>
        <v>0</v>
      </c>
      <c r="AO42" s="51">
        <f>'ごみ処理量内訳'!AD42</f>
        <v>370</v>
      </c>
      <c r="AP42" s="51">
        <f>'ごみ処理量内訳'!AE42</f>
        <v>137</v>
      </c>
      <c r="AQ42" s="51">
        <f t="shared" si="8"/>
        <v>507</v>
      </c>
    </row>
    <row r="43" spans="1:43" ht="13.5">
      <c r="A43" s="26" t="s">
        <v>31</v>
      </c>
      <c r="B43" s="49" t="s">
        <v>104</v>
      </c>
      <c r="C43" s="50" t="s">
        <v>105</v>
      </c>
      <c r="D43" s="51">
        <v>16964</v>
      </c>
      <c r="E43" s="51">
        <v>16964</v>
      </c>
      <c r="F43" s="51">
        <f>'ごみ搬入量内訳'!H43</f>
        <v>6033</v>
      </c>
      <c r="G43" s="51">
        <f>'ごみ搬入量内訳'!AG43</f>
        <v>2010</v>
      </c>
      <c r="H43" s="51">
        <f>'ごみ搬入量内訳'!AH43</f>
        <v>0</v>
      </c>
      <c r="I43" s="51">
        <f t="shared" si="0"/>
        <v>8043</v>
      </c>
      <c r="J43" s="51">
        <f t="shared" si="1"/>
        <v>1298.9634778564116</v>
      </c>
      <c r="K43" s="51">
        <f>('ごみ搬入量内訳'!E43+'ごみ搬入量内訳'!AH43)/'ごみ処理概要'!D43/365*1000000</f>
        <v>943.8197892071203</v>
      </c>
      <c r="L43" s="51">
        <f>'ごみ搬入量内訳'!F43/'ごみ処理概要'!D43/365*1000000</f>
        <v>355.14368864929116</v>
      </c>
      <c r="M43" s="51">
        <f>'資源化量内訳'!BP43</f>
        <v>418</v>
      </c>
      <c r="N43" s="51">
        <f>'ごみ処理量内訳'!E43</f>
        <v>6145</v>
      </c>
      <c r="O43" s="51">
        <f>'ごみ処理量内訳'!L43</f>
        <v>0</v>
      </c>
      <c r="P43" s="51">
        <f t="shared" si="2"/>
        <v>1898</v>
      </c>
      <c r="Q43" s="51">
        <f>'ごみ処理量内訳'!G43</f>
        <v>1370</v>
      </c>
      <c r="R43" s="51">
        <f>'ごみ処理量内訳'!H43</f>
        <v>528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8043</v>
      </c>
      <c r="AE43" s="52">
        <f t="shared" si="5"/>
        <v>100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528</v>
      </c>
      <c r="AI43" s="51">
        <f>'資源化量内訳'!AZ43</f>
        <v>0</v>
      </c>
      <c r="AJ43" s="51">
        <f>'資源化量内訳'!BH43</f>
        <v>0</v>
      </c>
      <c r="AK43" s="51" t="s">
        <v>161</v>
      </c>
      <c r="AL43" s="51">
        <f t="shared" si="6"/>
        <v>528</v>
      </c>
      <c r="AM43" s="52">
        <f t="shared" si="7"/>
        <v>11.180711499822717</v>
      </c>
      <c r="AN43" s="51">
        <f>'ごみ処理量内訳'!AC43</f>
        <v>0</v>
      </c>
      <c r="AO43" s="51">
        <f>'ごみ処理量内訳'!AD43</f>
        <v>1253</v>
      </c>
      <c r="AP43" s="51">
        <f>'ごみ処理量内訳'!AE43</f>
        <v>0</v>
      </c>
      <c r="AQ43" s="51">
        <f t="shared" si="8"/>
        <v>1253</v>
      </c>
    </row>
    <row r="44" spans="1:43" ht="13.5">
      <c r="A44" s="26" t="s">
        <v>31</v>
      </c>
      <c r="B44" s="49" t="s">
        <v>106</v>
      </c>
      <c r="C44" s="50" t="s">
        <v>107</v>
      </c>
      <c r="D44" s="51">
        <v>43059</v>
      </c>
      <c r="E44" s="51">
        <v>43059</v>
      </c>
      <c r="F44" s="51">
        <f>'ごみ搬入量内訳'!H44</f>
        <v>14175</v>
      </c>
      <c r="G44" s="51">
        <f>'ごみ搬入量内訳'!AG44</f>
        <v>2008</v>
      </c>
      <c r="H44" s="51">
        <f>'ごみ搬入量内訳'!AH44</f>
        <v>0</v>
      </c>
      <c r="I44" s="51">
        <f t="shared" si="0"/>
        <v>16183</v>
      </c>
      <c r="J44" s="51">
        <f t="shared" si="1"/>
        <v>1029.6798880923816</v>
      </c>
      <c r="K44" s="51">
        <f>('ごみ搬入量内訳'!E44+'ごみ搬入量内訳'!AH44)/'ごみ処理概要'!D44/365*1000000</f>
        <v>733.3041284227089</v>
      </c>
      <c r="L44" s="51">
        <f>'ごみ搬入量内訳'!F44/'ごみ処理概要'!D44/365*1000000</f>
        <v>296.37575966967273</v>
      </c>
      <c r="M44" s="51">
        <f>'資源化量内訳'!BP44</f>
        <v>0</v>
      </c>
      <c r="N44" s="51">
        <f>'ごみ処理量内訳'!E44</f>
        <v>12927</v>
      </c>
      <c r="O44" s="51">
        <f>'ごみ処理量内訳'!L44</f>
        <v>123</v>
      </c>
      <c r="P44" s="51">
        <f t="shared" si="2"/>
        <v>1754</v>
      </c>
      <c r="Q44" s="51">
        <f>'ごみ処理量内訳'!G44</f>
        <v>1657</v>
      </c>
      <c r="R44" s="51">
        <f>'ごみ処理量内訳'!H44</f>
        <v>97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1379</v>
      </c>
      <c r="W44" s="51">
        <f>'資源化量内訳'!M44</f>
        <v>986</v>
      </c>
      <c r="X44" s="51">
        <f>'資源化量内訳'!N44</f>
        <v>0</v>
      </c>
      <c r="Y44" s="51">
        <f>'資源化量内訳'!O44</f>
        <v>285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108</v>
      </c>
      <c r="AC44" s="51">
        <f>'資源化量内訳'!S44</f>
        <v>0</v>
      </c>
      <c r="AD44" s="51">
        <f t="shared" si="4"/>
        <v>16183</v>
      </c>
      <c r="AE44" s="52">
        <f t="shared" si="5"/>
        <v>99.23994315021936</v>
      </c>
      <c r="AF44" s="51">
        <f>'資源化量内訳'!AB44</f>
        <v>33</v>
      </c>
      <c r="AG44" s="51">
        <f>'資源化量内訳'!AJ44</f>
        <v>512</v>
      </c>
      <c r="AH44" s="51">
        <f>'資源化量内訳'!AR44</f>
        <v>358</v>
      </c>
      <c r="AI44" s="51">
        <f>'資源化量内訳'!AZ44</f>
        <v>0</v>
      </c>
      <c r="AJ44" s="51">
        <f>'資源化量内訳'!BH44</f>
        <v>0</v>
      </c>
      <c r="AK44" s="51" t="s">
        <v>161</v>
      </c>
      <c r="AL44" s="51">
        <f t="shared" si="6"/>
        <v>903</v>
      </c>
      <c r="AM44" s="52">
        <f t="shared" si="7"/>
        <v>14.101217326824445</v>
      </c>
      <c r="AN44" s="51">
        <f>'ごみ処理量内訳'!AC44</f>
        <v>123</v>
      </c>
      <c r="AO44" s="51">
        <f>'ごみ処理量内訳'!AD44</f>
        <v>1254</v>
      </c>
      <c r="AP44" s="51">
        <f>'ごみ処理量内訳'!AE44</f>
        <v>655</v>
      </c>
      <c r="AQ44" s="51">
        <f t="shared" si="8"/>
        <v>2032</v>
      </c>
    </row>
    <row r="45" spans="1:43" ht="13.5">
      <c r="A45" s="26" t="s">
        <v>31</v>
      </c>
      <c r="B45" s="49" t="s">
        <v>108</v>
      </c>
      <c r="C45" s="50" t="s">
        <v>29</v>
      </c>
      <c r="D45" s="51">
        <v>7113</v>
      </c>
      <c r="E45" s="51">
        <v>7113</v>
      </c>
      <c r="F45" s="51">
        <f>'ごみ搬入量内訳'!H45</f>
        <v>2915</v>
      </c>
      <c r="G45" s="51">
        <f>'ごみ搬入量内訳'!AG45</f>
        <v>212</v>
      </c>
      <c r="H45" s="51">
        <f>'ごみ搬入量内訳'!AH45</f>
        <v>0</v>
      </c>
      <c r="I45" s="51">
        <f t="shared" si="0"/>
        <v>3127</v>
      </c>
      <c r="J45" s="51">
        <f t="shared" si="1"/>
        <v>1204.4317851358403</v>
      </c>
      <c r="K45" s="51">
        <f>('ごみ搬入量内訳'!E45+'ごみ搬入量内訳'!AH45)/'ごみ処理概要'!D45/365*1000000</f>
        <v>895.5241127089316</v>
      </c>
      <c r="L45" s="51">
        <f>'ごみ搬入量内訳'!F45/'ごみ処理概要'!D45/365*1000000</f>
        <v>308.9076724269089</v>
      </c>
      <c r="M45" s="51">
        <f>'資源化量内訳'!BP45</f>
        <v>76</v>
      </c>
      <c r="N45" s="51">
        <f>'ごみ処理量内訳'!E45</f>
        <v>2696</v>
      </c>
      <c r="O45" s="51">
        <f>'ごみ処理量内訳'!L45</f>
        <v>0</v>
      </c>
      <c r="P45" s="51">
        <f t="shared" si="2"/>
        <v>177</v>
      </c>
      <c r="Q45" s="51">
        <f>'ごみ処理量内訳'!G45</f>
        <v>175</v>
      </c>
      <c r="R45" s="51">
        <f>'ごみ処理量内訳'!H45</f>
        <v>2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254</v>
      </c>
      <c r="W45" s="51">
        <f>'資源化量内訳'!M45</f>
        <v>76</v>
      </c>
      <c r="X45" s="51">
        <f>'資源化量内訳'!N45</f>
        <v>117</v>
      </c>
      <c r="Y45" s="51">
        <f>'資源化量内訳'!O45</f>
        <v>57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4</v>
      </c>
      <c r="AC45" s="51">
        <f>'資源化量内訳'!S45</f>
        <v>0</v>
      </c>
      <c r="AD45" s="51">
        <f t="shared" si="4"/>
        <v>3127</v>
      </c>
      <c r="AE45" s="52">
        <f t="shared" si="5"/>
        <v>100</v>
      </c>
      <c r="AF45" s="51">
        <f>'資源化量内訳'!AB45</f>
        <v>0</v>
      </c>
      <c r="AG45" s="51">
        <f>'資源化量内訳'!AJ45</f>
        <v>5</v>
      </c>
      <c r="AH45" s="51">
        <f>'資源化量内訳'!AR45</f>
        <v>2</v>
      </c>
      <c r="AI45" s="51">
        <f>'資源化量内訳'!AZ45</f>
        <v>0</v>
      </c>
      <c r="AJ45" s="51">
        <f>'資源化量内訳'!BH45</f>
        <v>0</v>
      </c>
      <c r="AK45" s="51" t="s">
        <v>161</v>
      </c>
      <c r="AL45" s="51">
        <f t="shared" si="6"/>
        <v>7</v>
      </c>
      <c r="AM45" s="52">
        <f t="shared" si="7"/>
        <v>10.52138620043709</v>
      </c>
      <c r="AN45" s="51">
        <f>'ごみ処理量内訳'!AC45</f>
        <v>0</v>
      </c>
      <c r="AO45" s="51">
        <f>'ごみ処理量内訳'!AD45</f>
        <v>413</v>
      </c>
      <c r="AP45" s="51">
        <f>'ごみ処理量内訳'!AE45</f>
        <v>6</v>
      </c>
      <c r="AQ45" s="51">
        <f t="shared" si="8"/>
        <v>419</v>
      </c>
    </row>
    <row r="46" spans="1:43" ht="13.5">
      <c r="A46" s="26" t="s">
        <v>31</v>
      </c>
      <c r="B46" s="49" t="s">
        <v>109</v>
      </c>
      <c r="C46" s="50" t="s">
        <v>158</v>
      </c>
      <c r="D46" s="51">
        <v>19931</v>
      </c>
      <c r="E46" s="51">
        <v>19931</v>
      </c>
      <c r="F46" s="51">
        <f>'ごみ搬入量内訳'!H46</f>
        <v>9083</v>
      </c>
      <c r="G46" s="51">
        <f>'ごみ搬入量内訳'!AG46</f>
        <v>329</v>
      </c>
      <c r="H46" s="51">
        <f>'ごみ搬入量内訳'!AH46</f>
        <v>0</v>
      </c>
      <c r="I46" s="51">
        <f t="shared" si="0"/>
        <v>9412</v>
      </c>
      <c r="J46" s="51">
        <f t="shared" si="1"/>
        <v>1293.7786046792942</v>
      </c>
      <c r="K46" s="51">
        <f>('ごみ搬入量内訳'!E46+'ごみ搬入量内訳'!AH46)/'ごみ処理概要'!D46/365*1000000</f>
        <v>1126.2142061344514</v>
      </c>
      <c r="L46" s="51">
        <f>'ごみ搬入量内訳'!F46/'ごみ処理概要'!D46/365*1000000</f>
        <v>167.56439854484273</v>
      </c>
      <c r="M46" s="51">
        <f>'資源化量内訳'!BP46</f>
        <v>451</v>
      </c>
      <c r="N46" s="51">
        <f>'ごみ処理量内訳'!E46</f>
        <v>8120</v>
      </c>
      <c r="O46" s="51">
        <f>'ごみ処理量内訳'!L46</f>
        <v>0</v>
      </c>
      <c r="P46" s="51">
        <f t="shared" si="2"/>
        <v>0</v>
      </c>
      <c r="Q46" s="51">
        <f>'ごみ処理量内訳'!G46</f>
        <v>0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1292</v>
      </c>
      <c r="W46" s="51">
        <f>'資源化量内訳'!M46</f>
        <v>681</v>
      </c>
      <c r="X46" s="51">
        <f>'資源化量内訳'!N46</f>
        <v>187</v>
      </c>
      <c r="Y46" s="51">
        <f>'資源化量内訳'!O46</f>
        <v>363</v>
      </c>
      <c r="Z46" s="51">
        <f>'資源化量内訳'!P46</f>
        <v>11</v>
      </c>
      <c r="AA46" s="51">
        <f>'資源化量内訳'!Q46</f>
        <v>0</v>
      </c>
      <c r="AB46" s="51">
        <f>'資源化量内訳'!R46</f>
        <v>50</v>
      </c>
      <c r="AC46" s="51">
        <f>'資源化量内訳'!S46</f>
        <v>0</v>
      </c>
      <c r="AD46" s="51">
        <f t="shared" si="4"/>
        <v>9412</v>
      </c>
      <c r="AE46" s="52">
        <f t="shared" si="5"/>
        <v>100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161</v>
      </c>
      <c r="AL46" s="51">
        <f t="shared" si="6"/>
        <v>0</v>
      </c>
      <c r="AM46" s="52">
        <f t="shared" si="7"/>
        <v>17.67210787792761</v>
      </c>
      <c r="AN46" s="51">
        <f>'ごみ処理量内訳'!AC46</f>
        <v>0</v>
      </c>
      <c r="AO46" s="51">
        <f>'ごみ処理量内訳'!AD46</f>
        <v>1043</v>
      </c>
      <c r="AP46" s="51">
        <f>'ごみ処理量内訳'!AE46</f>
        <v>0</v>
      </c>
      <c r="AQ46" s="51">
        <f t="shared" si="8"/>
        <v>1043</v>
      </c>
    </row>
    <row r="47" spans="1:43" ht="13.5">
      <c r="A47" s="26" t="s">
        <v>31</v>
      </c>
      <c r="B47" s="49" t="s">
        <v>110</v>
      </c>
      <c r="C47" s="50" t="s">
        <v>111</v>
      </c>
      <c r="D47" s="51">
        <v>14202</v>
      </c>
      <c r="E47" s="51">
        <v>14202</v>
      </c>
      <c r="F47" s="51">
        <f>'ごみ搬入量内訳'!H47</f>
        <v>3720</v>
      </c>
      <c r="G47" s="51">
        <f>'ごみ搬入量内訳'!AG47</f>
        <v>175</v>
      </c>
      <c r="H47" s="51">
        <f>'ごみ搬入量内訳'!AH47</f>
        <v>0</v>
      </c>
      <c r="I47" s="51">
        <f t="shared" si="0"/>
        <v>3895</v>
      </c>
      <c r="J47" s="51">
        <f t="shared" si="1"/>
        <v>751.3894435088247</v>
      </c>
      <c r="K47" s="51">
        <f>('ごみ搬入量内訳'!E47+'ごみ搬入量内訳'!AH47)/'ごみ処理概要'!D47/365*1000000</f>
        <v>696.6026394121608</v>
      </c>
      <c r="L47" s="51">
        <f>'ごみ搬入量内訳'!F47/'ごみ処理概要'!D47/365*1000000</f>
        <v>54.78680409666399</v>
      </c>
      <c r="M47" s="51">
        <f>'資源化量内訳'!BP47</f>
        <v>59</v>
      </c>
      <c r="N47" s="51">
        <f>'ごみ処理量内訳'!E47</f>
        <v>3018</v>
      </c>
      <c r="O47" s="51">
        <f>'ごみ処理量内訳'!L47</f>
        <v>3</v>
      </c>
      <c r="P47" s="51">
        <f t="shared" si="2"/>
        <v>873</v>
      </c>
      <c r="Q47" s="51">
        <f>'ごみ処理量内訳'!G47</f>
        <v>543</v>
      </c>
      <c r="R47" s="51">
        <f>'ごみ処理量内訳'!H47</f>
        <v>330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1</v>
      </c>
      <c r="W47" s="51">
        <f>'資源化量内訳'!M47</f>
        <v>1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3895</v>
      </c>
      <c r="AE47" s="52">
        <f t="shared" si="5"/>
        <v>99.92297817715018</v>
      </c>
      <c r="AF47" s="51">
        <f>'資源化量内訳'!AB47</f>
        <v>0</v>
      </c>
      <c r="AG47" s="51">
        <f>'資源化量内訳'!AJ47</f>
        <v>33</v>
      </c>
      <c r="AH47" s="51">
        <f>'資源化量内訳'!AR47</f>
        <v>330</v>
      </c>
      <c r="AI47" s="51">
        <f>'資源化量内訳'!AZ47</f>
        <v>0</v>
      </c>
      <c r="AJ47" s="51">
        <f>'資源化量内訳'!BH47</f>
        <v>0</v>
      </c>
      <c r="AK47" s="51" t="s">
        <v>161</v>
      </c>
      <c r="AL47" s="51">
        <f t="shared" si="6"/>
        <v>363</v>
      </c>
      <c r="AM47" s="52">
        <f t="shared" si="7"/>
        <v>10.698027314112291</v>
      </c>
      <c r="AN47" s="51">
        <f>'ごみ処理量内訳'!AC47</f>
        <v>3</v>
      </c>
      <c r="AO47" s="51">
        <f>'ごみ処理量内訳'!AD47</f>
        <v>589</v>
      </c>
      <c r="AP47" s="51">
        <f>'ごみ処理量内訳'!AE47</f>
        <v>0</v>
      </c>
      <c r="AQ47" s="51">
        <f t="shared" si="8"/>
        <v>592</v>
      </c>
    </row>
    <row r="48" spans="1:43" ht="13.5">
      <c r="A48" s="26" t="s">
        <v>31</v>
      </c>
      <c r="B48" s="49" t="s">
        <v>112</v>
      </c>
      <c r="C48" s="50" t="s">
        <v>30</v>
      </c>
      <c r="D48" s="51">
        <v>16598</v>
      </c>
      <c r="E48" s="51">
        <v>16598</v>
      </c>
      <c r="F48" s="51">
        <f>'ごみ搬入量内訳'!H48</f>
        <v>4449</v>
      </c>
      <c r="G48" s="51">
        <f>'ごみ搬入量内訳'!AG48</f>
        <v>329</v>
      </c>
      <c r="H48" s="51">
        <f>'ごみ搬入量内訳'!AH48</f>
        <v>0</v>
      </c>
      <c r="I48" s="51">
        <f t="shared" si="0"/>
        <v>4778</v>
      </c>
      <c r="J48" s="51">
        <f t="shared" si="1"/>
        <v>788.6739943911381</v>
      </c>
      <c r="K48" s="51">
        <f>('ごみ搬入量内訳'!E48+'ごみ搬入量内訳'!AH48)/'ごみ処理概要'!D48/365*1000000</f>
        <v>698.3841921868784</v>
      </c>
      <c r="L48" s="51">
        <f>'ごみ搬入量内訳'!F48/'ごみ処理概要'!D48/365*1000000</f>
        <v>90.28980220425964</v>
      </c>
      <c r="M48" s="51">
        <f>'資源化量内訳'!BP48</f>
        <v>865</v>
      </c>
      <c r="N48" s="51">
        <f>'ごみ処理量内訳'!E48</f>
        <v>3907</v>
      </c>
      <c r="O48" s="51">
        <f>'ごみ処理量内訳'!L48</f>
        <v>41</v>
      </c>
      <c r="P48" s="51">
        <f t="shared" si="2"/>
        <v>830</v>
      </c>
      <c r="Q48" s="51">
        <f>'ごみ処理量内訳'!G48</f>
        <v>568</v>
      </c>
      <c r="R48" s="51">
        <f>'ごみ処理量内訳'!H48</f>
        <v>262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4778</v>
      </c>
      <c r="AE48" s="52">
        <f t="shared" si="5"/>
        <v>99.14190037672667</v>
      </c>
      <c r="AF48" s="51">
        <f>'資源化量内訳'!AB48</f>
        <v>0</v>
      </c>
      <c r="AG48" s="51">
        <f>'資源化量内訳'!AJ48</f>
        <v>35</v>
      </c>
      <c r="AH48" s="51">
        <f>'資源化量内訳'!AR48</f>
        <v>212</v>
      </c>
      <c r="AI48" s="51">
        <f>'資源化量内訳'!AZ48</f>
        <v>0</v>
      </c>
      <c r="AJ48" s="51">
        <f>'資源化量内訳'!BH48</f>
        <v>0</v>
      </c>
      <c r="AK48" s="51" t="s">
        <v>161</v>
      </c>
      <c r="AL48" s="51">
        <f t="shared" si="6"/>
        <v>247</v>
      </c>
      <c r="AM48" s="52">
        <f t="shared" si="7"/>
        <v>19.70583023214602</v>
      </c>
      <c r="AN48" s="51">
        <f>'ごみ処理量内訳'!AC48</f>
        <v>41</v>
      </c>
      <c r="AO48" s="51">
        <f>'ごみ処理量内訳'!AD48</f>
        <v>763</v>
      </c>
      <c r="AP48" s="51">
        <f>'ごみ処理量内訳'!AE48</f>
        <v>50</v>
      </c>
      <c r="AQ48" s="51">
        <f t="shared" si="8"/>
        <v>854</v>
      </c>
    </row>
    <row r="49" spans="1:43" ht="13.5">
      <c r="A49" s="26" t="s">
        <v>31</v>
      </c>
      <c r="B49" s="49" t="s">
        <v>113</v>
      </c>
      <c r="C49" s="50" t="s">
        <v>114</v>
      </c>
      <c r="D49" s="51">
        <v>7077</v>
      </c>
      <c r="E49" s="51">
        <v>7077</v>
      </c>
      <c r="F49" s="51">
        <f>'ごみ搬入量内訳'!H49</f>
        <v>1761</v>
      </c>
      <c r="G49" s="51">
        <f>'ごみ搬入量内訳'!AG49</f>
        <v>254</v>
      </c>
      <c r="H49" s="51">
        <f>'ごみ搬入量内訳'!AH49</f>
        <v>0</v>
      </c>
      <c r="I49" s="51">
        <f t="shared" si="0"/>
        <v>2015</v>
      </c>
      <c r="J49" s="51">
        <f t="shared" si="1"/>
        <v>780.0689480296</v>
      </c>
      <c r="K49" s="51">
        <f>('ごみ搬入量内訳'!E49+'ごみ搬入量内訳'!AH49)/'ごみ処理概要'!D49/365*1000000</f>
        <v>631.0235162720834</v>
      </c>
      <c r="L49" s="51">
        <f>'ごみ搬入量内訳'!F49/'ごみ処理概要'!D49/365*1000000</f>
        <v>149.04543175751664</v>
      </c>
      <c r="M49" s="51">
        <f>'資源化量内訳'!BP49</f>
        <v>436</v>
      </c>
      <c r="N49" s="51">
        <f>'ごみ処理量内訳'!E49</f>
        <v>1433</v>
      </c>
      <c r="O49" s="51">
        <f>'ごみ処理量内訳'!L49</f>
        <v>141</v>
      </c>
      <c r="P49" s="51">
        <f t="shared" si="2"/>
        <v>409</v>
      </c>
      <c r="Q49" s="51">
        <f>'ごみ処理量内訳'!G49</f>
        <v>309</v>
      </c>
      <c r="R49" s="51">
        <f>'ごみ処理量内訳'!H49</f>
        <v>100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32</v>
      </c>
      <c r="W49" s="51">
        <f>'資源化量内訳'!M49</f>
        <v>0</v>
      </c>
      <c r="X49" s="51">
        <f>'資源化量内訳'!N49</f>
        <v>32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4"/>
        <v>2015</v>
      </c>
      <c r="AE49" s="52">
        <f t="shared" si="5"/>
        <v>93.00248138957816</v>
      </c>
      <c r="AF49" s="51">
        <f>'資源化量内訳'!AB49</f>
        <v>0</v>
      </c>
      <c r="AG49" s="51">
        <f>'資源化量内訳'!AJ49</f>
        <v>19</v>
      </c>
      <c r="AH49" s="51">
        <f>'資源化量内訳'!AR49</f>
        <v>80</v>
      </c>
      <c r="AI49" s="51">
        <f>'資源化量内訳'!AZ49</f>
        <v>0</v>
      </c>
      <c r="AJ49" s="51">
        <f>'資源化量内訳'!BH49</f>
        <v>0</v>
      </c>
      <c r="AK49" s="51" t="s">
        <v>161</v>
      </c>
      <c r="AL49" s="51">
        <f t="shared" si="6"/>
        <v>99</v>
      </c>
      <c r="AM49" s="52">
        <f t="shared" si="7"/>
        <v>23.133414932680537</v>
      </c>
      <c r="AN49" s="51">
        <f>'ごみ処理量内訳'!AC49</f>
        <v>141</v>
      </c>
      <c r="AO49" s="51">
        <f>'ごみ処理量内訳'!AD49</f>
        <v>284</v>
      </c>
      <c r="AP49" s="51">
        <f>'ごみ処理量内訳'!AE49</f>
        <v>20</v>
      </c>
      <c r="AQ49" s="51">
        <f t="shared" si="8"/>
        <v>445</v>
      </c>
    </row>
    <row r="50" spans="1:43" ht="13.5">
      <c r="A50" s="26" t="s">
        <v>31</v>
      </c>
      <c r="B50" s="49" t="s">
        <v>115</v>
      </c>
      <c r="C50" s="50" t="s">
        <v>116</v>
      </c>
      <c r="D50" s="51">
        <v>38302</v>
      </c>
      <c r="E50" s="51">
        <v>38302</v>
      </c>
      <c r="F50" s="51">
        <f>'ごみ搬入量内訳'!H50</f>
        <v>11315</v>
      </c>
      <c r="G50" s="51">
        <f>'ごみ搬入量内訳'!AG50</f>
        <v>317</v>
      </c>
      <c r="H50" s="51">
        <f>'ごみ搬入量内訳'!AH50</f>
        <v>0</v>
      </c>
      <c r="I50" s="51">
        <f t="shared" si="0"/>
        <v>11632</v>
      </c>
      <c r="J50" s="51">
        <f t="shared" si="1"/>
        <v>832.0320910314065</v>
      </c>
      <c r="K50" s="51">
        <f>('ごみ搬入量内訳'!E50+'ごみ搬入量内訳'!AH50)/'ごみ処理概要'!D50/365*1000000</f>
        <v>809.357213722521</v>
      </c>
      <c r="L50" s="51">
        <f>'ごみ搬入量内訳'!F50/'ごみ処理概要'!D50/365*1000000</f>
        <v>22.674877308885474</v>
      </c>
      <c r="M50" s="51">
        <f>'資源化量内訳'!BP50</f>
        <v>1723</v>
      </c>
      <c r="N50" s="51">
        <f>'ごみ処理量内訳'!E50</f>
        <v>10705</v>
      </c>
      <c r="O50" s="51">
        <f>'ごみ処理量内訳'!L50</f>
        <v>5</v>
      </c>
      <c r="P50" s="51">
        <f t="shared" si="2"/>
        <v>0</v>
      </c>
      <c r="Q50" s="51">
        <f>'ごみ処理量内訳'!G50</f>
        <v>0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922</v>
      </c>
      <c r="W50" s="51">
        <f>'資源化量内訳'!M50</f>
        <v>324</v>
      </c>
      <c r="X50" s="51">
        <f>'資源化量内訳'!N50</f>
        <v>238</v>
      </c>
      <c r="Y50" s="51">
        <f>'資源化量内訳'!O50</f>
        <v>270</v>
      </c>
      <c r="Z50" s="51">
        <f>'資源化量内訳'!P50</f>
        <v>65</v>
      </c>
      <c r="AA50" s="51">
        <f>'資源化量内訳'!Q50</f>
        <v>2</v>
      </c>
      <c r="AB50" s="51">
        <f>'資源化量内訳'!R50</f>
        <v>23</v>
      </c>
      <c r="AC50" s="51">
        <f>'資源化量内訳'!S50</f>
        <v>0</v>
      </c>
      <c r="AD50" s="51">
        <f t="shared" si="4"/>
        <v>11632</v>
      </c>
      <c r="AE50" s="52">
        <f t="shared" si="5"/>
        <v>99.957015130674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161</v>
      </c>
      <c r="AL50" s="51">
        <f t="shared" si="6"/>
        <v>0</v>
      </c>
      <c r="AM50" s="52">
        <f t="shared" si="7"/>
        <v>19.805316360913515</v>
      </c>
      <c r="AN50" s="51">
        <f>'ごみ処理量内訳'!AC50</f>
        <v>5</v>
      </c>
      <c r="AO50" s="51">
        <f>'ごみ処理量内訳'!AD50</f>
        <v>1831</v>
      </c>
      <c r="AP50" s="51">
        <f>'ごみ処理量内訳'!AE50</f>
        <v>0</v>
      </c>
      <c r="AQ50" s="51">
        <f t="shared" si="8"/>
        <v>1836</v>
      </c>
    </row>
    <row r="51" spans="1:43" ht="13.5">
      <c r="A51" s="79" t="s">
        <v>183</v>
      </c>
      <c r="B51" s="80"/>
      <c r="C51" s="81"/>
      <c r="D51" s="51">
        <f>SUM(D7:D50)</f>
        <v>8658238</v>
      </c>
      <c r="E51" s="51">
        <f>SUM(E7:E50)</f>
        <v>8658238</v>
      </c>
      <c r="F51" s="51">
        <f>'ごみ搬入量内訳'!H51</f>
        <v>3947200</v>
      </c>
      <c r="G51" s="51">
        <f>'ごみ搬入量内訳'!AG51</f>
        <v>359070</v>
      </c>
      <c r="H51" s="51">
        <f>'ごみ搬入量内訳'!AH51</f>
        <v>0</v>
      </c>
      <c r="I51" s="51">
        <f t="shared" si="0"/>
        <v>4306270</v>
      </c>
      <c r="J51" s="51">
        <f t="shared" si="1"/>
        <v>1362.6329052169738</v>
      </c>
      <c r="K51" s="51">
        <f>('ごみ搬入量内訳'!E51+'ごみ搬入量内訳'!AH51)/'ごみ処理概要'!D51/365*1000000</f>
        <v>740.2053365364569</v>
      </c>
      <c r="L51" s="51">
        <f>'ごみ搬入量内訳'!F51/'ごみ処理概要'!D51/365*1000000</f>
        <v>622.4275686805167</v>
      </c>
      <c r="M51" s="51">
        <f>'資源化量内訳'!BP51</f>
        <v>237952</v>
      </c>
      <c r="N51" s="51">
        <f>'ごみ処理量内訳'!E51</f>
        <v>3969732</v>
      </c>
      <c r="O51" s="51">
        <f>'ごみ処理量内訳'!L51</f>
        <v>9349</v>
      </c>
      <c r="P51" s="51">
        <f t="shared" si="2"/>
        <v>291978</v>
      </c>
      <c r="Q51" s="51">
        <f>'ごみ処理量内訳'!G51</f>
        <v>186322</v>
      </c>
      <c r="R51" s="51">
        <f>'ごみ処理量内訳'!H51</f>
        <v>104660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996</v>
      </c>
      <c r="V51" s="51">
        <f t="shared" si="3"/>
        <v>35211</v>
      </c>
      <c r="W51" s="51">
        <f>'資源化量内訳'!M51</f>
        <v>9523</v>
      </c>
      <c r="X51" s="51">
        <f>'資源化量内訳'!N51</f>
        <v>9326</v>
      </c>
      <c r="Y51" s="51">
        <f>'資源化量内訳'!O51</f>
        <v>12256</v>
      </c>
      <c r="Z51" s="51">
        <f>'資源化量内訳'!P51</f>
        <v>1128</v>
      </c>
      <c r="AA51" s="51">
        <f>'資源化量内訳'!Q51</f>
        <v>948</v>
      </c>
      <c r="AB51" s="51">
        <f>'資源化量内訳'!R51</f>
        <v>705</v>
      </c>
      <c r="AC51" s="51">
        <f>'資源化量内訳'!S51</f>
        <v>1325</v>
      </c>
      <c r="AD51" s="51">
        <f t="shared" si="4"/>
        <v>4306270</v>
      </c>
      <c r="AE51" s="52">
        <f t="shared" si="5"/>
        <v>99.78289796041587</v>
      </c>
      <c r="AF51" s="51">
        <f>'資源化量内訳'!AB51</f>
        <v>21757</v>
      </c>
      <c r="AG51" s="51">
        <f>'資源化量内訳'!AJ51</f>
        <v>40693</v>
      </c>
      <c r="AH51" s="51">
        <f>'資源化量内訳'!AR51</f>
        <v>79507</v>
      </c>
      <c r="AI51" s="51">
        <f>'資源化量内訳'!AZ51</f>
        <v>0</v>
      </c>
      <c r="AJ51" s="51">
        <f>'資源化量内訳'!BH51</f>
        <v>0</v>
      </c>
      <c r="AK51" s="51" t="s">
        <v>161</v>
      </c>
      <c r="AL51" s="51">
        <f t="shared" si="6"/>
        <v>141957</v>
      </c>
      <c r="AM51" s="52">
        <f t="shared" si="7"/>
        <v>9.135117078346964</v>
      </c>
      <c r="AN51" s="51">
        <f>'ごみ処理量内訳'!AC51</f>
        <v>9349</v>
      </c>
      <c r="AO51" s="51">
        <f>'ごみ処理量内訳'!AD51</f>
        <v>768966</v>
      </c>
      <c r="AP51" s="51">
        <f>'ごみ処理量内訳'!AE51</f>
        <v>23854</v>
      </c>
      <c r="AQ51" s="51">
        <f t="shared" si="8"/>
        <v>802169</v>
      </c>
    </row>
  </sheetData>
  <mergeCells count="31">
    <mergeCell ref="A51:C5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125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126</v>
      </c>
      <c r="C2" s="67" t="s">
        <v>129</v>
      </c>
      <c r="D2" s="59" t="s">
        <v>120</v>
      </c>
      <c r="E2" s="77"/>
      <c r="F2" s="56"/>
      <c r="G2" s="29" t="s">
        <v>121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136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137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138</v>
      </c>
      <c r="F4" s="67" t="s">
        <v>139</v>
      </c>
      <c r="G4" s="15"/>
      <c r="H4" s="12" t="s">
        <v>15</v>
      </c>
      <c r="I4" s="82" t="s">
        <v>140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141</v>
      </c>
      <c r="K5" s="8" t="s">
        <v>142</v>
      </c>
      <c r="L5" s="8" t="s">
        <v>143</v>
      </c>
      <c r="M5" s="12" t="s">
        <v>15</v>
      </c>
      <c r="N5" s="8" t="s">
        <v>141</v>
      </c>
      <c r="O5" s="8" t="s">
        <v>142</v>
      </c>
      <c r="P5" s="8" t="s">
        <v>143</v>
      </c>
      <c r="Q5" s="12" t="s">
        <v>15</v>
      </c>
      <c r="R5" s="8" t="s">
        <v>141</v>
      </c>
      <c r="S5" s="8" t="s">
        <v>142</v>
      </c>
      <c r="T5" s="8" t="s">
        <v>143</v>
      </c>
      <c r="U5" s="12" t="s">
        <v>15</v>
      </c>
      <c r="V5" s="8" t="s">
        <v>141</v>
      </c>
      <c r="W5" s="8" t="s">
        <v>142</v>
      </c>
      <c r="X5" s="8" t="s">
        <v>143</v>
      </c>
      <c r="Y5" s="12" t="s">
        <v>15</v>
      </c>
      <c r="Z5" s="8" t="s">
        <v>141</v>
      </c>
      <c r="AA5" s="8" t="s">
        <v>142</v>
      </c>
      <c r="AB5" s="8" t="s">
        <v>143</v>
      </c>
      <c r="AC5" s="12" t="s">
        <v>15</v>
      </c>
      <c r="AD5" s="8" t="s">
        <v>141</v>
      </c>
      <c r="AE5" s="8" t="s">
        <v>142</v>
      </c>
      <c r="AF5" s="8" t="s">
        <v>143</v>
      </c>
      <c r="AG5" s="15"/>
      <c r="AH5" s="70"/>
    </row>
    <row r="6" spans="1:34" s="30" customFormat="1" ht="22.5" customHeight="1">
      <c r="A6" s="64"/>
      <c r="B6" s="53"/>
      <c r="C6" s="55"/>
      <c r="D6" s="23" t="s">
        <v>135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31</v>
      </c>
      <c r="B7" s="49" t="s">
        <v>32</v>
      </c>
      <c r="C7" s="50" t="s">
        <v>33</v>
      </c>
      <c r="D7" s="51">
        <f aca="true" t="shared" si="0" ref="D7:D50">E7+F7</f>
        <v>1744551</v>
      </c>
      <c r="E7" s="51">
        <v>722081</v>
      </c>
      <c r="F7" s="51">
        <v>1022470</v>
      </c>
      <c r="G7" s="51">
        <f aca="true" t="shared" si="1" ref="G7:G50">H7+AG7</f>
        <v>1744551</v>
      </c>
      <c r="H7" s="51">
        <f aca="true" t="shared" si="2" ref="H7:H50">I7+M7+Q7+U7+Y7+AC7</f>
        <v>1660232</v>
      </c>
      <c r="I7" s="51">
        <f aca="true" t="shared" si="3" ref="I7:I50">SUM(J7:L7)</f>
        <v>1608343</v>
      </c>
      <c r="J7" s="51">
        <v>665413</v>
      </c>
      <c r="K7" s="51">
        <v>5449</v>
      </c>
      <c r="L7" s="51">
        <v>937481</v>
      </c>
      <c r="M7" s="51">
        <f aca="true" t="shared" si="4" ref="M7:M50">SUM(N7:P7)</f>
        <v>0</v>
      </c>
      <c r="N7" s="51">
        <v>0</v>
      </c>
      <c r="O7" s="51">
        <v>0</v>
      </c>
      <c r="P7" s="51">
        <v>0</v>
      </c>
      <c r="Q7" s="51">
        <f aca="true" t="shared" si="5" ref="Q7:Q50">SUM(R7:T7)</f>
        <v>0</v>
      </c>
      <c r="R7" s="51">
        <v>0</v>
      </c>
      <c r="S7" s="51">
        <v>0</v>
      </c>
      <c r="T7" s="51">
        <v>0</v>
      </c>
      <c r="U7" s="51">
        <f aca="true" t="shared" si="6" ref="U7:U50">SUM(V7:X7)</f>
        <v>29302</v>
      </c>
      <c r="V7" s="51">
        <v>28632</v>
      </c>
      <c r="W7" s="51">
        <v>0</v>
      </c>
      <c r="X7" s="51">
        <v>670</v>
      </c>
      <c r="Y7" s="51">
        <f aca="true" t="shared" si="7" ref="Y7:Y50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50">SUM(AD7:AF7)</f>
        <v>22587</v>
      </c>
      <c r="AD7" s="51">
        <v>22587</v>
      </c>
      <c r="AE7" s="51">
        <v>0</v>
      </c>
      <c r="AF7" s="51">
        <v>0</v>
      </c>
      <c r="AG7" s="51">
        <v>84319</v>
      </c>
      <c r="AH7" s="51">
        <v>0</v>
      </c>
    </row>
    <row r="8" spans="1:34" ht="13.5">
      <c r="A8" s="26" t="s">
        <v>31</v>
      </c>
      <c r="B8" s="49" t="s">
        <v>34</v>
      </c>
      <c r="C8" s="50" t="s">
        <v>35</v>
      </c>
      <c r="D8" s="51">
        <f t="shared" si="0"/>
        <v>374962</v>
      </c>
      <c r="E8" s="51">
        <v>213893</v>
      </c>
      <c r="F8" s="51">
        <v>161069</v>
      </c>
      <c r="G8" s="51">
        <f t="shared" si="1"/>
        <v>374962</v>
      </c>
      <c r="H8" s="51">
        <f t="shared" si="2"/>
        <v>264491</v>
      </c>
      <c r="I8" s="51">
        <f t="shared" si="3"/>
        <v>237507</v>
      </c>
      <c r="J8" s="51">
        <v>35447</v>
      </c>
      <c r="K8" s="51">
        <v>202060</v>
      </c>
      <c r="L8" s="51">
        <v>0</v>
      </c>
      <c r="M8" s="51">
        <f t="shared" si="4"/>
        <v>0</v>
      </c>
      <c r="N8" s="51">
        <v>0</v>
      </c>
      <c r="O8" s="51">
        <v>0</v>
      </c>
      <c r="P8" s="51">
        <v>0</v>
      </c>
      <c r="Q8" s="51">
        <f t="shared" si="5"/>
        <v>0</v>
      </c>
      <c r="R8" s="51">
        <v>0</v>
      </c>
      <c r="S8" s="51">
        <v>0</v>
      </c>
      <c r="T8" s="51">
        <v>0</v>
      </c>
      <c r="U8" s="51">
        <f t="shared" si="6"/>
        <v>10329</v>
      </c>
      <c r="V8" s="51">
        <v>2191</v>
      </c>
      <c r="W8" s="51">
        <v>8138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16655</v>
      </c>
      <c r="AD8" s="51">
        <v>3723</v>
      </c>
      <c r="AE8" s="51">
        <v>12932</v>
      </c>
      <c r="AF8" s="51">
        <v>0</v>
      </c>
      <c r="AG8" s="51">
        <v>110471</v>
      </c>
      <c r="AH8" s="51">
        <v>0</v>
      </c>
    </row>
    <row r="9" spans="1:34" ht="13.5">
      <c r="A9" s="26" t="s">
        <v>31</v>
      </c>
      <c r="B9" s="49" t="s">
        <v>36</v>
      </c>
      <c r="C9" s="50" t="s">
        <v>37</v>
      </c>
      <c r="D9" s="51">
        <f t="shared" si="0"/>
        <v>96408</v>
      </c>
      <c r="E9" s="51">
        <v>55331</v>
      </c>
      <c r="F9" s="51">
        <v>41077</v>
      </c>
      <c r="G9" s="51">
        <f t="shared" si="1"/>
        <v>96408</v>
      </c>
      <c r="H9" s="51">
        <f t="shared" si="2"/>
        <v>86007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78757</v>
      </c>
      <c r="N9" s="51">
        <v>7114</v>
      </c>
      <c r="O9" s="51">
        <v>41967</v>
      </c>
      <c r="P9" s="51">
        <v>29676</v>
      </c>
      <c r="Q9" s="51">
        <f t="shared" si="5"/>
        <v>0</v>
      </c>
      <c r="R9" s="51">
        <v>0</v>
      </c>
      <c r="S9" s="51">
        <v>0</v>
      </c>
      <c r="T9" s="51">
        <v>0</v>
      </c>
      <c r="U9" s="51">
        <f t="shared" si="6"/>
        <v>4360</v>
      </c>
      <c r="V9" s="51">
        <v>1016</v>
      </c>
      <c r="W9" s="51">
        <v>3328</v>
      </c>
      <c r="X9" s="51">
        <v>16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2890</v>
      </c>
      <c r="AD9" s="51">
        <v>1906</v>
      </c>
      <c r="AE9" s="51">
        <v>0</v>
      </c>
      <c r="AF9" s="51">
        <v>984</v>
      </c>
      <c r="AG9" s="51">
        <v>10401</v>
      </c>
      <c r="AH9" s="51">
        <v>0</v>
      </c>
    </row>
    <row r="10" spans="1:34" ht="13.5">
      <c r="A10" s="26" t="s">
        <v>31</v>
      </c>
      <c r="B10" s="49" t="s">
        <v>38</v>
      </c>
      <c r="C10" s="50" t="s">
        <v>39</v>
      </c>
      <c r="D10" s="51">
        <f t="shared" si="0"/>
        <v>156809</v>
      </c>
      <c r="E10" s="51">
        <v>98745</v>
      </c>
      <c r="F10" s="51">
        <v>58064</v>
      </c>
      <c r="G10" s="51">
        <f t="shared" si="1"/>
        <v>156809</v>
      </c>
      <c r="H10" s="51">
        <f t="shared" si="2"/>
        <v>150794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124360</v>
      </c>
      <c r="N10" s="51">
        <v>65548</v>
      </c>
      <c r="O10" s="51">
        <v>8904</v>
      </c>
      <c r="P10" s="51">
        <v>49908</v>
      </c>
      <c r="Q10" s="51">
        <f t="shared" si="5"/>
        <v>17422</v>
      </c>
      <c r="R10" s="51">
        <v>15283</v>
      </c>
      <c r="S10" s="51">
        <v>0</v>
      </c>
      <c r="T10" s="51">
        <v>2139</v>
      </c>
      <c r="U10" s="51">
        <f t="shared" si="6"/>
        <v>6827</v>
      </c>
      <c r="V10" s="51">
        <v>6275</v>
      </c>
      <c r="W10" s="51">
        <v>552</v>
      </c>
      <c r="X10" s="51">
        <v>0</v>
      </c>
      <c r="Y10" s="51">
        <f t="shared" si="7"/>
        <v>5</v>
      </c>
      <c r="Z10" s="51">
        <v>5</v>
      </c>
      <c r="AA10" s="51">
        <v>0</v>
      </c>
      <c r="AB10" s="51">
        <v>0</v>
      </c>
      <c r="AC10" s="51">
        <f t="shared" si="8"/>
        <v>2180</v>
      </c>
      <c r="AD10" s="51">
        <v>2178</v>
      </c>
      <c r="AE10" s="51">
        <v>0</v>
      </c>
      <c r="AF10" s="51">
        <v>2</v>
      </c>
      <c r="AG10" s="51">
        <v>6015</v>
      </c>
      <c r="AH10" s="51">
        <v>0</v>
      </c>
    </row>
    <row r="11" spans="1:34" ht="13.5">
      <c r="A11" s="26" t="s">
        <v>31</v>
      </c>
      <c r="B11" s="49" t="s">
        <v>40</v>
      </c>
      <c r="C11" s="50" t="s">
        <v>41</v>
      </c>
      <c r="D11" s="51">
        <f t="shared" si="0"/>
        <v>37020</v>
      </c>
      <c r="E11" s="51">
        <v>26253</v>
      </c>
      <c r="F11" s="51">
        <v>10767</v>
      </c>
      <c r="G11" s="51">
        <f t="shared" si="1"/>
        <v>37020</v>
      </c>
      <c r="H11" s="51">
        <f t="shared" si="2"/>
        <v>35573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30432</v>
      </c>
      <c r="N11" s="51">
        <v>20080</v>
      </c>
      <c r="O11" s="51">
        <v>0</v>
      </c>
      <c r="P11" s="51">
        <v>10352</v>
      </c>
      <c r="Q11" s="51">
        <f t="shared" si="5"/>
        <v>0</v>
      </c>
      <c r="R11" s="51">
        <v>0</v>
      </c>
      <c r="S11" s="51">
        <v>0</v>
      </c>
      <c r="T11" s="51">
        <v>0</v>
      </c>
      <c r="U11" s="51">
        <f t="shared" si="6"/>
        <v>2786</v>
      </c>
      <c r="V11" s="51">
        <v>2601</v>
      </c>
      <c r="W11" s="51">
        <v>0</v>
      </c>
      <c r="X11" s="51">
        <v>185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2355</v>
      </c>
      <c r="AD11" s="51">
        <v>2355</v>
      </c>
      <c r="AE11" s="51">
        <v>0</v>
      </c>
      <c r="AF11" s="51">
        <v>0</v>
      </c>
      <c r="AG11" s="51">
        <v>1447</v>
      </c>
      <c r="AH11" s="51">
        <v>0</v>
      </c>
    </row>
    <row r="12" spans="1:34" ht="13.5">
      <c r="A12" s="26" t="s">
        <v>31</v>
      </c>
      <c r="B12" s="49" t="s">
        <v>42</v>
      </c>
      <c r="C12" s="50" t="s">
        <v>43</v>
      </c>
      <c r="D12" s="51">
        <f t="shared" si="0"/>
        <v>138379</v>
      </c>
      <c r="E12" s="51">
        <v>84163</v>
      </c>
      <c r="F12" s="51">
        <v>54216</v>
      </c>
      <c r="G12" s="51">
        <f t="shared" si="1"/>
        <v>138379</v>
      </c>
      <c r="H12" s="51">
        <f t="shared" si="2"/>
        <v>134215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119735</v>
      </c>
      <c r="N12" s="51">
        <v>12308</v>
      </c>
      <c r="O12" s="51">
        <v>57311</v>
      </c>
      <c r="P12" s="51">
        <v>50116</v>
      </c>
      <c r="Q12" s="51">
        <f t="shared" si="5"/>
        <v>2374</v>
      </c>
      <c r="R12" s="51">
        <v>463</v>
      </c>
      <c r="S12" s="51">
        <v>1911</v>
      </c>
      <c r="T12" s="51">
        <v>0</v>
      </c>
      <c r="U12" s="51">
        <f t="shared" si="6"/>
        <v>6533</v>
      </c>
      <c r="V12" s="51">
        <v>1050</v>
      </c>
      <c r="W12" s="51">
        <v>5483</v>
      </c>
      <c r="X12" s="51">
        <v>0</v>
      </c>
      <c r="Y12" s="51">
        <f t="shared" si="7"/>
        <v>206</v>
      </c>
      <c r="Z12" s="51">
        <v>45</v>
      </c>
      <c r="AA12" s="51">
        <v>161</v>
      </c>
      <c r="AB12" s="51">
        <v>0</v>
      </c>
      <c r="AC12" s="51">
        <f t="shared" si="8"/>
        <v>5367</v>
      </c>
      <c r="AD12" s="51">
        <v>1169</v>
      </c>
      <c r="AE12" s="51">
        <v>4198</v>
      </c>
      <c r="AF12" s="51">
        <v>0</v>
      </c>
      <c r="AG12" s="51">
        <v>4164</v>
      </c>
      <c r="AH12" s="51">
        <v>0</v>
      </c>
    </row>
    <row r="13" spans="1:34" ht="13.5">
      <c r="A13" s="26" t="s">
        <v>31</v>
      </c>
      <c r="B13" s="49" t="s">
        <v>44</v>
      </c>
      <c r="C13" s="50" t="s">
        <v>45</v>
      </c>
      <c r="D13" s="51">
        <f t="shared" si="0"/>
        <v>34282</v>
      </c>
      <c r="E13" s="51">
        <v>29900</v>
      </c>
      <c r="F13" s="51">
        <v>4382</v>
      </c>
      <c r="G13" s="51">
        <f t="shared" si="1"/>
        <v>34282</v>
      </c>
      <c r="H13" s="51">
        <f t="shared" si="2"/>
        <v>30038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28129</v>
      </c>
      <c r="N13" s="51">
        <v>73</v>
      </c>
      <c r="O13" s="51">
        <v>27918</v>
      </c>
      <c r="P13" s="51">
        <v>138</v>
      </c>
      <c r="Q13" s="51">
        <f t="shared" si="5"/>
        <v>0</v>
      </c>
      <c r="R13" s="51">
        <v>0</v>
      </c>
      <c r="S13" s="51">
        <v>0</v>
      </c>
      <c r="T13" s="51">
        <v>0</v>
      </c>
      <c r="U13" s="51">
        <f t="shared" si="6"/>
        <v>1308</v>
      </c>
      <c r="V13" s="51">
        <v>2</v>
      </c>
      <c r="W13" s="51">
        <v>1306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601</v>
      </c>
      <c r="AD13" s="51">
        <v>17</v>
      </c>
      <c r="AE13" s="51">
        <v>584</v>
      </c>
      <c r="AF13" s="51">
        <v>0</v>
      </c>
      <c r="AG13" s="51">
        <v>4244</v>
      </c>
      <c r="AH13" s="51">
        <v>0</v>
      </c>
    </row>
    <row r="14" spans="1:34" ht="13.5">
      <c r="A14" s="26" t="s">
        <v>31</v>
      </c>
      <c r="B14" s="49" t="s">
        <v>46</v>
      </c>
      <c r="C14" s="50" t="s">
        <v>47</v>
      </c>
      <c r="D14" s="51">
        <f t="shared" si="0"/>
        <v>176866</v>
      </c>
      <c r="E14" s="51">
        <v>88081</v>
      </c>
      <c r="F14" s="51">
        <v>88785</v>
      </c>
      <c r="G14" s="51">
        <f t="shared" si="1"/>
        <v>176866</v>
      </c>
      <c r="H14" s="51">
        <f t="shared" si="2"/>
        <v>155326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137927</v>
      </c>
      <c r="N14" s="51">
        <v>18601</v>
      </c>
      <c r="O14" s="51">
        <v>52081</v>
      </c>
      <c r="P14" s="51">
        <v>67245</v>
      </c>
      <c r="Q14" s="51">
        <f t="shared" si="5"/>
        <v>6616</v>
      </c>
      <c r="R14" s="51">
        <v>195</v>
      </c>
      <c r="S14" s="51">
        <v>6421</v>
      </c>
      <c r="T14" s="51">
        <v>0</v>
      </c>
      <c r="U14" s="51">
        <f t="shared" si="6"/>
        <v>6709</v>
      </c>
      <c r="V14" s="51">
        <v>125</v>
      </c>
      <c r="W14" s="51">
        <v>6584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4074</v>
      </c>
      <c r="AD14" s="51">
        <v>0</v>
      </c>
      <c r="AE14" s="51">
        <v>4074</v>
      </c>
      <c r="AF14" s="51">
        <v>0</v>
      </c>
      <c r="AG14" s="51">
        <v>21540</v>
      </c>
      <c r="AH14" s="51">
        <v>0</v>
      </c>
    </row>
    <row r="15" spans="1:34" ht="13.5">
      <c r="A15" s="26" t="s">
        <v>31</v>
      </c>
      <c r="B15" s="49" t="s">
        <v>48</v>
      </c>
      <c r="C15" s="50" t="s">
        <v>49</v>
      </c>
      <c r="D15" s="51">
        <f t="shared" si="0"/>
        <v>46452</v>
      </c>
      <c r="E15" s="51">
        <v>26031</v>
      </c>
      <c r="F15" s="51">
        <v>20421</v>
      </c>
      <c r="G15" s="51">
        <f t="shared" si="1"/>
        <v>46452</v>
      </c>
      <c r="H15" s="51">
        <f t="shared" si="2"/>
        <v>42481</v>
      </c>
      <c r="I15" s="51">
        <f t="shared" si="3"/>
        <v>16</v>
      </c>
      <c r="J15" s="51">
        <v>16</v>
      </c>
      <c r="K15" s="51">
        <v>0</v>
      </c>
      <c r="L15" s="51">
        <v>0</v>
      </c>
      <c r="M15" s="51">
        <f t="shared" si="4"/>
        <v>39870</v>
      </c>
      <c r="N15" s="51">
        <v>23393</v>
      </c>
      <c r="O15" s="51">
        <v>0</v>
      </c>
      <c r="P15" s="51">
        <v>16477</v>
      </c>
      <c r="Q15" s="51">
        <f t="shared" si="5"/>
        <v>0</v>
      </c>
      <c r="R15" s="51">
        <v>0</v>
      </c>
      <c r="S15" s="51">
        <v>0</v>
      </c>
      <c r="T15" s="51">
        <v>0</v>
      </c>
      <c r="U15" s="51">
        <f t="shared" si="6"/>
        <v>1543</v>
      </c>
      <c r="V15" s="51">
        <v>1373</v>
      </c>
      <c r="W15" s="51">
        <v>170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1052</v>
      </c>
      <c r="AD15" s="51">
        <v>682</v>
      </c>
      <c r="AE15" s="51">
        <v>0</v>
      </c>
      <c r="AF15" s="51">
        <v>370</v>
      </c>
      <c r="AG15" s="51">
        <v>3971</v>
      </c>
      <c r="AH15" s="51">
        <v>0</v>
      </c>
    </row>
    <row r="16" spans="1:34" ht="13.5">
      <c r="A16" s="26" t="s">
        <v>31</v>
      </c>
      <c r="B16" s="49" t="s">
        <v>50</v>
      </c>
      <c r="C16" s="50" t="s">
        <v>51</v>
      </c>
      <c r="D16" s="51">
        <f t="shared" si="0"/>
        <v>60065</v>
      </c>
      <c r="E16" s="51">
        <v>36866</v>
      </c>
      <c r="F16" s="51">
        <v>23199</v>
      </c>
      <c r="G16" s="51">
        <f t="shared" si="1"/>
        <v>60065</v>
      </c>
      <c r="H16" s="51">
        <f t="shared" si="2"/>
        <v>56985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48984</v>
      </c>
      <c r="N16" s="51">
        <v>28866</v>
      </c>
      <c r="O16" s="51">
        <v>295</v>
      </c>
      <c r="P16" s="51">
        <v>19823</v>
      </c>
      <c r="Q16" s="51">
        <f t="shared" si="5"/>
        <v>0</v>
      </c>
      <c r="R16" s="51">
        <v>0</v>
      </c>
      <c r="S16" s="51">
        <v>0</v>
      </c>
      <c r="T16" s="51">
        <v>0</v>
      </c>
      <c r="U16" s="51">
        <f t="shared" si="6"/>
        <v>4642</v>
      </c>
      <c r="V16" s="51">
        <v>965</v>
      </c>
      <c r="W16" s="51">
        <v>3677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3359</v>
      </c>
      <c r="AD16" s="51">
        <v>512</v>
      </c>
      <c r="AE16" s="51">
        <v>2847</v>
      </c>
      <c r="AF16" s="51">
        <v>0</v>
      </c>
      <c r="AG16" s="51">
        <v>3080</v>
      </c>
      <c r="AH16" s="51">
        <v>0</v>
      </c>
    </row>
    <row r="17" spans="1:34" ht="13.5">
      <c r="A17" s="26" t="s">
        <v>31</v>
      </c>
      <c r="B17" s="49" t="s">
        <v>52</v>
      </c>
      <c r="C17" s="50" t="s">
        <v>53</v>
      </c>
      <c r="D17" s="51">
        <f t="shared" si="0"/>
        <v>127198</v>
      </c>
      <c r="E17" s="51">
        <v>89168</v>
      </c>
      <c r="F17" s="51">
        <v>38030</v>
      </c>
      <c r="G17" s="51">
        <f t="shared" si="1"/>
        <v>127198</v>
      </c>
      <c r="H17" s="51">
        <f t="shared" si="2"/>
        <v>126267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109234</v>
      </c>
      <c r="N17" s="51">
        <v>71847</v>
      </c>
      <c r="O17" s="51">
        <v>0</v>
      </c>
      <c r="P17" s="51">
        <v>37387</v>
      </c>
      <c r="Q17" s="51">
        <f t="shared" si="5"/>
        <v>0</v>
      </c>
      <c r="R17" s="51">
        <v>0</v>
      </c>
      <c r="S17" s="51">
        <v>0</v>
      </c>
      <c r="T17" s="51">
        <v>0</v>
      </c>
      <c r="U17" s="51">
        <f t="shared" si="6"/>
        <v>4627</v>
      </c>
      <c r="V17" s="51">
        <v>4382</v>
      </c>
      <c r="W17" s="51">
        <v>245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12406</v>
      </c>
      <c r="AD17" s="51">
        <v>12372</v>
      </c>
      <c r="AE17" s="51">
        <v>0</v>
      </c>
      <c r="AF17" s="51">
        <v>34</v>
      </c>
      <c r="AG17" s="51">
        <v>931</v>
      </c>
      <c r="AH17" s="51">
        <v>0</v>
      </c>
    </row>
    <row r="18" spans="1:34" ht="13.5">
      <c r="A18" s="26" t="s">
        <v>31</v>
      </c>
      <c r="B18" s="49" t="s">
        <v>54</v>
      </c>
      <c r="C18" s="50" t="s">
        <v>55</v>
      </c>
      <c r="D18" s="51">
        <f t="shared" si="0"/>
        <v>132687</v>
      </c>
      <c r="E18" s="51">
        <v>71112</v>
      </c>
      <c r="F18" s="51">
        <v>61575</v>
      </c>
      <c r="G18" s="51">
        <f t="shared" si="1"/>
        <v>132687</v>
      </c>
      <c r="H18" s="51">
        <f t="shared" si="2"/>
        <v>114232</v>
      </c>
      <c r="I18" s="51">
        <f t="shared" si="3"/>
        <v>102276</v>
      </c>
      <c r="J18" s="51">
        <v>16632</v>
      </c>
      <c r="K18" s="51">
        <v>42527</v>
      </c>
      <c r="L18" s="51">
        <v>43117</v>
      </c>
      <c r="M18" s="51">
        <f t="shared" si="4"/>
        <v>0</v>
      </c>
      <c r="N18" s="51">
        <v>0</v>
      </c>
      <c r="O18" s="51">
        <v>0</v>
      </c>
      <c r="P18" s="51">
        <v>0</v>
      </c>
      <c r="Q18" s="51">
        <f t="shared" si="5"/>
        <v>0</v>
      </c>
      <c r="R18" s="51">
        <v>0</v>
      </c>
      <c r="S18" s="51">
        <v>0</v>
      </c>
      <c r="T18" s="51">
        <v>0</v>
      </c>
      <c r="U18" s="51">
        <f t="shared" si="6"/>
        <v>2510</v>
      </c>
      <c r="V18" s="51">
        <v>2510</v>
      </c>
      <c r="W18" s="51">
        <v>0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9446</v>
      </c>
      <c r="AD18" s="51">
        <v>150</v>
      </c>
      <c r="AE18" s="51">
        <v>9293</v>
      </c>
      <c r="AF18" s="51">
        <v>3</v>
      </c>
      <c r="AG18" s="51">
        <v>18455</v>
      </c>
      <c r="AH18" s="51">
        <v>0</v>
      </c>
    </row>
    <row r="19" spans="1:34" ht="13.5">
      <c r="A19" s="26" t="s">
        <v>31</v>
      </c>
      <c r="B19" s="49" t="s">
        <v>56</v>
      </c>
      <c r="C19" s="50" t="s">
        <v>57</v>
      </c>
      <c r="D19" s="51">
        <f t="shared" si="0"/>
        <v>87747</v>
      </c>
      <c r="E19" s="51">
        <v>62731</v>
      </c>
      <c r="F19" s="51">
        <v>25016</v>
      </c>
      <c r="G19" s="51">
        <f t="shared" si="1"/>
        <v>87747</v>
      </c>
      <c r="H19" s="51">
        <f t="shared" si="2"/>
        <v>66392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58621</v>
      </c>
      <c r="N19" s="51">
        <v>58621</v>
      </c>
      <c r="O19" s="51">
        <v>0</v>
      </c>
      <c r="P19" s="51">
        <v>0</v>
      </c>
      <c r="Q19" s="51">
        <f t="shared" si="5"/>
        <v>3026</v>
      </c>
      <c r="R19" s="51">
        <v>3026</v>
      </c>
      <c r="S19" s="51">
        <v>0</v>
      </c>
      <c r="T19" s="51">
        <v>0</v>
      </c>
      <c r="U19" s="51">
        <f t="shared" si="6"/>
        <v>3494</v>
      </c>
      <c r="V19" s="51">
        <v>3494</v>
      </c>
      <c r="W19" s="51">
        <v>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1251</v>
      </c>
      <c r="AD19" s="51">
        <v>1251</v>
      </c>
      <c r="AE19" s="51">
        <v>0</v>
      </c>
      <c r="AF19" s="51">
        <v>0</v>
      </c>
      <c r="AG19" s="51">
        <v>21355</v>
      </c>
      <c r="AH19" s="51">
        <v>0</v>
      </c>
    </row>
    <row r="20" spans="1:34" ht="13.5">
      <c r="A20" s="26" t="s">
        <v>31</v>
      </c>
      <c r="B20" s="49" t="s">
        <v>58</v>
      </c>
      <c r="C20" s="50" t="s">
        <v>59</v>
      </c>
      <c r="D20" s="51">
        <f t="shared" si="0"/>
        <v>59700</v>
      </c>
      <c r="E20" s="51">
        <v>29691</v>
      </c>
      <c r="F20" s="51">
        <v>30009</v>
      </c>
      <c r="G20" s="51">
        <f t="shared" si="1"/>
        <v>59700</v>
      </c>
      <c r="H20" s="51">
        <f t="shared" si="2"/>
        <v>45032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40194</v>
      </c>
      <c r="N20" s="51">
        <v>12776</v>
      </c>
      <c r="O20" s="51">
        <v>15809</v>
      </c>
      <c r="P20" s="51">
        <v>11609</v>
      </c>
      <c r="Q20" s="51">
        <f t="shared" si="5"/>
        <v>0</v>
      </c>
      <c r="R20" s="51">
        <v>0</v>
      </c>
      <c r="S20" s="51">
        <v>0</v>
      </c>
      <c r="T20" s="51">
        <v>0</v>
      </c>
      <c r="U20" s="51">
        <f t="shared" si="6"/>
        <v>2914</v>
      </c>
      <c r="V20" s="51">
        <v>1064</v>
      </c>
      <c r="W20" s="51">
        <v>1628</v>
      </c>
      <c r="X20" s="51">
        <v>222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1924</v>
      </c>
      <c r="AD20" s="51">
        <v>1058</v>
      </c>
      <c r="AE20" s="51">
        <v>482</v>
      </c>
      <c r="AF20" s="51">
        <v>384</v>
      </c>
      <c r="AG20" s="51">
        <v>14668</v>
      </c>
      <c r="AH20" s="51">
        <v>0</v>
      </c>
    </row>
    <row r="21" spans="1:34" ht="13.5">
      <c r="A21" s="26" t="s">
        <v>31</v>
      </c>
      <c r="B21" s="49" t="s">
        <v>60</v>
      </c>
      <c r="C21" s="50" t="s">
        <v>61</v>
      </c>
      <c r="D21" s="51">
        <f t="shared" si="0"/>
        <v>36586</v>
      </c>
      <c r="E21" s="51">
        <v>29845</v>
      </c>
      <c r="F21" s="51">
        <v>6741</v>
      </c>
      <c r="G21" s="51">
        <f t="shared" si="1"/>
        <v>36586</v>
      </c>
      <c r="H21" s="51">
        <f t="shared" si="2"/>
        <v>34786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27549</v>
      </c>
      <c r="N21" s="51">
        <v>6147</v>
      </c>
      <c r="O21" s="51">
        <v>21402</v>
      </c>
      <c r="P21" s="51">
        <v>0</v>
      </c>
      <c r="Q21" s="51">
        <f t="shared" si="5"/>
        <v>0</v>
      </c>
      <c r="R21" s="51">
        <v>0</v>
      </c>
      <c r="S21" s="51">
        <v>0</v>
      </c>
      <c r="T21" s="51">
        <v>0</v>
      </c>
      <c r="U21" s="51">
        <f t="shared" si="6"/>
        <v>1997</v>
      </c>
      <c r="V21" s="51">
        <v>423</v>
      </c>
      <c r="W21" s="51">
        <v>1574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5240</v>
      </c>
      <c r="AD21" s="51">
        <v>1221</v>
      </c>
      <c r="AE21" s="51">
        <v>4019</v>
      </c>
      <c r="AF21" s="51">
        <v>0</v>
      </c>
      <c r="AG21" s="51">
        <v>1800</v>
      </c>
      <c r="AH21" s="51">
        <v>0</v>
      </c>
    </row>
    <row r="22" spans="1:34" ht="13.5">
      <c r="A22" s="26" t="s">
        <v>31</v>
      </c>
      <c r="B22" s="49" t="s">
        <v>62</v>
      </c>
      <c r="C22" s="50" t="s">
        <v>63</v>
      </c>
      <c r="D22" s="51">
        <f t="shared" si="0"/>
        <v>87451</v>
      </c>
      <c r="E22" s="51">
        <v>61043</v>
      </c>
      <c r="F22" s="51">
        <v>26408</v>
      </c>
      <c r="G22" s="51">
        <f t="shared" si="1"/>
        <v>87451</v>
      </c>
      <c r="H22" s="51">
        <f t="shared" si="2"/>
        <v>85817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77371</v>
      </c>
      <c r="N22" s="51">
        <v>48573</v>
      </c>
      <c r="O22" s="51">
        <v>28798</v>
      </c>
      <c r="P22" s="51">
        <v>0</v>
      </c>
      <c r="Q22" s="51">
        <f t="shared" si="5"/>
        <v>2805</v>
      </c>
      <c r="R22" s="51">
        <v>2583</v>
      </c>
      <c r="S22" s="51">
        <v>222</v>
      </c>
      <c r="T22" s="51">
        <v>0</v>
      </c>
      <c r="U22" s="51">
        <f t="shared" si="6"/>
        <v>4485</v>
      </c>
      <c r="V22" s="51">
        <v>4356</v>
      </c>
      <c r="W22" s="51">
        <v>129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1156</v>
      </c>
      <c r="AD22" s="51">
        <v>1156</v>
      </c>
      <c r="AE22" s="51">
        <v>0</v>
      </c>
      <c r="AF22" s="51">
        <v>0</v>
      </c>
      <c r="AG22" s="51">
        <v>1634</v>
      </c>
      <c r="AH22" s="51">
        <v>0</v>
      </c>
    </row>
    <row r="23" spans="1:34" ht="13.5">
      <c r="A23" s="26" t="s">
        <v>31</v>
      </c>
      <c r="B23" s="49" t="s">
        <v>64</v>
      </c>
      <c r="C23" s="50" t="s">
        <v>65</v>
      </c>
      <c r="D23" s="51">
        <f t="shared" si="0"/>
        <v>32808</v>
      </c>
      <c r="E23" s="51">
        <v>25238</v>
      </c>
      <c r="F23" s="51">
        <v>7570</v>
      </c>
      <c r="G23" s="51">
        <f t="shared" si="1"/>
        <v>32808</v>
      </c>
      <c r="H23" s="51">
        <f t="shared" si="2"/>
        <v>32141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24970</v>
      </c>
      <c r="N23" s="51">
        <v>12</v>
      </c>
      <c r="O23" s="51">
        <v>24958</v>
      </c>
      <c r="P23" s="51">
        <v>0</v>
      </c>
      <c r="Q23" s="51">
        <f t="shared" si="5"/>
        <v>0</v>
      </c>
      <c r="R23" s="51">
        <v>0</v>
      </c>
      <c r="S23" s="51">
        <v>0</v>
      </c>
      <c r="T23" s="51">
        <v>0</v>
      </c>
      <c r="U23" s="51">
        <f t="shared" si="6"/>
        <v>3203</v>
      </c>
      <c r="V23" s="51">
        <v>80</v>
      </c>
      <c r="W23" s="51">
        <v>3123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3968</v>
      </c>
      <c r="AD23" s="51">
        <v>89</v>
      </c>
      <c r="AE23" s="51">
        <v>3879</v>
      </c>
      <c r="AF23" s="51">
        <v>0</v>
      </c>
      <c r="AG23" s="51">
        <v>667</v>
      </c>
      <c r="AH23" s="51">
        <v>0</v>
      </c>
    </row>
    <row r="24" spans="1:34" ht="13.5">
      <c r="A24" s="26" t="s">
        <v>31</v>
      </c>
      <c r="B24" s="49" t="s">
        <v>66</v>
      </c>
      <c r="C24" s="50" t="s">
        <v>67</v>
      </c>
      <c r="D24" s="51">
        <f t="shared" si="0"/>
        <v>49607</v>
      </c>
      <c r="E24" s="51">
        <v>29992</v>
      </c>
      <c r="F24" s="51">
        <v>19615</v>
      </c>
      <c r="G24" s="51">
        <f t="shared" si="1"/>
        <v>49607</v>
      </c>
      <c r="H24" s="51">
        <f t="shared" si="2"/>
        <v>45014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33884</v>
      </c>
      <c r="N24" s="51">
        <v>7983</v>
      </c>
      <c r="O24" s="51">
        <v>11978</v>
      </c>
      <c r="P24" s="51">
        <v>13923</v>
      </c>
      <c r="Q24" s="51">
        <f t="shared" si="5"/>
        <v>4622</v>
      </c>
      <c r="R24" s="51">
        <v>0</v>
      </c>
      <c r="S24" s="51">
        <v>3814</v>
      </c>
      <c r="T24" s="51">
        <v>808</v>
      </c>
      <c r="U24" s="51">
        <f t="shared" si="6"/>
        <v>4853</v>
      </c>
      <c r="V24" s="51">
        <v>4572</v>
      </c>
      <c r="W24" s="51">
        <v>0</v>
      </c>
      <c r="X24" s="51">
        <v>281</v>
      </c>
      <c r="Y24" s="51">
        <f t="shared" si="7"/>
        <v>6</v>
      </c>
      <c r="Z24" s="51">
        <v>6</v>
      </c>
      <c r="AA24" s="51">
        <v>0</v>
      </c>
      <c r="AB24" s="51">
        <v>0</v>
      </c>
      <c r="AC24" s="51">
        <f t="shared" si="8"/>
        <v>1649</v>
      </c>
      <c r="AD24" s="51">
        <v>0</v>
      </c>
      <c r="AE24" s="51">
        <v>1361</v>
      </c>
      <c r="AF24" s="51">
        <v>288</v>
      </c>
      <c r="AG24" s="51">
        <v>4593</v>
      </c>
      <c r="AH24" s="51">
        <v>0</v>
      </c>
    </row>
    <row r="25" spans="1:34" ht="13.5">
      <c r="A25" s="26" t="s">
        <v>31</v>
      </c>
      <c r="B25" s="49" t="s">
        <v>68</v>
      </c>
      <c r="C25" s="50" t="s">
        <v>69</v>
      </c>
      <c r="D25" s="51">
        <f t="shared" si="0"/>
        <v>42344</v>
      </c>
      <c r="E25" s="51">
        <v>27012</v>
      </c>
      <c r="F25" s="51">
        <v>15332</v>
      </c>
      <c r="G25" s="51">
        <f t="shared" si="1"/>
        <v>42344</v>
      </c>
      <c r="H25" s="51">
        <f t="shared" si="2"/>
        <v>41645</v>
      </c>
      <c r="I25" s="51">
        <f t="shared" si="3"/>
        <v>38784</v>
      </c>
      <c r="J25" s="51">
        <v>786</v>
      </c>
      <c r="K25" s="51">
        <v>37998</v>
      </c>
      <c r="L25" s="51">
        <v>0</v>
      </c>
      <c r="M25" s="51">
        <f t="shared" si="4"/>
        <v>0</v>
      </c>
      <c r="N25" s="51">
        <v>0</v>
      </c>
      <c r="O25" s="51">
        <v>0</v>
      </c>
      <c r="P25" s="51">
        <v>0</v>
      </c>
      <c r="Q25" s="51">
        <f t="shared" si="5"/>
        <v>0</v>
      </c>
      <c r="R25" s="51">
        <v>0</v>
      </c>
      <c r="S25" s="51">
        <v>0</v>
      </c>
      <c r="T25" s="51">
        <v>0</v>
      </c>
      <c r="U25" s="51">
        <f t="shared" si="6"/>
        <v>1413</v>
      </c>
      <c r="V25" s="51">
        <v>101</v>
      </c>
      <c r="W25" s="51">
        <v>1312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1448</v>
      </c>
      <c r="AD25" s="51">
        <v>326</v>
      </c>
      <c r="AE25" s="51">
        <v>1122</v>
      </c>
      <c r="AF25" s="51">
        <v>0</v>
      </c>
      <c r="AG25" s="51">
        <v>699</v>
      </c>
      <c r="AH25" s="51">
        <v>0</v>
      </c>
    </row>
    <row r="26" spans="1:34" ht="13.5">
      <c r="A26" s="26" t="s">
        <v>31</v>
      </c>
      <c r="B26" s="49" t="s">
        <v>70</v>
      </c>
      <c r="C26" s="50" t="s">
        <v>71</v>
      </c>
      <c r="D26" s="51">
        <f t="shared" si="0"/>
        <v>68865</v>
      </c>
      <c r="E26" s="51">
        <v>61303</v>
      </c>
      <c r="F26" s="51">
        <v>7562</v>
      </c>
      <c r="G26" s="51">
        <f t="shared" si="1"/>
        <v>68865</v>
      </c>
      <c r="H26" s="51">
        <f t="shared" si="2"/>
        <v>61303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55917</v>
      </c>
      <c r="N26" s="51">
        <v>260</v>
      </c>
      <c r="O26" s="51">
        <v>55657</v>
      </c>
      <c r="P26" s="51">
        <v>0</v>
      </c>
      <c r="Q26" s="51">
        <f t="shared" si="5"/>
        <v>0</v>
      </c>
      <c r="R26" s="51">
        <v>0</v>
      </c>
      <c r="S26" s="51">
        <v>0</v>
      </c>
      <c r="T26" s="51">
        <v>0</v>
      </c>
      <c r="U26" s="51">
        <f t="shared" si="6"/>
        <v>3172</v>
      </c>
      <c r="V26" s="51">
        <v>35</v>
      </c>
      <c r="W26" s="51">
        <v>3137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2214</v>
      </c>
      <c r="AD26" s="51">
        <v>33</v>
      </c>
      <c r="AE26" s="51">
        <v>2181</v>
      </c>
      <c r="AF26" s="51">
        <v>0</v>
      </c>
      <c r="AG26" s="51">
        <v>7562</v>
      </c>
      <c r="AH26" s="51">
        <v>0</v>
      </c>
    </row>
    <row r="27" spans="1:34" ht="13.5">
      <c r="A27" s="26" t="s">
        <v>31</v>
      </c>
      <c r="B27" s="49" t="s">
        <v>72</v>
      </c>
      <c r="C27" s="50" t="s">
        <v>73</v>
      </c>
      <c r="D27" s="51">
        <f t="shared" si="0"/>
        <v>48344</v>
      </c>
      <c r="E27" s="51">
        <v>31500</v>
      </c>
      <c r="F27" s="51">
        <v>16844</v>
      </c>
      <c r="G27" s="51">
        <f t="shared" si="1"/>
        <v>48344</v>
      </c>
      <c r="H27" s="51">
        <f t="shared" si="2"/>
        <v>44872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39486</v>
      </c>
      <c r="N27" s="51">
        <v>19214</v>
      </c>
      <c r="O27" s="51">
        <v>6852</v>
      </c>
      <c r="P27" s="51">
        <v>13420</v>
      </c>
      <c r="Q27" s="51">
        <f t="shared" si="5"/>
        <v>1159</v>
      </c>
      <c r="R27" s="51">
        <v>1159</v>
      </c>
      <c r="S27" s="51">
        <v>0</v>
      </c>
      <c r="T27" s="51">
        <v>0</v>
      </c>
      <c r="U27" s="51">
        <f t="shared" si="6"/>
        <v>1631</v>
      </c>
      <c r="V27" s="51">
        <v>1185</v>
      </c>
      <c r="W27" s="51">
        <v>397</v>
      </c>
      <c r="X27" s="51">
        <v>49</v>
      </c>
      <c r="Y27" s="51">
        <f t="shared" si="7"/>
        <v>47</v>
      </c>
      <c r="Z27" s="51">
        <v>47</v>
      </c>
      <c r="AA27" s="51">
        <v>0</v>
      </c>
      <c r="AB27" s="51">
        <v>0</v>
      </c>
      <c r="AC27" s="51">
        <f t="shared" si="8"/>
        <v>2549</v>
      </c>
      <c r="AD27" s="51">
        <v>1878</v>
      </c>
      <c r="AE27" s="51">
        <v>0</v>
      </c>
      <c r="AF27" s="51">
        <v>671</v>
      </c>
      <c r="AG27" s="51">
        <v>3472</v>
      </c>
      <c r="AH27" s="51">
        <v>0</v>
      </c>
    </row>
    <row r="28" spans="1:34" ht="13.5">
      <c r="A28" s="26" t="s">
        <v>31</v>
      </c>
      <c r="B28" s="49" t="s">
        <v>74</v>
      </c>
      <c r="C28" s="50" t="s">
        <v>75</v>
      </c>
      <c r="D28" s="51">
        <f t="shared" si="0"/>
        <v>31953</v>
      </c>
      <c r="E28" s="51">
        <v>27295</v>
      </c>
      <c r="F28" s="51">
        <v>4658</v>
      </c>
      <c r="G28" s="51">
        <f t="shared" si="1"/>
        <v>31953</v>
      </c>
      <c r="H28" s="51">
        <f t="shared" si="2"/>
        <v>27295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25003</v>
      </c>
      <c r="N28" s="51">
        <v>1398</v>
      </c>
      <c r="O28" s="51">
        <v>23605</v>
      </c>
      <c r="P28" s="51">
        <v>0</v>
      </c>
      <c r="Q28" s="51">
        <f t="shared" si="5"/>
        <v>1143</v>
      </c>
      <c r="R28" s="51">
        <v>94</v>
      </c>
      <c r="S28" s="51">
        <v>1049</v>
      </c>
      <c r="T28" s="51">
        <v>0</v>
      </c>
      <c r="U28" s="51">
        <f t="shared" si="6"/>
        <v>1135</v>
      </c>
      <c r="V28" s="51">
        <v>56</v>
      </c>
      <c r="W28" s="51">
        <v>1079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14</v>
      </c>
      <c r="AD28" s="51">
        <v>7</v>
      </c>
      <c r="AE28" s="51">
        <v>7</v>
      </c>
      <c r="AF28" s="51">
        <v>0</v>
      </c>
      <c r="AG28" s="51">
        <v>4658</v>
      </c>
      <c r="AH28" s="51">
        <v>0</v>
      </c>
    </row>
    <row r="29" spans="1:34" ht="13.5">
      <c r="A29" s="26" t="s">
        <v>31</v>
      </c>
      <c r="B29" s="49" t="s">
        <v>76</v>
      </c>
      <c r="C29" s="50" t="s">
        <v>77</v>
      </c>
      <c r="D29" s="51">
        <f t="shared" si="0"/>
        <v>49012</v>
      </c>
      <c r="E29" s="51">
        <v>46415</v>
      </c>
      <c r="F29" s="51">
        <v>2597</v>
      </c>
      <c r="G29" s="51">
        <f t="shared" si="1"/>
        <v>49012</v>
      </c>
      <c r="H29" s="51">
        <f t="shared" si="2"/>
        <v>46415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42890</v>
      </c>
      <c r="N29" s="51">
        <v>1590</v>
      </c>
      <c r="O29" s="51">
        <v>41300</v>
      </c>
      <c r="P29" s="51">
        <v>0</v>
      </c>
      <c r="Q29" s="51">
        <f t="shared" si="5"/>
        <v>1500</v>
      </c>
      <c r="R29" s="51">
        <v>179</v>
      </c>
      <c r="S29" s="51">
        <v>1321</v>
      </c>
      <c r="T29" s="51">
        <v>0</v>
      </c>
      <c r="U29" s="51">
        <f t="shared" si="6"/>
        <v>1367</v>
      </c>
      <c r="V29" s="51">
        <v>3</v>
      </c>
      <c r="W29" s="51">
        <v>1364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658</v>
      </c>
      <c r="AD29" s="51">
        <v>67</v>
      </c>
      <c r="AE29" s="51">
        <v>591</v>
      </c>
      <c r="AF29" s="51">
        <v>0</v>
      </c>
      <c r="AG29" s="51">
        <v>2597</v>
      </c>
      <c r="AH29" s="51">
        <v>0</v>
      </c>
    </row>
    <row r="30" spans="1:34" ht="13.5">
      <c r="A30" s="26" t="s">
        <v>31</v>
      </c>
      <c r="B30" s="49" t="s">
        <v>78</v>
      </c>
      <c r="C30" s="50" t="s">
        <v>79</v>
      </c>
      <c r="D30" s="51">
        <f t="shared" si="0"/>
        <v>59110</v>
      </c>
      <c r="E30" s="51">
        <v>30980</v>
      </c>
      <c r="F30" s="51">
        <v>28130</v>
      </c>
      <c r="G30" s="51">
        <f t="shared" si="1"/>
        <v>59110</v>
      </c>
      <c r="H30" s="51">
        <f t="shared" si="2"/>
        <v>58326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50108</v>
      </c>
      <c r="N30" s="51">
        <v>23474</v>
      </c>
      <c r="O30" s="51">
        <v>0</v>
      </c>
      <c r="P30" s="51">
        <v>26634</v>
      </c>
      <c r="Q30" s="51">
        <f t="shared" si="5"/>
        <v>2091</v>
      </c>
      <c r="R30" s="51">
        <v>1987</v>
      </c>
      <c r="S30" s="51">
        <v>0</v>
      </c>
      <c r="T30" s="51">
        <v>104</v>
      </c>
      <c r="U30" s="51">
        <f t="shared" si="6"/>
        <v>4385</v>
      </c>
      <c r="V30" s="51">
        <v>4328</v>
      </c>
      <c r="W30" s="51">
        <v>0</v>
      </c>
      <c r="X30" s="51">
        <v>57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1742</v>
      </c>
      <c r="AD30" s="51">
        <v>1191</v>
      </c>
      <c r="AE30" s="51">
        <v>0</v>
      </c>
      <c r="AF30" s="51">
        <v>551</v>
      </c>
      <c r="AG30" s="51">
        <v>784</v>
      </c>
      <c r="AH30" s="51">
        <v>0</v>
      </c>
    </row>
    <row r="31" spans="1:34" ht="13.5">
      <c r="A31" s="26" t="s">
        <v>31</v>
      </c>
      <c r="B31" s="49" t="s">
        <v>80</v>
      </c>
      <c r="C31" s="50" t="s">
        <v>81</v>
      </c>
      <c r="D31" s="51">
        <f t="shared" si="0"/>
        <v>41944</v>
      </c>
      <c r="E31" s="51">
        <v>19265</v>
      </c>
      <c r="F31" s="51">
        <v>22679</v>
      </c>
      <c r="G31" s="51">
        <f t="shared" si="1"/>
        <v>41944</v>
      </c>
      <c r="H31" s="51">
        <f t="shared" si="2"/>
        <v>39446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34698</v>
      </c>
      <c r="N31" s="51">
        <v>10269</v>
      </c>
      <c r="O31" s="51">
        <v>3706</v>
      </c>
      <c r="P31" s="51">
        <v>20723</v>
      </c>
      <c r="Q31" s="51">
        <f t="shared" si="5"/>
        <v>2741</v>
      </c>
      <c r="R31" s="51">
        <v>1848</v>
      </c>
      <c r="S31" s="51">
        <v>893</v>
      </c>
      <c r="T31" s="51">
        <v>0</v>
      </c>
      <c r="U31" s="51">
        <f t="shared" si="6"/>
        <v>1995</v>
      </c>
      <c r="V31" s="51">
        <v>1995</v>
      </c>
      <c r="W31" s="51">
        <v>0</v>
      </c>
      <c r="X31" s="51">
        <v>0</v>
      </c>
      <c r="Y31" s="51">
        <f t="shared" si="7"/>
        <v>12</v>
      </c>
      <c r="Z31" s="51">
        <v>12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2498</v>
      </c>
      <c r="AH31" s="51">
        <v>0</v>
      </c>
    </row>
    <row r="32" spans="1:34" ht="13.5">
      <c r="A32" s="26" t="s">
        <v>31</v>
      </c>
      <c r="B32" s="49" t="s">
        <v>82</v>
      </c>
      <c r="C32" s="50" t="s">
        <v>83</v>
      </c>
      <c r="D32" s="51">
        <f t="shared" si="0"/>
        <v>24623</v>
      </c>
      <c r="E32" s="51">
        <v>22715</v>
      </c>
      <c r="F32" s="51">
        <v>1908</v>
      </c>
      <c r="G32" s="51">
        <f t="shared" si="1"/>
        <v>24623</v>
      </c>
      <c r="H32" s="51">
        <f t="shared" si="2"/>
        <v>22715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20857</v>
      </c>
      <c r="N32" s="51">
        <v>0</v>
      </c>
      <c r="O32" s="51">
        <v>20857</v>
      </c>
      <c r="P32" s="51">
        <v>0</v>
      </c>
      <c r="Q32" s="51">
        <f t="shared" si="5"/>
        <v>0</v>
      </c>
      <c r="R32" s="51">
        <v>0</v>
      </c>
      <c r="S32" s="51">
        <v>0</v>
      </c>
      <c r="T32" s="51">
        <v>0</v>
      </c>
      <c r="U32" s="51">
        <f t="shared" si="6"/>
        <v>1042</v>
      </c>
      <c r="V32" s="51">
        <v>0</v>
      </c>
      <c r="W32" s="51">
        <v>1042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816</v>
      </c>
      <c r="AD32" s="51">
        <v>0</v>
      </c>
      <c r="AE32" s="51">
        <v>816</v>
      </c>
      <c r="AF32" s="51">
        <v>0</v>
      </c>
      <c r="AG32" s="51">
        <v>1908</v>
      </c>
      <c r="AH32" s="51">
        <v>0</v>
      </c>
    </row>
    <row r="33" spans="1:34" ht="13.5">
      <c r="A33" s="26" t="s">
        <v>31</v>
      </c>
      <c r="B33" s="49" t="s">
        <v>84</v>
      </c>
      <c r="C33" s="50" t="s">
        <v>85</v>
      </c>
      <c r="D33" s="51">
        <f t="shared" si="0"/>
        <v>32379</v>
      </c>
      <c r="E33" s="51">
        <v>17495</v>
      </c>
      <c r="F33" s="51">
        <v>14884</v>
      </c>
      <c r="G33" s="51">
        <f t="shared" si="1"/>
        <v>32379</v>
      </c>
      <c r="H33" s="51">
        <f t="shared" si="2"/>
        <v>31109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27988</v>
      </c>
      <c r="N33" s="51">
        <v>14208</v>
      </c>
      <c r="O33" s="51">
        <v>0</v>
      </c>
      <c r="P33" s="51">
        <v>13780</v>
      </c>
      <c r="Q33" s="51">
        <f t="shared" si="5"/>
        <v>557</v>
      </c>
      <c r="R33" s="51">
        <v>514</v>
      </c>
      <c r="S33" s="51">
        <v>0</v>
      </c>
      <c r="T33" s="51">
        <v>43</v>
      </c>
      <c r="U33" s="51">
        <f t="shared" si="6"/>
        <v>916</v>
      </c>
      <c r="V33" s="51">
        <v>916</v>
      </c>
      <c r="W33" s="51">
        <v>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1648</v>
      </c>
      <c r="AD33" s="51">
        <v>1476</v>
      </c>
      <c r="AE33" s="51">
        <v>0</v>
      </c>
      <c r="AF33" s="51">
        <v>172</v>
      </c>
      <c r="AG33" s="51">
        <v>1270</v>
      </c>
      <c r="AH33" s="51">
        <v>0</v>
      </c>
    </row>
    <row r="34" spans="1:34" ht="13.5">
      <c r="A34" s="26" t="s">
        <v>31</v>
      </c>
      <c r="B34" s="49" t="s">
        <v>86</v>
      </c>
      <c r="C34" s="50" t="s">
        <v>87</v>
      </c>
      <c r="D34" s="51">
        <f t="shared" si="0"/>
        <v>238377</v>
      </c>
      <c r="E34" s="51">
        <v>128366</v>
      </c>
      <c r="F34" s="51">
        <v>110011</v>
      </c>
      <c r="G34" s="51">
        <f t="shared" si="1"/>
        <v>238377</v>
      </c>
      <c r="H34" s="51">
        <f t="shared" si="2"/>
        <v>231783</v>
      </c>
      <c r="I34" s="51">
        <f t="shared" si="3"/>
        <v>218175</v>
      </c>
      <c r="J34" s="51">
        <v>115685</v>
      </c>
      <c r="K34" s="51">
        <v>1746</v>
      </c>
      <c r="L34" s="51">
        <v>100744</v>
      </c>
      <c r="M34" s="51">
        <f t="shared" si="4"/>
        <v>0</v>
      </c>
      <c r="N34" s="51">
        <v>0</v>
      </c>
      <c r="O34" s="51">
        <v>0</v>
      </c>
      <c r="P34" s="51">
        <v>0</v>
      </c>
      <c r="Q34" s="51">
        <f t="shared" si="5"/>
        <v>0</v>
      </c>
      <c r="R34" s="51">
        <v>0</v>
      </c>
      <c r="S34" s="51">
        <v>0</v>
      </c>
      <c r="T34" s="51">
        <v>0</v>
      </c>
      <c r="U34" s="51">
        <f t="shared" si="6"/>
        <v>5710</v>
      </c>
      <c r="V34" s="51">
        <v>4782</v>
      </c>
      <c r="W34" s="51">
        <v>262</v>
      </c>
      <c r="X34" s="51">
        <v>666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7898</v>
      </c>
      <c r="AD34" s="51">
        <v>7072</v>
      </c>
      <c r="AE34" s="51">
        <v>826</v>
      </c>
      <c r="AF34" s="51">
        <v>0</v>
      </c>
      <c r="AG34" s="51">
        <v>6594</v>
      </c>
      <c r="AH34" s="51">
        <v>0</v>
      </c>
    </row>
    <row r="35" spans="1:34" ht="13.5">
      <c r="A35" s="26" t="s">
        <v>31</v>
      </c>
      <c r="B35" s="49" t="s">
        <v>88</v>
      </c>
      <c r="C35" s="50" t="s">
        <v>89</v>
      </c>
      <c r="D35" s="51">
        <f t="shared" si="0"/>
        <v>25576</v>
      </c>
      <c r="E35" s="51">
        <v>17258</v>
      </c>
      <c r="F35" s="51">
        <v>8318</v>
      </c>
      <c r="G35" s="51">
        <f t="shared" si="1"/>
        <v>25576</v>
      </c>
      <c r="H35" s="51">
        <f t="shared" si="2"/>
        <v>22112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19903</v>
      </c>
      <c r="N35" s="51">
        <v>15070</v>
      </c>
      <c r="O35" s="51">
        <v>0</v>
      </c>
      <c r="P35" s="51">
        <v>4833</v>
      </c>
      <c r="Q35" s="51">
        <f t="shared" si="5"/>
        <v>264</v>
      </c>
      <c r="R35" s="51">
        <v>264</v>
      </c>
      <c r="S35" s="51">
        <v>0</v>
      </c>
      <c r="T35" s="51">
        <v>0</v>
      </c>
      <c r="U35" s="51">
        <f t="shared" si="6"/>
        <v>1028</v>
      </c>
      <c r="V35" s="51">
        <v>1028</v>
      </c>
      <c r="W35" s="51">
        <v>0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917</v>
      </c>
      <c r="AD35" s="51">
        <v>896</v>
      </c>
      <c r="AE35" s="51">
        <v>0</v>
      </c>
      <c r="AF35" s="51">
        <v>21</v>
      </c>
      <c r="AG35" s="51">
        <v>3464</v>
      </c>
      <c r="AH35" s="51">
        <v>0</v>
      </c>
    </row>
    <row r="36" spans="1:34" ht="13.5">
      <c r="A36" s="26" t="s">
        <v>31</v>
      </c>
      <c r="B36" s="49" t="s">
        <v>90</v>
      </c>
      <c r="C36" s="50" t="s">
        <v>91</v>
      </c>
      <c r="D36" s="51">
        <f t="shared" si="0"/>
        <v>19867</v>
      </c>
      <c r="E36" s="51">
        <v>15114</v>
      </c>
      <c r="F36" s="51">
        <v>4753</v>
      </c>
      <c r="G36" s="51">
        <f t="shared" si="1"/>
        <v>19867</v>
      </c>
      <c r="H36" s="51">
        <f t="shared" si="2"/>
        <v>19505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15734</v>
      </c>
      <c r="N36" s="51">
        <v>0</v>
      </c>
      <c r="O36" s="51">
        <v>15734</v>
      </c>
      <c r="P36" s="51">
        <v>0</v>
      </c>
      <c r="Q36" s="51">
        <f t="shared" si="5"/>
        <v>774</v>
      </c>
      <c r="R36" s="51">
        <v>0</v>
      </c>
      <c r="S36" s="51">
        <v>774</v>
      </c>
      <c r="T36" s="51">
        <v>0</v>
      </c>
      <c r="U36" s="51">
        <f t="shared" si="6"/>
        <v>658</v>
      </c>
      <c r="V36" s="51">
        <v>13</v>
      </c>
      <c r="W36" s="51">
        <v>645</v>
      </c>
      <c r="X36" s="51">
        <v>0</v>
      </c>
      <c r="Y36" s="51">
        <f t="shared" si="7"/>
        <v>5</v>
      </c>
      <c r="Z36" s="51">
        <v>5</v>
      </c>
      <c r="AA36" s="51">
        <v>0</v>
      </c>
      <c r="AB36" s="51">
        <v>0</v>
      </c>
      <c r="AC36" s="51">
        <f t="shared" si="8"/>
        <v>2334</v>
      </c>
      <c r="AD36" s="51">
        <v>0</v>
      </c>
      <c r="AE36" s="51">
        <v>2334</v>
      </c>
      <c r="AF36" s="51">
        <v>0</v>
      </c>
      <c r="AG36" s="51">
        <v>362</v>
      </c>
      <c r="AH36" s="51">
        <v>0</v>
      </c>
    </row>
    <row r="37" spans="1:34" ht="13.5">
      <c r="A37" s="26" t="s">
        <v>31</v>
      </c>
      <c r="B37" s="49" t="s">
        <v>92</v>
      </c>
      <c r="C37" s="50" t="s">
        <v>93</v>
      </c>
      <c r="D37" s="51">
        <f t="shared" si="0"/>
        <v>23742</v>
      </c>
      <c r="E37" s="51">
        <v>17852</v>
      </c>
      <c r="F37" s="51">
        <v>5890</v>
      </c>
      <c r="G37" s="51">
        <f t="shared" si="1"/>
        <v>23742</v>
      </c>
      <c r="H37" s="51">
        <f t="shared" si="2"/>
        <v>23579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20185</v>
      </c>
      <c r="N37" s="51">
        <v>12576</v>
      </c>
      <c r="O37" s="51">
        <v>1738</v>
      </c>
      <c r="P37" s="51">
        <v>5871</v>
      </c>
      <c r="Q37" s="51">
        <f t="shared" si="5"/>
        <v>1198</v>
      </c>
      <c r="R37" s="51">
        <v>1198</v>
      </c>
      <c r="S37" s="51">
        <v>0</v>
      </c>
      <c r="T37" s="51">
        <v>0</v>
      </c>
      <c r="U37" s="51">
        <f t="shared" si="6"/>
        <v>1045</v>
      </c>
      <c r="V37" s="51">
        <v>1026</v>
      </c>
      <c r="W37" s="51">
        <v>0</v>
      </c>
      <c r="X37" s="51">
        <v>19</v>
      </c>
      <c r="Y37" s="51">
        <f t="shared" si="7"/>
        <v>27</v>
      </c>
      <c r="Z37" s="51">
        <v>27</v>
      </c>
      <c r="AA37" s="51">
        <v>0</v>
      </c>
      <c r="AB37" s="51">
        <v>0</v>
      </c>
      <c r="AC37" s="51">
        <f t="shared" si="8"/>
        <v>1124</v>
      </c>
      <c r="AD37" s="51">
        <v>1124</v>
      </c>
      <c r="AE37" s="51">
        <v>0</v>
      </c>
      <c r="AF37" s="51">
        <v>0</v>
      </c>
      <c r="AG37" s="51">
        <v>163</v>
      </c>
      <c r="AH37" s="51">
        <v>0</v>
      </c>
    </row>
    <row r="38" spans="1:34" ht="13.5">
      <c r="A38" s="26" t="s">
        <v>31</v>
      </c>
      <c r="B38" s="49" t="s">
        <v>94</v>
      </c>
      <c r="C38" s="50" t="s">
        <v>95</v>
      </c>
      <c r="D38" s="51">
        <f t="shared" si="0"/>
        <v>18462</v>
      </c>
      <c r="E38" s="51">
        <v>14770</v>
      </c>
      <c r="F38" s="51">
        <v>3692</v>
      </c>
      <c r="G38" s="51">
        <f t="shared" si="1"/>
        <v>18462</v>
      </c>
      <c r="H38" s="51">
        <f t="shared" si="2"/>
        <v>17908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15112</v>
      </c>
      <c r="N38" s="51">
        <v>987</v>
      </c>
      <c r="O38" s="51">
        <v>14125</v>
      </c>
      <c r="P38" s="51">
        <v>0</v>
      </c>
      <c r="Q38" s="51">
        <f t="shared" si="5"/>
        <v>0</v>
      </c>
      <c r="R38" s="51">
        <v>0</v>
      </c>
      <c r="S38" s="51">
        <v>0</v>
      </c>
      <c r="T38" s="51">
        <v>0</v>
      </c>
      <c r="U38" s="51">
        <f t="shared" si="6"/>
        <v>1247</v>
      </c>
      <c r="V38" s="51">
        <v>765</v>
      </c>
      <c r="W38" s="51">
        <v>482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1549</v>
      </c>
      <c r="AD38" s="51">
        <v>1449</v>
      </c>
      <c r="AE38" s="51">
        <v>100</v>
      </c>
      <c r="AF38" s="51">
        <v>0</v>
      </c>
      <c r="AG38" s="51">
        <v>554</v>
      </c>
      <c r="AH38" s="51">
        <v>0</v>
      </c>
    </row>
    <row r="39" spans="1:34" ht="13.5">
      <c r="A39" s="26" t="s">
        <v>31</v>
      </c>
      <c r="B39" s="49" t="s">
        <v>96</v>
      </c>
      <c r="C39" s="50" t="s">
        <v>97</v>
      </c>
      <c r="D39" s="51">
        <f t="shared" si="0"/>
        <v>22818</v>
      </c>
      <c r="E39" s="51">
        <v>15539</v>
      </c>
      <c r="F39" s="51">
        <v>7279</v>
      </c>
      <c r="G39" s="51">
        <f t="shared" si="1"/>
        <v>22818</v>
      </c>
      <c r="H39" s="51">
        <f t="shared" si="2"/>
        <v>20119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17877</v>
      </c>
      <c r="N39" s="51">
        <v>13321</v>
      </c>
      <c r="O39" s="51">
        <v>0</v>
      </c>
      <c r="P39" s="51">
        <v>4556</v>
      </c>
      <c r="Q39" s="51">
        <f t="shared" si="5"/>
        <v>0</v>
      </c>
      <c r="R39" s="51">
        <v>0</v>
      </c>
      <c r="S39" s="51">
        <v>0</v>
      </c>
      <c r="T39" s="51">
        <v>0</v>
      </c>
      <c r="U39" s="51">
        <f t="shared" si="6"/>
        <v>1604</v>
      </c>
      <c r="V39" s="51">
        <v>1602</v>
      </c>
      <c r="W39" s="51">
        <v>0</v>
      </c>
      <c r="X39" s="51">
        <v>2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638</v>
      </c>
      <c r="AD39" s="51">
        <v>0</v>
      </c>
      <c r="AE39" s="51">
        <v>616</v>
      </c>
      <c r="AF39" s="51">
        <v>22</v>
      </c>
      <c r="AG39" s="51">
        <v>2699</v>
      </c>
      <c r="AH39" s="51">
        <v>0</v>
      </c>
    </row>
    <row r="40" spans="1:34" ht="13.5">
      <c r="A40" s="26" t="s">
        <v>31</v>
      </c>
      <c r="B40" s="49" t="s">
        <v>98</v>
      </c>
      <c r="C40" s="50" t="s">
        <v>99</v>
      </c>
      <c r="D40" s="51">
        <f t="shared" si="0"/>
        <v>8304</v>
      </c>
      <c r="E40" s="51">
        <v>7421</v>
      </c>
      <c r="F40" s="51">
        <v>883</v>
      </c>
      <c r="G40" s="51">
        <f t="shared" si="1"/>
        <v>8304</v>
      </c>
      <c r="H40" s="51">
        <f t="shared" si="2"/>
        <v>8007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6576</v>
      </c>
      <c r="N40" s="51">
        <v>0</v>
      </c>
      <c r="O40" s="51">
        <v>5693</v>
      </c>
      <c r="P40" s="51">
        <v>883</v>
      </c>
      <c r="Q40" s="51">
        <f t="shared" si="5"/>
        <v>182</v>
      </c>
      <c r="R40" s="51">
        <v>0</v>
      </c>
      <c r="S40" s="51">
        <v>182</v>
      </c>
      <c r="T40" s="51">
        <v>0</v>
      </c>
      <c r="U40" s="51">
        <f t="shared" si="6"/>
        <v>1007</v>
      </c>
      <c r="V40" s="51">
        <v>0</v>
      </c>
      <c r="W40" s="51">
        <v>1007</v>
      </c>
      <c r="X40" s="51">
        <v>0</v>
      </c>
      <c r="Y40" s="51">
        <f t="shared" si="7"/>
        <v>15</v>
      </c>
      <c r="Z40" s="51">
        <v>0</v>
      </c>
      <c r="AA40" s="51">
        <v>15</v>
      </c>
      <c r="AB40" s="51">
        <v>0</v>
      </c>
      <c r="AC40" s="51">
        <f t="shared" si="8"/>
        <v>227</v>
      </c>
      <c r="AD40" s="51">
        <v>0</v>
      </c>
      <c r="AE40" s="51">
        <v>227</v>
      </c>
      <c r="AF40" s="51">
        <v>0</v>
      </c>
      <c r="AG40" s="51">
        <v>297</v>
      </c>
      <c r="AH40" s="51">
        <v>0</v>
      </c>
    </row>
    <row r="41" spans="1:34" ht="13.5">
      <c r="A41" s="26" t="s">
        <v>31</v>
      </c>
      <c r="B41" s="49" t="s">
        <v>100</v>
      </c>
      <c r="C41" s="50" t="s">
        <v>101</v>
      </c>
      <c r="D41" s="51">
        <f t="shared" si="0"/>
        <v>7685</v>
      </c>
      <c r="E41" s="51">
        <v>6599</v>
      </c>
      <c r="F41" s="51">
        <v>1086</v>
      </c>
      <c r="G41" s="51">
        <f t="shared" si="1"/>
        <v>7685</v>
      </c>
      <c r="H41" s="51">
        <f t="shared" si="2"/>
        <v>7634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5538</v>
      </c>
      <c r="N41" s="51">
        <v>4326</v>
      </c>
      <c r="O41" s="51">
        <v>186</v>
      </c>
      <c r="P41" s="51">
        <v>1026</v>
      </c>
      <c r="Q41" s="51">
        <f t="shared" si="5"/>
        <v>206</v>
      </c>
      <c r="R41" s="51">
        <v>0</v>
      </c>
      <c r="S41" s="51">
        <v>206</v>
      </c>
      <c r="T41" s="51">
        <v>0</v>
      </c>
      <c r="U41" s="51">
        <f t="shared" si="6"/>
        <v>1453</v>
      </c>
      <c r="V41" s="51">
        <v>6</v>
      </c>
      <c r="W41" s="51">
        <v>1442</v>
      </c>
      <c r="X41" s="51">
        <v>5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437</v>
      </c>
      <c r="AD41" s="51">
        <v>9</v>
      </c>
      <c r="AE41" s="51">
        <v>424</v>
      </c>
      <c r="AF41" s="51">
        <v>4</v>
      </c>
      <c r="AG41" s="51">
        <v>51</v>
      </c>
      <c r="AH41" s="51">
        <v>0</v>
      </c>
    </row>
    <row r="42" spans="1:34" ht="13.5">
      <c r="A42" s="26" t="s">
        <v>31</v>
      </c>
      <c r="B42" s="49" t="s">
        <v>102</v>
      </c>
      <c r="C42" s="50" t="s">
        <v>103</v>
      </c>
      <c r="D42" s="51">
        <f t="shared" si="0"/>
        <v>4202</v>
      </c>
      <c r="E42" s="51">
        <v>3502</v>
      </c>
      <c r="F42" s="51">
        <v>700</v>
      </c>
      <c r="G42" s="51">
        <f t="shared" si="1"/>
        <v>4202</v>
      </c>
      <c r="H42" s="51">
        <f t="shared" si="2"/>
        <v>4153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3128</v>
      </c>
      <c r="N42" s="51">
        <v>1057</v>
      </c>
      <c r="O42" s="51">
        <v>1507</v>
      </c>
      <c r="P42" s="51">
        <v>564</v>
      </c>
      <c r="Q42" s="51">
        <f t="shared" si="5"/>
        <v>102</v>
      </c>
      <c r="R42" s="51">
        <v>102</v>
      </c>
      <c r="S42" s="51">
        <v>0</v>
      </c>
      <c r="T42" s="51">
        <v>0</v>
      </c>
      <c r="U42" s="51">
        <f t="shared" si="6"/>
        <v>805</v>
      </c>
      <c r="V42" s="51">
        <v>1</v>
      </c>
      <c r="W42" s="51">
        <v>743</v>
      </c>
      <c r="X42" s="51">
        <v>61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118</v>
      </c>
      <c r="AD42" s="51">
        <v>0</v>
      </c>
      <c r="AE42" s="51">
        <v>92</v>
      </c>
      <c r="AF42" s="51">
        <v>26</v>
      </c>
      <c r="AG42" s="51">
        <v>49</v>
      </c>
      <c r="AH42" s="51">
        <v>0</v>
      </c>
    </row>
    <row r="43" spans="1:34" ht="13.5">
      <c r="A43" s="26" t="s">
        <v>31</v>
      </c>
      <c r="B43" s="49" t="s">
        <v>104</v>
      </c>
      <c r="C43" s="50" t="s">
        <v>105</v>
      </c>
      <c r="D43" s="51">
        <f t="shared" si="0"/>
        <v>8043</v>
      </c>
      <c r="E43" s="51">
        <v>5844</v>
      </c>
      <c r="F43" s="51">
        <v>2199</v>
      </c>
      <c r="G43" s="51">
        <f t="shared" si="1"/>
        <v>8043</v>
      </c>
      <c r="H43" s="51">
        <f t="shared" si="2"/>
        <v>6033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5173</v>
      </c>
      <c r="N43" s="51">
        <v>0</v>
      </c>
      <c r="O43" s="51">
        <v>4483</v>
      </c>
      <c r="P43" s="51">
        <v>690</v>
      </c>
      <c r="Q43" s="51">
        <f t="shared" si="5"/>
        <v>0</v>
      </c>
      <c r="R43" s="51">
        <v>0</v>
      </c>
      <c r="S43" s="51">
        <v>0</v>
      </c>
      <c r="T43" s="51">
        <v>0</v>
      </c>
      <c r="U43" s="51">
        <f t="shared" si="6"/>
        <v>392</v>
      </c>
      <c r="V43" s="51">
        <v>0</v>
      </c>
      <c r="W43" s="51">
        <v>392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468</v>
      </c>
      <c r="AD43" s="51">
        <v>0</v>
      </c>
      <c r="AE43" s="51">
        <v>468</v>
      </c>
      <c r="AF43" s="51">
        <v>0</v>
      </c>
      <c r="AG43" s="51">
        <v>2010</v>
      </c>
      <c r="AH43" s="51">
        <v>0</v>
      </c>
    </row>
    <row r="44" spans="1:34" ht="13.5">
      <c r="A44" s="26" t="s">
        <v>31</v>
      </c>
      <c r="B44" s="49" t="s">
        <v>106</v>
      </c>
      <c r="C44" s="50" t="s">
        <v>107</v>
      </c>
      <c r="D44" s="51">
        <f t="shared" si="0"/>
        <v>16183</v>
      </c>
      <c r="E44" s="51">
        <v>11525</v>
      </c>
      <c r="F44" s="51">
        <v>4658</v>
      </c>
      <c r="G44" s="51">
        <f t="shared" si="1"/>
        <v>16183</v>
      </c>
      <c r="H44" s="51">
        <f t="shared" si="2"/>
        <v>14175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11202</v>
      </c>
      <c r="N44" s="51">
        <v>581</v>
      </c>
      <c r="O44" s="51">
        <v>8527</v>
      </c>
      <c r="P44" s="51">
        <v>2094</v>
      </c>
      <c r="Q44" s="51">
        <f t="shared" si="5"/>
        <v>0</v>
      </c>
      <c r="R44" s="51">
        <v>0</v>
      </c>
      <c r="S44" s="51">
        <v>0</v>
      </c>
      <c r="T44" s="51">
        <v>0</v>
      </c>
      <c r="U44" s="51">
        <f t="shared" si="6"/>
        <v>1806</v>
      </c>
      <c r="V44" s="51">
        <v>34</v>
      </c>
      <c r="W44" s="51">
        <v>1742</v>
      </c>
      <c r="X44" s="51">
        <v>30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1167</v>
      </c>
      <c r="AD44" s="51">
        <v>81</v>
      </c>
      <c r="AE44" s="51">
        <v>966</v>
      </c>
      <c r="AF44" s="51">
        <v>120</v>
      </c>
      <c r="AG44" s="51">
        <v>2008</v>
      </c>
      <c r="AH44" s="51">
        <v>0</v>
      </c>
    </row>
    <row r="45" spans="1:34" ht="13.5">
      <c r="A45" s="26" t="s">
        <v>31</v>
      </c>
      <c r="B45" s="49" t="s">
        <v>108</v>
      </c>
      <c r="C45" s="50" t="s">
        <v>29</v>
      </c>
      <c r="D45" s="51">
        <f t="shared" si="0"/>
        <v>3127</v>
      </c>
      <c r="E45" s="51">
        <v>2325</v>
      </c>
      <c r="F45" s="51">
        <v>802</v>
      </c>
      <c r="G45" s="51">
        <f t="shared" si="1"/>
        <v>3127</v>
      </c>
      <c r="H45" s="51">
        <f t="shared" si="2"/>
        <v>2915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2457</v>
      </c>
      <c r="N45" s="51">
        <v>2457</v>
      </c>
      <c r="O45" s="51">
        <v>0</v>
      </c>
      <c r="P45" s="51">
        <v>0</v>
      </c>
      <c r="Q45" s="51">
        <f t="shared" si="5"/>
        <v>0</v>
      </c>
      <c r="R45" s="51">
        <v>0</v>
      </c>
      <c r="S45" s="51">
        <v>0</v>
      </c>
      <c r="T45" s="51">
        <v>0</v>
      </c>
      <c r="U45" s="51">
        <f t="shared" si="6"/>
        <v>324</v>
      </c>
      <c r="V45" s="51">
        <v>324</v>
      </c>
      <c r="W45" s="51">
        <v>0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134</v>
      </c>
      <c r="AD45" s="51">
        <v>134</v>
      </c>
      <c r="AE45" s="51">
        <v>0</v>
      </c>
      <c r="AF45" s="51">
        <v>0</v>
      </c>
      <c r="AG45" s="51">
        <v>212</v>
      </c>
      <c r="AH45" s="51">
        <v>0</v>
      </c>
    </row>
    <row r="46" spans="1:34" ht="13.5">
      <c r="A46" s="26" t="s">
        <v>31</v>
      </c>
      <c r="B46" s="49" t="s">
        <v>109</v>
      </c>
      <c r="C46" s="50" t="s">
        <v>158</v>
      </c>
      <c r="D46" s="51">
        <f t="shared" si="0"/>
        <v>9412</v>
      </c>
      <c r="E46" s="51">
        <v>8193</v>
      </c>
      <c r="F46" s="51">
        <v>1219</v>
      </c>
      <c r="G46" s="51">
        <f t="shared" si="1"/>
        <v>9412</v>
      </c>
      <c r="H46" s="51">
        <f t="shared" si="2"/>
        <v>9083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7523</v>
      </c>
      <c r="N46" s="51">
        <v>0</v>
      </c>
      <c r="O46" s="51">
        <v>7523</v>
      </c>
      <c r="P46" s="51">
        <v>0</v>
      </c>
      <c r="Q46" s="51">
        <f t="shared" si="5"/>
        <v>25</v>
      </c>
      <c r="R46" s="51">
        <v>0</v>
      </c>
      <c r="S46" s="51">
        <v>25</v>
      </c>
      <c r="T46" s="51">
        <v>0</v>
      </c>
      <c r="U46" s="51">
        <f t="shared" si="6"/>
        <v>1292</v>
      </c>
      <c r="V46" s="51">
        <v>0</v>
      </c>
      <c r="W46" s="51">
        <v>1292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243</v>
      </c>
      <c r="AD46" s="51">
        <v>0</v>
      </c>
      <c r="AE46" s="51">
        <v>243</v>
      </c>
      <c r="AF46" s="51">
        <v>0</v>
      </c>
      <c r="AG46" s="51">
        <v>329</v>
      </c>
      <c r="AH46" s="51">
        <v>0</v>
      </c>
    </row>
    <row r="47" spans="1:34" ht="13.5">
      <c r="A47" s="26" t="s">
        <v>31</v>
      </c>
      <c r="B47" s="49" t="s">
        <v>110</v>
      </c>
      <c r="C47" s="50" t="s">
        <v>111</v>
      </c>
      <c r="D47" s="51">
        <f t="shared" si="0"/>
        <v>3895</v>
      </c>
      <c r="E47" s="51">
        <v>3611</v>
      </c>
      <c r="F47" s="51">
        <v>284</v>
      </c>
      <c r="G47" s="51">
        <f t="shared" si="1"/>
        <v>3895</v>
      </c>
      <c r="H47" s="51">
        <f t="shared" si="2"/>
        <v>3720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2847</v>
      </c>
      <c r="N47" s="51">
        <v>0</v>
      </c>
      <c r="O47" s="51">
        <v>2847</v>
      </c>
      <c r="P47" s="51">
        <v>0</v>
      </c>
      <c r="Q47" s="51">
        <f t="shared" si="5"/>
        <v>0</v>
      </c>
      <c r="R47" s="51">
        <v>0</v>
      </c>
      <c r="S47" s="51">
        <v>0</v>
      </c>
      <c r="T47" s="51">
        <v>0</v>
      </c>
      <c r="U47" s="51">
        <f t="shared" si="6"/>
        <v>330</v>
      </c>
      <c r="V47" s="51">
        <v>0</v>
      </c>
      <c r="W47" s="51">
        <v>330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543</v>
      </c>
      <c r="AD47" s="51">
        <v>0</v>
      </c>
      <c r="AE47" s="51">
        <v>543</v>
      </c>
      <c r="AF47" s="51">
        <v>0</v>
      </c>
      <c r="AG47" s="51">
        <v>175</v>
      </c>
      <c r="AH47" s="51">
        <v>0</v>
      </c>
    </row>
    <row r="48" spans="1:34" ht="13.5">
      <c r="A48" s="26" t="s">
        <v>31</v>
      </c>
      <c r="B48" s="49" t="s">
        <v>112</v>
      </c>
      <c r="C48" s="50" t="s">
        <v>30</v>
      </c>
      <c r="D48" s="51">
        <f t="shared" si="0"/>
        <v>4778</v>
      </c>
      <c r="E48" s="51">
        <v>4231</v>
      </c>
      <c r="F48" s="51">
        <v>547</v>
      </c>
      <c r="G48" s="51">
        <f t="shared" si="1"/>
        <v>4778</v>
      </c>
      <c r="H48" s="51">
        <f t="shared" si="2"/>
        <v>4449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3619</v>
      </c>
      <c r="N48" s="51">
        <v>0</v>
      </c>
      <c r="O48" s="51">
        <v>3619</v>
      </c>
      <c r="P48" s="51">
        <v>0</v>
      </c>
      <c r="Q48" s="51">
        <f t="shared" si="5"/>
        <v>0</v>
      </c>
      <c r="R48" s="51">
        <v>0</v>
      </c>
      <c r="S48" s="51">
        <v>0</v>
      </c>
      <c r="T48" s="51">
        <v>0</v>
      </c>
      <c r="U48" s="51">
        <f t="shared" si="6"/>
        <v>262</v>
      </c>
      <c r="V48" s="51">
        <v>0</v>
      </c>
      <c r="W48" s="51">
        <v>262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568</v>
      </c>
      <c r="AD48" s="51">
        <v>0</v>
      </c>
      <c r="AE48" s="51">
        <v>568</v>
      </c>
      <c r="AF48" s="51">
        <v>0</v>
      </c>
      <c r="AG48" s="51">
        <v>329</v>
      </c>
      <c r="AH48" s="51">
        <v>0</v>
      </c>
    </row>
    <row r="49" spans="1:34" ht="13.5">
      <c r="A49" s="26" t="s">
        <v>31</v>
      </c>
      <c r="B49" s="49" t="s">
        <v>113</v>
      </c>
      <c r="C49" s="50" t="s">
        <v>114</v>
      </c>
      <c r="D49" s="51">
        <f t="shared" si="0"/>
        <v>2015</v>
      </c>
      <c r="E49" s="51">
        <v>1630</v>
      </c>
      <c r="F49" s="51">
        <v>385</v>
      </c>
      <c r="G49" s="51">
        <f t="shared" si="1"/>
        <v>2015</v>
      </c>
      <c r="H49" s="51">
        <f t="shared" si="2"/>
        <v>1761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1340</v>
      </c>
      <c r="N49" s="51">
        <v>0</v>
      </c>
      <c r="O49" s="51">
        <v>1340</v>
      </c>
      <c r="P49" s="51">
        <v>0</v>
      </c>
      <c r="Q49" s="51">
        <f t="shared" si="5"/>
        <v>0</v>
      </c>
      <c r="R49" s="51">
        <v>0</v>
      </c>
      <c r="S49" s="51">
        <v>0</v>
      </c>
      <c r="T49" s="51">
        <v>0</v>
      </c>
      <c r="U49" s="51">
        <f t="shared" si="6"/>
        <v>112</v>
      </c>
      <c r="V49" s="51">
        <v>0</v>
      </c>
      <c r="W49" s="51">
        <v>112</v>
      </c>
      <c r="X49" s="51">
        <v>0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309</v>
      </c>
      <c r="AD49" s="51">
        <v>0</v>
      </c>
      <c r="AE49" s="51">
        <v>309</v>
      </c>
      <c r="AF49" s="51">
        <v>0</v>
      </c>
      <c r="AG49" s="51">
        <v>254</v>
      </c>
      <c r="AH49" s="51">
        <v>0</v>
      </c>
    </row>
    <row r="50" spans="1:34" ht="13.5">
      <c r="A50" s="26" t="s">
        <v>31</v>
      </c>
      <c r="B50" s="49" t="s">
        <v>115</v>
      </c>
      <c r="C50" s="50" t="s">
        <v>116</v>
      </c>
      <c r="D50" s="51">
        <f t="shared" si="0"/>
        <v>11632</v>
      </c>
      <c r="E50" s="51">
        <v>11315</v>
      </c>
      <c r="F50" s="51">
        <v>317</v>
      </c>
      <c r="G50" s="51">
        <f t="shared" si="1"/>
        <v>11632</v>
      </c>
      <c r="H50" s="51">
        <f t="shared" si="2"/>
        <v>11315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9071</v>
      </c>
      <c r="N50" s="51">
        <v>0</v>
      </c>
      <c r="O50" s="51">
        <v>9071</v>
      </c>
      <c r="P50" s="51">
        <v>0</v>
      </c>
      <c r="Q50" s="51">
        <f t="shared" si="5"/>
        <v>0</v>
      </c>
      <c r="R50" s="51">
        <v>0</v>
      </c>
      <c r="S50" s="51">
        <v>0</v>
      </c>
      <c r="T50" s="51">
        <v>0</v>
      </c>
      <c r="U50" s="51">
        <f t="shared" si="6"/>
        <v>922</v>
      </c>
      <c r="V50" s="51">
        <v>0</v>
      </c>
      <c r="W50" s="51">
        <v>922</v>
      </c>
      <c r="X50" s="51">
        <v>0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1322</v>
      </c>
      <c r="AD50" s="51">
        <v>0</v>
      </c>
      <c r="AE50" s="51">
        <v>1322</v>
      </c>
      <c r="AF50" s="51">
        <v>0</v>
      </c>
      <c r="AG50" s="51">
        <v>317</v>
      </c>
      <c r="AH50" s="51">
        <v>0</v>
      </c>
    </row>
    <row r="51" spans="1:34" ht="13.5">
      <c r="A51" s="79" t="s">
        <v>183</v>
      </c>
      <c r="B51" s="80"/>
      <c r="C51" s="81"/>
      <c r="D51" s="51">
        <f aca="true" t="shared" si="9" ref="D51:AH51">SUM(D7:D50)</f>
        <v>4306270</v>
      </c>
      <c r="E51" s="51">
        <f t="shared" si="9"/>
        <v>2339239</v>
      </c>
      <c r="F51" s="51">
        <f t="shared" si="9"/>
        <v>1967031</v>
      </c>
      <c r="G51" s="51">
        <f t="shared" si="9"/>
        <v>4306270</v>
      </c>
      <c r="H51" s="51">
        <f t="shared" si="9"/>
        <v>3947200</v>
      </c>
      <c r="I51" s="51">
        <f t="shared" si="9"/>
        <v>2205101</v>
      </c>
      <c r="J51" s="51">
        <f t="shared" si="9"/>
        <v>833979</v>
      </c>
      <c r="K51" s="51">
        <f t="shared" si="9"/>
        <v>289780</v>
      </c>
      <c r="L51" s="51">
        <f t="shared" si="9"/>
        <v>1081342</v>
      </c>
      <c r="M51" s="51">
        <f t="shared" si="9"/>
        <v>1424249</v>
      </c>
      <c r="N51" s="51">
        <f t="shared" si="9"/>
        <v>502730</v>
      </c>
      <c r="O51" s="51">
        <f t="shared" si="9"/>
        <v>519791</v>
      </c>
      <c r="P51" s="51">
        <f t="shared" si="9"/>
        <v>401728</v>
      </c>
      <c r="Q51" s="51">
        <f t="shared" si="9"/>
        <v>48807</v>
      </c>
      <c r="R51" s="51">
        <f t="shared" si="9"/>
        <v>28895</v>
      </c>
      <c r="S51" s="51">
        <f t="shared" si="9"/>
        <v>16818</v>
      </c>
      <c r="T51" s="51">
        <f t="shared" si="9"/>
        <v>3094</v>
      </c>
      <c r="U51" s="51">
        <f t="shared" si="9"/>
        <v>139475</v>
      </c>
      <c r="V51" s="51">
        <f t="shared" si="9"/>
        <v>83311</v>
      </c>
      <c r="W51" s="51">
        <f t="shared" si="9"/>
        <v>53901</v>
      </c>
      <c r="X51" s="51">
        <f t="shared" si="9"/>
        <v>2263</v>
      </c>
      <c r="Y51" s="51">
        <f t="shared" si="9"/>
        <v>323</v>
      </c>
      <c r="Z51" s="51">
        <f t="shared" si="9"/>
        <v>147</v>
      </c>
      <c r="AA51" s="51">
        <f t="shared" si="9"/>
        <v>176</v>
      </c>
      <c r="AB51" s="51">
        <f t="shared" si="9"/>
        <v>0</v>
      </c>
      <c r="AC51" s="51">
        <f t="shared" si="9"/>
        <v>129245</v>
      </c>
      <c r="AD51" s="51">
        <f t="shared" si="9"/>
        <v>68169</v>
      </c>
      <c r="AE51" s="51">
        <f t="shared" si="9"/>
        <v>57424</v>
      </c>
      <c r="AF51" s="51">
        <f t="shared" si="9"/>
        <v>3652</v>
      </c>
      <c r="AG51" s="51">
        <f t="shared" si="9"/>
        <v>359070</v>
      </c>
      <c r="AH51" s="51">
        <f t="shared" si="9"/>
        <v>0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124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126</v>
      </c>
      <c r="C2" s="67" t="s">
        <v>129</v>
      </c>
      <c r="D2" s="29" t="s">
        <v>117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118</v>
      </c>
      <c r="V2" s="32"/>
      <c r="W2" s="32"/>
      <c r="X2" s="32"/>
      <c r="Y2" s="32"/>
      <c r="Z2" s="32"/>
      <c r="AA2" s="33"/>
      <c r="AB2" s="29" t="s">
        <v>119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130</v>
      </c>
      <c r="G3" s="83"/>
      <c r="H3" s="83"/>
      <c r="I3" s="83"/>
      <c r="J3" s="83"/>
      <c r="K3" s="84"/>
      <c r="L3" s="67" t="s">
        <v>131</v>
      </c>
      <c r="M3" s="16" t="s">
        <v>185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132</v>
      </c>
      <c r="AD3" s="67" t="s">
        <v>133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127</v>
      </c>
      <c r="P5" s="8" t="s">
        <v>19</v>
      </c>
      <c r="Q5" s="20" t="s">
        <v>134</v>
      </c>
      <c r="R5" s="8" t="s">
        <v>20</v>
      </c>
      <c r="S5" s="20" t="s">
        <v>157</v>
      </c>
      <c r="T5" s="8" t="s">
        <v>128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135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31</v>
      </c>
      <c r="B7" s="49" t="s">
        <v>32</v>
      </c>
      <c r="C7" s="50" t="s">
        <v>33</v>
      </c>
      <c r="D7" s="51">
        <f aca="true" t="shared" si="0" ref="D7:D50">E7+F7+L7+M7</f>
        <v>1744551</v>
      </c>
      <c r="E7" s="51">
        <v>1679782</v>
      </c>
      <c r="F7" s="51">
        <f aca="true" t="shared" si="1" ref="F7:F50">SUM(G7:K7)</f>
        <v>64769</v>
      </c>
      <c r="G7" s="51">
        <v>35468</v>
      </c>
      <c r="H7" s="51">
        <v>29301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50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50">SUM(V7:AA7)</f>
        <v>1717596</v>
      </c>
      <c r="V7" s="51">
        <v>1679782</v>
      </c>
      <c r="W7" s="51">
        <v>25789</v>
      </c>
      <c r="X7" s="51">
        <v>12025</v>
      </c>
      <c r="Y7" s="51">
        <v>0</v>
      </c>
      <c r="Z7" s="51">
        <v>0</v>
      </c>
      <c r="AA7" s="51">
        <v>0</v>
      </c>
      <c r="AB7" s="51">
        <f aca="true" t="shared" si="4" ref="AB7:AB50">SUM(AC7:AE7)</f>
        <v>353812</v>
      </c>
      <c r="AC7" s="51">
        <v>0</v>
      </c>
      <c r="AD7" s="51">
        <v>353812</v>
      </c>
      <c r="AE7" s="51">
        <f aca="true" t="shared" si="5" ref="AE7:AE50">SUM(AF7:AJ7)</f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31</v>
      </c>
      <c r="B8" s="49" t="s">
        <v>34</v>
      </c>
      <c r="C8" s="50" t="s">
        <v>35</v>
      </c>
      <c r="D8" s="51">
        <f t="shared" si="0"/>
        <v>374962</v>
      </c>
      <c r="E8" s="51">
        <v>338049</v>
      </c>
      <c r="F8" s="51">
        <f t="shared" si="1"/>
        <v>30153</v>
      </c>
      <c r="G8" s="51">
        <v>22888</v>
      </c>
      <c r="H8" s="51">
        <v>7265</v>
      </c>
      <c r="I8" s="51">
        <v>0</v>
      </c>
      <c r="J8" s="51">
        <v>0</v>
      </c>
      <c r="K8" s="51">
        <v>0</v>
      </c>
      <c r="L8" s="51">
        <v>1380</v>
      </c>
      <c r="M8" s="51">
        <f t="shared" si="2"/>
        <v>5380</v>
      </c>
      <c r="N8" s="51">
        <v>0</v>
      </c>
      <c r="O8" s="51">
        <v>1568</v>
      </c>
      <c r="P8" s="51">
        <v>2215</v>
      </c>
      <c r="Q8" s="51">
        <v>277</v>
      </c>
      <c r="R8" s="51">
        <v>0</v>
      </c>
      <c r="S8" s="51">
        <v>0</v>
      </c>
      <c r="T8" s="51">
        <v>1320</v>
      </c>
      <c r="U8" s="51">
        <f t="shared" si="3"/>
        <v>361940</v>
      </c>
      <c r="V8" s="51">
        <v>338049</v>
      </c>
      <c r="W8" s="51">
        <v>22195</v>
      </c>
      <c r="X8" s="51">
        <v>1696</v>
      </c>
      <c r="Y8" s="51">
        <v>0</v>
      </c>
      <c r="Z8" s="51">
        <v>0</v>
      </c>
      <c r="AA8" s="51">
        <v>0</v>
      </c>
      <c r="AB8" s="51">
        <f t="shared" si="4"/>
        <v>75237</v>
      </c>
      <c r="AC8" s="51">
        <v>1380</v>
      </c>
      <c r="AD8" s="51">
        <v>73856</v>
      </c>
      <c r="AE8" s="51">
        <f t="shared" si="5"/>
        <v>1</v>
      </c>
      <c r="AF8" s="51">
        <v>0</v>
      </c>
      <c r="AG8" s="51">
        <v>1</v>
      </c>
      <c r="AH8" s="51">
        <v>0</v>
      </c>
      <c r="AI8" s="51">
        <v>0</v>
      </c>
      <c r="AJ8" s="51">
        <v>0</v>
      </c>
    </row>
    <row r="9" spans="1:36" ht="13.5">
      <c r="A9" s="26" t="s">
        <v>31</v>
      </c>
      <c r="B9" s="49" t="s">
        <v>36</v>
      </c>
      <c r="C9" s="50" t="s">
        <v>37</v>
      </c>
      <c r="D9" s="51">
        <f t="shared" si="0"/>
        <v>96408</v>
      </c>
      <c r="E9" s="51">
        <v>89609</v>
      </c>
      <c r="F9" s="51">
        <f t="shared" si="1"/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55</v>
      </c>
      <c r="M9" s="51">
        <f t="shared" si="2"/>
        <v>6744</v>
      </c>
      <c r="N9" s="51">
        <v>0</v>
      </c>
      <c r="O9" s="51">
        <v>3604</v>
      </c>
      <c r="P9" s="51">
        <v>2156</v>
      </c>
      <c r="Q9" s="51">
        <v>47</v>
      </c>
      <c r="R9" s="51">
        <v>937</v>
      </c>
      <c r="S9" s="51">
        <v>0</v>
      </c>
      <c r="T9" s="51">
        <v>0</v>
      </c>
      <c r="U9" s="51">
        <f t="shared" si="3"/>
        <v>89609</v>
      </c>
      <c r="V9" s="51">
        <v>89609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17546</v>
      </c>
      <c r="AC9" s="51">
        <v>55</v>
      </c>
      <c r="AD9" s="51">
        <v>17491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31</v>
      </c>
      <c r="B10" s="49" t="s">
        <v>38</v>
      </c>
      <c r="C10" s="50" t="s">
        <v>39</v>
      </c>
      <c r="D10" s="51">
        <f t="shared" si="0"/>
        <v>156851</v>
      </c>
      <c r="E10" s="51">
        <v>131409</v>
      </c>
      <c r="F10" s="51">
        <f t="shared" si="1"/>
        <v>25400</v>
      </c>
      <c r="G10" s="51">
        <v>18573</v>
      </c>
      <c r="H10" s="51">
        <v>6827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42</v>
      </c>
      <c r="N10" s="51">
        <v>42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141596</v>
      </c>
      <c r="V10" s="51">
        <v>131409</v>
      </c>
      <c r="W10" s="51">
        <v>9565</v>
      </c>
      <c r="X10" s="51">
        <v>622</v>
      </c>
      <c r="Y10" s="51">
        <v>0</v>
      </c>
      <c r="Z10" s="51">
        <v>0</v>
      </c>
      <c r="AA10" s="51">
        <v>0</v>
      </c>
      <c r="AB10" s="51">
        <f t="shared" si="4"/>
        <v>27947</v>
      </c>
      <c r="AC10" s="51">
        <v>0</v>
      </c>
      <c r="AD10" s="51">
        <v>22959</v>
      </c>
      <c r="AE10" s="51">
        <f t="shared" si="5"/>
        <v>4988</v>
      </c>
      <c r="AF10" s="51">
        <v>4988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31</v>
      </c>
      <c r="B11" s="49" t="s">
        <v>40</v>
      </c>
      <c r="C11" s="50" t="s">
        <v>41</v>
      </c>
      <c r="D11" s="51">
        <f t="shared" si="0"/>
        <v>37020</v>
      </c>
      <c r="E11" s="51">
        <v>31570</v>
      </c>
      <c r="F11" s="51">
        <f t="shared" si="1"/>
        <v>4282</v>
      </c>
      <c r="G11" s="51">
        <v>2404</v>
      </c>
      <c r="H11" s="51">
        <v>1878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1168</v>
      </c>
      <c r="N11" s="51">
        <v>1168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33548</v>
      </c>
      <c r="V11" s="51">
        <v>31570</v>
      </c>
      <c r="W11" s="51">
        <v>1642</v>
      </c>
      <c r="X11" s="51">
        <v>336</v>
      </c>
      <c r="Y11" s="51">
        <v>0</v>
      </c>
      <c r="Z11" s="51">
        <v>0</v>
      </c>
      <c r="AA11" s="51">
        <v>0</v>
      </c>
      <c r="AB11" s="51">
        <f t="shared" si="4"/>
        <v>5490</v>
      </c>
      <c r="AC11" s="51">
        <v>0</v>
      </c>
      <c r="AD11" s="51">
        <v>5083</v>
      </c>
      <c r="AE11" s="51">
        <f t="shared" si="5"/>
        <v>407</v>
      </c>
      <c r="AF11" s="51">
        <v>339</v>
      </c>
      <c r="AG11" s="51">
        <v>68</v>
      </c>
      <c r="AH11" s="51">
        <v>0</v>
      </c>
      <c r="AI11" s="51">
        <v>0</v>
      </c>
      <c r="AJ11" s="51">
        <v>0</v>
      </c>
    </row>
    <row r="12" spans="1:36" ht="13.5">
      <c r="A12" s="26" t="s">
        <v>31</v>
      </c>
      <c r="B12" s="49" t="s">
        <v>42</v>
      </c>
      <c r="C12" s="50" t="s">
        <v>43</v>
      </c>
      <c r="D12" s="51">
        <f t="shared" si="0"/>
        <v>138379</v>
      </c>
      <c r="E12" s="51">
        <v>123836</v>
      </c>
      <c r="F12" s="51">
        <f t="shared" si="1"/>
        <v>14543</v>
      </c>
      <c r="G12" s="51">
        <v>14543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130101</v>
      </c>
      <c r="V12" s="51">
        <v>123836</v>
      </c>
      <c r="W12" s="51">
        <v>6265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19113</v>
      </c>
      <c r="AC12" s="51">
        <v>0</v>
      </c>
      <c r="AD12" s="51">
        <v>19045</v>
      </c>
      <c r="AE12" s="51">
        <f t="shared" si="5"/>
        <v>68</v>
      </c>
      <c r="AF12" s="51">
        <v>68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31</v>
      </c>
      <c r="B13" s="49" t="s">
        <v>44</v>
      </c>
      <c r="C13" s="50" t="s">
        <v>45</v>
      </c>
      <c r="D13" s="51">
        <f t="shared" si="0"/>
        <v>34282</v>
      </c>
      <c r="E13" s="51">
        <v>31499</v>
      </c>
      <c r="F13" s="51">
        <f t="shared" si="1"/>
        <v>2783</v>
      </c>
      <c r="G13" s="51">
        <v>1093</v>
      </c>
      <c r="H13" s="51">
        <v>1690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32477</v>
      </c>
      <c r="V13" s="51">
        <v>31499</v>
      </c>
      <c r="W13" s="51">
        <v>823</v>
      </c>
      <c r="X13" s="51">
        <v>155</v>
      </c>
      <c r="Y13" s="51">
        <v>0</v>
      </c>
      <c r="Z13" s="51">
        <v>0</v>
      </c>
      <c r="AA13" s="51">
        <v>0</v>
      </c>
      <c r="AB13" s="51">
        <f t="shared" si="4"/>
        <v>7763</v>
      </c>
      <c r="AC13" s="51">
        <v>0</v>
      </c>
      <c r="AD13" s="51">
        <v>7318</v>
      </c>
      <c r="AE13" s="51">
        <f t="shared" si="5"/>
        <v>445</v>
      </c>
      <c r="AF13" s="51">
        <v>0</v>
      </c>
      <c r="AG13" s="51">
        <v>445</v>
      </c>
      <c r="AH13" s="51">
        <v>0</v>
      </c>
      <c r="AI13" s="51">
        <v>0</v>
      </c>
      <c r="AJ13" s="51">
        <v>0</v>
      </c>
    </row>
    <row r="14" spans="1:36" ht="13.5">
      <c r="A14" s="26" t="s">
        <v>31</v>
      </c>
      <c r="B14" s="49" t="s">
        <v>46</v>
      </c>
      <c r="C14" s="50" t="s">
        <v>47</v>
      </c>
      <c r="D14" s="51">
        <f t="shared" si="0"/>
        <v>176866</v>
      </c>
      <c r="E14" s="51">
        <v>163261</v>
      </c>
      <c r="F14" s="51">
        <f t="shared" si="1"/>
        <v>13325</v>
      </c>
      <c r="G14" s="51">
        <v>6616</v>
      </c>
      <c r="H14" s="51">
        <v>6709</v>
      </c>
      <c r="I14" s="51">
        <v>0</v>
      </c>
      <c r="J14" s="51">
        <v>0</v>
      </c>
      <c r="K14" s="51">
        <v>0</v>
      </c>
      <c r="L14" s="51">
        <v>280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168887</v>
      </c>
      <c r="V14" s="51">
        <v>163261</v>
      </c>
      <c r="W14" s="51">
        <v>5282</v>
      </c>
      <c r="X14" s="51">
        <v>344</v>
      </c>
      <c r="Y14" s="51">
        <v>0</v>
      </c>
      <c r="Z14" s="51">
        <v>0</v>
      </c>
      <c r="AA14" s="51">
        <v>0</v>
      </c>
      <c r="AB14" s="51">
        <f t="shared" si="4"/>
        <v>31648</v>
      </c>
      <c r="AC14" s="51">
        <v>280</v>
      </c>
      <c r="AD14" s="51">
        <v>31340</v>
      </c>
      <c r="AE14" s="51">
        <f t="shared" si="5"/>
        <v>28</v>
      </c>
      <c r="AF14" s="51">
        <v>0</v>
      </c>
      <c r="AG14" s="51">
        <v>28</v>
      </c>
      <c r="AH14" s="51">
        <v>0</v>
      </c>
      <c r="AI14" s="51">
        <v>0</v>
      </c>
      <c r="AJ14" s="51">
        <v>0</v>
      </c>
    </row>
    <row r="15" spans="1:36" ht="13.5">
      <c r="A15" s="26" t="s">
        <v>31</v>
      </c>
      <c r="B15" s="49" t="s">
        <v>48</v>
      </c>
      <c r="C15" s="50" t="s">
        <v>49</v>
      </c>
      <c r="D15" s="51">
        <f t="shared" si="0"/>
        <v>46452</v>
      </c>
      <c r="E15" s="51">
        <v>44783</v>
      </c>
      <c r="F15" s="51">
        <f t="shared" si="1"/>
        <v>1562</v>
      </c>
      <c r="G15" s="51">
        <v>0</v>
      </c>
      <c r="H15" s="51">
        <v>1562</v>
      </c>
      <c r="I15" s="51">
        <v>0</v>
      </c>
      <c r="J15" s="51">
        <v>0</v>
      </c>
      <c r="K15" s="51">
        <v>0</v>
      </c>
      <c r="L15" s="51">
        <v>14</v>
      </c>
      <c r="M15" s="51">
        <f t="shared" si="2"/>
        <v>93</v>
      </c>
      <c r="N15" s="51">
        <v>0</v>
      </c>
      <c r="O15" s="51">
        <v>0</v>
      </c>
      <c r="P15" s="51">
        <v>0</v>
      </c>
      <c r="Q15" s="51">
        <v>93</v>
      </c>
      <c r="R15" s="51">
        <v>0</v>
      </c>
      <c r="S15" s="51">
        <v>0</v>
      </c>
      <c r="T15" s="51">
        <v>0</v>
      </c>
      <c r="U15" s="51">
        <f t="shared" si="3"/>
        <v>44783</v>
      </c>
      <c r="V15" s="51">
        <v>44783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8617</v>
      </c>
      <c r="AC15" s="51">
        <v>14</v>
      </c>
      <c r="AD15" s="51">
        <v>8603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31</v>
      </c>
      <c r="B16" s="49" t="s">
        <v>50</v>
      </c>
      <c r="C16" s="50" t="s">
        <v>51</v>
      </c>
      <c r="D16" s="51">
        <f t="shared" si="0"/>
        <v>60065</v>
      </c>
      <c r="E16" s="51">
        <v>51283</v>
      </c>
      <c r="F16" s="51">
        <f t="shared" si="1"/>
        <v>4795</v>
      </c>
      <c r="G16" s="51">
        <v>3047</v>
      </c>
      <c r="H16" s="51">
        <v>1093</v>
      </c>
      <c r="I16" s="51">
        <v>0</v>
      </c>
      <c r="J16" s="51">
        <v>0</v>
      </c>
      <c r="K16" s="51">
        <v>655</v>
      </c>
      <c r="L16" s="51">
        <v>0</v>
      </c>
      <c r="M16" s="51">
        <f t="shared" si="2"/>
        <v>3987</v>
      </c>
      <c r="N16" s="51">
        <v>1934</v>
      </c>
      <c r="O16" s="51">
        <v>595</v>
      </c>
      <c r="P16" s="51">
        <v>1058</v>
      </c>
      <c r="Q16" s="51">
        <v>136</v>
      </c>
      <c r="R16" s="51">
        <v>0</v>
      </c>
      <c r="S16" s="51">
        <v>264</v>
      </c>
      <c r="T16" s="51">
        <v>0</v>
      </c>
      <c r="U16" s="51">
        <f t="shared" si="3"/>
        <v>54188</v>
      </c>
      <c r="V16" s="51">
        <v>51283</v>
      </c>
      <c r="W16" s="51">
        <v>2905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9829</v>
      </c>
      <c r="AC16" s="51">
        <v>0</v>
      </c>
      <c r="AD16" s="51">
        <v>9174</v>
      </c>
      <c r="AE16" s="51">
        <f t="shared" si="5"/>
        <v>655</v>
      </c>
      <c r="AF16" s="51">
        <v>0</v>
      </c>
      <c r="AG16" s="51">
        <v>0</v>
      </c>
      <c r="AH16" s="51">
        <v>0</v>
      </c>
      <c r="AI16" s="51">
        <v>0</v>
      </c>
      <c r="AJ16" s="51">
        <v>655</v>
      </c>
    </row>
    <row r="17" spans="1:36" ht="13.5">
      <c r="A17" s="26" t="s">
        <v>31</v>
      </c>
      <c r="B17" s="49" t="s">
        <v>52</v>
      </c>
      <c r="C17" s="50" t="s">
        <v>53</v>
      </c>
      <c r="D17" s="51">
        <f t="shared" si="0"/>
        <v>127198</v>
      </c>
      <c r="E17" s="51">
        <v>109788</v>
      </c>
      <c r="F17" s="51">
        <f t="shared" si="1"/>
        <v>17410</v>
      </c>
      <c r="G17" s="51">
        <v>12783</v>
      </c>
      <c r="H17" s="51">
        <v>4627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121299</v>
      </c>
      <c r="V17" s="51">
        <v>109788</v>
      </c>
      <c r="W17" s="51">
        <v>11270</v>
      </c>
      <c r="X17" s="51">
        <v>241</v>
      </c>
      <c r="Y17" s="51">
        <v>0</v>
      </c>
      <c r="Z17" s="51">
        <v>0</v>
      </c>
      <c r="AA17" s="51">
        <v>0</v>
      </c>
      <c r="AB17" s="51">
        <f t="shared" si="4"/>
        <v>20774</v>
      </c>
      <c r="AC17" s="51">
        <v>0</v>
      </c>
      <c r="AD17" s="51">
        <v>19352</v>
      </c>
      <c r="AE17" s="51">
        <f t="shared" si="5"/>
        <v>1422</v>
      </c>
      <c r="AF17" s="51">
        <v>0</v>
      </c>
      <c r="AG17" s="51">
        <v>1422</v>
      </c>
      <c r="AH17" s="51">
        <v>0</v>
      </c>
      <c r="AI17" s="51">
        <v>0</v>
      </c>
      <c r="AJ17" s="51">
        <v>0</v>
      </c>
    </row>
    <row r="18" spans="1:36" ht="13.5">
      <c r="A18" s="26" t="s">
        <v>31</v>
      </c>
      <c r="B18" s="49" t="s">
        <v>54</v>
      </c>
      <c r="C18" s="50" t="s">
        <v>55</v>
      </c>
      <c r="D18" s="51">
        <f t="shared" si="0"/>
        <v>132687</v>
      </c>
      <c r="E18" s="51">
        <v>130052</v>
      </c>
      <c r="F18" s="51">
        <f t="shared" si="1"/>
        <v>125</v>
      </c>
      <c r="G18" s="51">
        <v>125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2510</v>
      </c>
      <c r="N18" s="51">
        <v>82</v>
      </c>
      <c r="O18" s="51">
        <v>882</v>
      </c>
      <c r="P18" s="51">
        <v>1093</v>
      </c>
      <c r="Q18" s="51">
        <v>453</v>
      </c>
      <c r="R18" s="51">
        <v>0</v>
      </c>
      <c r="S18" s="51">
        <v>0</v>
      </c>
      <c r="T18" s="51">
        <v>0</v>
      </c>
      <c r="U18" s="51">
        <f t="shared" si="3"/>
        <v>130177</v>
      </c>
      <c r="V18" s="51">
        <v>130052</v>
      </c>
      <c r="W18" s="51">
        <v>125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8297</v>
      </c>
      <c r="AC18" s="51">
        <v>0</v>
      </c>
      <c r="AD18" s="51">
        <v>8297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31</v>
      </c>
      <c r="B19" s="49" t="s">
        <v>56</v>
      </c>
      <c r="C19" s="50" t="s">
        <v>57</v>
      </c>
      <c r="D19" s="51">
        <f t="shared" si="0"/>
        <v>87747</v>
      </c>
      <c r="E19" s="51">
        <v>76088</v>
      </c>
      <c r="F19" s="51">
        <f t="shared" si="1"/>
        <v>9635</v>
      </c>
      <c r="G19" s="51">
        <v>6141</v>
      </c>
      <c r="H19" s="51">
        <v>3494</v>
      </c>
      <c r="I19" s="51">
        <v>0</v>
      </c>
      <c r="J19" s="51">
        <v>0</v>
      </c>
      <c r="K19" s="51">
        <v>0</v>
      </c>
      <c r="L19" s="51">
        <v>2024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82558</v>
      </c>
      <c r="V19" s="51">
        <v>76088</v>
      </c>
      <c r="W19" s="51">
        <v>5101</v>
      </c>
      <c r="X19" s="51">
        <v>1369</v>
      </c>
      <c r="Y19" s="51">
        <v>0</v>
      </c>
      <c r="Z19" s="51">
        <v>0</v>
      </c>
      <c r="AA19" s="51">
        <v>0</v>
      </c>
      <c r="AB19" s="51">
        <f t="shared" si="4"/>
        <v>20538</v>
      </c>
      <c r="AC19" s="51">
        <v>2024</v>
      </c>
      <c r="AD19" s="51">
        <v>18514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31</v>
      </c>
      <c r="B20" s="49" t="s">
        <v>58</v>
      </c>
      <c r="C20" s="50" t="s">
        <v>59</v>
      </c>
      <c r="D20" s="51">
        <f t="shared" si="0"/>
        <v>59700</v>
      </c>
      <c r="E20" s="51">
        <v>53411</v>
      </c>
      <c r="F20" s="51">
        <f t="shared" si="1"/>
        <v>5010</v>
      </c>
      <c r="G20" s="51">
        <v>4976</v>
      </c>
      <c r="H20" s="51">
        <v>34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1279</v>
      </c>
      <c r="N20" s="51">
        <v>710</v>
      </c>
      <c r="O20" s="51">
        <v>0</v>
      </c>
      <c r="P20" s="51">
        <v>534</v>
      </c>
      <c r="Q20" s="51">
        <v>0</v>
      </c>
      <c r="R20" s="51">
        <v>1</v>
      </c>
      <c r="S20" s="51">
        <v>34</v>
      </c>
      <c r="T20" s="51">
        <v>0</v>
      </c>
      <c r="U20" s="51">
        <f t="shared" si="3"/>
        <v>57054</v>
      </c>
      <c r="V20" s="51">
        <v>53411</v>
      </c>
      <c r="W20" s="51">
        <v>3643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8396</v>
      </c>
      <c r="AC20" s="51">
        <v>0</v>
      </c>
      <c r="AD20" s="51">
        <v>8250</v>
      </c>
      <c r="AE20" s="51">
        <f t="shared" si="5"/>
        <v>146</v>
      </c>
      <c r="AF20" s="51">
        <v>146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31</v>
      </c>
      <c r="B21" s="49" t="s">
        <v>60</v>
      </c>
      <c r="C21" s="50" t="s">
        <v>61</v>
      </c>
      <c r="D21" s="51">
        <f t="shared" si="0"/>
        <v>36586</v>
      </c>
      <c r="E21" s="51">
        <v>28445</v>
      </c>
      <c r="F21" s="51">
        <f t="shared" si="1"/>
        <v>7546</v>
      </c>
      <c r="G21" s="51">
        <v>5549</v>
      </c>
      <c r="H21" s="51">
        <v>1997</v>
      </c>
      <c r="I21" s="51">
        <v>0</v>
      </c>
      <c r="J21" s="51">
        <v>0</v>
      </c>
      <c r="K21" s="51">
        <v>0</v>
      </c>
      <c r="L21" s="51">
        <v>595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33685</v>
      </c>
      <c r="V21" s="51">
        <v>28445</v>
      </c>
      <c r="W21" s="51">
        <v>5230</v>
      </c>
      <c r="X21" s="51">
        <v>10</v>
      </c>
      <c r="Y21" s="51">
        <v>0</v>
      </c>
      <c r="Z21" s="51">
        <v>0</v>
      </c>
      <c r="AA21" s="51">
        <v>0</v>
      </c>
      <c r="AB21" s="51">
        <f t="shared" si="4"/>
        <v>6991</v>
      </c>
      <c r="AC21" s="51">
        <v>595</v>
      </c>
      <c r="AD21" s="51">
        <v>6042</v>
      </c>
      <c r="AE21" s="51">
        <f t="shared" si="5"/>
        <v>354</v>
      </c>
      <c r="AF21" s="51">
        <v>0</v>
      </c>
      <c r="AG21" s="51">
        <v>354</v>
      </c>
      <c r="AH21" s="51">
        <v>0</v>
      </c>
      <c r="AI21" s="51">
        <v>0</v>
      </c>
      <c r="AJ21" s="51">
        <v>0</v>
      </c>
    </row>
    <row r="22" spans="1:36" ht="13.5">
      <c r="A22" s="26" t="s">
        <v>31</v>
      </c>
      <c r="B22" s="49" t="s">
        <v>62</v>
      </c>
      <c r="C22" s="50" t="s">
        <v>63</v>
      </c>
      <c r="D22" s="51">
        <f t="shared" si="0"/>
        <v>87451</v>
      </c>
      <c r="E22" s="51">
        <v>78774</v>
      </c>
      <c r="F22" s="51">
        <f t="shared" si="1"/>
        <v>8677</v>
      </c>
      <c r="G22" s="51">
        <v>4178</v>
      </c>
      <c r="H22" s="51">
        <v>4499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81749</v>
      </c>
      <c r="V22" s="51">
        <v>78774</v>
      </c>
      <c r="W22" s="51">
        <v>2419</v>
      </c>
      <c r="X22" s="51">
        <v>556</v>
      </c>
      <c r="Y22" s="51">
        <v>0</v>
      </c>
      <c r="Z22" s="51">
        <v>0</v>
      </c>
      <c r="AA22" s="51">
        <v>0</v>
      </c>
      <c r="AB22" s="51">
        <f t="shared" si="4"/>
        <v>17886</v>
      </c>
      <c r="AC22" s="51">
        <v>0</v>
      </c>
      <c r="AD22" s="51">
        <v>15774</v>
      </c>
      <c r="AE22" s="51">
        <f t="shared" si="5"/>
        <v>2112</v>
      </c>
      <c r="AF22" s="51">
        <v>972</v>
      </c>
      <c r="AG22" s="51">
        <v>1140</v>
      </c>
      <c r="AH22" s="51">
        <v>0</v>
      </c>
      <c r="AI22" s="51">
        <v>0</v>
      </c>
      <c r="AJ22" s="51">
        <v>0</v>
      </c>
    </row>
    <row r="23" spans="1:36" ht="13.5">
      <c r="A23" s="26" t="s">
        <v>31</v>
      </c>
      <c r="B23" s="49" t="s">
        <v>64</v>
      </c>
      <c r="C23" s="50" t="s">
        <v>65</v>
      </c>
      <c r="D23" s="51">
        <f t="shared" si="0"/>
        <v>32808</v>
      </c>
      <c r="E23" s="51">
        <v>25486</v>
      </c>
      <c r="F23" s="51">
        <f t="shared" si="1"/>
        <v>7162</v>
      </c>
      <c r="G23" s="51">
        <v>3968</v>
      </c>
      <c r="H23" s="51">
        <v>3194</v>
      </c>
      <c r="I23" s="51">
        <v>0</v>
      </c>
      <c r="J23" s="51">
        <v>0</v>
      </c>
      <c r="K23" s="51">
        <v>0</v>
      </c>
      <c r="L23" s="51">
        <v>152</v>
      </c>
      <c r="M23" s="51">
        <f t="shared" si="2"/>
        <v>8</v>
      </c>
      <c r="N23" s="51">
        <v>6</v>
      </c>
      <c r="O23" s="51">
        <v>0</v>
      </c>
      <c r="P23" s="51">
        <v>0</v>
      </c>
      <c r="Q23" s="51">
        <v>0</v>
      </c>
      <c r="R23" s="51">
        <v>2</v>
      </c>
      <c r="S23" s="51">
        <v>0</v>
      </c>
      <c r="T23" s="51">
        <v>0</v>
      </c>
      <c r="U23" s="51">
        <f t="shared" si="3"/>
        <v>29093</v>
      </c>
      <c r="V23" s="51">
        <v>25486</v>
      </c>
      <c r="W23" s="51">
        <v>3607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3821</v>
      </c>
      <c r="AC23" s="51">
        <v>152</v>
      </c>
      <c r="AD23" s="51">
        <v>3669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31</v>
      </c>
      <c r="B24" s="49" t="s">
        <v>66</v>
      </c>
      <c r="C24" s="50" t="s">
        <v>67</v>
      </c>
      <c r="D24" s="51">
        <f t="shared" si="0"/>
        <v>49607</v>
      </c>
      <c r="E24" s="51">
        <v>37647</v>
      </c>
      <c r="F24" s="51">
        <f t="shared" si="1"/>
        <v>11960</v>
      </c>
      <c r="G24" s="51">
        <v>7078</v>
      </c>
      <c r="H24" s="51">
        <v>4882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37664</v>
      </c>
      <c r="V24" s="51">
        <v>37647</v>
      </c>
      <c r="W24" s="51">
        <v>0</v>
      </c>
      <c r="X24" s="51">
        <v>17</v>
      </c>
      <c r="Y24" s="51">
        <v>0</v>
      </c>
      <c r="Z24" s="51">
        <v>0</v>
      </c>
      <c r="AA24" s="51">
        <v>0</v>
      </c>
      <c r="AB24" s="51">
        <f t="shared" si="4"/>
        <v>10807</v>
      </c>
      <c r="AC24" s="51">
        <v>0</v>
      </c>
      <c r="AD24" s="51">
        <v>3894</v>
      </c>
      <c r="AE24" s="51">
        <f t="shared" si="5"/>
        <v>6913</v>
      </c>
      <c r="AF24" s="51">
        <v>6450</v>
      </c>
      <c r="AG24" s="51">
        <v>463</v>
      </c>
      <c r="AH24" s="51">
        <v>0</v>
      </c>
      <c r="AI24" s="51">
        <v>0</v>
      </c>
      <c r="AJ24" s="51">
        <v>0</v>
      </c>
    </row>
    <row r="25" spans="1:36" ht="13.5">
      <c r="A25" s="26" t="s">
        <v>31</v>
      </c>
      <c r="B25" s="49" t="s">
        <v>68</v>
      </c>
      <c r="C25" s="50" t="s">
        <v>69</v>
      </c>
      <c r="D25" s="51">
        <f t="shared" si="0"/>
        <v>42344</v>
      </c>
      <c r="E25" s="51">
        <v>38251</v>
      </c>
      <c r="F25" s="51">
        <f t="shared" si="1"/>
        <v>2958</v>
      </c>
      <c r="G25" s="51">
        <v>1549</v>
      </c>
      <c r="H25" s="51">
        <v>1409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1135</v>
      </c>
      <c r="N25" s="51">
        <v>0</v>
      </c>
      <c r="O25" s="51">
        <v>366</v>
      </c>
      <c r="P25" s="51">
        <v>765</v>
      </c>
      <c r="Q25" s="51">
        <v>0</v>
      </c>
      <c r="R25" s="51">
        <v>4</v>
      </c>
      <c r="S25" s="51">
        <v>0</v>
      </c>
      <c r="T25" s="51">
        <v>0</v>
      </c>
      <c r="U25" s="51">
        <f t="shared" si="3"/>
        <v>39502</v>
      </c>
      <c r="V25" s="51">
        <v>38251</v>
      </c>
      <c r="W25" s="51">
        <v>1066</v>
      </c>
      <c r="X25" s="51">
        <v>185</v>
      </c>
      <c r="Y25" s="51">
        <v>0</v>
      </c>
      <c r="Z25" s="51">
        <v>0</v>
      </c>
      <c r="AA25" s="51">
        <v>0</v>
      </c>
      <c r="AB25" s="51">
        <f t="shared" si="4"/>
        <v>8162</v>
      </c>
      <c r="AC25" s="51">
        <v>0</v>
      </c>
      <c r="AD25" s="51">
        <v>8162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31</v>
      </c>
      <c r="B26" s="49" t="s">
        <v>70</v>
      </c>
      <c r="C26" s="50" t="s">
        <v>71</v>
      </c>
      <c r="D26" s="51">
        <f t="shared" si="0"/>
        <v>68865</v>
      </c>
      <c r="E26" s="51">
        <v>62599</v>
      </c>
      <c r="F26" s="51">
        <f t="shared" si="1"/>
        <v>6266</v>
      </c>
      <c r="G26" s="51">
        <v>2530</v>
      </c>
      <c r="H26" s="51">
        <v>3736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64575</v>
      </c>
      <c r="V26" s="51">
        <v>62599</v>
      </c>
      <c r="W26" s="51">
        <v>1601</v>
      </c>
      <c r="X26" s="51">
        <v>375</v>
      </c>
      <c r="Y26" s="51">
        <v>0</v>
      </c>
      <c r="Z26" s="51">
        <v>0</v>
      </c>
      <c r="AA26" s="51">
        <v>0</v>
      </c>
      <c r="AB26" s="51">
        <f t="shared" si="4"/>
        <v>15660</v>
      </c>
      <c r="AC26" s="51">
        <v>0</v>
      </c>
      <c r="AD26" s="51">
        <v>14565</v>
      </c>
      <c r="AE26" s="51">
        <f t="shared" si="5"/>
        <v>1095</v>
      </c>
      <c r="AF26" s="51">
        <v>0</v>
      </c>
      <c r="AG26" s="51">
        <v>1095</v>
      </c>
      <c r="AH26" s="51">
        <v>0</v>
      </c>
      <c r="AI26" s="51">
        <v>0</v>
      </c>
      <c r="AJ26" s="51">
        <v>0</v>
      </c>
    </row>
    <row r="27" spans="1:36" ht="13.5">
      <c r="A27" s="26" t="s">
        <v>31</v>
      </c>
      <c r="B27" s="49" t="s">
        <v>72</v>
      </c>
      <c r="C27" s="50" t="s">
        <v>73</v>
      </c>
      <c r="D27" s="51">
        <f t="shared" si="0"/>
        <v>48344</v>
      </c>
      <c r="E27" s="51">
        <v>40845</v>
      </c>
      <c r="F27" s="51">
        <f t="shared" si="1"/>
        <v>7443</v>
      </c>
      <c r="G27" s="51">
        <v>5692</v>
      </c>
      <c r="H27" s="51">
        <v>1751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56</v>
      </c>
      <c r="N27" s="51">
        <v>56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45478</v>
      </c>
      <c r="V27" s="51">
        <v>40845</v>
      </c>
      <c r="W27" s="51">
        <v>4570</v>
      </c>
      <c r="X27" s="51">
        <v>63</v>
      </c>
      <c r="Y27" s="51">
        <v>0</v>
      </c>
      <c r="Z27" s="51">
        <v>0</v>
      </c>
      <c r="AA27" s="51">
        <v>0</v>
      </c>
      <c r="AB27" s="51">
        <f t="shared" si="4"/>
        <v>5468</v>
      </c>
      <c r="AC27" s="51">
        <v>0</v>
      </c>
      <c r="AD27" s="51">
        <v>5468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31</v>
      </c>
      <c r="B28" s="49" t="s">
        <v>74</v>
      </c>
      <c r="C28" s="50" t="s">
        <v>75</v>
      </c>
      <c r="D28" s="51">
        <f t="shared" si="0"/>
        <v>31953</v>
      </c>
      <c r="E28" s="51">
        <v>30683</v>
      </c>
      <c r="F28" s="51">
        <f t="shared" si="1"/>
        <v>982</v>
      </c>
      <c r="G28" s="51">
        <v>494</v>
      </c>
      <c r="H28" s="51">
        <v>488</v>
      </c>
      <c r="I28" s="51">
        <v>0</v>
      </c>
      <c r="J28" s="51">
        <v>0</v>
      </c>
      <c r="K28" s="51">
        <v>0</v>
      </c>
      <c r="L28" s="51">
        <v>237</v>
      </c>
      <c r="M28" s="51">
        <f t="shared" si="2"/>
        <v>51</v>
      </c>
      <c r="N28" s="51">
        <v>17</v>
      </c>
      <c r="O28" s="51">
        <v>0</v>
      </c>
      <c r="P28" s="51">
        <v>0</v>
      </c>
      <c r="Q28" s="51">
        <v>34</v>
      </c>
      <c r="R28" s="51">
        <v>0</v>
      </c>
      <c r="S28" s="51">
        <v>0</v>
      </c>
      <c r="T28" s="51">
        <v>0</v>
      </c>
      <c r="U28" s="51">
        <f t="shared" si="3"/>
        <v>30719</v>
      </c>
      <c r="V28" s="51">
        <v>30683</v>
      </c>
      <c r="W28" s="51">
        <v>0</v>
      </c>
      <c r="X28" s="51">
        <v>36</v>
      </c>
      <c r="Y28" s="51">
        <v>0</v>
      </c>
      <c r="Z28" s="51">
        <v>0</v>
      </c>
      <c r="AA28" s="51">
        <v>0</v>
      </c>
      <c r="AB28" s="51">
        <f t="shared" si="4"/>
        <v>5344</v>
      </c>
      <c r="AC28" s="51">
        <v>237</v>
      </c>
      <c r="AD28" s="51">
        <v>5107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31</v>
      </c>
      <c r="B29" s="49" t="s">
        <v>76</v>
      </c>
      <c r="C29" s="50" t="s">
        <v>77</v>
      </c>
      <c r="D29" s="51">
        <f t="shared" si="0"/>
        <v>49012</v>
      </c>
      <c r="E29" s="51">
        <v>47441</v>
      </c>
      <c r="F29" s="51">
        <f t="shared" si="1"/>
        <v>585</v>
      </c>
      <c r="G29" s="51">
        <v>0</v>
      </c>
      <c r="H29" s="51">
        <v>585</v>
      </c>
      <c r="I29" s="51">
        <v>0</v>
      </c>
      <c r="J29" s="51">
        <v>0</v>
      </c>
      <c r="K29" s="51">
        <v>0</v>
      </c>
      <c r="L29" s="51">
        <v>986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47441</v>
      </c>
      <c r="V29" s="51">
        <v>47441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8831</v>
      </c>
      <c r="AC29" s="51">
        <v>986</v>
      </c>
      <c r="AD29" s="51">
        <v>7845</v>
      </c>
      <c r="AE29" s="51">
        <f t="shared" si="5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31</v>
      </c>
      <c r="B30" s="49" t="s">
        <v>78</v>
      </c>
      <c r="C30" s="50" t="s">
        <v>79</v>
      </c>
      <c r="D30" s="51">
        <f t="shared" si="0"/>
        <v>59110</v>
      </c>
      <c r="E30" s="51">
        <v>52157</v>
      </c>
      <c r="F30" s="51">
        <f t="shared" si="1"/>
        <v>4831</v>
      </c>
      <c r="G30" s="51">
        <v>2451</v>
      </c>
      <c r="H30" s="51">
        <v>2380</v>
      </c>
      <c r="I30" s="51">
        <v>0</v>
      </c>
      <c r="J30" s="51">
        <v>0</v>
      </c>
      <c r="K30" s="51">
        <v>0</v>
      </c>
      <c r="L30" s="51">
        <v>214</v>
      </c>
      <c r="M30" s="51">
        <f t="shared" si="2"/>
        <v>1908</v>
      </c>
      <c r="N30" s="51">
        <v>1740</v>
      </c>
      <c r="O30" s="51">
        <v>0</v>
      </c>
      <c r="P30" s="51">
        <v>0</v>
      </c>
      <c r="Q30" s="51">
        <v>0</v>
      </c>
      <c r="R30" s="51">
        <v>0</v>
      </c>
      <c r="S30" s="51">
        <v>168</v>
      </c>
      <c r="T30" s="51">
        <v>0</v>
      </c>
      <c r="U30" s="51">
        <f t="shared" si="3"/>
        <v>54202</v>
      </c>
      <c r="V30" s="51">
        <v>52157</v>
      </c>
      <c r="W30" s="51">
        <v>1785</v>
      </c>
      <c r="X30" s="51">
        <v>260</v>
      </c>
      <c r="Y30" s="51">
        <v>0</v>
      </c>
      <c r="Z30" s="51">
        <v>0</v>
      </c>
      <c r="AA30" s="51">
        <v>0</v>
      </c>
      <c r="AB30" s="51">
        <f t="shared" si="4"/>
        <v>9613</v>
      </c>
      <c r="AC30" s="51">
        <v>214</v>
      </c>
      <c r="AD30" s="51">
        <v>8758</v>
      </c>
      <c r="AE30" s="51">
        <f t="shared" si="5"/>
        <v>641</v>
      </c>
      <c r="AF30" s="51">
        <v>0</v>
      </c>
      <c r="AG30" s="51">
        <v>641</v>
      </c>
      <c r="AH30" s="51">
        <v>0</v>
      </c>
      <c r="AI30" s="51">
        <v>0</v>
      </c>
      <c r="AJ30" s="51">
        <v>0</v>
      </c>
    </row>
    <row r="31" spans="1:36" ht="13.5">
      <c r="A31" s="26" t="s">
        <v>31</v>
      </c>
      <c r="B31" s="49" t="s">
        <v>80</v>
      </c>
      <c r="C31" s="50" t="s">
        <v>81</v>
      </c>
      <c r="D31" s="51">
        <f t="shared" si="0"/>
        <v>41944</v>
      </c>
      <c r="E31" s="51">
        <v>37028</v>
      </c>
      <c r="F31" s="51">
        <f t="shared" si="1"/>
        <v>4916</v>
      </c>
      <c r="G31" s="51">
        <v>2909</v>
      </c>
      <c r="H31" s="51">
        <v>2007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38148</v>
      </c>
      <c r="V31" s="51">
        <v>37028</v>
      </c>
      <c r="W31" s="51">
        <v>1120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5678</v>
      </c>
      <c r="AC31" s="51">
        <v>0</v>
      </c>
      <c r="AD31" s="51">
        <v>3830</v>
      </c>
      <c r="AE31" s="51">
        <f t="shared" si="5"/>
        <v>1848</v>
      </c>
      <c r="AF31" s="51">
        <v>1789</v>
      </c>
      <c r="AG31" s="51">
        <v>59</v>
      </c>
      <c r="AH31" s="51">
        <v>0</v>
      </c>
      <c r="AI31" s="51">
        <v>0</v>
      </c>
      <c r="AJ31" s="51">
        <v>0</v>
      </c>
    </row>
    <row r="32" spans="1:36" ht="13.5">
      <c r="A32" s="26" t="s">
        <v>31</v>
      </c>
      <c r="B32" s="49" t="s">
        <v>82</v>
      </c>
      <c r="C32" s="50" t="s">
        <v>83</v>
      </c>
      <c r="D32" s="51">
        <f t="shared" si="0"/>
        <v>24623</v>
      </c>
      <c r="E32" s="51">
        <v>22636</v>
      </c>
      <c r="F32" s="51">
        <f t="shared" si="1"/>
        <v>1987</v>
      </c>
      <c r="G32" s="51">
        <v>937</v>
      </c>
      <c r="H32" s="51">
        <v>1050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23319</v>
      </c>
      <c r="V32" s="51">
        <v>22636</v>
      </c>
      <c r="W32" s="51">
        <v>578</v>
      </c>
      <c r="X32" s="51">
        <v>105</v>
      </c>
      <c r="Y32" s="51">
        <v>0</v>
      </c>
      <c r="Z32" s="51">
        <v>0</v>
      </c>
      <c r="AA32" s="51">
        <v>0</v>
      </c>
      <c r="AB32" s="51">
        <f t="shared" si="4"/>
        <v>5627</v>
      </c>
      <c r="AC32" s="51">
        <v>0</v>
      </c>
      <c r="AD32" s="51">
        <v>5253</v>
      </c>
      <c r="AE32" s="51">
        <f t="shared" si="5"/>
        <v>374</v>
      </c>
      <c r="AF32" s="51">
        <v>49</v>
      </c>
      <c r="AG32" s="51">
        <v>325</v>
      </c>
      <c r="AH32" s="51">
        <v>0</v>
      </c>
      <c r="AI32" s="51">
        <v>0</v>
      </c>
      <c r="AJ32" s="51">
        <v>0</v>
      </c>
    </row>
    <row r="33" spans="1:36" ht="13.5">
      <c r="A33" s="26" t="s">
        <v>31</v>
      </c>
      <c r="B33" s="49" t="s">
        <v>84</v>
      </c>
      <c r="C33" s="50" t="s">
        <v>85</v>
      </c>
      <c r="D33" s="51">
        <f t="shared" si="0"/>
        <v>32379</v>
      </c>
      <c r="E33" s="51">
        <v>30904</v>
      </c>
      <c r="F33" s="51">
        <f t="shared" si="1"/>
        <v>1475</v>
      </c>
      <c r="G33" s="51">
        <v>559</v>
      </c>
      <c r="H33" s="51">
        <v>916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31229</v>
      </c>
      <c r="V33" s="51">
        <v>30904</v>
      </c>
      <c r="W33" s="51">
        <v>325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5186</v>
      </c>
      <c r="AC33" s="51">
        <v>0</v>
      </c>
      <c r="AD33" s="51">
        <v>5184</v>
      </c>
      <c r="AE33" s="51">
        <f t="shared" si="5"/>
        <v>2</v>
      </c>
      <c r="AF33" s="51">
        <v>2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31</v>
      </c>
      <c r="B34" s="49" t="s">
        <v>86</v>
      </c>
      <c r="C34" s="50" t="s">
        <v>87</v>
      </c>
      <c r="D34" s="51">
        <f t="shared" si="0"/>
        <v>238351</v>
      </c>
      <c r="E34" s="51">
        <v>222489</v>
      </c>
      <c r="F34" s="51">
        <f t="shared" si="1"/>
        <v>11148</v>
      </c>
      <c r="G34" s="51">
        <v>5431</v>
      </c>
      <c r="H34" s="51">
        <v>5717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4714</v>
      </c>
      <c r="N34" s="51">
        <v>0</v>
      </c>
      <c r="O34" s="51">
        <v>1522</v>
      </c>
      <c r="P34" s="51">
        <v>3191</v>
      </c>
      <c r="Q34" s="51">
        <v>0</v>
      </c>
      <c r="R34" s="51">
        <v>1</v>
      </c>
      <c r="S34" s="51">
        <v>0</v>
      </c>
      <c r="T34" s="51">
        <v>0</v>
      </c>
      <c r="U34" s="51">
        <f t="shared" si="3"/>
        <v>224966</v>
      </c>
      <c r="V34" s="51">
        <v>222489</v>
      </c>
      <c r="W34" s="51">
        <v>1901</v>
      </c>
      <c r="X34" s="51">
        <v>576</v>
      </c>
      <c r="Y34" s="51">
        <v>0</v>
      </c>
      <c r="Z34" s="51">
        <v>0</v>
      </c>
      <c r="AA34" s="51">
        <v>0</v>
      </c>
      <c r="AB34" s="51">
        <f t="shared" si="4"/>
        <v>46556</v>
      </c>
      <c r="AC34" s="51">
        <v>0</v>
      </c>
      <c r="AD34" s="51">
        <v>46556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31</v>
      </c>
      <c r="B35" s="49" t="s">
        <v>88</v>
      </c>
      <c r="C35" s="50" t="s">
        <v>89</v>
      </c>
      <c r="D35" s="51">
        <f t="shared" si="0"/>
        <v>25576</v>
      </c>
      <c r="E35" s="51">
        <v>23997</v>
      </c>
      <c r="F35" s="51">
        <f t="shared" si="1"/>
        <v>1570</v>
      </c>
      <c r="G35" s="51">
        <v>1570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9</v>
      </c>
      <c r="N35" s="51">
        <v>9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24054</v>
      </c>
      <c r="V35" s="51">
        <v>23997</v>
      </c>
      <c r="W35" s="51">
        <v>57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4105</v>
      </c>
      <c r="AC35" s="51">
        <v>0</v>
      </c>
      <c r="AD35" s="51">
        <v>3861</v>
      </c>
      <c r="AE35" s="51">
        <f t="shared" si="5"/>
        <v>244</v>
      </c>
      <c r="AF35" s="51">
        <v>244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31</v>
      </c>
      <c r="B36" s="49" t="s">
        <v>90</v>
      </c>
      <c r="C36" s="50" t="s">
        <v>91</v>
      </c>
      <c r="D36" s="51">
        <f t="shared" si="0"/>
        <v>19851</v>
      </c>
      <c r="E36" s="51">
        <v>15995</v>
      </c>
      <c r="F36" s="51">
        <f t="shared" si="1"/>
        <v>341</v>
      </c>
      <c r="G36" s="51">
        <v>0</v>
      </c>
      <c r="H36" s="51">
        <v>0</v>
      </c>
      <c r="I36" s="51">
        <v>0</v>
      </c>
      <c r="J36" s="51">
        <v>0</v>
      </c>
      <c r="K36" s="51">
        <v>341</v>
      </c>
      <c r="L36" s="51">
        <v>3013</v>
      </c>
      <c r="M36" s="51">
        <f t="shared" si="2"/>
        <v>502</v>
      </c>
      <c r="N36" s="51">
        <v>0</v>
      </c>
      <c r="O36" s="51">
        <v>215</v>
      </c>
      <c r="P36" s="51">
        <v>269</v>
      </c>
      <c r="Q36" s="51">
        <v>12</v>
      </c>
      <c r="R36" s="51">
        <v>1</v>
      </c>
      <c r="S36" s="51">
        <v>0</v>
      </c>
      <c r="T36" s="51">
        <v>5</v>
      </c>
      <c r="U36" s="51">
        <f t="shared" si="3"/>
        <v>15995</v>
      </c>
      <c r="V36" s="51">
        <v>15995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5850</v>
      </c>
      <c r="AC36" s="51">
        <v>3013</v>
      </c>
      <c r="AD36" s="51">
        <v>2496</v>
      </c>
      <c r="AE36" s="51">
        <f t="shared" si="5"/>
        <v>341</v>
      </c>
      <c r="AF36" s="51">
        <v>0</v>
      </c>
      <c r="AG36" s="51">
        <v>0</v>
      </c>
      <c r="AH36" s="51">
        <v>0</v>
      </c>
      <c r="AI36" s="51">
        <v>0</v>
      </c>
      <c r="AJ36" s="51">
        <v>341</v>
      </c>
    </row>
    <row r="37" spans="1:36" ht="13.5">
      <c r="A37" s="26" t="s">
        <v>31</v>
      </c>
      <c r="B37" s="49" t="s">
        <v>92</v>
      </c>
      <c r="C37" s="50" t="s">
        <v>93</v>
      </c>
      <c r="D37" s="51">
        <f t="shared" si="0"/>
        <v>23742</v>
      </c>
      <c r="E37" s="51">
        <v>20194</v>
      </c>
      <c r="F37" s="51">
        <f t="shared" si="1"/>
        <v>3516</v>
      </c>
      <c r="G37" s="51">
        <v>2451</v>
      </c>
      <c r="H37" s="51">
        <v>1065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32</v>
      </c>
      <c r="N37" s="51">
        <v>32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21467</v>
      </c>
      <c r="V37" s="51">
        <v>20194</v>
      </c>
      <c r="W37" s="51">
        <v>1196</v>
      </c>
      <c r="X37" s="51">
        <v>77</v>
      </c>
      <c r="Y37" s="51">
        <v>0</v>
      </c>
      <c r="Z37" s="51">
        <v>0</v>
      </c>
      <c r="AA37" s="51">
        <v>0</v>
      </c>
      <c r="AB37" s="51">
        <f t="shared" si="4"/>
        <v>3499</v>
      </c>
      <c r="AC37" s="51">
        <v>0</v>
      </c>
      <c r="AD37" s="51">
        <v>3355</v>
      </c>
      <c r="AE37" s="51">
        <f t="shared" si="5"/>
        <v>144</v>
      </c>
      <c r="AF37" s="51">
        <v>112</v>
      </c>
      <c r="AG37" s="51">
        <v>32</v>
      </c>
      <c r="AH37" s="51">
        <v>0</v>
      </c>
      <c r="AI37" s="51">
        <v>0</v>
      </c>
      <c r="AJ37" s="51">
        <v>0</v>
      </c>
    </row>
    <row r="38" spans="1:36" ht="13.5">
      <c r="A38" s="26" t="s">
        <v>31</v>
      </c>
      <c r="B38" s="49" t="s">
        <v>94</v>
      </c>
      <c r="C38" s="50" t="s">
        <v>95</v>
      </c>
      <c r="D38" s="51">
        <f t="shared" si="0"/>
        <v>18462</v>
      </c>
      <c r="E38" s="51">
        <v>15595</v>
      </c>
      <c r="F38" s="51">
        <f t="shared" si="1"/>
        <v>2796</v>
      </c>
      <c r="G38" s="51">
        <v>1549</v>
      </c>
      <c r="H38" s="51">
        <v>1247</v>
      </c>
      <c r="I38" s="51">
        <v>0</v>
      </c>
      <c r="J38" s="51">
        <v>0</v>
      </c>
      <c r="K38" s="51">
        <v>0</v>
      </c>
      <c r="L38" s="51">
        <v>71</v>
      </c>
      <c r="M38" s="51">
        <f t="shared" si="2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17050</v>
      </c>
      <c r="V38" s="51">
        <v>15595</v>
      </c>
      <c r="W38" s="51">
        <v>1455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3268</v>
      </c>
      <c r="AC38" s="51">
        <v>71</v>
      </c>
      <c r="AD38" s="51">
        <v>3044</v>
      </c>
      <c r="AE38" s="51">
        <f t="shared" si="5"/>
        <v>153</v>
      </c>
      <c r="AF38" s="51">
        <v>0</v>
      </c>
      <c r="AG38" s="51">
        <v>153</v>
      </c>
      <c r="AH38" s="51">
        <v>0</v>
      </c>
      <c r="AI38" s="51">
        <v>0</v>
      </c>
      <c r="AJ38" s="51">
        <v>0</v>
      </c>
    </row>
    <row r="39" spans="1:36" ht="13.5">
      <c r="A39" s="26" t="s">
        <v>31</v>
      </c>
      <c r="B39" s="49" t="s">
        <v>96</v>
      </c>
      <c r="C39" s="50" t="s">
        <v>97</v>
      </c>
      <c r="D39" s="51">
        <f t="shared" si="0"/>
        <v>22818</v>
      </c>
      <c r="E39" s="51">
        <v>19896</v>
      </c>
      <c r="F39" s="51">
        <f t="shared" si="1"/>
        <v>2356</v>
      </c>
      <c r="G39" s="51">
        <v>1289</v>
      </c>
      <c r="H39" s="51">
        <v>1067</v>
      </c>
      <c r="I39" s="51">
        <v>0</v>
      </c>
      <c r="J39" s="51">
        <v>0</v>
      </c>
      <c r="K39" s="51">
        <v>0</v>
      </c>
      <c r="L39" s="51">
        <v>0</v>
      </c>
      <c r="M39" s="51">
        <f t="shared" si="2"/>
        <v>566</v>
      </c>
      <c r="N39" s="51">
        <v>566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20834</v>
      </c>
      <c r="V39" s="51">
        <v>19896</v>
      </c>
      <c r="W39" s="51">
        <v>885</v>
      </c>
      <c r="X39" s="51">
        <v>53</v>
      </c>
      <c r="Y39" s="51">
        <v>0</v>
      </c>
      <c r="Z39" s="51">
        <v>0</v>
      </c>
      <c r="AA39" s="51">
        <v>0</v>
      </c>
      <c r="AB39" s="51">
        <f t="shared" si="4"/>
        <v>3567</v>
      </c>
      <c r="AC39" s="51">
        <v>0</v>
      </c>
      <c r="AD39" s="51">
        <v>3342</v>
      </c>
      <c r="AE39" s="51">
        <f t="shared" si="5"/>
        <v>225</v>
      </c>
      <c r="AF39" s="51">
        <v>0</v>
      </c>
      <c r="AG39" s="51">
        <v>225</v>
      </c>
      <c r="AH39" s="51">
        <v>0</v>
      </c>
      <c r="AI39" s="51">
        <v>0</v>
      </c>
      <c r="AJ39" s="51">
        <v>0</v>
      </c>
    </row>
    <row r="40" spans="1:36" ht="13.5">
      <c r="A40" s="26" t="s">
        <v>31</v>
      </c>
      <c r="B40" s="49" t="s">
        <v>98</v>
      </c>
      <c r="C40" s="50" t="s">
        <v>99</v>
      </c>
      <c r="D40" s="51">
        <f t="shared" si="0"/>
        <v>8304</v>
      </c>
      <c r="E40" s="51">
        <v>6576</v>
      </c>
      <c r="F40" s="51">
        <f t="shared" si="1"/>
        <v>1713</v>
      </c>
      <c r="G40" s="51">
        <v>1713</v>
      </c>
      <c r="H40" s="51">
        <v>0</v>
      </c>
      <c r="I40" s="51">
        <v>0</v>
      </c>
      <c r="J40" s="51">
        <v>0</v>
      </c>
      <c r="K40" s="51">
        <v>0</v>
      </c>
      <c r="L40" s="51">
        <v>15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7119</v>
      </c>
      <c r="V40" s="51">
        <v>6576</v>
      </c>
      <c r="W40" s="51">
        <v>543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1376</v>
      </c>
      <c r="AC40" s="51">
        <v>15</v>
      </c>
      <c r="AD40" s="51">
        <v>1198</v>
      </c>
      <c r="AE40" s="51">
        <f t="shared" si="5"/>
        <v>163</v>
      </c>
      <c r="AF40" s="51">
        <v>163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31</v>
      </c>
      <c r="B41" s="49" t="s">
        <v>100</v>
      </c>
      <c r="C41" s="50" t="s">
        <v>101</v>
      </c>
      <c r="D41" s="51">
        <f t="shared" si="0"/>
        <v>7685</v>
      </c>
      <c r="E41" s="51">
        <v>5581</v>
      </c>
      <c r="F41" s="51">
        <f t="shared" si="1"/>
        <v>1325</v>
      </c>
      <c r="G41" s="51">
        <v>773</v>
      </c>
      <c r="H41" s="51">
        <v>552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779</v>
      </c>
      <c r="N41" s="51">
        <v>725</v>
      </c>
      <c r="O41" s="51">
        <v>0</v>
      </c>
      <c r="P41" s="51">
        <v>0</v>
      </c>
      <c r="Q41" s="51">
        <v>0</v>
      </c>
      <c r="R41" s="51">
        <v>0</v>
      </c>
      <c r="S41" s="51">
        <v>54</v>
      </c>
      <c r="T41" s="51">
        <v>0</v>
      </c>
      <c r="U41" s="51">
        <f t="shared" si="3"/>
        <v>6097</v>
      </c>
      <c r="V41" s="51">
        <v>5581</v>
      </c>
      <c r="W41" s="51">
        <v>403</v>
      </c>
      <c r="X41" s="51">
        <v>113</v>
      </c>
      <c r="Y41" s="51">
        <v>0</v>
      </c>
      <c r="Z41" s="51">
        <v>0</v>
      </c>
      <c r="AA41" s="51">
        <v>0</v>
      </c>
      <c r="AB41" s="51">
        <f t="shared" si="4"/>
        <v>886</v>
      </c>
      <c r="AC41" s="51">
        <v>0</v>
      </c>
      <c r="AD41" s="51">
        <v>669</v>
      </c>
      <c r="AE41" s="51">
        <f t="shared" si="5"/>
        <v>217</v>
      </c>
      <c r="AF41" s="51">
        <v>96</v>
      </c>
      <c r="AG41" s="51">
        <v>121</v>
      </c>
      <c r="AH41" s="51">
        <v>0</v>
      </c>
      <c r="AI41" s="51">
        <v>0</v>
      </c>
      <c r="AJ41" s="51">
        <v>0</v>
      </c>
    </row>
    <row r="42" spans="1:36" ht="13.5">
      <c r="A42" s="26" t="s">
        <v>31</v>
      </c>
      <c r="B42" s="49" t="s">
        <v>102</v>
      </c>
      <c r="C42" s="50" t="s">
        <v>103</v>
      </c>
      <c r="D42" s="51">
        <f t="shared" si="0"/>
        <v>4202</v>
      </c>
      <c r="E42" s="51">
        <v>3142</v>
      </c>
      <c r="F42" s="51">
        <f t="shared" si="1"/>
        <v>692</v>
      </c>
      <c r="G42" s="51">
        <v>373</v>
      </c>
      <c r="H42" s="51">
        <v>319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368</v>
      </c>
      <c r="N42" s="51">
        <v>368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3362</v>
      </c>
      <c r="V42" s="51">
        <v>3142</v>
      </c>
      <c r="W42" s="51">
        <v>160</v>
      </c>
      <c r="X42" s="51">
        <v>60</v>
      </c>
      <c r="Y42" s="51">
        <v>0</v>
      </c>
      <c r="Z42" s="51">
        <v>0</v>
      </c>
      <c r="AA42" s="51">
        <v>0</v>
      </c>
      <c r="AB42" s="51">
        <f t="shared" si="4"/>
        <v>507</v>
      </c>
      <c r="AC42" s="51">
        <v>0</v>
      </c>
      <c r="AD42" s="51">
        <v>370</v>
      </c>
      <c r="AE42" s="51">
        <f t="shared" si="5"/>
        <v>137</v>
      </c>
      <c r="AF42" s="51">
        <v>59</v>
      </c>
      <c r="AG42" s="51">
        <v>78</v>
      </c>
      <c r="AH42" s="51">
        <v>0</v>
      </c>
      <c r="AI42" s="51">
        <v>0</v>
      </c>
      <c r="AJ42" s="51">
        <v>0</v>
      </c>
    </row>
    <row r="43" spans="1:36" ht="13.5">
      <c r="A43" s="26" t="s">
        <v>31</v>
      </c>
      <c r="B43" s="49" t="s">
        <v>104</v>
      </c>
      <c r="C43" s="50" t="s">
        <v>105</v>
      </c>
      <c r="D43" s="51">
        <f t="shared" si="0"/>
        <v>8043</v>
      </c>
      <c r="E43" s="51">
        <v>6145</v>
      </c>
      <c r="F43" s="51">
        <f t="shared" si="1"/>
        <v>1898</v>
      </c>
      <c r="G43" s="51">
        <v>1370</v>
      </c>
      <c r="H43" s="51">
        <v>528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7515</v>
      </c>
      <c r="V43" s="51">
        <v>6145</v>
      </c>
      <c r="W43" s="51">
        <v>1370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1253</v>
      </c>
      <c r="AC43" s="51">
        <v>0</v>
      </c>
      <c r="AD43" s="51">
        <v>1253</v>
      </c>
      <c r="AE43" s="51">
        <f t="shared" si="5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31</v>
      </c>
      <c r="B44" s="49" t="s">
        <v>106</v>
      </c>
      <c r="C44" s="50" t="s">
        <v>107</v>
      </c>
      <c r="D44" s="51">
        <f t="shared" si="0"/>
        <v>16183</v>
      </c>
      <c r="E44" s="51">
        <v>12927</v>
      </c>
      <c r="F44" s="51">
        <f t="shared" si="1"/>
        <v>1754</v>
      </c>
      <c r="G44" s="51">
        <v>1657</v>
      </c>
      <c r="H44" s="51">
        <v>97</v>
      </c>
      <c r="I44" s="51">
        <v>0</v>
      </c>
      <c r="J44" s="51">
        <v>0</v>
      </c>
      <c r="K44" s="51">
        <v>0</v>
      </c>
      <c r="L44" s="51">
        <v>123</v>
      </c>
      <c r="M44" s="51">
        <f t="shared" si="2"/>
        <v>1379</v>
      </c>
      <c r="N44" s="51">
        <v>986</v>
      </c>
      <c r="O44" s="51">
        <v>0</v>
      </c>
      <c r="P44" s="51">
        <v>285</v>
      </c>
      <c r="Q44" s="51">
        <v>0</v>
      </c>
      <c r="R44" s="51">
        <v>0</v>
      </c>
      <c r="S44" s="51">
        <v>108</v>
      </c>
      <c r="T44" s="51">
        <v>0</v>
      </c>
      <c r="U44" s="51">
        <f t="shared" si="3"/>
        <v>13441</v>
      </c>
      <c r="V44" s="51">
        <v>12927</v>
      </c>
      <c r="W44" s="51">
        <v>490</v>
      </c>
      <c r="X44" s="51">
        <v>24</v>
      </c>
      <c r="Y44" s="51">
        <v>0</v>
      </c>
      <c r="Z44" s="51">
        <v>0</v>
      </c>
      <c r="AA44" s="51">
        <v>0</v>
      </c>
      <c r="AB44" s="51">
        <f t="shared" si="4"/>
        <v>2032</v>
      </c>
      <c r="AC44" s="51">
        <v>123</v>
      </c>
      <c r="AD44" s="51">
        <v>1254</v>
      </c>
      <c r="AE44" s="51">
        <f t="shared" si="5"/>
        <v>655</v>
      </c>
      <c r="AF44" s="51">
        <v>655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31</v>
      </c>
      <c r="B45" s="49" t="s">
        <v>108</v>
      </c>
      <c r="C45" s="50" t="s">
        <v>29</v>
      </c>
      <c r="D45" s="51">
        <f t="shared" si="0"/>
        <v>3127</v>
      </c>
      <c r="E45" s="51">
        <v>2696</v>
      </c>
      <c r="F45" s="51">
        <f t="shared" si="1"/>
        <v>177</v>
      </c>
      <c r="G45" s="51">
        <v>175</v>
      </c>
      <c r="H45" s="51">
        <v>2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254</v>
      </c>
      <c r="N45" s="51">
        <v>76</v>
      </c>
      <c r="O45" s="51">
        <v>117</v>
      </c>
      <c r="P45" s="51">
        <v>57</v>
      </c>
      <c r="Q45" s="51">
        <v>0</v>
      </c>
      <c r="R45" s="51">
        <v>0</v>
      </c>
      <c r="S45" s="51">
        <v>4</v>
      </c>
      <c r="T45" s="51">
        <v>0</v>
      </c>
      <c r="U45" s="51">
        <f t="shared" si="3"/>
        <v>2858</v>
      </c>
      <c r="V45" s="51">
        <v>2696</v>
      </c>
      <c r="W45" s="51">
        <v>162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419</v>
      </c>
      <c r="AC45" s="51">
        <v>0</v>
      </c>
      <c r="AD45" s="51">
        <v>413</v>
      </c>
      <c r="AE45" s="51">
        <f t="shared" si="5"/>
        <v>6</v>
      </c>
      <c r="AF45" s="51">
        <v>6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31</v>
      </c>
      <c r="B46" s="49" t="s">
        <v>109</v>
      </c>
      <c r="C46" s="50" t="s">
        <v>158</v>
      </c>
      <c r="D46" s="51">
        <f t="shared" si="0"/>
        <v>9412</v>
      </c>
      <c r="E46" s="51">
        <v>8120</v>
      </c>
      <c r="F46" s="51">
        <f t="shared" si="1"/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1292</v>
      </c>
      <c r="N46" s="51">
        <v>681</v>
      </c>
      <c r="O46" s="51">
        <v>187</v>
      </c>
      <c r="P46" s="51">
        <v>363</v>
      </c>
      <c r="Q46" s="51">
        <v>11</v>
      </c>
      <c r="R46" s="51">
        <v>0</v>
      </c>
      <c r="S46" s="51">
        <v>50</v>
      </c>
      <c r="T46" s="51">
        <v>0</v>
      </c>
      <c r="U46" s="51">
        <f t="shared" si="3"/>
        <v>8120</v>
      </c>
      <c r="V46" s="51">
        <v>8120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1043</v>
      </c>
      <c r="AC46" s="51">
        <v>0</v>
      </c>
      <c r="AD46" s="51">
        <v>1043</v>
      </c>
      <c r="AE46" s="51">
        <f t="shared" si="5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31</v>
      </c>
      <c r="B47" s="49" t="s">
        <v>110</v>
      </c>
      <c r="C47" s="50" t="s">
        <v>111</v>
      </c>
      <c r="D47" s="51">
        <f t="shared" si="0"/>
        <v>3895</v>
      </c>
      <c r="E47" s="51">
        <v>3018</v>
      </c>
      <c r="F47" s="51">
        <f t="shared" si="1"/>
        <v>873</v>
      </c>
      <c r="G47" s="51">
        <v>543</v>
      </c>
      <c r="H47" s="51">
        <v>330</v>
      </c>
      <c r="I47" s="51">
        <v>0</v>
      </c>
      <c r="J47" s="51">
        <v>0</v>
      </c>
      <c r="K47" s="51">
        <v>0</v>
      </c>
      <c r="L47" s="51">
        <v>3</v>
      </c>
      <c r="M47" s="51">
        <f t="shared" si="2"/>
        <v>1</v>
      </c>
      <c r="N47" s="51">
        <v>1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3"/>
        <v>3528</v>
      </c>
      <c r="V47" s="51">
        <v>3018</v>
      </c>
      <c r="W47" s="51">
        <v>510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592</v>
      </c>
      <c r="AC47" s="51">
        <v>3</v>
      </c>
      <c r="AD47" s="51">
        <v>589</v>
      </c>
      <c r="AE47" s="51">
        <f t="shared" si="5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31</v>
      </c>
      <c r="B48" s="49" t="s">
        <v>112</v>
      </c>
      <c r="C48" s="50" t="s">
        <v>30</v>
      </c>
      <c r="D48" s="51">
        <f t="shared" si="0"/>
        <v>4778</v>
      </c>
      <c r="E48" s="51">
        <v>3907</v>
      </c>
      <c r="F48" s="51">
        <f t="shared" si="1"/>
        <v>830</v>
      </c>
      <c r="G48" s="51">
        <v>568</v>
      </c>
      <c r="H48" s="51">
        <v>262</v>
      </c>
      <c r="I48" s="51">
        <v>0</v>
      </c>
      <c r="J48" s="51">
        <v>0</v>
      </c>
      <c r="K48" s="51">
        <v>0</v>
      </c>
      <c r="L48" s="51">
        <v>41</v>
      </c>
      <c r="M48" s="51">
        <f t="shared" si="2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4440</v>
      </c>
      <c r="V48" s="51">
        <v>3907</v>
      </c>
      <c r="W48" s="51">
        <v>533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854</v>
      </c>
      <c r="AC48" s="51">
        <v>41</v>
      </c>
      <c r="AD48" s="51">
        <v>763</v>
      </c>
      <c r="AE48" s="51">
        <f t="shared" si="5"/>
        <v>50</v>
      </c>
      <c r="AF48" s="51">
        <v>0</v>
      </c>
      <c r="AG48" s="51">
        <v>50</v>
      </c>
      <c r="AH48" s="51">
        <v>0</v>
      </c>
      <c r="AI48" s="51">
        <v>0</v>
      </c>
      <c r="AJ48" s="51">
        <v>0</v>
      </c>
    </row>
    <row r="49" spans="1:36" ht="13.5">
      <c r="A49" s="26" t="s">
        <v>31</v>
      </c>
      <c r="B49" s="49" t="s">
        <v>113</v>
      </c>
      <c r="C49" s="50" t="s">
        <v>114</v>
      </c>
      <c r="D49" s="51">
        <f t="shared" si="0"/>
        <v>2015</v>
      </c>
      <c r="E49" s="51">
        <v>1433</v>
      </c>
      <c r="F49" s="51">
        <f t="shared" si="1"/>
        <v>409</v>
      </c>
      <c r="G49" s="51">
        <v>309</v>
      </c>
      <c r="H49" s="51">
        <v>100</v>
      </c>
      <c r="I49" s="51">
        <v>0</v>
      </c>
      <c r="J49" s="51">
        <v>0</v>
      </c>
      <c r="K49" s="51">
        <v>0</v>
      </c>
      <c r="L49" s="51">
        <v>141</v>
      </c>
      <c r="M49" s="51">
        <f t="shared" si="2"/>
        <v>32</v>
      </c>
      <c r="N49" s="51">
        <v>0</v>
      </c>
      <c r="O49" s="51">
        <v>32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3"/>
        <v>1723</v>
      </c>
      <c r="V49" s="51">
        <v>1433</v>
      </c>
      <c r="W49" s="51">
        <v>290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445</v>
      </c>
      <c r="AC49" s="51">
        <v>141</v>
      </c>
      <c r="AD49" s="51">
        <v>284</v>
      </c>
      <c r="AE49" s="51">
        <f t="shared" si="5"/>
        <v>20</v>
      </c>
      <c r="AF49" s="51">
        <v>0</v>
      </c>
      <c r="AG49" s="51">
        <v>20</v>
      </c>
      <c r="AH49" s="51">
        <v>0</v>
      </c>
      <c r="AI49" s="51">
        <v>0</v>
      </c>
      <c r="AJ49" s="51">
        <v>0</v>
      </c>
    </row>
    <row r="50" spans="1:36" ht="13.5">
      <c r="A50" s="26" t="s">
        <v>31</v>
      </c>
      <c r="B50" s="49" t="s">
        <v>115</v>
      </c>
      <c r="C50" s="50" t="s">
        <v>116</v>
      </c>
      <c r="D50" s="51">
        <f t="shared" si="0"/>
        <v>11632</v>
      </c>
      <c r="E50" s="51">
        <v>10705</v>
      </c>
      <c r="F50" s="51">
        <f t="shared" si="1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5</v>
      </c>
      <c r="M50" s="51">
        <f t="shared" si="2"/>
        <v>922</v>
      </c>
      <c r="N50" s="51">
        <v>324</v>
      </c>
      <c r="O50" s="51">
        <v>238</v>
      </c>
      <c r="P50" s="51">
        <v>270</v>
      </c>
      <c r="Q50" s="51">
        <v>65</v>
      </c>
      <c r="R50" s="51">
        <v>2</v>
      </c>
      <c r="S50" s="51">
        <v>23</v>
      </c>
      <c r="T50" s="51">
        <v>0</v>
      </c>
      <c r="U50" s="51">
        <f t="shared" si="3"/>
        <v>10705</v>
      </c>
      <c r="V50" s="51">
        <v>10705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1836</v>
      </c>
      <c r="AC50" s="51">
        <v>5</v>
      </c>
      <c r="AD50" s="51">
        <v>1831</v>
      </c>
      <c r="AE50" s="51">
        <f t="shared" si="5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79" t="s">
        <v>183</v>
      </c>
      <c r="B51" s="80"/>
      <c r="C51" s="81"/>
      <c r="D51" s="51">
        <f aca="true" t="shared" si="6" ref="D51:AJ51">SUM(D7:D50)</f>
        <v>4306270</v>
      </c>
      <c r="E51" s="51">
        <f t="shared" si="6"/>
        <v>3969732</v>
      </c>
      <c r="F51" s="51">
        <f t="shared" si="6"/>
        <v>291978</v>
      </c>
      <c r="G51" s="51">
        <f t="shared" si="6"/>
        <v>186322</v>
      </c>
      <c r="H51" s="51">
        <f t="shared" si="6"/>
        <v>104660</v>
      </c>
      <c r="I51" s="51">
        <f t="shared" si="6"/>
        <v>0</v>
      </c>
      <c r="J51" s="51">
        <f t="shared" si="6"/>
        <v>0</v>
      </c>
      <c r="K51" s="51">
        <f t="shared" si="6"/>
        <v>996</v>
      </c>
      <c r="L51" s="51">
        <f t="shared" si="6"/>
        <v>9349</v>
      </c>
      <c r="M51" s="51">
        <f t="shared" si="6"/>
        <v>35211</v>
      </c>
      <c r="N51" s="51">
        <f t="shared" si="6"/>
        <v>9523</v>
      </c>
      <c r="O51" s="51">
        <f t="shared" si="6"/>
        <v>9326</v>
      </c>
      <c r="P51" s="51">
        <f t="shared" si="6"/>
        <v>12256</v>
      </c>
      <c r="Q51" s="51">
        <f t="shared" si="6"/>
        <v>1128</v>
      </c>
      <c r="R51" s="51">
        <f t="shared" si="6"/>
        <v>948</v>
      </c>
      <c r="S51" s="51">
        <f t="shared" si="6"/>
        <v>705</v>
      </c>
      <c r="T51" s="51">
        <f t="shared" si="6"/>
        <v>1325</v>
      </c>
      <c r="U51" s="51">
        <f t="shared" si="6"/>
        <v>4115891</v>
      </c>
      <c r="V51" s="51">
        <f t="shared" si="6"/>
        <v>3969732</v>
      </c>
      <c r="W51" s="51">
        <f t="shared" si="6"/>
        <v>126861</v>
      </c>
      <c r="X51" s="51">
        <f t="shared" si="6"/>
        <v>19298</v>
      </c>
      <c r="Y51" s="51">
        <f t="shared" si="6"/>
        <v>0</v>
      </c>
      <c r="Z51" s="51">
        <f t="shared" si="6"/>
        <v>0</v>
      </c>
      <c r="AA51" s="51">
        <f t="shared" si="6"/>
        <v>0</v>
      </c>
      <c r="AB51" s="51">
        <f t="shared" si="6"/>
        <v>802169</v>
      </c>
      <c r="AC51" s="51">
        <f t="shared" si="6"/>
        <v>9349</v>
      </c>
      <c r="AD51" s="51">
        <f t="shared" si="6"/>
        <v>768966</v>
      </c>
      <c r="AE51" s="51">
        <f t="shared" si="6"/>
        <v>23854</v>
      </c>
      <c r="AF51" s="51">
        <f t="shared" si="6"/>
        <v>16138</v>
      </c>
      <c r="AG51" s="51">
        <f t="shared" si="6"/>
        <v>6720</v>
      </c>
      <c r="AH51" s="51">
        <f t="shared" si="6"/>
        <v>0</v>
      </c>
      <c r="AI51" s="51">
        <f t="shared" si="6"/>
        <v>0</v>
      </c>
      <c r="AJ51" s="51">
        <f t="shared" si="6"/>
        <v>996</v>
      </c>
    </row>
  </sheetData>
  <mergeCells count="25">
    <mergeCell ref="A51:C5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123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126</v>
      </c>
      <c r="C2" s="62" t="s">
        <v>12</v>
      </c>
      <c r="D2" s="106" t="s">
        <v>177</v>
      </c>
      <c r="E2" s="104"/>
      <c r="F2" s="104"/>
      <c r="G2" s="104"/>
      <c r="H2" s="104"/>
      <c r="I2" s="104"/>
      <c r="J2" s="104"/>
      <c r="K2" s="105"/>
      <c r="L2" s="106" t="s">
        <v>184</v>
      </c>
      <c r="M2" s="104"/>
      <c r="N2" s="104"/>
      <c r="O2" s="104"/>
      <c r="P2" s="104"/>
      <c r="Q2" s="104"/>
      <c r="R2" s="104"/>
      <c r="S2" s="105"/>
      <c r="T2" s="100" t="s">
        <v>186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187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127</v>
      </c>
      <c r="G3" s="67" t="s">
        <v>19</v>
      </c>
      <c r="H3" s="67" t="s">
        <v>159</v>
      </c>
      <c r="I3" s="67" t="s">
        <v>160</v>
      </c>
      <c r="J3" s="99" t="s">
        <v>157</v>
      </c>
      <c r="K3" s="67" t="s">
        <v>128</v>
      </c>
      <c r="L3" s="63" t="s">
        <v>15</v>
      </c>
      <c r="M3" s="67" t="s">
        <v>18</v>
      </c>
      <c r="N3" s="67" t="s">
        <v>127</v>
      </c>
      <c r="O3" s="67" t="s">
        <v>19</v>
      </c>
      <c r="P3" s="67" t="s">
        <v>159</v>
      </c>
      <c r="Q3" s="67" t="s">
        <v>160</v>
      </c>
      <c r="R3" s="99" t="s">
        <v>157</v>
      </c>
      <c r="S3" s="67" t="s">
        <v>128</v>
      </c>
      <c r="T3" s="63" t="s">
        <v>15</v>
      </c>
      <c r="U3" s="67" t="s">
        <v>18</v>
      </c>
      <c r="V3" s="67" t="s">
        <v>127</v>
      </c>
      <c r="W3" s="67" t="s">
        <v>19</v>
      </c>
      <c r="X3" s="67" t="s">
        <v>159</v>
      </c>
      <c r="Y3" s="67" t="s">
        <v>160</v>
      </c>
      <c r="Z3" s="99" t="s">
        <v>157</v>
      </c>
      <c r="AA3" s="67" t="s">
        <v>128</v>
      </c>
      <c r="AB3" s="59" t="s">
        <v>188</v>
      </c>
      <c r="AC3" s="107"/>
      <c r="AD3" s="107"/>
      <c r="AE3" s="107"/>
      <c r="AF3" s="107"/>
      <c r="AG3" s="107"/>
      <c r="AH3" s="107"/>
      <c r="AI3" s="108"/>
      <c r="AJ3" s="59" t="s">
        <v>189</v>
      </c>
      <c r="AK3" s="83"/>
      <c r="AL3" s="83"/>
      <c r="AM3" s="83"/>
      <c r="AN3" s="83"/>
      <c r="AO3" s="83"/>
      <c r="AP3" s="83"/>
      <c r="AQ3" s="84"/>
      <c r="AR3" s="59" t="s">
        <v>190</v>
      </c>
      <c r="AS3" s="109"/>
      <c r="AT3" s="109"/>
      <c r="AU3" s="109"/>
      <c r="AV3" s="109"/>
      <c r="AW3" s="109"/>
      <c r="AX3" s="109"/>
      <c r="AY3" s="110"/>
      <c r="AZ3" s="59" t="s">
        <v>191</v>
      </c>
      <c r="BA3" s="107"/>
      <c r="BB3" s="107"/>
      <c r="BC3" s="107"/>
      <c r="BD3" s="107"/>
      <c r="BE3" s="107"/>
      <c r="BF3" s="107"/>
      <c r="BG3" s="108"/>
      <c r="BH3" s="59" t="s">
        <v>192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127</v>
      </c>
      <c r="BS3" s="67" t="s">
        <v>19</v>
      </c>
      <c r="BT3" s="67" t="s">
        <v>159</v>
      </c>
      <c r="BU3" s="67" t="s">
        <v>160</v>
      </c>
      <c r="BV3" s="99" t="s">
        <v>157</v>
      </c>
      <c r="BW3" s="67" t="s">
        <v>128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127</v>
      </c>
      <c r="AE4" s="67" t="s">
        <v>19</v>
      </c>
      <c r="AF4" s="67" t="s">
        <v>159</v>
      </c>
      <c r="AG4" s="67" t="s">
        <v>160</v>
      </c>
      <c r="AH4" s="99" t="s">
        <v>157</v>
      </c>
      <c r="AI4" s="67" t="s">
        <v>128</v>
      </c>
      <c r="AJ4" s="63" t="s">
        <v>15</v>
      </c>
      <c r="AK4" s="67" t="s">
        <v>18</v>
      </c>
      <c r="AL4" s="67" t="s">
        <v>127</v>
      </c>
      <c r="AM4" s="67" t="s">
        <v>19</v>
      </c>
      <c r="AN4" s="67" t="s">
        <v>159</v>
      </c>
      <c r="AO4" s="67" t="s">
        <v>160</v>
      </c>
      <c r="AP4" s="99" t="s">
        <v>157</v>
      </c>
      <c r="AQ4" s="67" t="s">
        <v>128</v>
      </c>
      <c r="AR4" s="63" t="s">
        <v>15</v>
      </c>
      <c r="AS4" s="67" t="s">
        <v>18</v>
      </c>
      <c r="AT4" s="67" t="s">
        <v>127</v>
      </c>
      <c r="AU4" s="67" t="s">
        <v>19</v>
      </c>
      <c r="AV4" s="67" t="s">
        <v>159</v>
      </c>
      <c r="AW4" s="67" t="s">
        <v>160</v>
      </c>
      <c r="AX4" s="99" t="s">
        <v>157</v>
      </c>
      <c r="AY4" s="67" t="s">
        <v>128</v>
      </c>
      <c r="AZ4" s="63" t="s">
        <v>15</v>
      </c>
      <c r="BA4" s="67" t="s">
        <v>18</v>
      </c>
      <c r="BB4" s="67" t="s">
        <v>127</v>
      </c>
      <c r="BC4" s="67" t="s">
        <v>19</v>
      </c>
      <c r="BD4" s="67" t="s">
        <v>159</v>
      </c>
      <c r="BE4" s="67" t="s">
        <v>160</v>
      </c>
      <c r="BF4" s="99" t="s">
        <v>157</v>
      </c>
      <c r="BG4" s="67" t="s">
        <v>128</v>
      </c>
      <c r="BH4" s="63" t="s">
        <v>15</v>
      </c>
      <c r="BI4" s="67" t="s">
        <v>18</v>
      </c>
      <c r="BJ4" s="67" t="s">
        <v>127</v>
      </c>
      <c r="BK4" s="67" t="s">
        <v>19</v>
      </c>
      <c r="BL4" s="67" t="s">
        <v>159</v>
      </c>
      <c r="BM4" s="67" t="s">
        <v>160</v>
      </c>
      <c r="BN4" s="99" t="s">
        <v>157</v>
      </c>
      <c r="BO4" s="67" t="s">
        <v>128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31</v>
      </c>
      <c r="B7" s="49" t="s">
        <v>32</v>
      </c>
      <c r="C7" s="50" t="s">
        <v>33</v>
      </c>
      <c r="D7" s="51">
        <f aca="true" t="shared" si="0" ref="D7:D50">SUM(E7:K7)</f>
        <v>50583</v>
      </c>
      <c r="E7" s="51">
        <f aca="true" t="shared" si="1" ref="E7:E50">M7+U7+BQ7</f>
        <v>23244</v>
      </c>
      <c r="F7" s="51">
        <f aca="true" t="shared" si="2" ref="F7:F50">N7+V7+BR7</f>
        <v>15738</v>
      </c>
      <c r="G7" s="51">
        <f aca="true" t="shared" si="3" ref="G7:G50">O7+W7+BS7</f>
        <v>7912</v>
      </c>
      <c r="H7" s="51">
        <f aca="true" t="shared" si="4" ref="H7:H50">P7+X7+BT7</f>
        <v>2333</v>
      </c>
      <c r="I7" s="51">
        <f aca="true" t="shared" si="5" ref="I7:I50">Q7+Y7+BU7</f>
        <v>894</v>
      </c>
      <c r="J7" s="51">
        <f aca="true" t="shared" si="6" ref="J7:J50">R7+Z7+BV7</f>
        <v>459</v>
      </c>
      <c r="K7" s="51">
        <f aca="true" t="shared" si="7" ref="K7:K50">S7+AA7+BW7</f>
        <v>3</v>
      </c>
      <c r="L7" s="51">
        <f aca="true" t="shared" si="8" ref="L7:L50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50">SUM(U7:AA7)</f>
        <v>26955</v>
      </c>
      <c r="U7" s="51">
        <f aca="true" t="shared" si="10" ref="U7:U50">AC7+AK7+AS7+BA7+BI7</f>
        <v>260</v>
      </c>
      <c r="V7" s="51">
        <f aca="true" t="shared" si="11" ref="V7:V50">AD7+AL7+AT7+BB7+BJ7</f>
        <v>15558</v>
      </c>
      <c r="W7" s="51">
        <f aca="true" t="shared" si="12" ref="W7:W50">AE7+AM7+AU7+BC7+BK7</f>
        <v>7910</v>
      </c>
      <c r="X7" s="51">
        <f aca="true" t="shared" si="13" ref="X7:X50">AF7+AN7+AV7+BD7+BL7</f>
        <v>2333</v>
      </c>
      <c r="Y7" s="51">
        <f aca="true" t="shared" si="14" ref="Y7:Y50">AG7+AO7+AW7+BE7+BM7</f>
        <v>894</v>
      </c>
      <c r="Z7" s="51">
        <f aca="true" t="shared" si="15" ref="Z7:Z50">AH7+AP7+AX7+BF7+BN7</f>
        <v>0</v>
      </c>
      <c r="AA7" s="51">
        <f aca="true" t="shared" si="16" ref="AA7:AA50">AI7+AQ7+AY7+BG7+BO7</f>
        <v>0</v>
      </c>
      <c r="AB7" s="51">
        <f aca="true" t="shared" si="17" ref="AB7:AB50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50">SUM(AK7:AQ7)</f>
        <v>9679</v>
      </c>
      <c r="AK7" s="51">
        <v>0</v>
      </c>
      <c r="AL7" s="51">
        <v>9679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50">SUM(AS7:AY7)</f>
        <v>17276</v>
      </c>
      <c r="AS7" s="51">
        <v>260</v>
      </c>
      <c r="AT7" s="51">
        <v>5879</v>
      </c>
      <c r="AU7" s="51">
        <v>7910</v>
      </c>
      <c r="AV7" s="51">
        <v>2333</v>
      </c>
      <c r="AW7" s="51">
        <v>894</v>
      </c>
      <c r="AX7" s="51">
        <v>0</v>
      </c>
      <c r="AY7" s="51">
        <v>0</v>
      </c>
      <c r="AZ7" s="51">
        <f aca="true" t="shared" si="20" ref="AZ7:AZ50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50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50">SUM(BQ7:BW7)</f>
        <v>23628</v>
      </c>
      <c r="BQ7" s="51">
        <v>22984</v>
      </c>
      <c r="BR7" s="51">
        <v>180</v>
      </c>
      <c r="BS7" s="51">
        <v>2</v>
      </c>
      <c r="BT7" s="51">
        <v>0</v>
      </c>
      <c r="BU7" s="51">
        <v>0</v>
      </c>
      <c r="BV7" s="51">
        <v>459</v>
      </c>
      <c r="BW7" s="51">
        <v>3</v>
      </c>
    </row>
    <row r="8" spans="1:75" ht="13.5">
      <c r="A8" s="26" t="s">
        <v>31</v>
      </c>
      <c r="B8" s="49" t="s">
        <v>34</v>
      </c>
      <c r="C8" s="50" t="s">
        <v>35</v>
      </c>
      <c r="D8" s="51">
        <f t="shared" si="0"/>
        <v>50040</v>
      </c>
      <c r="E8" s="51">
        <f t="shared" si="1"/>
        <v>36848</v>
      </c>
      <c r="F8" s="51">
        <f t="shared" si="2"/>
        <v>3753</v>
      </c>
      <c r="G8" s="51">
        <f t="shared" si="3"/>
        <v>6283</v>
      </c>
      <c r="H8" s="51">
        <f t="shared" si="4"/>
        <v>277</v>
      </c>
      <c r="I8" s="51">
        <f t="shared" si="5"/>
        <v>8</v>
      </c>
      <c r="J8" s="51">
        <f t="shared" si="6"/>
        <v>1551</v>
      </c>
      <c r="K8" s="51">
        <f t="shared" si="7"/>
        <v>1320</v>
      </c>
      <c r="L8" s="51">
        <f t="shared" si="8"/>
        <v>5380</v>
      </c>
      <c r="M8" s="51">
        <v>0</v>
      </c>
      <c r="N8" s="51">
        <v>1568</v>
      </c>
      <c r="O8" s="51">
        <v>2215</v>
      </c>
      <c r="P8" s="51">
        <v>277</v>
      </c>
      <c r="Q8" s="51">
        <v>0</v>
      </c>
      <c r="R8" s="51">
        <v>0</v>
      </c>
      <c r="S8" s="51">
        <v>1320</v>
      </c>
      <c r="T8" s="51">
        <f t="shared" si="9"/>
        <v>6261</v>
      </c>
      <c r="U8" s="51">
        <f t="shared" si="10"/>
        <v>0</v>
      </c>
      <c r="V8" s="51">
        <f t="shared" si="11"/>
        <v>2185</v>
      </c>
      <c r="W8" s="51">
        <f t="shared" si="12"/>
        <v>4068</v>
      </c>
      <c r="X8" s="51">
        <f t="shared" si="13"/>
        <v>0</v>
      </c>
      <c r="Y8" s="51">
        <f t="shared" si="14"/>
        <v>8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693</v>
      </c>
      <c r="AK8" s="51">
        <v>0</v>
      </c>
      <c r="AL8" s="51">
        <v>693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5568</v>
      </c>
      <c r="AS8" s="51">
        <v>0</v>
      </c>
      <c r="AT8" s="51">
        <v>1492</v>
      </c>
      <c r="AU8" s="51">
        <v>4068</v>
      </c>
      <c r="AV8" s="51">
        <v>0</v>
      </c>
      <c r="AW8" s="51">
        <v>8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38399</v>
      </c>
      <c r="BQ8" s="51">
        <v>36848</v>
      </c>
      <c r="BR8" s="51">
        <v>0</v>
      </c>
      <c r="BS8" s="51">
        <v>0</v>
      </c>
      <c r="BT8" s="51">
        <v>0</v>
      </c>
      <c r="BU8" s="51">
        <v>0</v>
      </c>
      <c r="BV8" s="51">
        <v>1551</v>
      </c>
      <c r="BW8" s="51">
        <v>0</v>
      </c>
    </row>
    <row r="9" spans="1:75" ht="13.5">
      <c r="A9" s="26" t="s">
        <v>31</v>
      </c>
      <c r="B9" s="49" t="s">
        <v>36</v>
      </c>
      <c r="C9" s="50" t="s">
        <v>37</v>
      </c>
      <c r="D9" s="51">
        <f t="shared" si="0"/>
        <v>14750</v>
      </c>
      <c r="E9" s="51">
        <f t="shared" si="1"/>
        <v>8006</v>
      </c>
      <c r="F9" s="51">
        <f t="shared" si="2"/>
        <v>3604</v>
      </c>
      <c r="G9" s="51">
        <f t="shared" si="3"/>
        <v>2156</v>
      </c>
      <c r="H9" s="51">
        <f t="shared" si="4"/>
        <v>47</v>
      </c>
      <c r="I9" s="51">
        <f t="shared" si="5"/>
        <v>937</v>
      </c>
      <c r="J9" s="51">
        <f t="shared" si="6"/>
        <v>0</v>
      </c>
      <c r="K9" s="51">
        <f t="shared" si="7"/>
        <v>0</v>
      </c>
      <c r="L9" s="51">
        <f t="shared" si="8"/>
        <v>6744</v>
      </c>
      <c r="M9" s="51">
        <v>0</v>
      </c>
      <c r="N9" s="51">
        <v>3604</v>
      </c>
      <c r="O9" s="51">
        <v>2156</v>
      </c>
      <c r="P9" s="51">
        <v>47</v>
      </c>
      <c r="Q9" s="51">
        <v>937</v>
      </c>
      <c r="R9" s="51">
        <v>0</v>
      </c>
      <c r="S9" s="51">
        <v>0</v>
      </c>
      <c r="T9" s="51">
        <f t="shared" si="9"/>
        <v>0</v>
      </c>
      <c r="U9" s="51">
        <f t="shared" si="10"/>
        <v>0</v>
      </c>
      <c r="V9" s="51">
        <f t="shared" si="11"/>
        <v>0</v>
      </c>
      <c r="W9" s="51">
        <f t="shared" si="12"/>
        <v>0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8006</v>
      </c>
      <c r="BQ9" s="51">
        <v>8006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31</v>
      </c>
      <c r="B10" s="49" t="s">
        <v>38</v>
      </c>
      <c r="C10" s="50" t="s">
        <v>39</v>
      </c>
      <c r="D10" s="51">
        <f t="shared" si="0"/>
        <v>19888</v>
      </c>
      <c r="E10" s="51">
        <f t="shared" si="1"/>
        <v>13354</v>
      </c>
      <c r="F10" s="51">
        <f t="shared" si="2"/>
        <v>4037</v>
      </c>
      <c r="G10" s="51">
        <f t="shared" si="3"/>
        <v>1255</v>
      </c>
      <c r="H10" s="51">
        <f t="shared" si="4"/>
        <v>184</v>
      </c>
      <c r="I10" s="51">
        <f t="shared" si="5"/>
        <v>142</v>
      </c>
      <c r="J10" s="51">
        <f t="shared" si="6"/>
        <v>912</v>
      </c>
      <c r="K10" s="51">
        <f t="shared" si="7"/>
        <v>4</v>
      </c>
      <c r="L10" s="51">
        <f t="shared" si="8"/>
        <v>42</v>
      </c>
      <c r="M10" s="51">
        <v>42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10267</v>
      </c>
      <c r="U10" s="51">
        <f t="shared" si="10"/>
        <v>4247</v>
      </c>
      <c r="V10" s="51">
        <f t="shared" si="11"/>
        <v>3929</v>
      </c>
      <c r="W10" s="51">
        <f t="shared" si="12"/>
        <v>1236</v>
      </c>
      <c r="X10" s="51">
        <f t="shared" si="13"/>
        <v>184</v>
      </c>
      <c r="Y10" s="51">
        <f t="shared" si="14"/>
        <v>142</v>
      </c>
      <c r="Z10" s="51">
        <f t="shared" si="15"/>
        <v>525</v>
      </c>
      <c r="AA10" s="51">
        <f t="shared" si="16"/>
        <v>4</v>
      </c>
      <c r="AB10" s="51">
        <f t="shared" si="17"/>
        <v>42</v>
      </c>
      <c r="AC10" s="51">
        <v>42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4020</v>
      </c>
      <c r="AK10" s="51">
        <v>0</v>
      </c>
      <c r="AL10" s="51">
        <v>3929</v>
      </c>
      <c r="AM10" s="51">
        <v>0</v>
      </c>
      <c r="AN10" s="51">
        <v>0</v>
      </c>
      <c r="AO10" s="51">
        <v>87</v>
      </c>
      <c r="AP10" s="51">
        <v>0</v>
      </c>
      <c r="AQ10" s="51">
        <v>4</v>
      </c>
      <c r="AR10" s="51">
        <f t="shared" si="19"/>
        <v>6205</v>
      </c>
      <c r="AS10" s="51">
        <v>4205</v>
      </c>
      <c r="AT10" s="51">
        <v>0</v>
      </c>
      <c r="AU10" s="51">
        <v>1236</v>
      </c>
      <c r="AV10" s="51">
        <v>184</v>
      </c>
      <c r="AW10" s="51">
        <v>55</v>
      </c>
      <c r="AX10" s="51">
        <v>525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9579</v>
      </c>
      <c r="BQ10" s="51">
        <v>9065</v>
      </c>
      <c r="BR10" s="51">
        <v>108</v>
      </c>
      <c r="BS10" s="51">
        <v>19</v>
      </c>
      <c r="BT10" s="51">
        <v>0</v>
      </c>
      <c r="BU10" s="51">
        <v>0</v>
      </c>
      <c r="BV10" s="51">
        <v>387</v>
      </c>
      <c r="BW10" s="51">
        <v>0</v>
      </c>
    </row>
    <row r="11" spans="1:75" ht="13.5">
      <c r="A11" s="26" t="s">
        <v>31</v>
      </c>
      <c r="B11" s="49" t="s">
        <v>40</v>
      </c>
      <c r="C11" s="50" t="s">
        <v>41</v>
      </c>
      <c r="D11" s="51">
        <f t="shared" si="0"/>
        <v>4764</v>
      </c>
      <c r="E11" s="51">
        <f t="shared" si="1"/>
        <v>2805</v>
      </c>
      <c r="F11" s="51">
        <f t="shared" si="2"/>
        <v>1146</v>
      </c>
      <c r="G11" s="51">
        <f t="shared" si="3"/>
        <v>638</v>
      </c>
      <c r="H11" s="51">
        <f t="shared" si="4"/>
        <v>122</v>
      </c>
      <c r="I11" s="51">
        <f t="shared" si="5"/>
        <v>0</v>
      </c>
      <c r="J11" s="51">
        <f t="shared" si="6"/>
        <v>53</v>
      </c>
      <c r="K11" s="51">
        <f t="shared" si="7"/>
        <v>0</v>
      </c>
      <c r="L11" s="51">
        <f t="shared" si="8"/>
        <v>1168</v>
      </c>
      <c r="M11" s="51">
        <v>1168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1897</v>
      </c>
      <c r="U11" s="51">
        <f t="shared" si="10"/>
        <v>0</v>
      </c>
      <c r="V11" s="51">
        <f t="shared" si="11"/>
        <v>1137</v>
      </c>
      <c r="W11" s="51">
        <f t="shared" si="12"/>
        <v>638</v>
      </c>
      <c r="X11" s="51">
        <f t="shared" si="13"/>
        <v>122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423</v>
      </c>
      <c r="AK11" s="51">
        <v>0</v>
      </c>
      <c r="AL11" s="51">
        <v>423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1474</v>
      </c>
      <c r="AS11" s="51">
        <v>0</v>
      </c>
      <c r="AT11" s="51">
        <v>714</v>
      </c>
      <c r="AU11" s="51">
        <v>638</v>
      </c>
      <c r="AV11" s="51">
        <v>122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1699</v>
      </c>
      <c r="BQ11" s="51">
        <v>1637</v>
      </c>
      <c r="BR11" s="51">
        <v>9</v>
      </c>
      <c r="BS11" s="51">
        <v>0</v>
      </c>
      <c r="BT11" s="51">
        <v>0</v>
      </c>
      <c r="BU11" s="51">
        <v>0</v>
      </c>
      <c r="BV11" s="51">
        <v>53</v>
      </c>
      <c r="BW11" s="51">
        <v>0</v>
      </c>
    </row>
    <row r="12" spans="1:75" ht="13.5">
      <c r="A12" s="26" t="s">
        <v>31</v>
      </c>
      <c r="B12" s="49" t="s">
        <v>42</v>
      </c>
      <c r="C12" s="50" t="s">
        <v>43</v>
      </c>
      <c r="D12" s="51">
        <f t="shared" si="0"/>
        <v>19068</v>
      </c>
      <c r="E12" s="51">
        <f t="shared" si="1"/>
        <v>12404</v>
      </c>
      <c r="F12" s="51">
        <f t="shared" si="2"/>
        <v>2846</v>
      </c>
      <c r="G12" s="51">
        <f t="shared" si="3"/>
        <v>2822</v>
      </c>
      <c r="H12" s="51">
        <f t="shared" si="4"/>
        <v>146</v>
      </c>
      <c r="I12" s="51">
        <f t="shared" si="5"/>
        <v>0</v>
      </c>
      <c r="J12" s="51">
        <f t="shared" si="6"/>
        <v>209</v>
      </c>
      <c r="K12" s="51">
        <f t="shared" si="7"/>
        <v>641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8365</v>
      </c>
      <c r="U12" s="51">
        <f t="shared" si="10"/>
        <v>2177</v>
      </c>
      <c r="V12" s="51">
        <f t="shared" si="11"/>
        <v>2749</v>
      </c>
      <c r="W12" s="51">
        <f t="shared" si="12"/>
        <v>2773</v>
      </c>
      <c r="X12" s="51">
        <f t="shared" si="13"/>
        <v>146</v>
      </c>
      <c r="Y12" s="51">
        <f t="shared" si="14"/>
        <v>0</v>
      </c>
      <c r="Z12" s="51">
        <f t="shared" si="15"/>
        <v>209</v>
      </c>
      <c r="AA12" s="51">
        <f t="shared" si="16"/>
        <v>311</v>
      </c>
      <c r="AB12" s="51">
        <f t="shared" si="17"/>
        <v>155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155</v>
      </c>
      <c r="AJ12" s="51">
        <f t="shared" si="18"/>
        <v>8210</v>
      </c>
      <c r="AK12" s="51">
        <v>2177</v>
      </c>
      <c r="AL12" s="51">
        <v>2749</v>
      </c>
      <c r="AM12" s="51">
        <v>2773</v>
      </c>
      <c r="AN12" s="51">
        <v>146</v>
      </c>
      <c r="AO12" s="51">
        <v>0</v>
      </c>
      <c r="AP12" s="51">
        <v>209</v>
      </c>
      <c r="AQ12" s="51">
        <v>156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10703</v>
      </c>
      <c r="BQ12" s="51">
        <v>10227</v>
      </c>
      <c r="BR12" s="51">
        <v>97</v>
      </c>
      <c r="BS12" s="51">
        <v>49</v>
      </c>
      <c r="BT12" s="51">
        <v>0</v>
      </c>
      <c r="BU12" s="51">
        <v>0</v>
      </c>
      <c r="BV12" s="51">
        <v>0</v>
      </c>
      <c r="BW12" s="51">
        <v>330</v>
      </c>
    </row>
    <row r="13" spans="1:75" ht="13.5">
      <c r="A13" s="26" t="s">
        <v>31</v>
      </c>
      <c r="B13" s="49" t="s">
        <v>44</v>
      </c>
      <c r="C13" s="50" t="s">
        <v>45</v>
      </c>
      <c r="D13" s="51">
        <f t="shared" si="0"/>
        <v>4234</v>
      </c>
      <c r="E13" s="51">
        <f t="shared" si="1"/>
        <v>3083</v>
      </c>
      <c r="F13" s="51">
        <f t="shared" si="2"/>
        <v>602</v>
      </c>
      <c r="G13" s="51">
        <f t="shared" si="3"/>
        <v>370</v>
      </c>
      <c r="H13" s="51">
        <f t="shared" si="4"/>
        <v>106</v>
      </c>
      <c r="I13" s="51">
        <f t="shared" si="5"/>
        <v>0</v>
      </c>
      <c r="J13" s="51">
        <f t="shared" si="6"/>
        <v>63</v>
      </c>
      <c r="K13" s="51">
        <f t="shared" si="7"/>
        <v>10</v>
      </c>
      <c r="L13" s="51">
        <f t="shared" si="8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1360</v>
      </c>
      <c r="U13" s="51">
        <f t="shared" si="10"/>
        <v>272</v>
      </c>
      <c r="V13" s="51">
        <f t="shared" si="11"/>
        <v>602</v>
      </c>
      <c r="W13" s="51">
        <f t="shared" si="12"/>
        <v>370</v>
      </c>
      <c r="X13" s="51">
        <f t="shared" si="13"/>
        <v>106</v>
      </c>
      <c r="Y13" s="51">
        <f t="shared" si="14"/>
        <v>0</v>
      </c>
      <c r="Z13" s="51">
        <f t="shared" si="15"/>
        <v>0</v>
      </c>
      <c r="AA13" s="51">
        <f t="shared" si="16"/>
        <v>10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270</v>
      </c>
      <c r="AK13" s="51">
        <v>0</v>
      </c>
      <c r="AL13" s="51">
        <v>270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1090</v>
      </c>
      <c r="AS13" s="51">
        <v>272</v>
      </c>
      <c r="AT13" s="51">
        <v>332</v>
      </c>
      <c r="AU13" s="51">
        <v>370</v>
      </c>
      <c r="AV13" s="51">
        <v>106</v>
      </c>
      <c r="AW13" s="51">
        <v>0</v>
      </c>
      <c r="AX13" s="51">
        <v>0</v>
      </c>
      <c r="AY13" s="51">
        <v>10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2874</v>
      </c>
      <c r="BQ13" s="51">
        <v>2811</v>
      </c>
      <c r="BR13" s="51">
        <v>0</v>
      </c>
      <c r="BS13" s="51">
        <v>0</v>
      </c>
      <c r="BT13" s="51">
        <v>0</v>
      </c>
      <c r="BU13" s="51">
        <v>0</v>
      </c>
      <c r="BV13" s="51">
        <v>63</v>
      </c>
      <c r="BW13" s="51">
        <v>0</v>
      </c>
    </row>
    <row r="14" spans="1:75" ht="13.5">
      <c r="A14" s="26" t="s">
        <v>31</v>
      </c>
      <c r="B14" s="49" t="s">
        <v>46</v>
      </c>
      <c r="C14" s="50" t="s">
        <v>47</v>
      </c>
      <c r="D14" s="51">
        <f t="shared" si="0"/>
        <v>13920</v>
      </c>
      <c r="E14" s="51">
        <f t="shared" si="1"/>
        <v>8324</v>
      </c>
      <c r="F14" s="51">
        <f t="shared" si="2"/>
        <v>2151</v>
      </c>
      <c r="G14" s="51">
        <f t="shared" si="3"/>
        <v>2635</v>
      </c>
      <c r="H14" s="51">
        <f t="shared" si="4"/>
        <v>125</v>
      </c>
      <c r="I14" s="51">
        <f t="shared" si="5"/>
        <v>0</v>
      </c>
      <c r="J14" s="51">
        <f t="shared" si="6"/>
        <v>517</v>
      </c>
      <c r="K14" s="51">
        <f t="shared" si="7"/>
        <v>168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7671</v>
      </c>
      <c r="U14" s="51">
        <f t="shared" si="10"/>
        <v>2346</v>
      </c>
      <c r="V14" s="51">
        <f t="shared" si="11"/>
        <v>2106</v>
      </c>
      <c r="W14" s="51">
        <f t="shared" si="12"/>
        <v>2635</v>
      </c>
      <c r="X14" s="51">
        <f t="shared" si="13"/>
        <v>125</v>
      </c>
      <c r="Y14" s="51">
        <f t="shared" si="14"/>
        <v>0</v>
      </c>
      <c r="Z14" s="51">
        <f t="shared" si="15"/>
        <v>291</v>
      </c>
      <c r="AA14" s="51">
        <f t="shared" si="16"/>
        <v>168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1334</v>
      </c>
      <c r="AK14" s="51">
        <v>0</v>
      </c>
      <c r="AL14" s="51">
        <v>1334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6337</v>
      </c>
      <c r="AS14" s="51">
        <v>2346</v>
      </c>
      <c r="AT14" s="51">
        <v>772</v>
      </c>
      <c r="AU14" s="51">
        <v>2635</v>
      </c>
      <c r="AV14" s="51">
        <v>125</v>
      </c>
      <c r="AW14" s="51">
        <v>0</v>
      </c>
      <c r="AX14" s="51">
        <v>291</v>
      </c>
      <c r="AY14" s="51">
        <v>168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6249</v>
      </c>
      <c r="BQ14" s="51">
        <v>5978</v>
      </c>
      <c r="BR14" s="51">
        <v>45</v>
      </c>
      <c r="BS14" s="51">
        <v>0</v>
      </c>
      <c r="BT14" s="51">
        <v>0</v>
      </c>
      <c r="BU14" s="51">
        <v>0</v>
      </c>
      <c r="BV14" s="51">
        <v>226</v>
      </c>
      <c r="BW14" s="51">
        <v>0</v>
      </c>
    </row>
    <row r="15" spans="1:75" ht="13.5">
      <c r="A15" s="26" t="s">
        <v>31</v>
      </c>
      <c r="B15" s="49" t="s">
        <v>48</v>
      </c>
      <c r="C15" s="50" t="s">
        <v>49</v>
      </c>
      <c r="D15" s="51">
        <f t="shared" si="0"/>
        <v>4099</v>
      </c>
      <c r="E15" s="51">
        <f t="shared" si="1"/>
        <v>2401</v>
      </c>
      <c r="F15" s="51">
        <f t="shared" si="2"/>
        <v>668</v>
      </c>
      <c r="G15" s="51">
        <f t="shared" si="3"/>
        <v>817</v>
      </c>
      <c r="H15" s="51">
        <f t="shared" si="4"/>
        <v>93</v>
      </c>
      <c r="I15" s="51">
        <f t="shared" si="5"/>
        <v>77</v>
      </c>
      <c r="J15" s="51">
        <f t="shared" si="6"/>
        <v>43</v>
      </c>
      <c r="K15" s="51">
        <f t="shared" si="7"/>
        <v>0</v>
      </c>
      <c r="L15" s="51">
        <f t="shared" si="8"/>
        <v>93</v>
      </c>
      <c r="M15" s="51">
        <v>0</v>
      </c>
      <c r="N15" s="51">
        <v>0</v>
      </c>
      <c r="O15" s="51">
        <v>0</v>
      </c>
      <c r="P15" s="51">
        <v>93</v>
      </c>
      <c r="Q15" s="51">
        <v>0</v>
      </c>
      <c r="R15" s="51">
        <v>0</v>
      </c>
      <c r="S15" s="51">
        <v>0</v>
      </c>
      <c r="T15" s="51">
        <f t="shared" si="9"/>
        <v>1562</v>
      </c>
      <c r="U15" s="51">
        <f t="shared" si="10"/>
        <v>0</v>
      </c>
      <c r="V15" s="51">
        <f t="shared" si="11"/>
        <v>668</v>
      </c>
      <c r="W15" s="51">
        <f t="shared" si="12"/>
        <v>817</v>
      </c>
      <c r="X15" s="51">
        <f t="shared" si="13"/>
        <v>0</v>
      </c>
      <c r="Y15" s="51">
        <f t="shared" si="14"/>
        <v>77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1562</v>
      </c>
      <c r="AS15" s="51">
        <v>0</v>
      </c>
      <c r="AT15" s="51">
        <v>668</v>
      </c>
      <c r="AU15" s="51">
        <v>817</v>
      </c>
      <c r="AV15" s="51">
        <v>0</v>
      </c>
      <c r="AW15" s="51">
        <v>77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2444</v>
      </c>
      <c r="BQ15" s="51">
        <v>2401</v>
      </c>
      <c r="BR15" s="51">
        <v>0</v>
      </c>
      <c r="BS15" s="51">
        <v>0</v>
      </c>
      <c r="BT15" s="51">
        <v>0</v>
      </c>
      <c r="BU15" s="51">
        <v>0</v>
      </c>
      <c r="BV15" s="51">
        <v>43</v>
      </c>
      <c r="BW15" s="51">
        <v>0</v>
      </c>
    </row>
    <row r="16" spans="1:75" ht="13.5">
      <c r="A16" s="26" t="s">
        <v>31</v>
      </c>
      <c r="B16" s="49" t="s">
        <v>50</v>
      </c>
      <c r="C16" s="50" t="s">
        <v>51</v>
      </c>
      <c r="D16" s="51">
        <f t="shared" si="0"/>
        <v>9190</v>
      </c>
      <c r="E16" s="51">
        <f t="shared" si="1"/>
        <v>5713</v>
      </c>
      <c r="F16" s="51">
        <f t="shared" si="2"/>
        <v>1890</v>
      </c>
      <c r="G16" s="51">
        <f t="shared" si="3"/>
        <v>1058</v>
      </c>
      <c r="H16" s="51">
        <f t="shared" si="4"/>
        <v>136</v>
      </c>
      <c r="I16" s="51">
        <f t="shared" si="5"/>
        <v>0</v>
      </c>
      <c r="J16" s="51">
        <f t="shared" si="6"/>
        <v>393</v>
      </c>
      <c r="K16" s="51">
        <f t="shared" si="7"/>
        <v>0</v>
      </c>
      <c r="L16" s="51">
        <f t="shared" si="8"/>
        <v>3987</v>
      </c>
      <c r="M16" s="51">
        <v>1934</v>
      </c>
      <c r="N16" s="51">
        <v>595</v>
      </c>
      <c r="O16" s="51">
        <v>1058</v>
      </c>
      <c r="P16" s="51">
        <v>136</v>
      </c>
      <c r="Q16" s="51">
        <v>0</v>
      </c>
      <c r="R16" s="51">
        <v>264</v>
      </c>
      <c r="S16" s="51">
        <v>0</v>
      </c>
      <c r="T16" s="51">
        <f t="shared" si="9"/>
        <v>1235</v>
      </c>
      <c r="U16" s="51">
        <f t="shared" si="10"/>
        <v>0</v>
      </c>
      <c r="V16" s="51">
        <f t="shared" si="11"/>
        <v>1235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142</v>
      </c>
      <c r="AK16" s="51">
        <v>0</v>
      </c>
      <c r="AL16" s="51">
        <v>142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1093</v>
      </c>
      <c r="AS16" s="51">
        <v>0</v>
      </c>
      <c r="AT16" s="51">
        <v>1093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3968</v>
      </c>
      <c r="BQ16" s="51">
        <v>3779</v>
      </c>
      <c r="BR16" s="51">
        <v>60</v>
      </c>
      <c r="BS16" s="51">
        <v>0</v>
      </c>
      <c r="BT16" s="51">
        <v>0</v>
      </c>
      <c r="BU16" s="51">
        <v>0</v>
      </c>
      <c r="BV16" s="51">
        <v>129</v>
      </c>
      <c r="BW16" s="51">
        <v>0</v>
      </c>
    </row>
    <row r="17" spans="1:75" ht="13.5">
      <c r="A17" s="26" t="s">
        <v>31</v>
      </c>
      <c r="B17" s="49" t="s">
        <v>52</v>
      </c>
      <c r="C17" s="50" t="s">
        <v>53</v>
      </c>
      <c r="D17" s="51">
        <f t="shared" si="0"/>
        <v>27501</v>
      </c>
      <c r="E17" s="51">
        <f t="shared" si="1"/>
        <v>21769</v>
      </c>
      <c r="F17" s="51">
        <f t="shared" si="2"/>
        <v>2640</v>
      </c>
      <c r="G17" s="51">
        <f t="shared" si="3"/>
        <v>1674</v>
      </c>
      <c r="H17" s="51">
        <f t="shared" si="4"/>
        <v>245</v>
      </c>
      <c r="I17" s="51">
        <f t="shared" si="5"/>
        <v>3</v>
      </c>
      <c r="J17" s="51">
        <f t="shared" si="6"/>
        <v>1155</v>
      </c>
      <c r="K17" s="51">
        <f t="shared" si="7"/>
        <v>15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4477</v>
      </c>
      <c r="U17" s="51">
        <f t="shared" si="10"/>
        <v>0</v>
      </c>
      <c r="V17" s="51">
        <f t="shared" si="11"/>
        <v>2540</v>
      </c>
      <c r="W17" s="51">
        <f t="shared" si="12"/>
        <v>1674</v>
      </c>
      <c r="X17" s="51">
        <f t="shared" si="13"/>
        <v>245</v>
      </c>
      <c r="Y17" s="51">
        <f t="shared" si="14"/>
        <v>3</v>
      </c>
      <c r="Z17" s="51">
        <f t="shared" si="15"/>
        <v>0</v>
      </c>
      <c r="AA17" s="51">
        <f t="shared" si="16"/>
        <v>15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1513</v>
      </c>
      <c r="AK17" s="51">
        <v>0</v>
      </c>
      <c r="AL17" s="51">
        <v>1513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2964</v>
      </c>
      <c r="AS17" s="51">
        <v>0</v>
      </c>
      <c r="AT17" s="51">
        <v>1027</v>
      </c>
      <c r="AU17" s="51">
        <v>1674</v>
      </c>
      <c r="AV17" s="51">
        <v>245</v>
      </c>
      <c r="AW17" s="51">
        <v>3</v>
      </c>
      <c r="AX17" s="51">
        <v>0</v>
      </c>
      <c r="AY17" s="51">
        <v>15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23024</v>
      </c>
      <c r="BQ17" s="51">
        <v>21769</v>
      </c>
      <c r="BR17" s="51">
        <v>100</v>
      </c>
      <c r="BS17" s="51">
        <v>0</v>
      </c>
      <c r="BT17" s="51">
        <v>0</v>
      </c>
      <c r="BU17" s="51">
        <v>0</v>
      </c>
      <c r="BV17" s="51">
        <v>1155</v>
      </c>
      <c r="BW17" s="51">
        <v>0</v>
      </c>
    </row>
    <row r="18" spans="1:75" ht="13.5">
      <c r="A18" s="26" t="s">
        <v>31</v>
      </c>
      <c r="B18" s="49" t="s">
        <v>54</v>
      </c>
      <c r="C18" s="50" t="s">
        <v>55</v>
      </c>
      <c r="D18" s="51">
        <f t="shared" si="0"/>
        <v>32126</v>
      </c>
      <c r="E18" s="51">
        <f t="shared" si="1"/>
        <v>8123</v>
      </c>
      <c r="F18" s="51">
        <f t="shared" si="2"/>
        <v>6999</v>
      </c>
      <c r="G18" s="51">
        <f t="shared" si="3"/>
        <v>1094</v>
      </c>
      <c r="H18" s="51">
        <f t="shared" si="4"/>
        <v>453</v>
      </c>
      <c r="I18" s="51">
        <f t="shared" si="5"/>
        <v>0</v>
      </c>
      <c r="J18" s="51">
        <f t="shared" si="6"/>
        <v>0</v>
      </c>
      <c r="K18" s="51">
        <f t="shared" si="7"/>
        <v>15457</v>
      </c>
      <c r="L18" s="51">
        <f t="shared" si="8"/>
        <v>2510</v>
      </c>
      <c r="M18" s="51">
        <v>82</v>
      </c>
      <c r="N18" s="51">
        <v>882</v>
      </c>
      <c r="O18" s="51">
        <v>1093</v>
      </c>
      <c r="P18" s="51">
        <v>453</v>
      </c>
      <c r="Q18" s="51">
        <v>0</v>
      </c>
      <c r="R18" s="51">
        <v>0</v>
      </c>
      <c r="S18" s="51">
        <v>0</v>
      </c>
      <c r="T18" s="51">
        <f t="shared" si="9"/>
        <v>21234</v>
      </c>
      <c r="U18" s="51">
        <f t="shared" si="10"/>
        <v>0</v>
      </c>
      <c r="V18" s="51">
        <f t="shared" si="11"/>
        <v>6037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15197</v>
      </c>
      <c r="AB18" s="51">
        <f t="shared" si="17"/>
        <v>21234</v>
      </c>
      <c r="AC18" s="51">
        <v>0</v>
      </c>
      <c r="AD18" s="51">
        <v>6037</v>
      </c>
      <c r="AE18" s="51">
        <v>0</v>
      </c>
      <c r="AF18" s="51">
        <v>0</v>
      </c>
      <c r="AG18" s="51">
        <v>0</v>
      </c>
      <c r="AH18" s="51">
        <v>0</v>
      </c>
      <c r="AI18" s="51">
        <v>15197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8382</v>
      </c>
      <c r="BQ18" s="51">
        <v>8041</v>
      </c>
      <c r="BR18" s="51">
        <v>80</v>
      </c>
      <c r="BS18" s="51">
        <v>1</v>
      </c>
      <c r="BT18" s="51">
        <v>0</v>
      </c>
      <c r="BU18" s="51">
        <v>0</v>
      </c>
      <c r="BV18" s="51">
        <v>0</v>
      </c>
      <c r="BW18" s="51">
        <v>260</v>
      </c>
    </row>
    <row r="19" spans="1:75" ht="13.5">
      <c r="A19" s="26" t="s">
        <v>31</v>
      </c>
      <c r="B19" s="49" t="s">
        <v>56</v>
      </c>
      <c r="C19" s="50" t="s">
        <v>57</v>
      </c>
      <c r="D19" s="51">
        <f t="shared" si="0"/>
        <v>19268</v>
      </c>
      <c r="E19" s="51">
        <f t="shared" si="1"/>
        <v>15320</v>
      </c>
      <c r="F19" s="51">
        <f t="shared" si="2"/>
        <v>1902</v>
      </c>
      <c r="G19" s="51">
        <f t="shared" si="3"/>
        <v>1380</v>
      </c>
      <c r="H19" s="51">
        <f t="shared" si="4"/>
        <v>24</v>
      </c>
      <c r="I19" s="51">
        <f t="shared" si="5"/>
        <v>0</v>
      </c>
      <c r="J19" s="51">
        <f t="shared" si="6"/>
        <v>642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3165</v>
      </c>
      <c r="U19" s="51">
        <f t="shared" si="10"/>
        <v>0</v>
      </c>
      <c r="V19" s="51">
        <f t="shared" si="11"/>
        <v>1761</v>
      </c>
      <c r="W19" s="51">
        <f t="shared" si="12"/>
        <v>1380</v>
      </c>
      <c r="X19" s="51">
        <f t="shared" si="13"/>
        <v>24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1040</v>
      </c>
      <c r="AK19" s="51">
        <v>0</v>
      </c>
      <c r="AL19" s="51">
        <v>1040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2125</v>
      </c>
      <c r="AS19" s="51">
        <v>0</v>
      </c>
      <c r="AT19" s="51">
        <v>721</v>
      </c>
      <c r="AU19" s="51">
        <v>1380</v>
      </c>
      <c r="AV19" s="51">
        <v>24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16103</v>
      </c>
      <c r="BQ19" s="51">
        <v>15320</v>
      </c>
      <c r="BR19" s="51">
        <v>141</v>
      </c>
      <c r="BS19" s="51">
        <v>0</v>
      </c>
      <c r="BT19" s="51">
        <v>0</v>
      </c>
      <c r="BU19" s="51">
        <v>0</v>
      </c>
      <c r="BV19" s="51">
        <v>642</v>
      </c>
      <c r="BW19" s="51">
        <v>0</v>
      </c>
    </row>
    <row r="20" spans="1:75" ht="13.5">
      <c r="A20" s="26" t="s">
        <v>31</v>
      </c>
      <c r="B20" s="49" t="s">
        <v>58</v>
      </c>
      <c r="C20" s="50" t="s">
        <v>59</v>
      </c>
      <c r="D20" s="51">
        <f t="shared" si="0"/>
        <v>3142</v>
      </c>
      <c r="E20" s="51">
        <f t="shared" si="1"/>
        <v>1334</v>
      </c>
      <c r="F20" s="51">
        <f t="shared" si="2"/>
        <v>1187</v>
      </c>
      <c r="G20" s="51">
        <f t="shared" si="3"/>
        <v>534</v>
      </c>
      <c r="H20" s="51">
        <f t="shared" si="4"/>
        <v>34</v>
      </c>
      <c r="I20" s="51">
        <f t="shared" si="5"/>
        <v>1</v>
      </c>
      <c r="J20" s="51">
        <f t="shared" si="6"/>
        <v>52</v>
      </c>
      <c r="K20" s="51">
        <f t="shared" si="7"/>
        <v>0</v>
      </c>
      <c r="L20" s="51">
        <f t="shared" si="8"/>
        <v>1279</v>
      </c>
      <c r="M20" s="51">
        <v>710</v>
      </c>
      <c r="N20" s="51">
        <v>0</v>
      </c>
      <c r="O20" s="51">
        <v>534</v>
      </c>
      <c r="P20" s="51">
        <v>0</v>
      </c>
      <c r="Q20" s="51">
        <v>1</v>
      </c>
      <c r="R20" s="51">
        <v>34</v>
      </c>
      <c r="S20" s="51">
        <v>0</v>
      </c>
      <c r="T20" s="51">
        <f t="shared" si="9"/>
        <v>1221</v>
      </c>
      <c r="U20" s="51">
        <f t="shared" si="10"/>
        <v>0</v>
      </c>
      <c r="V20" s="51">
        <f t="shared" si="11"/>
        <v>1187</v>
      </c>
      <c r="W20" s="51">
        <f t="shared" si="12"/>
        <v>0</v>
      </c>
      <c r="X20" s="51">
        <f t="shared" si="13"/>
        <v>34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1187</v>
      </c>
      <c r="AK20" s="51">
        <v>0</v>
      </c>
      <c r="AL20" s="51">
        <v>1187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34</v>
      </c>
      <c r="AS20" s="51">
        <v>0</v>
      </c>
      <c r="AT20" s="51">
        <v>0</v>
      </c>
      <c r="AU20" s="51">
        <v>0</v>
      </c>
      <c r="AV20" s="51">
        <v>34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642</v>
      </c>
      <c r="BQ20" s="51">
        <v>624</v>
      </c>
      <c r="BR20" s="51">
        <v>0</v>
      </c>
      <c r="BS20" s="51">
        <v>0</v>
      </c>
      <c r="BT20" s="51">
        <v>0</v>
      </c>
      <c r="BU20" s="51">
        <v>0</v>
      </c>
      <c r="BV20" s="51">
        <v>18</v>
      </c>
      <c r="BW20" s="51">
        <v>0</v>
      </c>
    </row>
    <row r="21" spans="1:75" ht="13.5">
      <c r="A21" s="26" t="s">
        <v>31</v>
      </c>
      <c r="B21" s="49" t="s">
        <v>60</v>
      </c>
      <c r="C21" s="50" t="s">
        <v>61</v>
      </c>
      <c r="D21" s="51">
        <f t="shared" si="0"/>
        <v>7766</v>
      </c>
      <c r="E21" s="51">
        <f t="shared" si="1"/>
        <v>5480</v>
      </c>
      <c r="F21" s="51">
        <f t="shared" si="2"/>
        <v>839</v>
      </c>
      <c r="G21" s="51">
        <f t="shared" si="3"/>
        <v>765</v>
      </c>
      <c r="H21" s="51">
        <f t="shared" si="4"/>
        <v>158</v>
      </c>
      <c r="I21" s="51">
        <f t="shared" si="5"/>
        <v>208</v>
      </c>
      <c r="J21" s="51">
        <f t="shared" si="6"/>
        <v>316</v>
      </c>
      <c r="K21" s="51">
        <f t="shared" si="7"/>
        <v>0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1952</v>
      </c>
      <c r="U21" s="51">
        <f t="shared" si="10"/>
        <v>9</v>
      </c>
      <c r="V21" s="51">
        <f t="shared" si="11"/>
        <v>812</v>
      </c>
      <c r="W21" s="51">
        <f t="shared" si="12"/>
        <v>765</v>
      </c>
      <c r="X21" s="51">
        <f t="shared" si="13"/>
        <v>158</v>
      </c>
      <c r="Y21" s="51">
        <f t="shared" si="14"/>
        <v>208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319</v>
      </c>
      <c r="AK21" s="51">
        <v>0</v>
      </c>
      <c r="AL21" s="51">
        <v>319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1633</v>
      </c>
      <c r="AS21" s="51">
        <v>9</v>
      </c>
      <c r="AT21" s="51">
        <v>493</v>
      </c>
      <c r="AU21" s="51">
        <v>765</v>
      </c>
      <c r="AV21" s="51">
        <v>158</v>
      </c>
      <c r="AW21" s="51">
        <v>208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5814</v>
      </c>
      <c r="BQ21" s="51">
        <v>5471</v>
      </c>
      <c r="BR21" s="51">
        <v>27</v>
      </c>
      <c r="BS21" s="51">
        <v>0</v>
      </c>
      <c r="BT21" s="51">
        <v>0</v>
      </c>
      <c r="BU21" s="51">
        <v>0</v>
      </c>
      <c r="BV21" s="51">
        <v>316</v>
      </c>
      <c r="BW21" s="51">
        <v>0</v>
      </c>
    </row>
    <row r="22" spans="1:75" ht="13.5">
      <c r="A22" s="26" t="s">
        <v>31</v>
      </c>
      <c r="B22" s="49" t="s">
        <v>62</v>
      </c>
      <c r="C22" s="50" t="s">
        <v>63</v>
      </c>
      <c r="D22" s="51">
        <f t="shared" si="0"/>
        <v>12517</v>
      </c>
      <c r="E22" s="51">
        <f t="shared" si="1"/>
        <v>8657</v>
      </c>
      <c r="F22" s="51">
        <f t="shared" si="2"/>
        <v>1605</v>
      </c>
      <c r="G22" s="51">
        <f t="shared" si="3"/>
        <v>796</v>
      </c>
      <c r="H22" s="51">
        <f t="shared" si="4"/>
        <v>399</v>
      </c>
      <c r="I22" s="51">
        <f t="shared" si="5"/>
        <v>790</v>
      </c>
      <c r="J22" s="51">
        <f t="shared" si="6"/>
        <v>0</v>
      </c>
      <c r="K22" s="51">
        <f t="shared" si="7"/>
        <v>270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3590</v>
      </c>
      <c r="U22" s="51">
        <f t="shared" si="10"/>
        <v>0</v>
      </c>
      <c r="V22" s="51">
        <f t="shared" si="11"/>
        <v>1605</v>
      </c>
      <c r="W22" s="51">
        <f t="shared" si="12"/>
        <v>796</v>
      </c>
      <c r="X22" s="51">
        <f t="shared" si="13"/>
        <v>399</v>
      </c>
      <c r="Y22" s="51">
        <f t="shared" si="14"/>
        <v>790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787</v>
      </c>
      <c r="AK22" s="51">
        <v>0</v>
      </c>
      <c r="AL22" s="51">
        <v>787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2803</v>
      </c>
      <c r="AS22" s="51">
        <v>0</v>
      </c>
      <c r="AT22" s="51">
        <v>818</v>
      </c>
      <c r="AU22" s="51">
        <v>796</v>
      </c>
      <c r="AV22" s="51">
        <v>399</v>
      </c>
      <c r="AW22" s="51">
        <v>790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8927</v>
      </c>
      <c r="BQ22" s="51">
        <v>8657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270</v>
      </c>
    </row>
    <row r="23" spans="1:75" ht="13.5">
      <c r="A23" s="26" t="s">
        <v>31</v>
      </c>
      <c r="B23" s="49" t="s">
        <v>64</v>
      </c>
      <c r="C23" s="50" t="s">
        <v>65</v>
      </c>
      <c r="D23" s="51">
        <f t="shared" si="0"/>
        <v>10037</v>
      </c>
      <c r="E23" s="51">
        <f t="shared" si="1"/>
        <v>7422</v>
      </c>
      <c r="F23" s="51">
        <f t="shared" si="2"/>
        <v>1310</v>
      </c>
      <c r="G23" s="51">
        <f t="shared" si="3"/>
        <v>856</v>
      </c>
      <c r="H23" s="51">
        <f t="shared" si="4"/>
        <v>28</v>
      </c>
      <c r="I23" s="51">
        <f t="shared" si="5"/>
        <v>2</v>
      </c>
      <c r="J23" s="51">
        <f t="shared" si="6"/>
        <v>419</v>
      </c>
      <c r="K23" s="51">
        <f t="shared" si="7"/>
        <v>0</v>
      </c>
      <c r="L23" s="51">
        <f t="shared" si="8"/>
        <v>8</v>
      </c>
      <c r="M23" s="51">
        <v>6</v>
      </c>
      <c r="N23" s="51">
        <v>0</v>
      </c>
      <c r="O23" s="51">
        <v>0</v>
      </c>
      <c r="P23" s="51">
        <v>0</v>
      </c>
      <c r="Q23" s="51">
        <v>2</v>
      </c>
      <c r="R23" s="51">
        <v>0</v>
      </c>
      <c r="S23" s="51">
        <v>0</v>
      </c>
      <c r="T23" s="51">
        <f t="shared" si="9"/>
        <v>3555</v>
      </c>
      <c r="U23" s="51">
        <f t="shared" si="10"/>
        <v>1294</v>
      </c>
      <c r="V23" s="51">
        <f t="shared" si="11"/>
        <v>1307</v>
      </c>
      <c r="W23" s="51">
        <f t="shared" si="12"/>
        <v>856</v>
      </c>
      <c r="X23" s="51">
        <f t="shared" si="13"/>
        <v>28</v>
      </c>
      <c r="Y23" s="51">
        <f t="shared" si="14"/>
        <v>0</v>
      </c>
      <c r="Z23" s="51">
        <f t="shared" si="15"/>
        <v>70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361</v>
      </c>
      <c r="AK23" s="51">
        <v>0</v>
      </c>
      <c r="AL23" s="51">
        <v>361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3194</v>
      </c>
      <c r="AS23" s="51">
        <v>1294</v>
      </c>
      <c r="AT23" s="51">
        <v>946</v>
      </c>
      <c r="AU23" s="51">
        <v>856</v>
      </c>
      <c r="AV23" s="51">
        <v>28</v>
      </c>
      <c r="AW23" s="51">
        <v>0</v>
      </c>
      <c r="AX23" s="51">
        <v>70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6474</v>
      </c>
      <c r="BQ23" s="51">
        <v>6122</v>
      </c>
      <c r="BR23" s="51">
        <v>3</v>
      </c>
      <c r="BS23" s="51">
        <v>0</v>
      </c>
      <c r="BT23" s="51">
        <v>0</v>
      </c>
      <c r="BU23" s="51">
        <v>0</v>
      </c>
      <c r="BV23" s="51">
        <v>349</v>
      </c>
      <c r="BW23" s="51">
        <v>0</v>
      </c>
    </row>
    <row r="24" spans="1:75" ht="13.5">
      <c r="A24" s="26" t="s">
        <v>31</v>
      </c>
      <c r="B24" s="49" t="s">
        <v>66</v>
      </c>
      <c r="C24" s="50" t="s">
        <v>67</v>
      </c>
      <c r="D24" s="51">
        <f t="shared" si="0"/>
        <v>9433</v>
      </c>
      <c r="E24" s="51">
        <f t="shared" si="1"/>
        <v>6356</v>
      </c>
      <c r="F24" s="51">
        <f t="shared" si="2"/>
        <v>1284</v>
      </c>
      <c r="G24" s="51">
        <f t="shared" si="3"/>
        <v>776</v>
      </c>
      <c r="H24" s="51">
        <f t="shared" si="4"/>
        <v>255</v>
      </c>
      <c r="I24" s="51">
        <f t="shared" si="5"/>
        <v>451</v>
      </c>
      <c r="J24" s="51">
        <f t="shared" si="6"/>
        <v>240</v>
      </c>
      <c r="K24" s="51">
        <f t="shared" si="7"/>
        <v>71</v>
      </c>
      <c r="L24" s="51">
        <f t="shared" si="8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5030</v>
      </c>
      <c r="U24" s="51">
        <f t="shared" si="10"/>
        <v>2193</v>
      </c>
      <c r="V24" s="51">
        <f t="shared" si="11"/>
        <v>1284</v>
      </c>
      <c r="W24" s="51">
        <f t="shared" si="12"/>
        <v>776</v>
      </c>
      <c r="X24" s="51">
        <f t="shared" si="13"/>
        <v>255</v>
      </c>
      <c r="Y24" s="51">
        <f t="shared" si="14"/>
        <v>451</v>
      </c>
      <c r="Z24" s="51">
        <f t="shared" si="15"/>
        <v>0</v>
      </c>
      <c r="AA24" s="51">
        <f t="shared" si="16"/>
        <v>71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628</v>
      </c>
      <c r="AK24" s="51">
        <v>0</v>
      </c>
      <c r="AL24" s="51">
        <v>557</v>
      </c>
      <c r="AM24" s="51">
        <v>0</v>
      </c>
      <c r="AN24" s="51">
        <v>0</v>
      </c>
      <c r="AO24" s="51">
        <v>0</v>
      </c>
      <c r="AP24" s="51">
        <v>0</v>
      </c>
      <c r="AQ24" s="51">
        <v>71</v>
      </c>
      <c r="AR24" s="51">
        <f t="shared" si="19"/>
        <v>4402</v>
      </c>
      <c r="AS24" s="51">
        <v>2193</v>
      </c>
      <c r="AT24" s="51">
        <v>727</v>
      </c>
      <c r="AU24" s="51">
        <v>776</v>
      </c>
      <c r="AV24" s="51">
        <v>255</v>
      </c>
      <c r="AW24" s="51">
        <v>451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4403</v>
      </c>
      <c r="BQ24" s="51">
        <v>4163</v>
      </c>
      <c r="BR24" s="51">
        <v>0</v>
      </c>
      <c r="BS24" s="51">
        <v>0</v>
      </c>
      <c r="BT24" s="51">
        <v>0</v>
      </c>
      <c r="BU24" s="51">
        <v>0</v>
      </c>
      <c r="BV24" s="51">
        <v>240</v>
      </c>
      <c r="BW24" s="51">
        <v>0</v>
      </c>
    </row>
    <row r="25" spans="1:75" ht="13.5">
      <c r="A25" s="26" t="s">
        <v>31</v>
      </c>
      <c r="B25" s="49" t="s">
        <v>68</v>
      </c>
      <c r="C25" s="50" t="s">
        <v>69</v>
      </c>
      <c r="D25" s="51">
        <f t="shared" si="0"/>
        <v>6427</v>
      </c>
      <c r="E25" s="51">
        <f t="shared" si="1"/>
        <v>3455</v>
      </c>
      <c r="F25" s="51">
        <f t="shared" si="2"/>
        <v>1983</v>
      </c>
      <c r="G25" s="51">
        <f t="shared" si="3"/>
        <v>765</v>
      </c>
      <c r="H25" s="51">
        <f t="shared" si="4"/>
        <v>93</v>
      </c>
      <c r="I25" s="51">
        <f t="shared" si="5"/>
        <v>4</v>
      </c>
      <c r="J25" s="51">
        <f t="shared" si="6"/>
        <v>127</v>
      </c>
      <c r="K25" s="51">
        <f t="shared" si="7"/>
        <v>0</v>
      </c>
      <c r="L25" s="51">
        <f t="shared" si="8"/>
        <v>1135</v>
      </c>
      <c r="M25" s="51">
        <v>0</v>
      </c>
      <c r="N25" s="51">
        <v>366</v>
      </c>
      <c r="O25" s="51">
        <v>765</v>
      </c>
      <c r="P25" s="51">
        <v>0</v>
      </c>
      <c r="Q25" s="51">
        <v>4</v>
      </c>
      <c r="R25" s="51">
        <v>0</v>
      </c>
      <c r="S25" s="51">
        <v>0</v>
      </c>
      <c r="T25" s="51">
        <f t="shared" si="9"/>
        <v>1710</v>
      </c>
      <c r="U25" s="51">
        <f t="shared" si="10"/>
        <v>0</v>
      </c>
      <c r="V25" s="51">
        <f t="shared" si="11"/>
        <v>1617</v>
      </c>
      <c r="W25" s="51">
        <f t="shared" si="12"/>
        <v>0</v>
      </c>
      <c r="X25" s="51">
        <f t="shared" si="13"/>
        <v>93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3</v>
      </c>
      <c r="AC25" s="51">
        <v>0</v>
      </c>
      <c r="AD25" s="51">
        <v>3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483</v>
      </c>
      <c r="AK25" s="51">
        <v>0</v>
      </c>
      <c r="AL25" s="51">
        <v>483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1224</v>
      </c>
      <c r="AS25" s="51">
        <v>0</v>
      </c>
      <c r="AT25" s="51">
        <v>1131</v>
      </c>
      <c r="AU25" s="51">
        <v>0</v>
      </c>
      <c r="AV25" s="51">
        <v>93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3582</v>
      </c>
      <c r="BQ25" s="51">
        <v>3455</v>
      </c>
      <c r="BR25" s="51">
        <v>0</v>
      </c>
      <c r="BS25" s="51">
        <v>0</v>
      </c>
      <c r="BT25" s="51">
        <v>0</v>
      </c>
      <c r="BU25" s="51">
        <v>0</v>
      </c>
      <c r="BV25" s="51">
        <v>127</v>
      </c>
      <c r="BW25" s="51">
        <v>0</v>
      </c>
    </row>
    <row r="26" spans="1:75" ht="13.5">
      <c r="A26" s="26" t="s">
        <v>31</v>
      </c>
      <c r="B26" s="49" t="s">
        <v>70</v>
      </c>
      <c r="C26" s="50" t="s">
        <v>71</v>
      </c>
      <c r="D26" s="51">
        <f t="shared" si="0"/>
        <v>10084</v>
      </c>
      <c r="E26" s="51">
        <f t="shared" si="1"/>
        <v>7274</v>
      </c>
      <c r="F26" s="51">
        <f t="shared" si="2"/>
        <v>1737</v>
      </c>
      <c r="G26" s="51">
        <f t="shared" si="3"/>
        <v>911</v>
      </c>
      <c r="H26" s="51">
        <f t="shared" si="4"/>
        <v>136</v>
      </c>
      <c r="I26" s="51">
        <f t="shared" si="5"/>
        <v>0</v>
      </c>
      <c r="J26" s="51">
        <f t="shared" si="6"/>
        <v>0</v>
      </c>
      <c r="K26" s="51">
        <f t="shared" si="7"/>
        <v>26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3195</v>
      </c>
      <c r="U26" s="51">
        <f t="shared" si="10"/>
        <v>385</v>
      </c>
      <c r="V26" s="51">
        <f t="shared" si="11"/>
        <v>1737</v>
      </c>
      <c r="W26" s="51">
        <f t="shared" si="12"/>
        <v>911</v>
      </c>
      <c r="X26" s="51">
        <f t="shared" si="13"/>
        <v>136</v>
      </c>
      <c r="Y26" s="51">
        <f t="shared" si="14"/>
        <v>0</v>
      </c>
      <c r="Z26" s="51">
        <f t="shared" si="15"/>
        <v>0</v>
      </c>
      <c r="AA26" s="51">
        <f t="shared" si="16"/>
        <v>26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929</v>
      </c>
      <c r="AK26" s="51">
        <v>0</v>
      </c>
      <c r="AL26" s="51">
        <v>929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2266</v>
      </c>
      <c r="AS26" s="51">
        <v>385</v>
      </c>
      <c r="AT26" s="51">
        <v>808</v>
      </c>
      <c r="AU26" s="51">
        <v>911</v>
      </c>
      <c r="AV26" s="51">
        <v>136</v>
      </c>
      <c r="AW26" s="51">
        <v>0</v>
      </c>
      <c r="AX26" s="51">
        <v>0</v>
      </c>
      <c r="AY26" s="51">
        <v>26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6889</v>
      </c>
      <c r="BQ26" s="51">
        <v>6889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31</v>
      </c>
      <c r="B27" s="49" t="s">
        <v>72</v>
      </c>
      <c r="C27" s="50" t="s">
        <v>73</v>
      </c>
      <c r="D27" s="51">
        <f t="shared" si="0"/>
        <v>8459</v>
      </c>
      <c r="E27" s="51">
        <f t="shared" si="1"/>
        <v>5116</v>
      </c>
      <c r="F27" s="51">
        <f t="shared" si="2"/>
        <v>1775</v>
      </c>
      <c r="G27" s="51">
        <f t="shared" si="3"/>
        <v>1125</v>
      </c>
      <c r="H27" s="51">
        <f t="shared" si="4"/>
        <v>103</v>
      </c>
      <c r="I27" s="51">
        <f t="shared" si="5"/>
        <v>12</v>
      </c>
      <c r="J27" s="51">
        <f t="shared" si="6"/>
        <v>261</v>
      </c>
      <c r="K27" s="51">
        <f t="shared" si="7"/>
        <v>67</v>
      </c>
      <c r="L27" s="51">
        <f t="shared" si="8"/>
        <v>56</v>
      </c>
      <c r="M27" s="51">
        <v>56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3082</v>
      </c>
      <c r="U27" s="51">
        <f t="shared" si="10"/>
        <v>0</v>
      </c>
      <c r="V27" s="51">
        <f t="shared" si="11"/>
        <v>1775</v>
      </c>
      <c r="W27" s="51">
        <f t="shared" si="12"/>
        <v>1125</v>
      </c>
      <c r="X27" s="51">
        <f t="shared" si="13"/>
        <v>103</v>
      </c>
      <c r="Y27" s="51">
        <f t="shared" si="14"/>
        <v>12</v>
      </c>
      <c r="Z27" s="51">
        <f t="shared" si="15"/>
        <v>0</v>
      </c>
      <c r="AA27" s="51">
        <f t="shared" si="16"/>
        <v>67</v>
      </c>
      <c r="AB27" s="51">
        <f t="shared" si="17"/>
        <v>272</v>
      </c>
      <c r="AC27" s="51">
        <v>0</v>
      </c>
      <c r="AD27" s="51">
        <v>272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1122</v>
      </c>
      <c r="AK27" s="51">
        <v>0</v>
      </c>
      <c r="AL27" s="51">
        <v>1106</v>
      </c>
      <c r="AM27" s="51">
        <v>0</v>
      </c>
      <c r="AN27" s="51">
        <v>0</v>
      </c>
      <c r="AO27" s="51">
        <v>0</v>
      </c>
      <c r="AP27" s="51">
        <v>0</v>
      </c>
      <c r="AQ27" s="51">
        <v>16</v>
      </c>
      <c r="AR27" s="51">
        <f t="shared" si="19"/>
        <v>1688</v>
      </c>
      <c r="AS27" s="51">
        <v>0</v>
      </c>
      <c r="AT27" s="51">
        <v>397</v>
      </c>
      <c r="AU27" s="51">
        <v>1125</v>
      </c>
      <c r="AV27" s="51">
        <v>103</v>
      </c>
      <c r="AW27" s="51">
        <v>12</v>
      </c>
      <c r="AX27" s="51">
        <v>0</v>
      </c>
      <c r="AY27" s="51">
        <v>51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5321</v>
      </c>
      <c r="BQ27" s="51">
        <v>5060</v>
      </c>
      <c r="BR27" s="51">
        <v>0</v>
      </c>
      <c r="BS27" s="51">
        <v>0</v>
      </c>
      <c r="BT27" s="51">
        <v>0</v>
      </c>
      <c r="BU27" s="51">
        <v>0</v>
      </c>
      <c r="BV27" s="51">
        <v>261</v>
      </c>
      <c r="BW27" s="51">
        <v>0</v>
      </c>
    </row>
    <row r="28" spans="1:75" ht="13.5">
      <c r="A28" s="26" t="s">
        <v>31</v>
      </c>
      <c r="B28" s="49" t="s">
        <v>74</v>
      </c>
      <c r="C28" s="50" t="s">
        <v>75</v>
      </c>
      <c r="D28" s="51">
        <f t="shared" si="0"/>
        <v>997</v>
      </c>
      <c r="E28" s="51">
        <f t="shared" si="1"/>
        <v>17</v>
      </c>
      <c r="F28" s="51">
        <f t="shared" si="2"/>
        <v>750</v>
      </c>
      <c r="G28" s="51">
        <f t="shared" si="3"/>
        <v>196</v>
      </c>
      <c r="H28" s="51">
        <f t="shared" si="4"/>
        <v>34</v>
      </c>
      <c r="I28" s="51">
        <f t="shared" si="5"/>
        <v>0</v>
      </c>
      <c r="J28" s="51">
        <f t="shared" si="6"/>
        <v>0</v>
      </c>
      <c r="K28" s="51">
        <f t="shared" si="7"/>
        <v>0</v>
      </c>
      <c r="L28" s="51">
        <f t="shared" si="8"/>
        <v>51</v>
      </c>
      <c r="M28" s="51">
        <v>17</v>
      </c>
      <c r="N28" s="51">
        <v>0</v>
      </c>
      <c r="O28" s="51">
        <v>0</v>
      </c>
      <c r="P28" s="51">
        <v>34</v>
      </c>
      <c r="Q28" s="51">
        <v>0</v>
      </c>
      <c r="R28" s="51">
        <v>0</v>
      </c>
      <c r="S28" s="51">
        <v>0</v>
      </c>
      <c r="T28" s="51">
        <f t="shared" si="9"/>
        <v>946</v>
      </c>
      <c r="U28" s="51">
        <f t="shared" si="10"/>
        <v>0</v>
      </c>
      <c r="V28" s="51">
        <f t="shared" si="11"/>
        <v>750</v>
      </c>
      <c r="W28" s="51">
        <f t="shared" si="12"/>
        <v>196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494</v>
      </c>
      <c r="AK28" s="51">
        <v>0</v>
      </c>
      <c r="AL28" s="51">
        <v>494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452</v>
      </c>
      <c r="AS28" s="51">
        <v>0</v>
      </c>
      <c r="AT28" s="51">
        <v>256</v>
      </c>
      <c r="AU28" s="51">
        <v>196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31</v>
      </c>
      <c r="B29" s="49" t="s">
        <v>76</v>
      </c>
      <c r="C29" s="50" t="s">
        <v>77</v>
      </c>
      <c r="D29" s="51">
        <f t="shared" si="0"/>
        <v>4354</v>
      </c>
      <c r="E29" s="51">
        <f t="shared" si="1"/>
        <v>3645</v>
      </c>
      <c r="F29" s="51">
        <f t="shared" si="2"/>
        <v>327</v>
      </c>
      <c r="G29" s="51">
        <f t="shared" si="3"/>
        <v>247</v>
      </c>
      <c r="H29" s="51">
        <f t="shared" si="4"/>
        <v>11</v>
      </c>
      <c r="I29" s="51">
        <f t="shared" si="5"/>
        <v>0</v>
      </c>
      <c r="J29" s="51">
        <f t="shared" si="6"/>
        <v>124</v>
      </c>
      <c r="K29" s="51">
        <f t="shared" si="7"/>
        <v>0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585</v>
      </c>
      <c r="U29" s="51">
        <f t="shared" si="10"/>
        <v>0</v>
      </c>
      <c r="V29" s="51">
        <f t="shared" si="11"/>
        <v>327</v>
      </c>
      <c r="W29" s="51">
        <f t="shared" si="12"/>
        <v>247</v>
      </c>
      <c r="X29" s="51">
        <f t="shared" si="13"/>
        <v>11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585</v>
      </c>
      <c r="AS29" s="51">
        <v>0</v>
      </c>
      <c r="AT29" s="51">
        <v>327</v>
      </c>
      <c r="AU29" s="51">
        <v>247</v>
      </c>
      <c r="AV29" s="51">
        <v>11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3769</v>
      </c>
      <c r="BQ29" s="51">
        <v>3645</v>
      </c>
      <c r="BR29" s="51">
        <v>0</v>
      </c>
      <c r="BS29" s="51">
        <v>0</v>
      </c>
      <c r="BT29" s="51">
        <v>0</v>
      </c>
      <c r="BU29" s="51">
        <v>0</v>
      </c>
      <c r="BV29" s="51">
        <v>124</v>
      </c>
      <c r="BW29" s="51">
        <v>0</v>
      </c>
    </row>
    <row r="30" spans="1:75" ht="13.5">
      <c r="A30" s="26" t="s">
        <v>31</v>
      </c>
      <c r="B30" s="49" t="s">
        <v>78</v>
      </c>
      <c r="C30" s="50" t="s">
        <v>79</v>
      </c>
      <c r="D30" s="51">
        <f t="shared" si="0"/>
        <v>8445</v>
      </c>
      <c r="E30" s="51">
        <f t="shared" si="1"/>
        <v>5913</v>
      </c>
      <c r="F30" s="51">
        <f t="shared" si="2"/>
        <v>1194</v>
      </c>
      <c r="G30" s="51">
        <f t="shared" si="3"/>
        <v>636</v>
      </c>
      <c r="H30" s="51">
        <f t="shared" si="4"/>
        <v>251</v>
      </c>
      <c r="I30" s="51">
        <f t="shared" si="5"/>
        <v>64</v>
      </c>
      <c r="J30" s="51">
        <f t="shared" si="6"/>
        <v>379</v>
      </c>
      <c r="K30" s="51">
        <f t="shared" si="7"/>
        <v>8</v>
      </c>
      <c r="L30" s="51">
        <f t="shared" si="8"/>
        <v>1908</v>
      </c>
      <c r="M30" s="51">
        <v>1740</v>
      </c>
      <c r="N30" s="51">
        <v>0</v>
      </c>
      <c r="O30" s="51">
        <v>0</v>
      </c>
      <c r="P30" s="51">
        <v>0</v>
      </c>
      <c r="Q30" s="51">
        <v>0</v>
      </c>
      <c r="R30" s="51">
        <v>168</v>
      </c>
      <c r="S30" s="51">
        <v>0</v>
      </c>
      <c r="T30" s="51">
        <f t="shared" si="9"/>
        <v>2145</v>
      </c>
      <c r="U30" s="51">
        <f t="shared" si="10"/>
        <v>0</v>
      </c>
      <c r="V30" s="51">
        <f t="shared" si="11"/>
        <v>1194</v>
      </c>
      <c r="W30" s="51">
        <f t="shared" si="12"/>
        <v>636</v>
      </c>
      <c r="X30" s="51">
        <f t="shared" si="13"/>
        <v>251</v>
      </c>
      <c r="Y30" s="51">
        <f t="shared" si="14"/>
        <v>64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666</v>
      </c>
      <c r="AK30" s="51">
        <v>0</v>
      </c>
      <c r="AL30" s="51">
        <v>666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1479</v>
      </c>
      <c r="AS30" s="51">
        <v>0</v>
      </c>
      <c r="AT30" s="51">
        <v>528</v>
      </c>
      <c r="AU30" s="51">
        <v>636</v>
      </c>
      <c r="AV30" s="51">
        <v>251</v>
      </c>
      <c r="AW30" s="51">
        <v>64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4392</v>
      </c>
      <c r="BQ30" s="51">
        <v>4173</v>
      </c>
      <c r="BR30" s="51">
        <v>0</v>
      </c>
      <c r="BS30" s="51">
        <v>0</v>
      </c>
      <c r="BT30" s="51">
        <v>0</v>
      </c>
      <c r="BU30" s="51">
        <v>0</v>
      </c>
      <c r="BV30" s="51">
        <v>211</v>
      </c>
      <c r="BW30" s="51">
        <v>8</v>
      </c>
    </row>
    <row r="31" spans="1:75" ht="13.5">
      <c r="A31" s="26" t="s">
        <v>31</v>
      </c>
      <c r="B31" s="49" t="s">
        <v>80</v>
      </c>
      <c r="C31" s="50" t="s">
        <v>81</v>
      </c>
      <c r="D31" s="51">
        <f t="shared" si="0"/>
        <v>5176</v>
      </c>
      <c r="E31" s="51">
        <f t="shared" si="1"/>
        <v>3825</v>
      </c>
      <c r="F31" s="51">
        <f t="shared" si="2"/>
        <v>251</v>
      </c>
      <c r="G31" s="51">
        <f t="shared" si="3"/>
        <v>646</v>
      </c>
      <c r="H31" s="51">
        <f t="shared" si="4"/>
        <v>159</v>
      </c>
      <c r="I31" s="51">
        <f t="shared" si="5"/>
        <v>0</v>
      </c>
      <c r="J31" s="51">
        <f t="shared" si="6"/>
        <v>295</v>
      </c>
      <c r="K31" s="51">
        <f t="shared" si="7"/>
        <v>0</v>
      </c>
      <c r="L31" s="51">
        <f t="shared" si="8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1948</v>
      </c>
      <c r="U31" s="51">
        <f t="shared" si="10"/>
        <v>791</v>
      </c>
      <c r="V31" s="51">
        <f t="shared" si="11"/>
        <v>210</v>
      </c>
      <c r="W31" s="51">
        <f t="shared" si="12"/>
        <v>646</v>
      </c>
      <c r="X31" s="51">
        <f t="shared" si="13"/>
        <v>159</v>
      </c>
      <c r="Y31" s="51">
        <f t="shared" si="14"/>
        <v>0</v>
      </c>
      <c r="Z31" s="51">
        <f t="shared" si="15"/>
        <v>142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1948</v>
      </c>
      <c r="AS31" s="51">
        <v>791</v>
      </c>
      <c r="AT31" s="51">
        <v>210</v>
      </c>
      <c r="AU31" s="51">
        <v>646</v>
      </c>
      <c r="AV31" s="51">
        <v>159</v>
      </c>
      <c r="AW31" s="51">
        <v>0</v>
      </c>
      <c r="AX31" s="51">
        <v>142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3228</v>
      </c>
      <c r="BQ31" s="51">
        <v>3034</v>
      </c>
      <c r="BR31" s="51">
        <v>41</v>
      </c>
      <c r="BS31" s="51">
        <v>0</v>
      </c>
      <c r="BT31" s="51">
        <v>0</v>
      </c>
      <c r="BU31" s="51">
        <v>0</v>
      </c>
      <c r="BV31" s="51">
        <v>153</v>
      </c>
      <c r="BW31" s="51">
        <v>0</v>
      </c>
    </row>
    <row r="32" spans="1:75" ht="13.5">
      <c r="A32" s="26" t="s">
        <v>31</v>
      </c>
      <c r="B32" s="49" t="s">
        <v>82</v>
      </c>
      <c r="C32" s="50" t="s">
        <v>83</v>
      </c>
      <c r="D32" s="51">
        <f t="shared" si="0"/>
        <v>2988</v>
      </c>
      <c r="E32" s="51">
        <f t="shared" si="1"/>
        <v>2058</v>
      </c>
      <c r="F32" s="51">
        <f t="shared" si="2"/>
        <v>551</v>
      </c>
      <c r="G32" s="51">
        <f t="shared" si="3"/>
        <v>271</v>
      </c>
      <c r="H32" s="51">
        <f t="shared" si="4"/>
        <v>95</v>
      </c>
      <c r="I32" s="51">
        <f t="shared" si="5"/>
        <v>6</v>
      </c>
      <c r="J32" s="51">
        <f t="shared" si="6"/>
        <v>0</v>
      </c>
      <c r="K32" s="51">
        <f t="shared" si="7"/>
        <v>7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930</v>
      </c>
      <c r="U32" s="51">
        <f t="shared" si="10"/>
        <v>0</v>
      </c>
      <c r="V32" s="51">
        <f t="shared" si="11"/>
        <v>551</v>
      </c>
      <c r="W32" s="51">
        <f t="shared" si="12"/>
        <v>271</v>
      </c>
      <c r="X32" s="51">
        <f t="shared" si="13"/>
        <v>95</v>
      </c>
      <c r="Y32" s="51">
        <f t="shared" si="14"/>
        <v>6</v>
      </c>
      <c r="Z32" s="51">
        <f t="shared" si="15"/>
        <v>0</v>
      </c>
      <c r="AA32" s="51">
        <f t="shared" si="16"/>
        <v>7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310</v>
      </c>
      <c r="AK32" s="51">
        <v>0</v>
      </c>
      <c r="AL32" s="51">
        <v>310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620</v>
      </c>
      <c r="AS32" s="51">
        <v>0</v>
      </c>
      <c r="AT32" s="51">
        <v>241</v>
      </c>
      <c r="AU32" s="51">
        <v>271</v>
      </c>
      <c r="AV32" s="51">
        <v>95</v>
      </c>
      <c r="AW32" s="51">
        <v>6</v>
      </c>
      <c r="AX32" s="51">
        <v>0</v>
      </c>
      <c r="AY32" s="51">
        <v>7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2058</v>
      </c>
      <c r="BQ32" s="51">
        <v>2058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31</v>
      </c>
      <c r="B33" s="49" t="s">
        <v>84</v>
      </c>
      <c r="C33" s="50" t="s">
        <v>85</v>
      </c>
      <c r="D33" s="51">
        <f t="shared" si="0"/>
        <v>1148</v>
      </c>
      <c r="E33" s="51">
        <f t="shared" si="1"/>
        <v>119</v>
      </c>
      <c r="F33" s="51">
        <f t="shared" si="2"/>
        <v>475</v>
      </c>
      <c r="G33" s="51">
        <f t="shared" si="3"/>
        <v>528</v>
      </c>
      <c r="H33" s="51">
        <f t="shared" si="4"/>
        <v>13</v>
      </c>
      <c r="I33" s="51">
        <f t="shared" si="5"/>
        <v>0</v>
      </c>
      <c r="J33" s="51">
        <f t="shared" si="6"/>
        <v>13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1148</v>
      </c>
      <c r="U33" s="51">
        <f t="shared" si="10"/>
        <v>119</v>
      </c>
      <c r="V33" s="51">
        <f t="shared" si="11"/>
        <v>475</v>
      </c>
      <c r="W33" s="51">
        <f t="shared" si="12"/>
        <v>528</v>
      </c>
      <c r="X33" s="51">
        <f t="shared" si="13"/>
        <v>13</v>
      </c>
      <c r="Y33" s="51">
        <f t="shared" si="14"/>
        <v>0</v>
      </c>
      <c r="Z33" s="51">
        <f t="shared" si="15"/>
        <v>13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232</v>
      </c>
      <c r="AK33" s="51">
        <v>0</v>
      </c>
      <c r="AL33" s="51">
        <v>232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916</v>
      </c>
      <c r="AS33" s="51">
        <v>119</v>
      </c>
      <c r="AT33" s="51">
        <v>243</v>
      </c>
      <c r="AU33" s="51">
        <v>528</v>
      </c>
      <c r="AV33" s="51">
        <v>13</v>
      </c>
      <c r="AW33" s="51">
        <v>0</v>
      </c>
      <c r="AX33" s="51">
        <v>13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31</v>
      </c>
      <c r="B34" s="49" t="s">
        <v>86</v>
      </c>
      <c r="C34" s="50" t="s">
        <v>87</v>
      </c>
      <c r="D34" s="51">
        <f t="shared" si="0"/>
        <v>25849</v>
      </c>
      <c r="E34" s="51">
        <f t="shared" si="1"/>
        <v>13881</v>
      </c>
      <c r="F34" s="51">
        <f t="shared" si="2"/>
        <v>8012</v>
      </c>
      <c r="G34" s="51">
        <f t="shared" si="3"/>
        <v>3191</v>
      </c>
      <c r="H34" s="51">
        <f t="shared" si="4"/>
        <v>232</v>
      </c>
      <c r="I34" s="51">
        <f t="shared" si="5"/>
        <v>1</v>
      </c>
      <c r="J34" s="51">
        <f t="shared" si="6"/>
        <v>0</v>
      </c>
      <c r="K34" s="51">
        <f t="shared" si="7"/>
        <v>532</v>
      </c>
      <c r="L34" s="51">
        <f t="shared" si="8"/>
        <v>4714</v>
      </c>
      <c r="M34" s="51">
        <v>0</v>
      </c>
      <c r="N34" s="51">
        <v>1522</v>
      </c>
      <c r="O34" s="51">
        <v>3191</v>
      </c>
      <c r="P34" s="51">
        <v>0</v>
      </c>
      <c r="Q34" s="51">
        <v>1</v>
      </c>
      <c r="R34" s="51">
        <v>0</v>
      </c>
      <c r="S34" s="51">
        <v>0</v>
      </c>
      <c r="T34" s="51">
        <f t="shared" si="9"/>
        <v>6641</v>
      </c>
      <c r="U34" s="51">
        <f t="shared" si="10"/>
        <v>0</v>
      </c>
      <c r="V34" s="51">
        <f t="shared" si="11"/>
        <v>6409</v>
      </c>
      <c r="W34" s="51">
        <f t="shared" si="12"/>
        <v>0</v>
      </c>
      <c r="X34" s="51">
        <f t="shared" si="13"/>
        <v>232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18</v>
      </c>
      <c r="AC34" s="51">
        <v>0</v>
      </c>
      <c r="AD34" s="51">
        <v>18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1678</v>
      </c>
      <c r="AK34" s="51">
        <v>0</v>
      </c>
      <c r="AL34" s="51">
        <v>1678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4945</v>
      </c>
      <c r="AS34" s="51">
        <v>0</v>
      </c>
      <c r="AT34" s="51">
        <v>4713</v>
      </c>
      <c r="AU34" s="51">
        <v>0</v>
      </c>
      <c r="AV34" s="51">
        <v>232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14494</v>
      </c>
      <c r="BQ34" s="51">
        <v>13881</v>
      </c>
      <c r="BR34" s="51">
        <v>81</v>
      </c>
      <c r="BS34" s="51">
        <v>0</v>
      </c>
      <c r="BT34" s="51">
        <v>0</v>
      </c>
      <c r="BU34" s="51">
        <v>0</v>
      </c>
      <c r="BV34" s="51">
        <v>0</v>
      </c>
      <c r="BW34" s="51">
        <v>532</v>
      </c>
    </row>
    <row r="35" spans="1:75" ht="13.5">
      <c r="A35" s="26" t="s">
        <v>31</v>
      </c>
      <c r="B35" s="49" t="s">
        <v>88</v>
      </c>
      <c r="C35" s="50" t="s">
        <v>89</v>
      </c>
      <c r="D35" s="51">
        <f t="shared" si="0"/>
        <v>2458</v>
      </c>
      <c r="E35" s="51">
        <f t="shared" si="1"/>
        <v>1132</v>
      </c>
      <c r="F35" s="51">
        <f t="shared" si="2"/>
        <v>761</v>
      </c>
      <c r="G35" s="51">
        <f t="shared" si="3"/>
        <v>291</v>
      </c>
      <c r="H35" s="51">
        <f t="shared" si="4"/>
        <v>80</v>
      </c>
      <c r="I35" s="51">
        <f t="shared" si="5"/>
        <v>157</v>
      </c>
      <c r="J35" s="51">
        <f t="shared" si="6"/>
        <v>37</v>
      </c>
      <c r="K35" s="51">
        <f t="shared" si="7"/>
        <v>0</v>
      </c>
      <c r="L35" s="51">
        <f t="shared" si="8"/>
        <v>9</v>
      </c>
      <c r="M35" s="51">
        <v>9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1269</v>
      </c>
      <c r="U35" s="51">
        <f t="shared" si="10"/>
        <v>0</v>
      </c>
      <c r="V35" s="51">
        <f t="shared" si="11"/>
        <v>741</v>
      </c>
      <c r="W35" s="51">
        <f t="shared" si="12"/>
        <v>291</v>
      </c>
      <c r="X35" s="51">
        <f t="shared" si="13"/>
        <v>80</v>
      </c>
      <c r="Y35" s="51">
        <f t="shared" si="14"/>
        <v>157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493</v>
      </c>
      <c r="AK35" s="51">
        <v>0</v>
      </c>
      <c r="AL35" s="51">
        <v>493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776</v>
      </c>
      <c r="AS35" s="51">
        <v>0</v>
      </c>
      <c r="AT35" s="51">
        <v>248</v>
      </c>
      <c r="AU35" s="51">
        <v>291</v>
      </c>
      <c r="AV35" s="51">
        <v>80</v>
      </c>
      <c r="AW35" s="51">
        <v>157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1180</v>
      </c>
      <c r="BQ35" s="51">
        <v>1123</v>
      </c>
      <c r="BR35" s="51">
        <v>20</v>
      </c>
      <c r="BS35" s="51">
        <v>0</v>
      </c>
      <c r="BT35" s="51">
        <v>0</v>
      </c>
      <c r="BU35" s="51">
        <v>0</v>
      </c>
      <c r="BV35" s="51">
        <v>37</v>
      </c>
      <c r="BW35" s="51">
        <v>0</v>
      </c>
    </row>
    <row r="36" spans="1:75" ht="13.5">
      <c r="A36" s="26" t="s">
        <v>31</v>
      </c>
      <c r="B36" s="49" t="s">
        <v>90</v>
      </c>
      <c r="C36" s="50" t="s">
        <v>91</v>
      </c>
      <c r="D36" s="51">
        <f t="shared" si="0"/>
        <v>1548</v>
      </c>
      <c r="E36" s="51">
        <f t="shared" si="1"/>
        <v>982</v>
      </c>
      <c r="F36" s="51">
        <f t="shared" si="2"/>
        <v>246</v>
      </c>
      <c r="G36" s="51">
        <f t="shared" si="3"/>
        <v>269</v>
      </c>
      <c r="H36" s="51">
        <f t="shared" si="4"/>
        <v>15</v>
      </c>
      <c r="I36" s="51">
        <f t="shared" si="5"/>
        <v>1</v>
      </c>
      <c r="J36" s="51">
        <f t="shared" si="6"/>
        <v>30</v>
      </c>
      <c r="K36" s="51">
        <f t="shared" si="7"/>
        <v>5</v>
      </c>
      <c r="L36" s="51">
        <f t="shared" si="8"/>
        <v>502</v>
      </c>
      <c r="M36" s="51">
        <v>0</v>
      </c>
      <c r="N36" s="51">
        <v>215</v>
      </c>
      <c r="O36" s="51">
        <v>269</v>
      </c>
      <c r="P36" s="51">
        <v>12</v>
      </c>
      <c r="Q36" s="51">
        <v>1</v>
      </c>
      <c r="R36" s="51">
        <v>0</v>
      </c>
      <c r="S36" s="51">
        <v>5</v>
      </c>
      <c r="T36" s="51">
        <f t="shared" si="9"/>
        <v>0</v>
      </c>
      <c r="U36" s="51">
        <f t="shared" si="10"/>
        <v>0</v>
      </c>
      <c r="V36" s="51">
        <f t="shared" si="11"/>
        <v>0</v>
      </c>
      <c r="W36" s="51">
        <f t="shared" si="12"/>
        <v>0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1046</v>
      </c>
      <c r="BQ36" s="51">
        <v>982</v>
      </c>
      <c r="BR36" s="51">
        <v>31</v>
      </c>
      <c r="BS36" s="51">
        <v>0</v>
      </c>
      <c r="BT36" s="51">
        <v>3</v>
      </c>
      <c r="BU36" s="51">
        <v>0</v>
      </c>
      <c r="BV36" s="51">
        <v>30</v>
      </c>
      <c r="BW36" s="51">
        <v>0</v>
      </c>
    </row>
    <row r="37" spans="1:75" ht="13.5">
      <c r="A37" s="26" t="s">
        <v>31</v>
      </c>
      <c r="B37" s="49" t="s">
        <v>92</v>
      </c>
      <c r="C37" s="50" t="s">
        <v>93</v>
      </c>
      <c r="D37" s="51">
        <f t="shared" si="0"/>
        <v>2131</v>
      </c>
      <c r="E37" s="51">
        <f t="shared" si="1"/>
        <v>452</v>
      </c>
      <c r="F37" s="51">
        <f t="shared" si="2"/>
        <v>992</v>
      </c>
      <c r="G37" s="51">
        <f t="shared" si="3"/>
        <v>530</v>
      </c>
      <c r="H37" s="51">
        <f t="shared" si="4"/>
        <v>122</v>
      </c>
      <c r="I37" s="51">
        <f t="shared" si="5"/>
        <v>0</v>
      </c>
      <c r="J37" s="51">
        <f t="shared" si="6"/>
        <v>7</v>
      </c>
      <c r="K37" s="51">
        <f t="shared" si="7"/>
        <v>28</v>
      </c>
      <c r="L37" s="51">
        <f t="shared" si="8"/>
        <v>32</v>
      </c>
      <c r="M37" s="51">
        <v>32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2099</v>
      </c>
      <c r="U37" s="51">
        <f t="shared" si="10"/>
        <v>420</v>
      </c>
      <c r="V37" s="51">
        <f t="shared" si="11"/>
        <v>992</v>
      </c>
      <c r="W37" s="51">
        <f t="shared" si="12"/>
        <v>530</v>
      </c>
      <c r="X37" s="51">
        <f t="shared" si="13"/>
        <v>122</v>
      </c>
      <c r="Y37" s="51">
        <f t="shared" si="14"/>
        <v>0</v>
      </c>
      <c r="Z37" s="51">
        <f t="shared" si="15"/>
        <v>7</v>
      </c>
      <c r="AA37" s="51">
        <f t="shared" si="16"/>
        <v>28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1143</v>
      </c>
      <c r="AK37" s="51">
        <v>420</v>
      </c>
      <c r="AL37" s="51">
        <v>708</v>
      </c>
      <c r="AM37" s="51">
        <v>0</v>
      </c>
      <c r="AN37" s="51">
        <v>0</v>
      </c>
      <c r="AO37" s="51">
        <v>0</v>
      </c>
      <c r="AP37" s="51">
        <v>7</v>
      </c>
      <c r="AQ37" s="51">
        <v>8</v>
      </c>
      <c r="AR37" s="51">
        <f t="shared" si="19"/>
        <v>956</v>
      </c>
      <c r="AS37" s="51">
        <v>0</v>
      </c>
      <c r="AT37" s="51">
        <v>284</v>
      </c>
      <c r="AU37" s="51">
        <v>530</v>
      </c>
      <c r="AV37" s="51">
        <v>122</v>
      </c>
      <c r="AW37" s="51">
        <v>0</v>
      </c>
      <c r="AX37" s="51">
        <v>0</v>
      </c>
      <c r="AY37" s="51">
        <v>20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31</v>
      </c>
      <c r="B38" s="49" t="s">
        <v>94</v>
      </c>
      <c r="C38" s="50" t="s">
        <v>95</v>
      </c>
      <c r="D38" s="51">
        <f t="shared" si="0"/>
        <v>4983</v>
      </c>
      <c r="E38" s="51">
        <f t="shared" si="1"/>
        <v>3609</v>
      </c>
      <c r="F38" s="51">
        <f t="shared" si="2"/>
        <v>691</v>
      </c>
      <c r="G38" s="51">
        <f t="shared" si="3"/>
        <v>374</v>
      </c>
      <c r="H38" s="51">
        <f t="shared" si="4"/>
        <v>69</v>
      </c>
      <c r="I38" s="51">
        <f t="shared" si="5"/>
        <v>30</v>
      </c>
      <c r="J38" s="51">
        <f t="shared" si="6"/>
        <v>210</v>
      </c>
      <c r="K38" s="51">
        <f t="shared" si="7"/>
        <v>0</v>
      </c>
      <c r="L38" s="51">
        <f t="shared" si="8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9"/>
        <v>1188</v>
      </c>
      <c r="U38" s="51">
        <f t="shared" si="10"/>
        <v>24</v>
      </c>
      <c r="V38" s="51">
        <f t="shared" si="11"/>
        <v>691</v>
      </c>
      <c r="W38" s="51">
        <f t="shared" si="12"/>
        <v>374</v>
      </c>
      <c r="X38" s="51">
        <f t="shared" si="13"/>
        <v>69</v>
      </c>
      <c r="Y38" s="51">
        <f t="shared" si="14"/>
        <v>30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94</v>
      </c>
      <c r="AK38" s="51">
        <v>0</v>
      </c>
      <c r="AL38" s="51">
        <v>94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1094</v>
      </c>
      <c r="AS38" s="51">
        <v>24</v>
      </c>
      <c r="AT38" s="51">
        <v>597</v>
      </c>
      <c r="AU38" s="51">
        <v>374</v>
      </c>
      <c r="AV38" s="51">
        <v>69</v>
      </c>
      <c r="AW38" s="51">
        <v>30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3795</v>
      </c>
      <c r="BQ38" s="51">
        <v>3585</v>
      </c>
      <c r="BR38" s="51">
        <v>0</v>
      </c>
      <c r="BS38" s="51">
        <v>0</v>
      </c>
      <c r="BT38" s="51">
        <v>0</v>
      </c>
      <c r="BU38" s="51">
        <v>0</v>
      </c>
      <c r="BV38" s="51">
        <v>210</v>
      </c>
      <c r="BW38" s="51">
        <v>0</v>
      </c>
    </row>
    <row r="39" spans="1:75" ht="13.5">
      <c r="A39" s="26" t="s">
        <v>31</v>
      </c>
      <c r="B39" s="49" t="s">
        <v>96</v>
      </c>
      <c r="C39" s="50" t="s">
        <v>97</v>
      </c>
      <c r="D39" s="51">
        <f t="shared" si="0"/>
        <v>3470</v>
      </c>
      <c r="E39" s="51">
        <f t="shared" si="1"/>
        <v>2201</v>
      </c>
      <c r="F39" s="51">
        <f t="shared" si="2"/>
        <v>669</v>
      </c>
      <c r="G39" s="51">
        <f t="shared" si="3"/>
        <v>268</v>
      </c>
      <c r="H39" s="51">
        <f t="shared" si="4"/>
        <v>74</v>
      </c>
      <c r="I39" s="51">
        <f t="shared" si="5"/>
        <v>218</v>
      </c>
      <c r="J39" s="51">
        <f t="shared" si="6"/>
        <v>40</v>
      </c>
      <c r="K39" s="51">
        <f t="shared" si="7"/>
        <v>0</v>
      </c>
      <c r="L39" s="51">
        <f t="shared" si="8"/>
        <v>566</v>
      </c>
      <c r="M39" s="51">
        <v>566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1193</v>
      </c>
      <c r="U39" s="51">
        <f t="shared" si="10"/>
        <v>0</v>
      </c>
      <c r="V39" s="51">
        <f t="shared" si="11"/>
        <v>633</v>
      </c>
      <c r="W39" s="51">
        <f t="shared" si="12"/>
        <v>268</v>
      </c>
      <c r="X39" s="51">
        <f t="shared" si="13"/>
        <v>74</v>
      </c>
      <c r="Y39" s="51">
        <f t="shared" si="14"/>
        <v>218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404</v>
      </c>
      <c r="AK39" s="51">
        <v>0</v>
      </c>
      <c r="AL39" s="51">
        <v>404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789</v>
      </c>
      <c r="AS39" s="51">
        <v>0</v>
      </c>
      <c r="AT39" s="51">
        <v>229</v>
      </c>
      <c r="AU39" s="51">
        <v>268</v>
      </c>
      <c r="AV39" s="51">
        <v>74</v>
      </c>
      <c r="AW39" s="51">
        <v>218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1711</v>
      </c>
      <c r="BQ39" s="51">
        <v>1635</v>
      </c>
      <c r="BR39" s="51">
        <v>36</v>
      </c>
      <c r="BS39" s="51">
        <v>0</v>
      </c>
      <c r="BT39" s="51">
        <v>0</v>
      </c>
      <c r="BU39" s="51">
        <v>0</v>
      </c>
      <c r="BV39" s="51">
        <v>40</v>
      </c>
      <c r="BW39" s="51">
        <v>0</v>
      </c>
    </row>
    <row r="40" spans="1:75" ht="13.5">
      <c r="A40" s="26" t="s">
        <v>31</v>
      </c>
      <c r="B40" s="49" t="s">
        <v>98</v>
      </c>
      <c r="C40" s="50" t="s">
        <v>99</v>
      </c>
      <c r="D40" s="51">
        <f t="shared" si="0"/>
        <v>1007</v>
      </c>
      <c r="E40" s="51">
        <f t="shared" si="1"/>
        <v>338</v>
      </c>
      <c r="F40" s="51">
        <f t="shared" si="2"/>
        <v>302</v>
      </c>
      <c r="G40" s="51">
        <f t="shared" si="3"/>
        <v>273</v>
      </c>
      <c r="H40" s="51">
        <f t="shared" si="4"/>
        <v>28</v>
      </c>
      <c r="I40" s="51">
        <f t="shared" si="5"/>
        <v>0</v>
      </c>
      <c r="J40" s="51">
        <f t="shared" si="6"/>
        <v>66</v>
      </c>
      <c r="K40" s="51">
        <f t="shared" si="7"/>
        <v>0</v>
      </c>
      <c r="L40" s="51">
        <f t="shared" si="8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1007</v>
      </c>
      <c r="U40" s="51">
        <f t="shared" si="10"/>
        <v>338</v>
      </c>
      <c r="V40" s="51">
        <f t="shared" si="11"/>
        <v>302</v>
      </c>
      <c r="W40" s="51">
        <f t="shared" si="12"/>
        <v>273</v>
      </c>
      <c r="X40" s="51">
        <f t="shared" si="13"/>
        <v>28</v>
      </c>
      <c r="Y40" s="51">
        <f t="shared" si="14"/>
        <v>0</v>
      </c>
      <c r="Z40" s="51">
        <f t="shared" si="15"/>
        <v>66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1007</v>
      </c>
      <c r="AK40" s="51">
        <v>338</v>
      </c>
      <c r="AL40" s="51">
        <v>302</v>
      </c>
      <c r="AM40" s="51">
        <v>273</v>
      </c>
      <c r="AN40" s="51">
        <v>28</v>
      </c>
      <c r="AO40" s="51">
        <v>0</v>
      </c>
      <c r="AP40" s="51">
        <v>66</v>
      </c>
      <c r="AQ40" s="51">
        <v>0</v>
      </c>
      <c r="AR40" s="51">
        <f t="shared" si="19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31</v>
      </c>
      <c r="B41" s="49" t="s">
        <v>100</v>
      </c>
      <c r="C41" s="50" t="s">
        <v>101</v>
      </c>
      <c r="D41" s="51">
        <f t="shared" si="0"/>
        <v>2512</v>
      </c>
      <c r="E41" s="51">
        <f t="shared" si="1"/>
        <v>1780</v>
      </c>
      <c r="F41" s="51">
        <f t="shared" si="2"/>
        <v>274</v>
      </c>
      <c r="G41" s="51">
        <f t="shared" si="3"/>
        <v>106</v>
      </c>
      <c r="H41" s="51">
        <f t="shared" si="4"/>
        <v>8</v>
      </c>
      <c r="I41" s="51">
        <f t="shared" si="5"/>
        <v>204</v>
      </c>
      <c r="J41" s="51">
        <f t="shared" si="6"/>
        <v>140</v>
      </c>
      <c r="K41" s="51">
        <f t="shared" si="7"/>
        <v>0</v>
      </c>
      <c r="L41" s="51">
        <f t="shared" si="8"/>
        <v>779</v>
      </c>
      <c r="M41" s="51">
        <v>725</v>
      </c>
      <c r="N41" s="51">
        <v>0</v>
      </c>
      <c r="O41" s="51">
        <v>0</v>
      </c>
      <c r="P41" s="51">
        <v>0</v>
      </c>
      <c r="Q41" s="51">
        <v>0</v>
      </c>
      <c r="R41" s="51">
        <v>54</v>
      </c>
      <c r="S41" s="51">
        <v>0</v>
      </c>
      <c r="T41" s="51">
        <f t="shared" si="9"/>
        <v>592</v>
      </c>
      <c r="U41" s="51">
        <f t="shared" si="10"/>
        <v>0</v>
      </c>
      <c r="V41" s="51">
        <f t="shared" si="11"/>
        <v>274</v>
      </c>
      <c r="W41" s="51">
        <f t="shared" si="12"/>
        <v>106</v>
      </c>
      <c r="X41" s="51">
        <f t="shared" si="13"/>
        <v>8</v>
      </c>
      <c r="Y41" s="51">
        <f t="shared" si="14"/>
        <v>204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274</v>
      </c>
      <c r="AK41" s="51">
        <v>0</v>
      </c>
      <c r="AL41" s="51">
        <v>274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318</v>
      </c>
      <c r="AS41" s="51">
        <v>0</v>
      </c>
      <c r="AT41" s="51">
        <v>0</v>
      </c>
      <c r="AU41" s="51">
        <v>106</v>
      </c>
      <c r="AV41" s="51">
        <v>8</v>
      </c>
      <c r="AW41" s="51">
        <v>204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1141</v>
      </c>
      <c r="BQ41" s="51">
        <v>1055</v>
      </c>
      <c r="BR41" s="51">
        <v>0</v>
      </c>
      <c r="BS41" s="51">
        <v>0</v>
      </c>
      <c r="BT41" s="51">
        <v>0</v>
      </c>
      <c r="BU41" s="51">
        <v>0</v>
      </c>
      <c r="BV41" s="51">
        <v>86</v>
      </c>
      <c r="BW41" s="51">
        <v>0</v>
      </c>
    </row>
    <row r="42" spans="1:75" ht="13.5">
      <c r="A42" s="26" t="s">
        <v>31</v>
      </c>
      <c r="B42" s="49" t="s">
        <v>102</v>
      </c>
      <c r="C42" s="50" t="s">
        <v>103</v>
      </c>
      <c r="D42" s="51">
        <f t="shared" si="0"/>
        <v>703</v>
      </c>
      <c r="E42" s="51">
        <f t="shared" si="1"/>
        <v>368</v>
      </c>
      <c r="F42" s="51">
        <f t="shared" si="2"/>
        <v>154</v>
      </c>
      <c r="G42" s="51">
        <f t="shared" si="3"/>
        <v>69</v>
      </c>
      <c r="H42" s="51">
        <f t="shared" si="4"/>
        <v>4</v>
      </c>
      <c r="I42" s="51">
        <f t="shared" si="5"/>
        <v>108</v>
      </c>
      <c r="J42" s="51">
        <f t="shared" si="6"/>
        <v>0</v>
      </c>
      <c r="K42" s="51">
        <f t="shared" si="7"/>
        <v>0</v>
      </c>
      <c r="L42" s="51">
        <f t="shared" si="8"/>
        <v>368</v>
      </c>
      <c r="M42" s="51">
        <v>368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335</v>
      </c>
      <c r="U42" s="51">
        <f t="shared" si="10"/>
        <v>0</v>
      </c>
      <c r="V42" s="51">
        <f t="shared" si="11"/>
        <v>154</v>
      </c>
      <c r="W42" s="51">
        <f t="shared" si="12"/>
        <v>69</v>
      </c>
      <c r="X42" s="51">
        <f t="shared" si="13"/>
        <v>4</v>
      </c>
      <c r="Y42" s="51">
        <f t="shared" si="14"/>
        <v>108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154</v>
      </c>
      <c r="AK42" s="51">
        <v>0</v>
      </c>
      <c r="AL42" s="51">
        <v>154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181</v>
      </c>
      <c r="AS42" s="51">
        <v>0</v>
      </c>
      <c r="AT42" s="51">
        <v>0</v>
      </c>
      <c r="AU42" s="51">
        <v>69</v>
      </c>
      <c r="AV42" s="51">
        <v>4</v>
      </c>
      <c r="AW42" s="51">
        <v>108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31</v>
      </c>
      <c r="B43" s="49" t="s">
        <v>104</v>
      </c>
      <c r="C43" s="50" t="s">
        <v>105</v>
      </c>
      <c r="D43" s="51">
        <f t="shared" si="0"/>
        <v>946</v>
      </c>
      <c r="E43" s="51">
        <f t="shared" si="1"/>
        <v>409</v>
      </c>
      <c r="F43" s="51">
        <f t="shared" si="2"/>
        <v>252</v>
      </c>
      <c r="G43" s="51">
        <f t="shared" si="3"/>
        <v>125</v>
      </c>
      <c r="H43" s="51">
        <f t="shared" si="4"/>
        <v>15</v>
      </c>
      <c r="I43" s="51">
        <f t="shared" si="5"/>
        <v>0</v>
      </c>
      <c r="J43" s="51">
        <f t="shared" si="6"/>
        <v>0</v>
      </c>
      <c r="K43" s="51">
        <f t="shared" si="7"/>
        <v>145</v>
      </c>
      <c r="L43" s="51">
        <f t="shared" si="8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9"/>
        <v>528</v>
      </c>
      <c r="U43" s="51">
        <f t="shared" si="10"/>
        <v>0</v>
      </c>
      <c r="V43" s="51">
        <f t="shared" si="11"/>
        <v>252</v>
      </c>
      <c r="W43" s="51">
        <f t="shared" si="12"/>
        <v>125</v>
      </c>
      <c r="X43" s="51">
        <f t="shared" si="13"/>
        <v>15</v>
      </c>
      <c r="Y43" s="51">
        <f t="shared" si="14"/>
        <v>0</v>
      </c>
      <c r="Z43" s="51">
        <f t="shared" si="15"/>
        <v>0</v>
      </c>
      <c r="AA43" s="51">
        <f t="shared" si="16"/>
        <v>136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528</v>
      </c>
      <c r="AS43" s="51">
        <v>0</v>
      </c>
      <c r="AT43" s="51">
        <v>252</v>
      </c>
      <c r="AU43" s="51">
        <v>125</v>
      </c>
      <c r="AV43" s="51">
        <v>15</v>
      </c>
      <c r="AW43" s="51">
        <v>0</v>
      </c>
      <c r="AX43" s="51">
        <v>0</v>
      </c>
      <c r="AY43" s="51">
        <v>136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418</v>
      </c>
      <c r="BQ43" s="51">
        <v>409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9</v>
      </c>
    </row>
    <row r="44" spans="1:75" ht="13.5">
      <c r="A44" s="26" t="s">
        <v>31</v>
      </c>
      <c r="B44" s="49" t="s">
        <v>106</v>
      </c>
      <c r="C44" s="50" t="s">
        <v>107</v>
      </c>
      <c r="D44" s="51">
        <f t="shared" si="0"/>
        <v>2282</v>
      </c>
      <c r="E44" s="51">
        <f t="shared" si="1"/>
        <v>986</v>
      </c>
      <c r="F44" s="51">
        <f t="shared" si="2"/>
        <v>545</v>
      </c>
      <c r="G44" s="51">
        <f t="shared" si="3"/>
        <v>570</v>
      </c>
      <c r="H44" s="51">
        <f t="shared" si="4"/>
        <v>62</v>
      </c>
      <c r="I44" s="51">
        <f t="shared" si="5"/>
        <v>1</v>
      </c>
      <c r="J44" s="51">
        <f t="shared" si="6"/>
        <v>108</v>
      </c>
      <c r="K44" s="51">
        <f t="shared" si="7"/>
        <v>10</v>
      </c>
      <c r="L44" s="51">
        <f t="shared" si="8"/>
        <v>1379</v>
      </c>
      <c r="M44" s="51">
        <v>986</v>
      </c>
      <c r="N44" s="51">
        <v>0</v>
      </c>
      <c r="O44" s="51">
        <v>285</v>
      </c>
      <c r="P44" s="51">
        <v>0</v>
      </c>
      <c r="Q44" s="51">
        <v>0</v>
      </c>
      <c r="R44" s="51">
        <v>108</v>
      </c>
      <c r="S44" s="51">
        <v>0</v>
      </c>
      <c r="T44" s="51">
        <f t="shared" si="9"/>
        <v>903</v>
      </c>
      <c r="U44" s="51">
        <f t="shared" si="10"/>
        <v>0</v>
      </c>
      <c r="V44" s="51">
        <f t="shared" si="11"/>
        <v>545</v>
      </c>
      <c r="W44" s="51">
        <f t="shared" si="12"/>
        <v>285</v>
      </c>
      <c r="X44" s="51">
        <f t="shared" si="13"/>
        <v>62</v>
      </c>
      <c r="Y44" s="51">
        <f t="shared" si="14"/>
        <v>1</v>
      </c>
      <c r="Z44" s="51">
        <f t="shared" si="15"/>
        <v>0</v>
      </c>
      <c r="AA44" s="51">
        <f t="shared" si="16"/>
        <v>10</v>
      </c>
      <c r="AB44" s="51">
        <f t="shared" si="17"/>
        <v>33</v>
      </c>
      <c r="AC44" s="51">
        <v>0</v>
      </c>
      <c r="AD44" s="51">
        <v>33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512</v>
      </c>
      <c r="AK44" s="51">
        <v>0</v>
      </c>
      <c r="AL44" s="51">
        <v>512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358</v>
      </c>
      <c r="AS44" s="51">
        <v>0</v>
      </c>
      <c r="AT44" s="51">
        <v>0</v>
      </c>
      <c r="AU44" s="51">
        <v>285</v>
      </c>
      <c r="AV44" s="51">
        <v>62</v>
      </c>
      <c r="AW44" s="51">
        <v>1</v>
      </c>
      <c r="AX44" s="51">
        <v>0</v>
      </c>
      <c r="AY44" s="51">
        <v>10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31</v>
      </c>
      <c r="B45" s="49" t="s">
        <v>108</v>
      </c>
      <c r="C45" s="50" t="s">
        <v>29</v>
      </c>
      <c r="D45" s="51">
        <f t="shared" si="0"/>
        <v>337</v>
      </c>
      <c r="E45" s="51">
        <f t="shared" si="1"/>
        <v>151</v>
      </c>
      <c r="F45" s="51">
        <f t="shared" si="2"/>
        <v>122</v>
      </c>
      <c r="G45" s="51">
        <f t="shared" si="3"/>
        <v>57</v>
      </c>
      <c r="H45" s="51">
        <f t="shared" si="4"/>
        <v>2</v>
      </c>
      <c r="I45" s="51">
        <f t="shared" si="5"/>
        <v>0</v>
      </c>
      <c r="J45" s="51">
        <f t="shared" si="6"/>
        <v>5</v>
      </c>
      <c r="K45" s="51">
        <f t="shared" si="7"/>
        <v>0</v>
      </c>
      <c r="L45" s="51">
        <f t="shared" si="8"/>
        <v>254</v>
      </c>
      <c r="M45" s="51">
        <v>76</v>
      </c>
      <c r="N45" s="51">
        <v>117</v>
      </c>
      <c r="O45" s="51">
        <v>57</v>
      </c>
      <c r="P45" s="51">
        <v>0</v>
      </c>
      <c r="Q45" s="51">
        <v>0</v>
      </c>
      <c r="R45" s="51">
        <v>4</v>
      </c>
      <c r="S45" s="51">
        <v>0</v>
      </c>
      <c r="T45" s="51">
        <f t="shared" si="9"/>
        <v>7</v>
      </c>
      <c r="U45" s="51">
        <f t="shared" si="10"/>
        <v>0</v>
      </c>
      <c r="V45" s="51">
        <f t="shared" si="11"/>
        <v>5</v>
      </c>
      <c r="W45" s="51">
        <f t="shared" si="12"/>
        <v>0</v>
      </c>
      <c r="X45" s="51">
        <f t="shared" si="13"/>
        <v>2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5</v>
      </c>
      <c r="AK45" s="51">
        <v>0</v>
      </c>
      <c r="AL45" s="51">
        <v>5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19"/>
        <v>2</v>
      </c>
      <c r="AS45" s="51">
        <v>0</v>
      </c>
      <c r="AT45" s="51">
        <v>0</v>
      </c>
      <c r="AU45" s="51">
        <v>0</v>
      </c>
      <c r="AV45" s="51">
        <v>2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76</v>
      </c>
      <c r="BQ45" s="51">
        <v>75</v>
      </c>
      <c r="BR45" s="51">
        <v>0</v>
      </c>
      <c r="BS45" s="51">
        <v>0</v>
      </c>
      <c r="BT45" s="51">
        <v>0</v>
      </c>
      <c r="BU45" s="51">
        <v>0</v>
      </c>
      <c r="BV45" s="51">
        <v>1</v>
      </c>
      <c r="BW45" s="51">
        <v>0</v>
      </c>
    </row>
    <row r="46" spans="1:75" ht="13.5">
      <c r="A46" s="26" t="s">
        <v>31</v>
      </c>
      <c r="B46" s="49" t="s">
        <v>109</v>
      </c>
      <c r="C46" s="50" t="s">
        <v>158</v>
      </c>
      <c r="D46" s="51">
        <f t="shared" si="0"/>
        <v>1743</v>
      </c>
      <c r="E46" s="51">
        <f t="shared" si="1"/>
        <v>1109</v>
      </c>
      <c r="F46" s="51">
        <f t="shared" si="2"/>
        <v>187</v>
      </c>
      <c r="G46" s="51">
        <f t="shared" si="3"/>
        <v>363</v>
      </c>
      <c r="H46" s="51">
        <f t="shared" si="4"/>
        <v>11</v>
      </c>
      <c r="I46" s="51">
        <f t="shared" si="5"/>
        <v>0</v>
      </c>
      <c r="J46" s="51">
        <f t="shared" si="6"/>
        <v>73</v>
      </c>
      <c r="K46" s="51">
        <f t="shared" si="7"/>
        <v>0</v>
      </c>
      <c r="L46" s="51">
        <f t="shared" si="8"/>
        <v>1292</v>
      </c>
      <c r="M46" s="51">
        <v>681</v>
      </c>
      <c r="N46" s="51">
        <v>187</v>
      </c>
      <c r="O46" s="51">
        <v>363</v>
      </c>
      <c r="P46" s="51">
        <v>11</v>
      </c>
      <c r="Q46" s="51">
        <v>0</v>
      </c>
      <c r="R46" s="51">
        <v>50</v>
      </c>
      <c r="S46" s="51">
        <v>0</v>
      </c>
      <c r="T46" s="51">
        <f t="shared" si="9"/>
        <v>0</v>
      </c>
      <c r="U46" s="51">
        <f t="shared" si="10"/>
        <v>0</v>
      </c>
      <c r="V46" s="51">
        <f t="shared" si="11"/>
        <v>0</v>
      </c>
      <c r="W46" s="51">
        <f t="shared" si="12"/>
        <v>0</v>
      </c>
      <c r="X46" s="51">
        <f t="shared" si="13"/>
        <v>0</v>
      </c>
      <c r="Y46" s="51">
        <f t="shared" si="14"/>
        <v>0</v>
      </c>
      <c r="Z46" s="51">
        <f t="shared" si="15"/>
        <v>0</v>
      </c>
      <c r="AA46" s="51">
        <f t="shared" si="16"/>
        <v>0</v>
      </c>
      <c r="AB46" s="51">
        <f t="shared" si="17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18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451</v>
      </c>
      <c r="BQ46" s="51">
        <v>428</v>
      </c>
      <c r="BR46" s="51">
        <v>0</v>
      </c>
      <c r="BS46" s="51">
        <v>0</v>
      </c>
      <c r="BT46" s="51">
        <v>0</v>
      </c>
      <c r="BU46" s="51">
        <v>0</v>
      </c>
      <c r="BV46" s="51">
        <v>23</v>
      </c>
      <c r="BW46" s="51">
        <v>0</v>
      </c>
    </row>
    <row r="47" spans="1:75" ht="13.5">
      <c r="A47" s="26" t="s">
        <v>31</v>
      </c>
      <c r="B47" s="49" t="s">
        <v>110</v>
      </c>
      <c r="C47" s="50" t="s">
        <v>111</v>
      </c>
      <c r="D47" s="51">
        <f t="shared" si="0"/>
        <v>423</v>
      </c>
      <c r="E47" s="51">
        <f t="shared" si="1"/>
        <v>60</v>
      </c>
      <c r="F47" s="51">
        <f t="shared" si="2"/>
        <v>225</v>
      </c>
      <c r="G47" s="51">
        <f t="shared" si="3"/>
        <v>123</v>
      </c>
      <c r="H47" s="51">
        <f t="shared" si="4"/>
        <v>15</v>
      </c>
      <c r="I47" s="51">
        <f t="shared" si="5"/>
        <v>0</v>
      </c>
      <c r="J47" s="51">
        <f t="shared" si="6"/>
        <v>0</v>
      </c>
      <c r="K47" s="51">
        <f t="shared" si="7"/>
        <v>0</v>
      </c>
      <c r="L47" s="51">
        <f t="shared" si="8"/>
        <v>1</v>
      </c>
      <c r="M47" s="51">
        <v>1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9"/>
        <v>363</v>
      </c>
      <c r="U47" s="51">
        <f t="shared" si="10"/>
        <v>0</v>
      </c>
      <c r="V47" s="51">
        <f t="shared" si="11"/>
        <v>225</v>
      </c>
      <c r="W47" s="51">
        <f t="shared" si="12"/>
        <v>123</v>
      </c>
      <c r="X47" s="51">
        <f t="shared" si="13"/>
        <v>15</v>
      </c>
      <c r="Y47" s="51">
        <f t="shared" si="14"/>
        <v>0</v>
      </c>
      <c r="Z47" s="51">
        <f t="shared" si="15"/>
        <v>0</v>
      </c>
      <c r="AA47" s="51">
        <f t="shared" si="16"/>
        <v>0</v>
      </c>
      <c r="AB47" s="51">
        <f t="shared" si="17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18"/>
        <v>33</v>
      </c>
      <c r="AK47" s="51">
        <v>0</v>
      </c>
      <c r="AL47" s="51">
        <v>33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19"/>
        <v>330</v>
      </c>
      <c r="AS47" s="51">
        <v>0</v>
      </c>
      <c r="AT47" s="51">
        <v>192</v>
      </c>
      <c r="AU47" s="51">
        <v>123</v>
      </c>
      <c r="AV47" s="51">
        <v>15</v>
      </c>
      <c r="AW47" s="51">
        <v>0</v>
      </c>
      <c r="AX47" s="51">
        <v>0</v>
      </c>
      <c r="AY47" s="51">
        <v>0</v>
      </c>
      <c r="AZ47" s="51">
        <f t="shared" si="20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1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2"/>
        <v>59</v>
      </c>
      <c r="BQ47" s="51">
        <v>59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31</v>
      </c>
      <c r="B48" s="49" t="s">
        <v>112</v>
      </c>
      <c r="C48" s="50" t="s">
        <v>30</v>
      </c>
      <c r="D48" s="51">
        <f t="shared" si="0"/>
        <v>1112</v>
      </c>
      <c r="E48" s="51">
        <f t="shared" si="1"/>
        <v>817</v>
      </c>
      <c r="F48" s="51">
        <f t="shared" si="2"/>
        <v>104</v>
      </c>
      <c r="G48" s="51">
        <f t="shared" si="3"/>
        <v>106</v>
      </c>
      <c r="H48" s="51">
        <f t="shared" si="4"/>
        <v>27</v>
      </c>
      <c r="I48" s="51">
        <f t="shared" si="5"/>
        <v>10</v>
      </c>
      <c r="J48" s="51">
        <f t="shared" si="6"/>
        <v>48</v>
      </c>
      <c r="K48" s="51">
        <f t="shared" si="7"/>
        <v>0</v>
      </c>
      <c r="L48" s="51">
        <f t="shared" si="8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9"/>
        <v>247</v>
      </c>
      <c r="U48" s="51">
        <f t="shared" si="10"/>
        <v>0</v>
      </c>
      <c r="V48" s="51">
        <f t="shared" si="11"/>
        <v>104</v>
      </c>
      <c r="W48" s="51">
        <f t="shared" si="12"/>
        <v>106</v>
      </c>
      <c r="X48" s="51">
        <f t="shared" si="13"/>
        <v>27</v>
      </c>
      <c r="Y48" s="51">
        <f t="shared" si="14"/>
        <v>10</v>
      </c>
      <c r="Z48" s="51">
        <f t="shared" si="15"/>
        <v>0</v>
      </c>
      <c r="AA48" s="51">
        <f t="shared" si="16"/>
        <v>0</v>
      </c>
      <c r="AB48" s="51">
        <f t="shared" si="17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18"/>
        <v>35</v>
      </c>
      <c r="AK48" s="51">
        <v>0</v>
      </c>
      <c r="AL48" s="51">
        <v>35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19"/>
        <v>212</v>
      </c>
      <c r="AS48" s="51">
        <v>0</v>
      </c>
      <c r="AT48" s="51">
        <v>69</v>
      </c>
      <c r="AU48" s="51">
        <v>106</v>
      </c>
      <c r="AV48" s="51">
        <v>27</v>
      </c>
      <c r="AW48" s="51">
        <v>10</v>
      </c>
      <c r="AX48" s="51">
        <v>0</v>
      </c>
      <c r="AY48" s="51">
        <v>0</v>
      </c>
      <c r="AZ48" s="51">
        <f t="shared" si="20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1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2"/>
        <v>865</v>
      </c>
      <c r="BQ48" s="51">
        <v>817</v>
      </c>
      <c r="BR48" s="51">
        <v>0</v>
      </c>
      <c r="BS48" s="51">
        <v>0</v>
      </c>
      <c r="BT48" s="51">
        <v>0</v>
      </c>
      <c r="BU48" s="51">
        <v>0</v>
      </c>
      <c r="BV48" s="51">
        <v>48</v>
      </c>
      <c r="BW48" s="51">
        <v>0</v>
      </c>
    </row>
    <row r="49" spans="1:75" ht="13.5">
      <c r="A49" s="26" t="s">
        <v>31</v>
      </c>
      <c r="B49" s="49" t="s">
        <v>113</v>
      </c>
      <c r="C49" s="50" t="s">
        <v>114</v>
      </c>
      <c r="D49" s="51">
        <f t="shared" si="0"/>
        <v>567</v>
      </c>
      <c r="E49" s="51">
        <f t="shared" si="1"/>
        <v>411</v>
      </c>
      <c r="F49" s="51">
        <f t="shared" si="2"/>
        <v>80</v>
      </c>
      <c r="G49" s="51">
        <f t="shared" si="3"/>
        <v>45</v>
      </c>
      <c r="H49" s="51">
        <f t="shared" si="4"/>
        <v>6</v>
      </c>
      <c r="I49" s="51">
        <f t="shared" si="5"/>
        <v>0</v>
      </c>
      <c r="J49" s="51">
        <f t="shared" si="6"/>
        <v>25</v>
      </c>
      <c r="K49" s="51">
        <f t="shared" si="7"/>
        <v>0</v>
      </c>
      <c r="L49" s="51">
        <f t="shared" si="8"/>
        <v>32</v>
      </c>
      <c r="M49" s="51">
        <v>0</v>
      </c>
      <c r="N49" s="51">
        <v>32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9"/>
        <v>99</v>
      </c>
      <c r="U49" s="51">
        <f t="shared" si="10"/>
        <v>0</v>
      </c>
      <c r="V49" s="51">
        <f t="shared" si="11"/>
        <v>48</v>
      </c>
      <c r="W49" s="51">
        <f t="shared" si="12"/>
        <v>45</v>
      </c>
      <c r="X49" s="51">
        <f t="shared" si="13"/>
        <v>6</v>
      </c>
      <c r="Y49" s="51">
        <f t="shared" si="14"/>
        <v>0</v>
      </c>
      <c r="Z49" s="51">
        <f t="shared" si="15"/>
        <v>0</v>
      </c>
      <c r="AA49" s="51">
        <f t="shared" si="16"/>
        <v>0</v>
      </c>
      <c r="AB49" s="51">
        <f t="shared" si="17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18"/>
        <v>19</v>
      </c>
      <c r="AK49" s="51">
        <v>0</v>
      </c>
      <c r="AL49" s="51">
        <v>19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19"/>
        <v>80</v>
      </c>
      <c r="AS49" s="51">
        <v>0</v>
      </c>
      <c r="AT49" s="51">
        <v>29</v>
      </c>
      <c r="AU49" s="51">
        <v>45</v>
      </c>
      <c r="AV49" s="51">
        <v>6</v>
      </c>
      <c r="AW49" s="51">
        <v>0</v>
      </c>
      <c r="AX49" s="51">
        <v>0</v>
      </c>
      <c r="AY49" s="51">
        <v>0</v>
      </c>
      <c r="AZ49" s="51">
        <f t="shared" si="20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1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2"/>
        <v>436</v>
      </c>
      <c r="BQ49" s="51">
        <v>411</v>
      </c>
      <c r="BR49" s="51">
        <v>0</v>
      </c>
      <c r="BS49" s="51">
        <v>0</v>
      </c>
      <c r="BT49" s="51">
        <v>0</v>
      </c>
      <c r="BU49" s="51">
        <v>0</v>
      </c>
      <c r="BV49" s="51">
        <v>25</v>
      </c>
      <c r="BW49" s="51">
        <v>0</v>
      </c>
    </row>
    <row r="50" spans="1:75" ht="13.5">
      <c r="A50" s="26" t="s">
        <v>31</v>
      </c>
      <c r="B50" s="49" t="s">
        <v>115</v>
      </c>
      <c r="C50" s="50" t="s">
        <v>116</v>
      </c>
      <c r="D50" s="51">
        <f t="shared" si="0"/>
        <v>2645</v>
      </c>
      <c r="E50" s="51">
        <f t="shared" si="1"/>
        <v>1996</v>
      </c>
      <c r="F50" s="51">
        <f t="shared" si="2"/>
        <v>238</v>
      </c>
      <c r="G50" s="51">
        <f t="shared" si="3"/>
        <v>270</v>
      </c>
      <c r="H50" s="51">
        <f t="shared" si="4"/>
        <v>65</v>
      </c>
      <c r="I50" s="51">
        <f t="shared" si="5"/>
        <v>2</v>
      </c>
      <c r="J50" s="51">
        <f t="shared" si="6"/>
        <v>74</v>
      </c>
      <c r="K50" s="51">
        <f t="shared" si="7"/>
        <v>0</v>
      </c>
      <c r="L50" s="51">
        <f t="shared" si="8"/>
        <v>922</v>
      </c>
      <c r="M50" s="51">
        <v>324</v>
      </c>
      <c r="N50" s="51">
        <v>238</v>
      </c>
      <c r="O50" s="51">
        <v>270</v>
      </c>
      <c r="P50" s="51">
        <v>65</v>
      </c>
      <c r="Q50" s="51">
        <v>2</v>
      </c>
      <c r="R50" s="51">
        <v>23</v>
      </c>
      <c r="S50" s="51">
        <v>0</v>
      </c>
      <c r="T50" s="51">
        <f t="shared" si="9"/>
        <v>0</v>
      </c>
      <c r="U50" s="51">
        <f t="shared" si="10"/>
        <v>0</v>
      </c>
      <c r="V50" s="51">
        <f t="shared" si="11"/>
        <v>0</v>
      </c>
      <c r="W50" s="51">
        <f t="shared" si="12"/>
        <v>0</v>
      </c>
      <c r="X50" s="51">
        <f t="shared" si="13"/>
        <v>0</v>
      </c>
      <c r="Y50" s="51">
        <f t="shared" si="14"/>
        <v>0</v>
      </c>
      <c r="Z50" s="51">
        <f t="shared" si="15"/>
        <v>0</v>
      </c>
      <c r="AA50" s="51">
        <f t="shared" si="16"/>
        <v>0</v>
      </c>
      <c r="AB50" s="51">
        <f t="shared" si="17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18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19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20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1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2"/>
        <v>1723</v>
      </c>
      <c r="BQ50" s="51">
        <v>1672</v>
      </c>
      <c r="BR50" s="51">
        <v>0</v>
      </c>
      <c r="BS50" s="51">
        <v>0</v>
      </c>
      <c r="BT50" s="51">
        <v>0</v>
      </c>
      <c r="BU50" s="51">
        <v>0</v>
      </c>
      <c r="BV50" s="51">
        <v>51</v>
      </c>
      <c r="BW50" s="51">
        <v>0</v>
      </c>
    </row>
    <row r="51" spans="1:75" ht="13.5">
      <c r="A51" s="79" t="s">
        <v>183</v>
      </c>
      <c r="B51" s="80"/>
      <c r="C51" s="81"/>
      <c r="D51" s="51">
        <f>SUM(D7:D50)</f>
        <v>415120</v>
      </c>
      <c r="E51" s="51">
        <f aca="true" t="shared" si="23" ref="E51:BP51">SUM(E7:E50)</f>
        <v>252747</v>
      </c>
      <c r="F51" s="51">
        <f t="shared" si="23"/>
        <v>77098</v>
      </c>
      <c r="G51" s="51">
        <f t="shared" si="23"/>
        <v>46176</v>
      </c>
      <c r="H51" s="51">
        <f t="shared" si="23"/>
        <v>6895</v>
      </c>
      <c r="I51" s="51">
        <f t="shared" si="23"/>
        <v>4331</v>
      </c>
      <c r="J51" s="51">
        <f t="shared" si="23"/>
        <v>9086</v>
      </c>
      <c r="K51" s="51">
        <f t="shared" si="23"/>
        <v>18787</v>
      </c>
      <c r="L51" s="51">
        <f t="shared" si="23"/>
        <v>35211</v>
      </c>
      <c r="M51" s="51">
        <f t="shared" si="23"/>
        <v>9523</v>
      </c>
      <c r="N51" s="51">
        <f t="shared" si="23"/>
        <v>9326</v>
      </c>
      <c r="O51" s="51">
        <f t="shared" si="23"/>
        <v>12256</v>
      </c>
      <c r="P51" s="51">
        <f t="shared" si="23"/>
        <v>1128</v>
      </c>
      <c r="Q51" s="51">
        <f t="shared" si="23"/>
        <v>948</v>
      </c>
      <c r="R51" s="51">
        <f t="shared" si="23"/>
        <v>705</v>
      </c>
      <c r="S51" s="51">
        <f t="shared" si="23"/>
        <v>1325</v>
      </c>
      <c r="T51" s="51">
        <f t="shared" si="23"/>
        <v>141957</v>
      </c>
      <c r="U51" s="51">
        <f t="shared" si="23"/>
        <v>14875</v>
      </c>
      <c r="V51" s="51">
        <f t="shared" si="23"/>
        <v>66713</v>
      </c>
      <c r="W51" s="51">
        <f t="shared" si="23"/>
        <v>33849</v>
      </c>
      <c r="X51" s="51">
        <f t="shared" si="23"/>
        <v>5764</v>
      </c>
      <c r="Y51" s="51">
        <f t="shared" si="23"/>
        <v>3383</v>
      </c>
      <c r="Z51" s="51">
        <f t="shared" si="23"/>
        <v>1323</v>
      </c>
      <c r="AA51" s="51">
        <f t="shared" si="23"/>
        <v>16050</v>
      </c>
      <c r="AB51" s="51">
        <f t="shared" si="23"/>
        <v>21757</v>
      </c>
      <c r="AC51" s="51">
        <f t="shared" si="23"/>
        <v>42</v>
      </c>
      <c r="AD51" s="51">
        <f t="shared" si="23"/>
        <v>6363</v>
      </c>
      <c r="AE51" s="51">
        <f t="shared" si="23"/>
        <v>0</v>
      </c>
      <c r="AF51" s="51">
        <f t="shared" si="23"/>
        <v>0</v>
      </c>
      <c r="AG51" s="51">
        <f t="shared" si="23"/>
        <v>0</v>
      </c>
      <c r="AH51" s="51">
        <f t="shared" si="23"/>
        <v>0</v>
      </c>
      <c r="AI51" s="51">
        <f t="shared" si="23"/>
        <v>15352</v>
      </c>
      <c r="AJ51" s="51">
        <f t="shared" si="23"/>
        <v>40693</v>
      </c>
      <c r="AK51" s="51">
        <f t="shared" si="23"/>
        <v>2935</v>
      </c>
      <c r="AL51" s="51">
        <f t="shared" si="23"/>
        <v>33914</v>
      </c>
      <c r="AM51" s="51">
        <f t="shared" si="23"/>
        <v>3046</v>
      </c>
      <c r="AN51" s="51">
        <f t="shared" si="23"/>
        <v>174</v>
      </c>
      <c r="AO51" s="51">
        <f t="shared" si="23"/>
        <v>87</v>
      </c>
      <c r="AP51" s="51">
        <f t="shared" si="23"/>
        <v>282</v>
      </c>
      <c r="AQ51" s="51">
        <f t="shared" si="23"/>
        <v>255</v>
      </c>
      <c r="AR51" s="51">
        <f t="shared" si="23"/>
        <v>79507</v>
      </c>
      <c r="AS51" s="51">
        <f t="shared" si="23"/>
        <v>11898</v>
      </c>
      <c r="AT51" s="51">
        <f t="shared" si="23"/>
        <v>26436</v>
      </c>
      <c r="AU51" s="51">
        <f t="shared" si="23"/>
        <v>30803</v>
      </c>
      <c r="AV51" s="51">
        <f t="shared" si="23"/>
        <v>5590</v>
      </c>
      <c r="AW51" s="51">
        <f t="shared" si="23"/>
        <v>3296</v>
      </c>
      <c r="AX51" s="51">
        <f t="shared" si="23"/>
        <v>1041</v>
      </c>
      <c r="AY51" s="51">
        <f t="shared" si="23"/>
        <v>443</v>
      </c>
      <c r="AZ51" s="51">
        <f t="shared" si="23"/>
        <v>0</v>
      </c>
      <c r="BA51" s="51">
        <f t="shared" si="23"/>
        <v>0</v>
      </c>
      <c r="BB51" s="51">
        <f t="shared" si="23"/>
        <v>0</v>
      </c>
      <c r="BC51" s="51">
        <f t="shared" si="23"/>
        <v>0</v>
      </c>
      <c r="BD51" s="51">
        <f t="shared" si="23"/>
        <v>0</v>
      </c>
      <c r="BE51" s="51">
        <f t="shared" si="23"/>
        <v>0</v>
      </c>
      <c r="BF51" s="51">
        <f t="shared" si="23"/>
        <v>0</v>
      </c>
      <c r="BG51" s="51">
        <f t="shared" si="23"/>
        <v>0</v>
      </c>
      <c r="BH51" s="51">
        <f t="shared" si="23"/>
        <v>0</v>
      </c>
      <c r="BI51" s="51">
        <f t="shared" si="23"/>
        <v>0</v>
      </c>
      <c r="BJ51" s="51">
        <f t="shared" si="23"/>
        <v>0</v>
      </c>
      <c r="BK51" s="51">
        <f t="shared" si="23"/>
        <v>0</v>
      </c>
      <c r="BL51" s="51">
        <f t="shared" si="23"/>
        <v>0</v>
      </c>
      <c r="BM51" s="51">
        <f t="shared" si="23"/>
        <v>0</v>
      </c>
      <c r="BN51" s="51">
        <f t="shared" si="23"/>
        <v>0</v>
      </c>
      <c r="BO51" s="51">
        <f t="shared" si="23"/>
        <v>0</v>
      </c>
      <c r="BP51" s="51">
        <f t="shared" si="23"/>
        <v>237952</v>
      </c>
      <c r="BQ51" s="51">
        <f aca="true" t="shared" si="24" ref="BQ51:BW51">SUM(BQ7:BQ50)</f>
        <v>228349</v>
      </c>
      <c r="BR51" s="51">
        <f t="shared" si="24"/>
        <v>1059</v>
      </c>
      <c r="BS51" s="51">
        <f t="shared" si="24"/>
        <v>71</v>
      </c>
      <c r="BT51" s="51">
        <f t="shared" si="24"/>
        <v>3</v>
      </c>
      <c r="BU51" s="51">
        <f t="shared" si="24"/>
        <v>0</v>
      </c>
      <c r="BV51" s="51">
        <f t="shared" si="24"/>
        <v>7058</v>
      </c>
      <c r="BW51" s="51">
        <f t="shared" si="24"/>
        <v>1412</v>
      </c>
    </row>
  </sheetData>
  <mergeCells count="85">
    <mergeCell ref="A51:C5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2004-03-03T00:12:37Z</dcterms:modified>
  <cp:category/>
  <cp:version/>
  <cp:contentType/>
  <cp:contentStatus/>
</cp:coreProperties>
</file>