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'ごみ処理概要'!$A$2:$AQ$71</definedName>
    <definedName name="_xlnm.Print_Area" localSheetId="2">'ごみ処理量内訳'!$A$2:$AJ$71</definedName>
    <definedName name="_xlnm.Print_Area" localSheetId="1">'ごみ搬入量内訳'!$A$2:$AH$71</definedName>
    <definedName name="_xlnm.Print_Area" localSheetId="3">'資源化量内訳'!$A$2:$BW$71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<sst xmlns="http://schemas.openxmlformats.org/spreadsheetml/2006/main" count="1238" uniqueCount="233">
  <si>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</si>
  <si>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</si>
  <si>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</si>
  <si>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</si>
  <si>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</si>
  <si>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</si>
  <si>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</si>
  <si>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</si>
  <si>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</si>
  <si>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</si>
  <si>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</si>
  <si>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</si>
  <si>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</si>
  <si>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</si>
  <si>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</si>
  <si>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</si>
  <si>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</si>
  <si>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</si>
  <si>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</si>
  <si>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</si>
  <si>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</si>
  <si>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</si>
  <si>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</si>
  <si>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</si>
  <si>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</si>
  <si>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</si>
  <si>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</si>
  <si>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</si>
  <si>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</si>
  <si>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昭和町</t>
  </si>
  <si>
    <t>双葉町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</si>
  <si>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</si>
  <si>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</si>
  <si>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</si>
  <si>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</si>
  <si>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</si>
  <si>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</si>
  <si>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</si>
  <si>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</si>
  <si>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</si>
  <si>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</si>
  <si>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</si>
  <si>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</si>
  <si>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</si>
  <si>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</si>
  <si>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</si>
  <si>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</si>
  <si>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</si>
  <si>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</si>
  <si>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</si>
  <si>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</si>
  <si>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</si>
  <si>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</si>
  <si>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</si>
  <si>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</si>
  <si>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</si>
  <si>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</si>
  <si>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</si>
  <si>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</si>
  <si>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</si>
  <si>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</si>
  <si>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</si>
  <si>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</si>
  <si>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</si>
  <si>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</si>
  <si>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</si>
  <si>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</si>
  <si>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</si>
  <si>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</si>
  <si>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</si>
  <si>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</si>
  <si>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櫛形町</t>
  </si>
  <si>
    <t>布類</t>
  </si>
  <si>
    <t>一宮町</t>
  </si>
  <si>
    <t>ﾍﾟｯﾄﾎﾞﾄﾙ</t>
  </si>
  <si>
    <t>ﾌﾟﾗｽﾁｯｸ類</t>
  </si>
  <si>
    <t>南部町</t>
  </si>
  <si>
    <t>六郷町</t>
  </si>
  <si>
    <t>-</t>
  </si>
  <si>
    <t>大和村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</si>
  <si>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</si>
  <si>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</si>
  <si>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</si>
  <si>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</si>
  <si>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</si>
  <si>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</si>
  <si>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</si>
  <si>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</si>
  <si>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</si>
  <si>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</si>
  <si>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</si>
  <si>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</si>
  <si>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</si>
  <si>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</si>
  <si>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</si>
  <si>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</si>
  <si>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</si>
  <si>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</si>
  <si>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</si>
  <si>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</si>
  <si>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</si>
  <si>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山梨県合計</t>
  </si>
  <si>
    <t>山梨県</t>
  </si>
  <si>
    <t>19201</t>
  </si>
  <si>
    <t>甲府市</t>
  </si>
  <si>
    <t>19202</t>
  </si>
  <si>
    <t>富士吉田市</t>
  </si>
  <si>
    <t>19203</t>
  </si>
  <si>
    <t>塩山市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</si>
  <si>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</si>
  <si>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</si>
  <si>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</si>
  <si>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</si>
  <si>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</si>
  <si>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</si>
  <si>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</si>
  <si>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</si>
  <si>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19301</t>
  </si>
  <si>
    <t>春日居町</t>
  </si>
  <si>
    <t>19302</t>
  </si>
  <si>
    <t>牧丘町</t>
  </si>
  <si>
    <t>19303</t>
  </si>
  <si>
    <t>三富村</t>
  </si>
  <si>
    <t>19304</t>
  </si>
  <si>
    <t>勝沼町</t>
  </si>
  <si>
    <t>19305</t>
  </si>
  <si>
    <t>19321</t>
  </si>
  <si>
    <t>石和町</t>
  </si>
  <si>
    <t>19322</t>
  </si>
  <si>
    <t>御坂町</t>
  </si>
  <si>
    <t>19323</t>
  </si>
  <si>
    <t>19324</t>
  </si>
  <si>
    <t>八代町</t>
  </si>
  <si>
    <t>19325</t>
  </si>
  <si>
    <t>境川村</t>
  </si>
  <si>
    <t>19326</t>
  </si>
  <si>
    <t>中道町</t>
  </si>
  <si>
    <t>19327</t>
  </si>
  <si>
    <t>芦川村</t>
  </si>
  <si>
    <t>19328</t>
  </si>
  <si>
    <t>豊富村</t>
  </si>
  <si>
    <t>19341</t>
  </si>
  <si>
    <t>上九一色村</t>
  </si>
  <si>
    <t>19342</t>
  </si>
  <si>
    <t>三珠町</t>
  </si>
  <si>
    <t>19343</t>
  </si>
  <si>
    <t>市川大門町</t>
  </si>
  <si>
    <t>19344</t>
  </si>
  <si>
    <t>19345</t>
  </si>
  <si>
    <t>下部町</t>
  </si>
  <si>
    <t>19361</t>
  </si>
  <si>
    <t>増穂町</t>
  </si>
  <si>
    <t>19362</t>
  </si>
  <si>
    <t>鰍沢町</t>
  </si>
  <si>
    <t>19363</t>
  </si>
  <si>
    <t>中富町</t>
  </si>
  <si>
    <t>19364</t>
  </si>
  <si>
    <t>早川町</t>
  </si>
  <si>
    <t>19365</t>
  </si>
  <si>
    <t>身延町</t>
  </si>
  <si>
    <t>19366</t>
  </si>
  <si>
    <t>19367</t>
  </si>
  <si>
    <t>富沢町</t>
  </si>
  <si>
    <t>19381</t>
  </si>
  <si>
    <t>竜王町</t>
  </si>
  <si>
    <t>19382</t>
  </si>
  <si>
    <t>敷島町</t>
  </si>
  <si>
    <t>19383</t>
  </si>
  <si>
    <t>玉穂町</t>
  </si>
  <si>
    <t>19384</t>
  </si>
  <si>
    <t>19385</t>
  </si>
  <si>
    <t>田富町</t>
  </si>
  <si>
    <t>19386</t>
  </si>
  <si>
    <t>八田村</t>
  </si>
  <si>
    <t>19387</t>
  </si>
  <si>
    <t>白根町</t>
  </si>
  <si>
    <t>19388</t>
  </si>
  <si>
    <t>芦安村</t>
  </si>
  <si>
    <t>19389</t>
  </si>
  <si>
    <t>若草町</t>
  </si>
  <si>
    <t>19390</t>
  </si>
  <si>
    <t>19391</t>
  </si>
  <si>
    <t>甲西町</t>
  </si>
  <si>
    <t>19401</t>
  </si>
  <si>
    <t>19402</t>
  </si>
  <si>
    <t>明野村</t>
  </si>
  <si>
    <t>19403</t>
  </si>
  <si>
    <t>須玉町</t>
  </si>
  <si>
    <t>19404</t>
  </si>
  <si>
    <t>高根町</t>
  </si>
  <si>
    <t>19405</t>
  </si>
  <si>
    <t>長坂町</t>
  </si>
  <si>
    <t>19406</t>
  </si>
  <si>
    <t>大泉村</t>
  </si>
  <si>
    <t>19407</t>
  </si>
  <si>
    <t>小淵沢町</t>
  </si>
  <si>
    <t>19408</t>
  </si>
  <si>
    <t>白州町</t>
  </si>
  <si>
    <t>19409</t>
  </si>
  <si>
    <t>武川村</t>
  </si>
  <si>
    <t>19421</t>
  </si>
  <si>
    <t>秋山村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</si>
  <si>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</si>
  <si>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</si>
  <si>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</si>
  <si>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</si>
  <si>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</si>
  <si>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</si>
  <si>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</si>
  <si>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</si>
  <si>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19426</t>
  </si>
  <si>
    <t>河口湖町</t>
  </si>
  <si>
    <t>19427</t>
  </si>
  <si>
    <t>勝山村</t>
  </si>
  <si>
    <t>19428</t>
  </si>
  <si>
    <t>足和田村</t>
  </si>
  <si>
    <t>19429</t>
  </si>
  <si>
    <t>鳴沢村</t>
  </si>
  <si>
    <t>19441</t>
  </si>
  <si>
    <t>上野原町</t>
  </si>
  <si>
    <t>19442</t>
  </si>
  <si>
    <t>小菅村</t>
  </si>
  <si>
    <t>19443</t>
  </si>
  <si>
    <t>丹波山村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</si>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</sst>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71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36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58</v>
      </c>
      <c r="B2" s="62" t="s">
        <v>59</v>
      </c>
      <c r="C2" s="67" t="s">
        <v>60</v>
      </c>
      <c r="D2" s="59" t="s">
        <v>80</v>
      </c>
      <c r="E2" s="60"/>
      <c r="F2" s="59" t="s">
        <v>81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82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83</v>
      </c>
      <c r="AF2" s="59" t="s">
        <v>84</v>
      </c>
      <c r="AG2" s="77"/>
      <c r="AH2" s="77"/>
      <c r="AI2" s="77"/>
      <c r="AJ2" s="77"/>
      <c r="AK2" s="77"/>
      <c r="AL2" s="78"/>
      <c r="AM2" s="71" t="s">
        <v>85</v>
      </c>
      <c r="AN2" s="59" t="s">
        <v>86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87</v>
      </c>
      <c r="F3" s="67" t="s">
        <v>88</v>
      </c>
      <c r="G3" s="67" t="s">
        <v>89</v>
      </c>
      <c r="H3" s="67" t="s">
        <v>90</v>
      </c>
      <c r="I3" s="14" t="s">
        <v>15</v>
      </c>
      <c r="J3" s="71" t="s">
        <v>91</v>
      </c>
      <c r="K3" s="71" t="s">
        <v>92</v>
      </c>
      <c r="L3" s="71" t="s">
        <v>93</v>
      </c>
      <c r="M3" s="70"/>
      <c r="N3" s="67" t="s">
        <v>94</v>
      </c>
      <c r="O3" s="67" t="s">
        <v>46</v>
      </c>
      <c r="P3" s="82" t="s">
        <v>16</v>
      </c>
      <c r="Q3" s="83"/>
      <c r="R3" s="83"/>
      <c r="S3" s="83"/>
      <c r="T3" s="83"/>
      <c r="U3" s="84"/>
      <c r="V3" s="16" t="s">
        <v>225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61</v>
      </c>
      <c r="AG3" s="67" t="s">
        <v>23</v>
      </c>
      <c r="AH3" s="67" t="s">
        <v>62</v>
      </c>
      <c r="AI3" s="67" t="s">
        <v>63</v>
      </c>
      <c r="AJ3" s="67" t="s">
        <v>64</v>
      </c>
      <c r="AK3" s="67" t="s">
        <v>65</v>
      </c>
      <c r="AL3" s="14" t="s">
        <v>17</v>
      </c>
      <c r="AM3" s="76"/>
      <c r="AN3" s="67" t="s">
        <v>66</v>
      </c>
      <c r="AO3" s="67" t="s">
        <v>67</v>
      </c>
      <c r="AP3" s="67" t="s">
        <v>68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69</v>
      </c>
      <c r="R4" s="8" t="s">
        <v>70</v>
      </c>
      <c r="S4" s="8" t="s">
        <v>96</v>
      </c>
      <c r="T4" s="8" t="s">
        <v>97</v>
      </c>
      <c r="U4" s="8" t="s">
        <v>98</v>
      </c>
      <c r="V4" s="14" t="s">
        <v>15</v>
      </c>
      <c r="W4" s="8" t="s">
        <v>18</v>
      </c>
      <c r="X4" s="8" t="s">
        <v>41</v>
      </c>
      <c r="Y4" s="8" t="s">
        <v>19</v>
      </c>
      <c r="Z4" s="20" t="s">
        <v>48</v>
      </c>
      <c r="AA4" s="8" t="s">
        <v>20</v>
      </c>
      <c r="AB4" s="20" t="s">
        <v>72</v>
      </c>
      <c r="AC4" s="8" t="s">
        <v>42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99</v>
      </c>
      <c r="G6" s="24" t="s">
        <v>99</v>
      </c>
      <c r="H6" s="24" t="s">
        <v>99</v>
      </c>
      <c r="I6" s="24" t="s">
        <v>99</v>
      </c>
      <c r="J6" s="25" t="s">
        <v>22</v>
      </c>
      <c r="K6" s="25" t="s">
        <v>22</v>
      </c>
      <c r="L6" s="25" t="s">
        <v>22</v>
      </c>
      <c r="M6" s="24" t="s">
        <v>99</v>
      </c>
      <c r="N6" s="24" t="s">
        <v>99</v>
      </c>
      <c r="O6" s="24" t="s">
        <v>99</v>
      </c>
      <c r="P6" s="24" t="s">
        <v>99</v>
      </c>
      <c r="Q6" s="24" t="s">
        <v>99</v>
      </c>
      <c r="R6" s="24" t="s">
        <v>99</v>
      </c>
      <c r="S6" s="24" t="s">
        <v>99</v>
      </c>
      <c r="T6" s="24" t="s">
        <v>99</v>
      </c>
      <c r="U6" s="24" t="s">
        <v>99</v>
      </c>
      <c r="V6" s="24" t="s">
        <v>99</v>
      </c>
      <c r="W6" s="24" t="s">
        <v>99</v>
      </c>
      <c r="X6" s="24" t="s">
        <v>99</v>
      </c>
      <c r="Y6" s="24" t="s">
        <v>99</v>
      </c>
      <c r="Z6" s="24" t="s">
        <v>99</v>
      </c>
      <c r="AA6" s="24" t="s">
        <v>99</v>
      </c>
      <c r="AB6" s="24" t="s">
        <v>99</v>
      </c>
      <c r="AC6" s="24" t="s">
        <v>99</v>
      </c>
      <c r="AD6" s="24" t="s">
        <v>99</v>
      </c>
      <c r="AE6" s="24" t="s">
        <v>100</v>
      </c>
      <c r="AF6" s="24" t="s">
        <v>99</v>
      </c>
      <c r="AG6" s="24" t="s">
        <v>99</v>
      </c>
      <c r="AH6" s="24" t="s">
        <v>99</v>
      </c>
      <c r="AI6" s="24" t="s">
        <v>99</v>
      </c>
      <c r="AJ6" s="24" t="s">
        <v>99</v>
      </c>
      <c r="AK6" s="24" t="s">
        <v>99</v>
      </c>
      <c r="AL6" s="24" t="s">
        <v>99</v>
      </c>
      <c r="AM6" s="24" t="s">
        <v>100</v>
      </c>
      <c r="AN6" s="24" t="s">
        <v>99</v>
      </c>
      <c r="AO6" s="24" t="s">
        <v>99</v>
      </c>
      <c r="AP6" s="24" t="s">
        <v>99</v>
      </c>
      <c r="AQ6" s="24" t="s">
        <v>99</v>
      </c>
    </row>
    <row r="7" spans="1:43" ht="13.5">
      <c r="A7" s="26" t="s">
        <v>102</v>
      </c>
      <c r="B7" s="49" t="s">
        <v>103</v>
      </c>
      <c r="C7" s="50" t="s">
        <v>104</v>
      </c>
      <c r="D7" s="51">
        <v>191548</v>
      </c>
      <c r="E7" s="51">
        <v>191548</v>
      </c>
      <c r="F7" s="51">
        <f>'ごみ搬入量内訳'!H7</f>
        <v>89308</v>
      </c>
      <c r="G7" s="51">
        <f>'ごみ搬入量内訳'!AG7</f>
        <v>3641</v>
      </c>
      <c r="H7" s="51">
        <f>'ごみ搬入量内訳'!AH7</f>
        <v>200</v>
      </c>
      <c r="I7" s="51">
        <f aca="true" t="shared" si="0" ref="I7:I27">SUM(F7:H7)</f>
        <v>93149</v>
      </c>
      <c r="J7" s="51">
        <f aca="true" t="shared" si="1" ref="J7:J27">I7/D7/365*1000000</f>
        <v>1332.317433364104</v>
      </c>
      <c r="K7" s="51">
        <f>('ごみ搬入量内訳'!E7+'ごみ搬入量内訳'!AH7)/'ごみ処理概要'!D7/365*1000000</f>
        <v>806.0642763171633</v>
      </c>
      <c r="L7" s="51">
        <f>'ごみ搬入量内訳'!F7/'ごみ処理概要'!D7/365*1000000</f>
        <v>526.2531570469407</v>
      </c>
      <c r="M7" s="51">
        <f>'資源化量内訳'!BP7</f>
        <v>10245</v>
      </c>
      <c r="N7" s="51">
        <f>'ごみ処理量内訳'!E7</f>
        <v>76617</v>
      </c>
      <c r="O7" s="51">
        <f>'ごみ処理量内訳'!L7</f>
        <v>0</v>
      </c>
      <c r="P7" s="51">
        <f aca="true" t="shared" si="2" ref="P7:P27">SUM(Q7:U7)</f>
        <v>17314</v>
      </c>
      <c r="Q7" s="51">
        <f>'ごみ処理量内訳'!G7</f>
        <v>10813</v>
      </c>
      <c r="R7" s="51">
        <f>'ごみ処理量内訳'!H7</f>
        <v>6501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27">SUM(W7:AC7)</f>
        <v>0</v>
      </c>
      <c r="W7" s="51">
        <f>'資源化量内訳'!M7</f>
        <v>0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0</v>
      </c>
      <c r="AD7" s="51">
        <f aca="true" t="shared" si="4" ref="AD7:AD27">N7+O7+P7+V7</f>
        <v>93931</v>
      </c>
      <c r="AE7" s="52">
        <f aca="true" t="shared" si="5" ref="AE7:AE27">(N7+P7+V7)/AD7*100</f>
        <v>100</v>
      </c>
      <c r="AF7" s="51">
        <f>'資源化量内訳'!AB7</f>
        <v>331</v>
      </c>
      <c r="AG7" s="51">
        <f>'資源化量内訳'!AJ7</f>
        <v>1979</v>
      </c>
      <c r="AH7" s="51">
        <f>'資源化量内訳'!AR7</f>
        <v>5518</v>
      </c>
      <c r="AI7" s="51">
        <f>'資源化量内訳'!AZ7</f>
        <v>0</v>
      </c>
      <c r="AJ7" s="51">
        <f>'資源化量内訳'!BH7</f>
        <v>0</v>
      </c>
      <c r="AK7" s="51" t="s">
        <v>78</v>
      </c>
      <c r="AL7" s="51">
        <f aca="true" t="shared" si="6" ref="AL7:AL27">SUM(AF7:AJ7)</f>
        <v>7828</v>
      </c>
      <c r="AM7" s="52">
        <f aca="true" t="shared" si="7" ref="AM7:AM27">(V7+AL7+M7)/(M7+AD7)*100</f>
        <v>17.348525572108738</v>
      </c>
      <c r="AN7" s="51">
        <f>'ごみ処理量内訳'!AC7</f>
        <v>0</v>
      </c>
      <c r="AO7" s="51">
        <f>'ごみ処理量内訳'!AD7</f>
        <v>10456</v>
      </c>
      <c r="AP7" s="51">
        <f>'ごみ処理量内訳'!AE7</f>
        <v>2279</v>
      </c>
      <c r="AQ7" s="51">
        <f aca="true" t="shared" si="8" ref="AQ7:AQ27">SUM(AN7:AP7)</f>
        <v>12735</v>
      </c>
    </row>
    <row r="8" spans="1:43" ht="13.5">
      <c r="A8" s="26" t="s">
        <v>102</v>
      </c>
      <c r="B8" s="49" t="s">
        <v>105</v>
      </c>
      <c r="C8" s="50" t="s">
        <v>106</v>
      </c>
      <c r="D8" s="51">
        <v>55124</v>
      </c>
      <c r="E8" s="51">
        <v>54844</v>
      </c>
      <c r="F8" s="51">
        <f>'ごみ搬入量内訳'!H8</f>
        <v>20296</v>
      </c>
      <c r="G8" s="51">
        <f>'ごみ搬入量内訳'!AG8</f>
        <v>3525</v>
      </c>
      <c r="H8" s="51">
        <f>'ごみ搬入量内訳'!AH8</f>
        <v>75</v>
      </c>
      <c r="I8" s="51">
        <f t="shared" si="0"/>
        <v>23896</v>
      </c>
      <c r="J8" s="51">
        <f t="shared" si="1"/>
        <v>1187.6586087853736</v>
      </c>
      <c r="K8" s="51">
        <f>('ごみ搬入量内訳'!E8+'ごみ搬入量内訳'!AH8)/'ごみ処理概要'!D8/365*1000000</f>
        <v>886.5193590937691</v>
      </c>
      <c r="L8" s="51">
        <f>'ごみ搬入量内訳'!F8/'ごみ処理概要'!D8/365*1000000</f>
        <v>301.1392496916044</v>
      </c>
      <c r="M8" s="51">
        <f>'資源化量内訳'!BP8</f>
        <v>1204</v>
      </c>
      <c r="N8" s="51">
        <f>'ごみ処理量内訳'!E8</f>
        <v>21449</v>
      </c>
      <c r="O8" s="51">
        <f>'ごみ処理量内訳'!L8</f>
        <v>0</v>
      </c>
      <c r="P8" s="51">
        <f t="shared" si="2"/>
        <v>2253</v>
      </c>
      <c r="Q8" s="51">
        <f>'ごみ処理量内訳'!G8</f>
        <v>2253</v>
      </c>
      <c r="R8" s="51">
        <f>'ごみ処理量内訳'!H8</f>
        <v>0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119</v>
      </c>
      <c r="W8" s="51">
        <f>'資源化量内訳'!M8</f>
        <v>119</v>
      </c>
      <c r="X8" s="51">
        <f>'資源化量内訳'!N8</f>
        <v>0</v>
      </c>
      <c r="Y8" s="51">
        <f>'資源化量内訳'!O8</f>
        <v>0</v>
      </c>
      <c r="Z8" s="51">
        <f>'資源化量内訳'!P8</f>
        <v>0</v>
      </c>
      <c r="AA8" s="51">
        <f>'資源化量内訳'!Q8</f>
        <v>0</v>
      </c>
      <c r="AB8" s="51">
        <f>'資源化量内訳'!R8</f>
        <v>0</v>
      </c>
      <c r="AC8" s="51">
        <f>'資源化量内訳'!S8</f>
        <v>0</v>
      </c>
      <c r="AD8" s="51">
        <f t="shared" si="4"/>
        <v>23821</v>
      </c>
      <c r="AE8" s="52">
        <f t="shared" si="5"/>
        <v>100</v>
      </c>
      <c r="AF8" s="51">
        <f>'資源化量内訳'!AB8</f>
        <v>0</v>
      </c>
      <c r="AG8" s="51">
        <f>'資源化量内訳'!AJ8</f>
        <v>888</v>
      </c>
      <c r="AH8" s="51">
        <f>'資源化量内訳'!AR8</f>
        <v>0</v>
      </c>
      <c r="AI8" s="51">
        <f>'資源化量内訳'!AZ8</f>
        <v>0</v>
      </c>
      <c r="AJ8" s="51">
        <f>'資源化量内訳'!BH8</f>
        <v>0</v>
      </c>
      <c r="AK8" s="51" t="s">
        <v>78</v>
      </c>
      <c r="AL8" s="51">
        <f t="shared" si="6"/>
        <v>888</v>
      </c>
      <c r="AM8" s="52">
        <f t="shared" si="7"/>
        <v>8.835164835164836</v>
      </c>
      <c r="AN8" s="51">
        <f>'ごみ処理量内訳'!AC8</f>
        <v>0</v>
      </c>
      <c r="AO8" s="51">
        <f>'ごみ処理量内訳'!AD8</f>
        <v>2555</v>
      </c>
      <c r="AP8" s="51">
        <f>'ごみ処理量内訳'!AE8</f>
        <v>889</v>
      </c>
      <c r="AQ8" s="51">
        <f t="shared" si="8"/>
        <v>3444</v>
      </c>
    </row>
    <row r="9" spans="1:43" ht="13.5">
      <c r="A9" s="26" t="s">
        <v>102</v>
      </c>
      <c r="B9" s="49" t="s">
        <v>107</v>
      </c>
      <c r="C9" s="50" t="s">
        <v>108</v>
      </c>
      <c r="D9" s="51">
        <v>26768</v>
      </c>
      <c r="E9" s="51">
        <v>25444</v>
      </c>
      <c r="F9" s="51">
        <f>'ごみ搬入量内訳'!H9</f>
        <v>8628</v>
      </c>
      <c r="G9" s="51">
        <f>'ごみ搬入量内訳'!AG9</f>
        <v>767</v>
      </c>
      <c r="H9" s="51">
        <f>'ごみ搬入量内訳'!AH9</f>
        <v>489</v>
      </c>
      <c r="I9" s="51">
        <f t="shared" si="0"/>
        <v>9884</v>
      </c>
      <c r="J9" s="51">
        <f t="shared" si="1"/>
        <v>1011.6352381498252</v>
      </c>
      <c r="K9" s="51">
        <f>('ごみ搬入量内訳'!E9+'ごみ搬入量内訳'!AH9)/'ごみ処理概要'!D9/365*1000000</f>
        <v>876.3274897853909</v>
      </c>
      <c r="L9" s="51">
        <f>'ごみ搬入量内訳'!F9/'ごみ処理概要'!D9/365*1000000</f>
        <v>135.3077483644343</v>
      </c>
      <c r="M9" s="51">
        <f>'資源化量内訳'!BP9</f>
        <v>428</v>
      </c>
      <c r="N9" s="51">
        <f>'ごみ処理量内訳'!E9</f>
        <v>7818</v>
      </c>
      <c r="O9" s="51">
        <f>'ごみ処理量内訳'!L9</f>
        <v>0</v>
      </c>
      <c r="P9" s="51">
        <f t="shared" si="2"/>
        <v>1577</v>
      </c>
      <c r="Q9" s="51">
        <f>'ごみ処理量内訳'!G9</f>
        <v>0</v>
      </c>
      <c r="R9" s="51">
        <f>'ごみ処理量内訳'!H9</f>
        <v>1577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0</v>
      </c>
      <c r="W9" s="51">
        <f>'資源化量内訳'!M9</f>
        <v>0</v>
      </c>
      <c r="X9" s="51">
        <f>'資源化量内訳'!N9</f>
        <v>0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0</v>
      </c>
      <c r="AD9" s="51">
        <f t="shared" si="4"/>
        <v>9395</v>
      </c>
      <c r="AE9" s="52">
        <f t="shared" si="5"/>
        <v>100</v>
      </c>
      <c r="AF9" s="51">
        <f>'資源化量内訳'!AB9</f>
        <v>0</v>
      </c>
      <c r="AG9" s="51">
        <f>'資源化量内訳'!AJ9</f>
        <v>0</v>
      </c>
      <c r="AH9" s="51">
        <f>'資源化量内訳'!AR9</f>
        <v>1484</v>
      </c>
      <c r="AI9" s="51">
        <f>'資源化量内訳'!AZ9</f>
        <v>0</v>
      </c>
      <c r="AJ9" s="51">
        <f>'資源化量内訳'!BH9</f>
        <v>0</v>
      </c>
      <c r="AK9" s="51" t="s">
        <v>78</v>
      </c>
      <c r="AL9" s="51">
        <f t="shared" si="6"/>
        <v>1484</v>
      </c>
      <c r="AM9" s="52">
        <f t="shared" si="7"/>
        <v>19.464522040109948</v>
      </c>
      <c r="AN9" s="51">
        <f>'ごみ処理量内訳'!AC9</f>
        <v>0</v>
      </c>
      <c r="AO9" s="51">
        <f>'ごみ処理量内訳'!AD9</f>
        <v>1062</v>
      </c>
      <c r="AP9" s="51">
        <f>'ごみ処理量内訳'!AE9</f>
        <v>0</v>
      </c>
      <c r="AQ9" s="51">
        <f t="shared" si="8"/>
        <v>1062</v>
      </c>
    </row>
    <row r="10" spans="1:43" ht="13.5">
      <c r="A10" s="26" t="s">
        <v>102</v>
      </c>
      <c r="B10" s="49" t="s">
        <v>109</v>
      </c>
      <c r="C10" s="50" t="s">
        <v>110</v>
      </c>
      <c r="D10" s="51">
        <v>34099</v>
      </c>
      <c r="E10" s="51">
        <v>34099</v>
      </c>
      <c r="F10" s="51">
        <f>'ごみ搬入量内訳'!H10</f>
        <v>12104</v>
      </c>
      <c r="G10" s="51">
        <f>'ごみ搬入量内訳'!AG10</f>
        <v>572</v>
      </c>
      <c r="H10" s="51">
        <f>'ごみ搬入量内訳'!AH10</f>
        <v>0</v>
      </c>
      <c r="I10" s="51">
        <f t="shared" si="0"/>
        <v>12676</v>
      </c>
      <c r="J10" s="51">
        <f t="shared" si="1"/>
        <v>1018.4687856913009</v>
      </c>
      <c r="K10" s="51">
        <f>('ごみ搬入量内訳'!E10+'ごみ搬入量内訳'!AH10)/'ごみ処理概要'!D10/365*1000000</f>
        <v>857.374598620375</v>
      </c>
      <c r="L10" s="51">
        <f>'ごみ搬入量内訳'!F10/'ごみ処理概要'!D10/365*1000000</f>
        <v>161.094187070926</v>
      </c>
      <c r="M10" s="51">
        <f>'資源化量内訳'!BP10</f>
        <v>0</v>
      </c>
      <c r="N10" s="51">
        <f>'ごみ処理量内訳'!E10</f>
        <v>9205</v>
      </c>
      <c r="O10" s="51">
        <f>'ごみ処理量内訳'!L10</f>
        <v>0</v>
      </c>
      <c r="P10" s="51">
        <f t="shared" si="2"/>
        <v>2255</v>
      </c>
      <c r="Q10" s="51">
        <f>'ごみ処理量内訳'!G10</f>
        <v>2255</v>
      </c>
      <c r="R10" s="51">
        <f>'ごみ処理量内訳'!H10</f>
        <v>0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1216</v>
      </c>
      <c r="W10" s="51">
        <f>'資源化量内訳'!M10</f>
        <v>1107</v>
      </c>
      <c r="X10" s="51">
        <f>'資源化量内訳'!N10</f>
        <v>14</v>
      </c>
      <c r="Y10" s="51">
        <f>'資源化量内訳'!O10</f>
        <v>51</v>
      </c>
      <c r="Z10" s="51">
        <f>'資源化量内訳'!P10</f>
        <v>24</v>
      </c>
      <c r="AA10" s="51">
        <f>'資源化量内訳'!Q10</f>
        <v>0</v>
      </c>
      <c r="AB10" s="51">
        <f>'資源化量内訳'!R10</f>
        <v>19</v>
      </c>
      <c r="AC10" s="51">
        <f>'資源化量内訳'!S10</f>
        <v>1</v>
      </c>
      <c r="AD10" s="51">
        <f t="shared" si="4"/>
        <v>12676</v>
      </c>
      <c r="AE10" s="52">
        <f t="shared" si="5"/>
        <v>100</v>
      </c>
      <c r="AF10" s="51">
        <f>'資源化量内訳'!AB10</f>
        <v>0</v>
      </c>
      <c r="AG10" s="51">
        <f>'資源化量内訳'!AJ10</f>
        <v>510</v>
      </c>
      <c r="AH10" s="51">
        <f>'資源化量内訳'!AR10</f>
        <v>0</v>
      </c>
      <c r="AI10" s="51">
        <f>'資源化量内訳'!AZ10</f>
        <v>0</v>
      </c>
      <c r="AJ10" s="51">
        <f>'資源化量内訳'!BH10</f>
        <v>0</v>
      </c>
      <c r="AK10" s="51" t="s">
        <v>78</v>
      </c>
      <c r="AL10" s="51">
        <f t="shared" si="6"/>
        <v>510</v>
      </c>
      <c r="AM10" s="52">
        <f t="shared" si="7"/>
        <v>13.616282739034396</v>
      </c>
      <c r="AN10" s="51">
        <f>'ごみ処理量内訳'!AC10</f>
        <v>0</v>
      </c>
      <c r="AO10" s="51">
        <f>'ごみ処理量内訳'!AD10</f>
        <v>697</v>
      </c>
      <c r="AP10" s="51">
        <f>'ごみ処理量内訳'!AE10</f>
        <v>868</v>
      </c>
      <c r="AQ10" s="51">
        <f t="shared" si="8"/>
        <v>1565</v>
      </c>
    </row>
    <row r="11" spans="1:43" ht="13.5">
      <c r="A11" s="26" t="s">
        <v>102</v>
      </c>
      <c r="B11" s="49" t="s">
        <v>111</v>
      </c>
      <c r="C11" s="50" t="s">
        <v>112</v>
      </c>
      <c r="D11" s="51">
        <v>32502</v>
      </c>
      <c r="E11" s="51">
        <v>32502</v>
      </c>
      <c r="F11" s="51">
        <f>'ごみ搬入量内訳'!H11</f>
        <v>10438</v>
      </c>
      <c r="G11" s="51">
        <f>'ごみ搬入量内訳'!AG11</f>
        <v>682</v>
      </c>
      <c r="H11" s="51">
        <f>'ごみ搬入量内訳'!AH11</f>
        <v>87</v>
      </c>
      <c r="I11" s="51">
        <f t="shared" si="0"/>
        <v>11207</v>
      </c>
      <c r="J11" s="51">
        <f t="shared" si="1"/>
        <v>944.6836991274721</v>
      </c>
      <c r="K11" s="51">
        <f>('ごみ搬入量内訳'!E11+'ごみ搬入量内訳'!AH11)/'ごみ処理概要'!D11/365*1000000</f>
        <v>790.6784240042551</v>
      </c>
      <c r="L11" s="51">
        <f>'ごみ搬入量内訳'!F11/'ごみ処理概要'!D11/365*1000000</f>
        <v>154.00527512321685</v>
      </c>
      <c r="M11" s="51">
        <f>'資源化量内訳'!BP11</f>
        <v>358</v>
      </c>
      <c r="N11" s="51">
        <f>'ごみ処理量内訳'!E11</f>
        <v>8902</v>
      </c>
      <c r="O11" s="51">
        <f>'ごみ処理量内訳'!L11</f>
        <v>0</v>
      </c>
      <c r="P11" s="51">
        <f t="shared" si="2"/>
        <v>2191</v>
      </c>
      <c r="Q11" s="51">
        <f>'ごみ処理量内訳'!G11</f>
        <v>0</v>
      </c>
      <c r="R11" s="51">
        <f>'ごみ処理量内訳'!H11</f>
        <v>2191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24</v>
      </c>
      <c r="W11" s="51">
        <f>'資源化量内訳'!M11</f>
        <v>0</v>
      </c>
      <c r="X11" s="51">
        <f>'資源化量内訳'!N11</f>
        <v>0</v>
      </c>
      <c r="Y11" s="51">
        <f>'資源化量内訳'!O11</f>
        <v>24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t="shared" si="4"/>
        <v>11117</v>
      </c>
      <c r="AE11" s="52">
        <f t="shared" si="5"/>
        <v>100</v>
      </c>
      <c r="AF11" s="51">
        <f>'資源化量内訳'!AB11</f>
        <v>0</v>
      </c>
      <c r="AG11" s="51">
        <f>'資源化量内訳'!AJ11</f>
        <v>0</v>
      </c>
      <c r="AH11" s="51">
        <f>'資源化量内訳'!AR11</f>
        <v>2191</v>
      </c>
      <c r="AI11" s="51">
        <f>'資源化量内訳'!AZ11</f>
        <v>0</v>
      </c>
      <c r="AJ11" s="51">
        <f>'資源化量内訳'!BH11</f>
        <v>0</v>
      </c>
      <c r="AK11" s="51" t="s">
        <v>78</v>
      </c>
      <c r="AL11" s="51">
        <f t="shared" si="6"/>
        <v>2191</v>
      </c>
      <c r="AM11" s="52">
        <f t="shared" si="7"/>
        <v>22.422657952069716</v>
      </c>
      <c r="AN11" s="51">
        <f>'ごみ処理量内訳'!AC11</f>
        <v>0</v>
      </c>
      <c r="AO11" s="51">
        <f>'ごみ処理量内訳'!AD11</f>
        <v>1200</v>
      </c>
      <c r="AP11" s="51">
        <f>'ごみ処理量内訳'!AE11</f>
        <v>0</v>
      </c>
      <c r="AQ11" s="51">
        <f t="shared" si="8"/>
        <v>1200</v>
      </c>
    </row>
    <row r="12" spans="1:43" ht="13.5">
      <c r="A12" s="26" t="s">
        <v>102</v>
      </c>
      <c r="B12" s="49" t="s">
        <v>113</v>
      </c>
      <c r="C12" s="50" t="s">
        <v>114</v>
      </c>
      <c r="D12" s="51">
        <v>32854</v>
      </c>
      <c r="E12" s="51">
        <v>32854</v>
      </c>
      <c r="F12" s="51">
        <f>'ごみ搬入量内訳'!H12</f>
        <v>10521</v>
      </c>
      <c r="G12" s="51">
        <f>'ごみ搬入量内訳'!AG12</f>
        <v>357</v>
      </c>
      <c r="H12" s="51">
        <f>'ごみ搬入量内訳'!AH12</f>
        <v>0</v>
      </c>
      <c r="I12" s="51">
        <f t="shared" si="0"/>
        <v>10878</v>
      </c>
      <c r="J12" s="51">
        <f t="shared" si="1"/>
        <v>907.1266733435015</v>
      </c>
      <c r="K12" s="51">
        <f>('ごみ搬入量内訳'!E12+'ごみ搬入量内訳'!AH12)/'ごみ処理概要'!D12/365*1000000</f>
        <v>823.7357307673385</v>
      </c>
      <c r="L12" s="51">
        <f>'ごみ搬入量内訳'!F12/'ごみ処理概要'!D12/365*1000000</f>
        <v>83.39094257616304</v>
      </c>
      <c r="M12" s="51">
        <f>'資源化量内訳'!BP12</f>
        <v>0</v>
      </c>
      <c r="N12" s="51">
        <f>'ごみ処理量内訳'!E12</f>
        <v>8202</v>
      </c>
      <c r="O12" s="51">
        <f>'ごみ処理量内訳'!L12</f>
        <v>0</v>
      </c>
      <c r="P12" s="51">
        <f t="shared" si="2"/>
        <v>2149</v>
      </c>
      <c r="Q12" s="51">
        <f>'ごみ処理量内訳'!G12</f>
        <v>2149</v>
      </c>
      <c r="R12" s="51">
        <f>'ごみ処理量内訳'!H12</f>
        <v>0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527</v>
      </c>
      <c r="W12" s="51">
        <f>'資源化量内訳'!M12</f>
        <v>495</v>
      </c>
      <c r="X12" s="51">
        <f>'資源化量内訳'!N12</f>
        <v>15</v>
      </c>
      <c r="Y12" s="51">
        <f>'資源化量内訳'!O12</f>
        <v>0</v>
      </c>
      <c r="Z12" s="51">
        <f>'資源化量内訳'!P12</f>
        <v>16</v>
      </c>
      <c r="AA12" s="51">
        <f>'資源化量内訳'!Q12</f>
        <v>1</v>
      </c>
      <c r="AB12" s="51">
        <f>'資源化量内訳'!R12</f>
        <v>0</v>
      </c>
      <c r="AC12" s="51">
        <f>'資源化量内訳'!S12</f>
        <v>0</v>
      </c>
      <c r="AD12" s="51">
        <f t="shared" si="4"/>
        <v>10878</v>
      </c>
      <c r="AE12" s="52">
        <f t="shared" si="5"/>
        <v>100</v>
      </c>
      <c r="AF12" s="51">
        <f>'資源化量内訳'!AB12</f>
        <v>0</v>
      </c>
      <c r="AG12" s="51">
        <f>'資源化量内訳'!AJ12</f>
        <v>426</v>
      </c>
      <c r="AH12" s="51">
        <f>'資源化量内訳'!AR12</f>
        <v>0</v>
      </c>
      <c r="AI12" s="51">
        <f>'資源化量内訳'!AZ12</f>
        <v>0</v>
      </c>
      <c r="AJ12" s="51">
        <f>'資源化量内訳'!BH12</f>
        <v>0</v>
      </c>
      <c r="AK12" s="51" t="s">
        <v>78</v>
      </c>
      <c r="AL12" s="51">
        <f t="shared" si="6"/>
        <v>426</v>
      </c>
      <c r="AM12" s="52">
        <f t="shared" si="7"/>
        <v>8.760801617944475</v>
      </c>
      <c r="AN12" s="51">
        <f>'ごみ処理量内訳'!AC12</f>
        <v>0</v>
      </c>
      <c r="AO12" s="51">
        <f>'ごみ処理量内訳'!AD12</f>
        <v>581</v>
      </c>
      <c r="AP12" s="51">
        <f>'ごみ処理量内訳'!AE12</f>
        <v>724</v>
      </c>
      <c r="AQ12" s="51">
        <f t="shared" si="8"/>
        <v>1305</v>
      </c>
    </row>
    <row r="13" spans="1:43" ht="13.5">
      <c r="A13" s="26" t="s">
        <v>102</v>
      </c>
      <c r="B13" s="49" t="s">
        <v>115</v>
      </c>
      <c r="C13" s="50" t="s">
        <v>116</v>
      </c>
      <c r="D13" s="51">
        <v>33098</v>
      </c>
      <c r="E13" s="51">
        <v>33098</v>
      </c>
      <c r="F13" s="51">
        <f>'ごみ搬入量内訳'!H13</f>
        <v>10145</v>
      </c>
      <c r="G13" s="51">
        <f>'ごみ搬入量内訳'!AG13</f>
        <v>0</v>
      </c>
      <c r="H13" s="51">
        <f>'ごみ搬入量内訳'!AH13</f>
        <v>0</v>
      </c>
      <c r="I13" s="51">
        <f t="shared" si="0"/>
        <v>10145</v>
      </c>
      <c r="J13" s="51">
        <f t="shared" si="1"/>
        <v>839.7643527689046</v>
      </c>
      <c r="K13" s="51">
        <f>('ごみ搬入量内訳'!E13+'ごみ搬入量内訳'!AH13)/'ごみ処理概要'!D13/365*1000000</f>
        <v>641.6809524558452</v>
      </c>
      <c r="L13" s="51">
        <f>'ごみ搬入量内訳'!F13/'ごみ処理概要'!D13/365*1000000</f>
        <v>198.0834003130595</v>
      </c>
      <c r="M13" s="51">
        <f>'資源化量内訳'!BP13</f>
        <v>0</v>
      </c>
      <c r="N13" s="51">
        <f>'ごみ処理量内訳'!E13</f>
        <v>8063</v>
      </c>
      <c r="O13" s="51">
        <f>'ごみ処理量内訳'!L13</f>
        <v>79</v>
      </c>
      <c r="P13" s="51">
        <f t="shared" si="2"/>
        <v>1028</v>
      </c>
      <c r="Q13" s="51">
        <f>'ごみ処理量内訳'!G13</f>
        <v>1028</v>
      </c>
      <c r="R13" s="51">
        <f>'ごみ処理量内訳'!H13</f>
        <v>0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1075</v>
      </c>
      <c r="W13" s="51">
        <f>'資源化量内訳'!M13</f>
        <v>935</v>
      </c>
      <c r="X13" s="51">
        <f>'資源化量内訳'!N13</f>
        <v>35</v>
      </c>
      <c r="Y13" s="51">
        <f>'資源化量内訳'!O13</f>
        <v>73</v>
      </c>
      <c r="Z13" s="51">
        <f>'資源化量内訳'!P13</f>
        <v>24</v>
      </c>
      <c r="AA13" s="51">
        <f>'資源化量内訳'!Q13</f>
        <v>3</v>
      </c>
      <c r="AB13" s="51">
        <f>'資源化量内訳'!R13</f>
        <v>5</v>
      </c>
      <c r="AC13" s="51">
        <f>'資源化量内訳'!S13</f>
        <v>0</v>
      </c>
      <c r="AD13" s="51">
        <f t="shared" si="4"/>
        <v>10245</v>
      </c>
      <c r="AE13" s="52">
        <f t="shared" si="5"/>
        <v>99.22889214250854</v>
      </c>
      <c r="AF13" s="51">
        <f>'資源化量内訳'!AB13</f>
        <v>247</v>
      </c>
      <c r="AG13" s="51">
        <f>'資源化量内訳'!AJ13</f>
        <v>0</v>
      </c>
      <c r="AH13" s="51">
        <f>'資源化量内訳'!AR13</f>
        <v>0</v>
      </c>
      <c r="AI13" s="51">
        <f>'資源化量内訳'!AZ13</f>
        <v>0</v>
      </c>
      <c r="AJ13" s="51">
        <f>'資源化量内訳'!BH13</f>
        <v>0</v>
      </c>
      <c r="AK13" s="51" t="s">
        <v>78</v>
      </c>
      <c r="AL13" s="51">
        <f t="shared" si="6"/>
        <v>247</v>
      </c>
      <c r="AM13" s="52">
        <f t="shared" si="7"/>
        <v>12.903855539287456</v>
      </c>
      <c r="AN13" s="51">
        <f>'ごみ処理量内訳'!AC13</f>
        <v>79</v>
      </c>
      <c r="AO13" s="51">
        <f>'ごみ処理量内訳'!AD13</f>
        <v>1021</v>
      </c>
      <c r="AP13" s="51">
        <f>'ごみ処理量内訳'!AE13</f>
        <v>684</v>
      </c>
      <c r="AQ13" s="51">
        <f t="shared" si="8"/>
        <v>1784</v>
      </c>
    </row>
    <row r="14" spans="1:43" ht="13.5">
      <c r="A14" s="26" t="s">
        <v>102</v>
      </c>
      <c r="B14" s="49" t="s">
        <v>117</v>
      </c>
      <c r="C14" s="50" t="s">
        <v>118</v>
      </c>
      <c r="D14" s="51">
        <v>6974</v>
      </c>
      <c r="E14" s="51">
        <v>6974</v>
      </c>
      <c r="F14" s="51">
        <f>'ごみ搬入量内訳'!H14</f>
        <v>2461</v>
      </c>
      <c r="G14" s="51">
        <f>'ごみ搬入量内訳'!AG14</f>
        <v>53</v>
      </c>
      <c r="H14" s="51">
        <f>'ごみ搬入量内訳'!AH14</f>
        <v>0</v>
      </c>
      <c r="I14" s="51">
        <f t="shared" si="0"/>
        <v>2514</v>
      </c>
      <c r="J14" s="51">
        <f t="shared" si="1"/>
        <v>987.6213411064972</v>
      </c>
      <c r="K14" s="51">
        <f>('ごみ搬入量内訳'!E14+'ごみ搬入量内訳'!AH14)/'ごみ処理概要'!D14/365*1000000</f>
        <v>828.5176644365962</v>
      </c>
      <c r="L14" s="51">
        <f>'ごみ搬入量内訳'!F14/'ごみ処理概要'!D14/365*1000000</f>
        <v>159.10367666990112</v>
      </c>
      <c r="M14" s="51">
        <f>'資源化量内訳'!BP14</f>
        <v>0</v>
      </c>
      <c r="N14" s="51">
        <f>'ごみ処理量内訳'!E14</f>
        <v>1843</v>
      </c>
      <c r="O14" s="51">
        <f>'ごみ処理量内訳'!L14</f>
        <v>0</v>
      </c>
      <c r="P14" s="51">
        <f t="shared" si="2"/>
        <v>671</v>
      </c>
      <c r="Q14" s="51">
        <f>'ごみ処理量内訳'!G14</f>
        <v>0</v>
      </c>
      <c r="R14" s="51">
        <f>'ごみ処理量内訳'!H14</f>
        <v>432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239</v>
      </c>
      <c r="V14" s="51">
        <f t="shared" si="3"/>
        <v>0</v>
      </c>
      <c r="W14" s="51">
        <f>'資源化量内訳'!M14</f>
        <v>0</v>
      </c>
      <c r="X14" s="51">
        <f>'資源化量内訳'!N14</f>
        <v>0</v>
      </c>
      <c r="Y14" s="51">
        <f>'資源化量内訳'!O14</f>
        <v>0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0</v>
      </c>
      <c r="AD14" s="51">
        <f t="shared" si="4"/>
        <v>2514</v>
      </c>
      <c r="AE14" s="52">
        <f t="shared" si="5"/>
        <v>100</v>
      </c>
      <c r="AF14" s="51">
        <f>'資源化量内訳'!AB14</f>
        <v>0</v>
      </c>
      <c r="AG14" s="51">
        <f>'資源化量内訳'!AJ14</f>
        <v>0</v>
      </c>
      <c r="AH14" s="51">
        <f>'資源化量内訳'!AR14</f>
        <v>432</v>
      </c>
      <c r="AI14" s="51">
        <f>'資源化量内訳'!AZ14</f>
        <v>0</v>
      </c>
      <c r="AJ14" s="51">
        <f>'資源化量内訳'!BH14</f>
        <v>0</v>
      </c>
      <c r="AK14" s="51" t="s">
        <v>78</v>
      </c>
      <c r="AL14" s="51">
        <f t="shared" si="6"/>
        <v>432</v>
      </c>
      <c r="AM14" s="52">
        <f t="shared" si="7"/>
        <v>17.18377088305489</v>
      </c>
      <c r="AN14" s="51">
        <f>'ごみ処理量内訳'!AC14</f>
        <v>0</v>
      </c>
      <c r="AO14" s="51">
        <f>'ごみ処理量内訳'!AD14</f>
        <v>163</v>
      </c>
      <c r="AP14" s="51">
        <f>'ごみ処理量内訳'!AE14</f>
        <v>30</v>
      </c>
      <c r="AQ14" s="51">
        <f t="shared" si="8"/>
        <v>193</v>
      </c>
    </row>
    <row r="15" spans="1:43" ht="13.5">
      <c r="A15" s="26" t="s">
        <v>102</v>
      </c>
      <c r="B15" s="49" t="s">
        <v>119</v>
      </c>
      <c r="C15" s="50" t="s">
        <v>120</v>
      </c>
      <c r="D15" s="51">
        <v>6186</v>
      </c>
      <c r="E15" s="51">
        <v>6164</v>
      </c>
      <c r="F15" s="51">
        <f>'ごみ搬入量内訳'!H15</f>
        <v>1829</v>
      </c>
      <c r="G15" s="51">
        <f>'ごみ搬入量内訳'!AG15</f>
        <v>92</v>
      </c>
      <c r="H15" s="51">
        <f>'ごみ搬入量内訳'!AH15</f>
        <v>4</v>
      </c>
      <c r="I15" s="51">
        <f t="shared" si="0"/>
        <v>1925</v>
      </c>
      <c r="J15" s="51">
        <f t="shared" si="1"/>
        <v>852.5658911638743</v>
      </c>
      <c r="K15" s="51">
        <f>('ごみ搬入量内訳'!E15+'ごみ搬入量内訳'!AH15)/'ごみ処理概要'!D15/365*1000000</f>
        <v>774.6170096860343</v>
      </c>
      <c r="L15" s="51">
        <f>'ごみ搬入量内訳'!F15/'ごみ処理概要'!D15/365*1000000</f>
        <v>77.94888147783993</v>
      </c>
      <c r="M15" s="51">
        <f>'資源化量内訳'!BP15</f>
        <v>0</v>
      </c>
      <c r="N15" s="51">
        <f>'ごみ処理量内訳'!E15</f>
        <v>1416</v>
      </c>
      <c r="O15" s="51">
        <f>'ごみ処理量内訳'!L15</f>
        <v>0</v>
      </c>
      <c r="P15" s="51">
        <f t="shared" si="2"/>
        <v>323</v>
      </c>
      <c r="Q15" s="51">
        <f>'ごみ処理量内訳'!G15</f>
        <v>0</v>
      </c>
      <c r="R15" s="51">
        <f>'ごみ処理量内訳'!H15</f>
        <v>323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0</v>
      </c>
      <c r="W15" s="51">
        <f>'資源化量内訳'!M15</f>
        <v>0</v>
      </c>
      <c r="X15" s="51">
        <f>'資源化量内訳'!N15</f>
        <v>0</v>
      </c>
      <c r="Y15" s="51">
        <f>'資源化量内訳'!O15</f>
        <v>0</v>
      </c>
      <c r="Z15" s="51">
        <f>'資源化量内訳'!P15</f>
        <v>0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0</v>
      </c>
      <c r="AD15" s="51">
        <f t="shared" si="4"/>
        <v>1739</v>
      </c>
      <c r="AE15" s="52">
        <f t="shared" si="5"/>
        <v>100</v>
      </c>
      <c r="AF15" s="51">
        <f>'資源化量内訳'!AB15</f>
        <v>0</v>
      </c>
      <c r="AG15" s="51">
        <f>'資源化量内訳'!AJ15</f>
        <v>0</v>
      </c>
      <c r="AH15" s="51">
        <f>'資源化量内訳'!AR15</f>
        <v>323</v>
      </c>
      <c r="AI15" s="51">
        <f>'資源化量内訳'!AZ15</f>
        <v>0</v>
      </c>
      <c r="AJ15" s="51">
        <f>'資源化量内訳'!BH15</f>
        <v>0</v>
      </c>
      <c r="AK15" s="51" t="s">
        <v>78</v>
      </c>
      <c r="AL15" s="51">
        <f t="shared" si="6"/>
        <v>323</v>
      </c>
      <c r="AM15" s="52">
        <f t="shared" si="7"/>
        <v>18.57389304197815</v>
      </c>
      <c r="AN15" s="51">
        <f>'ごみ処理量内訳'!AC15</f>
        <v>0</v>
      </c>
      <c r="AO15" s="51">
        <f>'ごみ処理量内訳'!AD15</f>
        <v>121</v>
      </c>
      <c r="AP15" s="51">
        <f>'ごみ処理量内訳'!AE15</f>
        <v>0</v>
      </c>
      <c r="AQ15" s="51">
        <f t="shared" si="8"/>
        <v>121</v>
      </c>
    </row>
    <row r="16" spans="1:43" ht="13.5">
      <c r="A16" s="26" t="s">
        <v>102</v>
      </c>
      <c r="B16" s="49" t="s">
        <v>121</v>
      </c>
      <c r="C16" s="50" t="s">
        <v>122</v>
      </c>
      <c r="D16" s="51">
        <v>1354</v>
      </c>
      <c r="E16" s="51">
        <v>1354</v>
      </c>
      <c r="F16" s="51">
        <f>'ごみ搬入量内訳'!H16</f>
        <v>400</v>
      </c>
      <c r="G16" s="51">
        <f>'ごみ搬入量内訳'!AG16</f>
        <v>17</v>
      </c>
      <c r="H16" s="51">
        <f>'ごみ搬入量内訳'!AH16</f>
        <v>0</v>
      </c>
      <c r="I16" s="51">
        <f t="shared" si="0"/>
        <v>417</v>
      </c>
      <c r="J16" s="51">
        <f t="shared" si="1"/>
        <v>843.7708666356407</v>
      </c>
      <c r="K16" s="51">
        <f>('ごみ搬入量内訳'!E16+'ごみ搬入量内訳'!AH16)/'ごみ処理概要'!D16/365*1000000</f>
        <v>843.7708666356407</v>
      </c>
      <c r="L16" s="51">
        <f>'ごみ搬入量内訳'!F16/'ごみ処理概要'!D16/365*1000000</f>
        <v>0</v>
      </c>
      <c r="M16" s="51">
        <f>'資源化量内訳'!BP16</f>
        <v>0</v>
      </c>
      <c r="N16" s="51">
        <f>'ごみ処理量内訳'!E16</f>
        <v>336</v>
      </c>
      <c r="O16" s="51">
        <f>'ごみ処理量内訳'!L16</f>
        <v>0</v>
      </c>
      <c r="P16" s="51">
        <f t="shared" si="2"/>
        <v>81</v>
      </c>
      <c r="Q16" s="51">
        <f>'ごみ処理量内訳'!G16</f>
        <v>46</v>
      </c>
      <c r="R16" s="51">
        <f>'ごみ処理量内訳'!H16</f>
        <v>35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0</v>
      </c>
      <c r="W16" s="51">
        <f>'資源化量内訳'!M16</f>
        <v>0</v>
      </c>
      <c r="X16" s="51">
        <f>'資源化量内訳'!N16</f>
        <v>0</v>
      </c>
      <c r="Y16" s="51">
        <f>'資源化量内訳'!O16</f>
        <v>0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0</v>
      </c>
      <c r="AD16" s="51">
        <f t="shared" si="4"/>
        <v>417</v>
      </c>
      <c r="AE16" s="52">
        <f t="shared" si="5"/>
        <v>100</v>
      </c>
      <c r="AF16" s="51">
        <f>'資源化量内訳'!AB16</f>
        <v>0</v>
      </c>
      <c r="AG16" s="51">
        <f>'資源化量内訳'!AJ16</f>
        <v>33</v>
      </c>
      <c r="AH16" s="51">
        <f>'資源化量内訳'!AR16</f>
        <v>35</v>
      </c>
      <c r="AI16" s="51">
        <f>'資源化量内訳'!AZ16</f>
        <v>0</v>
      </c>
      <c r="AJ16" s="51">
        <f>'資源化量内訳'!BH16</f>
        <v>0</v>
      </c>
      <c r="AK16" s="51" t="s">
        <v>78</v>
      </c>
      <c r="AL16" s="51">
        <f t="shared" si="6"/>
        <v>68</v>
      </c>
      <c r="AM16" s="52">
        <f t="shared" si="7"/>
        <v>16.30695443645084</v>
      </c>
      <c r="AN16" s="51">
        <f>'ごみ処理量内訳'!AC16</f>
        <v>0</v>
      </c>
      <c r="AO16" s="51">
        <f>'ごみ処理量内訳'!AD16</f>
        <v>38</v>
      </c>
      <c r="AP16" s="51">
        <f>'ごみ処理量内訳'!AE16</f>
        <v>13</v>
      </c>
      <c r="AQ16" s="51">
        <f t="shared" si="8"/>
        <v>51</v>
      </c>
    </row>
    <row r="17" spans="1:43" ht="13.5">
      <c r="A17" s="26" t="s">
        <v>102</v>
      </c>
      <c r="B17" s="49" t="s">
        <v>123</v>
      </c>
      <c r="C17" s="50" t="s">
        <v>124</v>
      </c>
      <c r="D17" s="51">
        <v>9714</v>
      </c>
      <c r="E17" s="51">
        <v>9714</v>
      </c>
      <c r="F17" s="51">
        <f>'ごみ搬入量内訳'!H17</f>
        <v>2606</v>
      </c>
      <c r="G17" s="51">
        <f>'ごみ搬入量内訳'!AG17</f>
        <v>130</v>
      </c>
      <c r="H17" s="51">
        <f>'ごみ搬入量内訳'!AH17</f>
        <v>0</v>
      </c>
      <c r="I17" s="51">
        <f t="shared" si="0"/>
        <v>2736</v>
      </c>
      <c r="J17" s="51">
        <f t="shared" si="1"/>
        <v>771.6584734361647</v>
      </c>
      <c r="K17" s="51">
        <f>('ごみ搬入量内訳'!E17+'ごみ搬入量内訳'!AH17)/'ごみ処理概要'!D17/365*1000000</f>
        <v>662.5094130488125</v>
      </c>
      <c r="L17" s="51">
        <f>'ごみ搬入量内訳'!F17/'ごみ処理概要'!D17/365*1000000</f>
        <v>109.14906038735225</v>
      </c>
      <c r="M17" s="51">
        <f>'資源化量内訳'!BP17</f>
        <v>0</v>
      </c>
      <c r="N17" s="51">
        <f>'ごみ処理量内訳'!E17</f>
        <v>2008</v>
      </c>
      <c r="O17" s="51">
        <f>'ごみ処理量内訳'!L17</f>
        <v>0</v>
      </c>
      <c r="P17" s="51">
        <f t="shared" si="2"/>
        <v>658</v>
      </c>
      <c r="Q17" s="51">
        <f>'ごみ処理量内訳'!G17</f>
        <v>162</v>
      </c>
      <c r="R17" s="51">
        <f>'ごみ処理量内訳'!H17</f>
        <v>496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0</v>
      </c>
      <c r="W17" s="51">
        <f>'資源化量内訳'!M17</f>
        <v>0</v>
      </c>
      <c r="X17" s="51">
        <f>'資源化量内訳'!N17</f>
        <v>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0</v>
      </c>
      <c r="AD17" s="51">
        <f t="shared" si="4"/>
        <v>2666</v>
      </c>
      <c r="AE17" s="52">
        <f t="shared" si="5"/>
        <v>100</v>
      </c>
      <c r="AF17" s="51">
        <f>'資源化量内訳'!AB17</f>
        <v>70</v>
      </c>
      <c r="AG17" s="51">
        <f>'資源化量内訳'!AJ17</f>
        <v>162</v>
      </c>
      <c r="AH17" s="51">
        <f>'資源化量内訳'!AR17</f>
        <v>496</v>
      </c>
      <c r="AI17" s="51">
        <f>'資源化量内訳'!AZ17</f>
        <v>0</v>
      </c>
      <c r="AJ17" s="51">
        <f>'資源化量内訳'!BH17</f>
        <v>0</v>
      </c>
      <c r="AK17" s="51" t="s">
        <v>78</v>
      </c>
      <c r="AL17" s="51">
        <f t="shared" si="6"/>
        <v>728</v>
      </c>
      <c r="AM17" s="52">
        <f t="shared" si="7"/>
        <v>27.306826706676667</v>
      </c>
      <c r="AN17" s="51">
        <f>'ごみ処理量内訳'!AC17</f>
        <v>0</v>
      </c>
      <c r="AO17" s="51">
        <f>'ごみ処理量内訳'!AD17</f>
        <v>184</v>
      </c>
      <c r="AP17" s="51">
        <f>'ごみ処理量内訳'!AE17</f>
        <v>0</v>
      </c>
      <c r="AQ17" s="51">
        <f t="shared" si="8"/>
        <v>184</v>
      </c>
    </row>
    <row r="18" spans="1:43" ht="13.5">
      <c r="A18" s="26" t="s">
        <v>102</v>
      </c>
      <c r="B18" s="49" t="s">
        <v>125</v>
      </c>
      <c r="C18" s="50" t="s">
        <v>79</v>
      </c>
      <c r="D18" s="51">
        <v>1598</v>
      </c>
      <c r="E18" s="51">
        <v>1598</v>
      </c>
      <c r="F18" s="51">
        <f>'ごみ搬入量内訳'!H18</f>
        <v>560</v>
      </c>
      <c r="G18" s="51">
        <f>'ごみ搬入量内訳'!AG18</f>
        <v>0</v>
      </c>
      <c r="H18" s="51">
        <f>'ごみ搬入量内訳'!AH18</f>
        <v>0</v>
      </c>
      <c r="I18" s="51">
        <f t="shared" si="0"/>
        <v>560</v>
      </c>
      <c r="J18" s="51">
        <f t="shared" si="1"/>
        <v>960.1042398889022</v>
      </c>
      <c r="K18" s="51">
        <f>('ごみ搬入量内訳'!E18+'ごみ搬入量内訳'!AH18)/'ごみ処理概要'!D18/365*1000000</f>
        <v>960.1042398889022</v>
      </c>
      <c r="L18" s="51">
        <f>'ごみ搬入量内訳'!F18/'ごみ処理概要'!D18/365*1000000</f>
        <v>0</v>
      </c>
      <c r="M18" s="51">
        <f>'資源化量内訳'!BP18</f>
        <v>0</v>
      </c>
      <c r="N18" s="51">
        <f>'ごみ処理量内訳'!E18</f>
        <v>456</v>
      </c>
      <c r="O18" s="51">
        <f>'ごみ処理量内訳'!L18</f>
        <v>0</v>
      </c>
      <c r="P18" s="51">
        <f t="shared" si="2"/>
        <v>36</v>
      </c>
      <c r="Q18" s="51">
        <f>'ごみ処理量内訳'!G18</f>
        <v>36</v>
      </c>
      <c r="R18" s="51">
        <f>'ごみ処理量内訳'!H18</f>
        <v>0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14</v>
      </c>
      <c r="W18" s="51">
        <f>'資源化量内訳'!M18</f>
        <v>0</v>
      </c>
      <c r="X18" s="51">
        <f>'資源化量内訳'!N18</f>
        <v>0</v>
      </c>
      <c r="Y18" s="51">
        <f>'資源化量内訳'!O18</f>
        <v>0</v>
      </c>
      <c r="Z18" s="51">
        <f>'資源化量内訳'!P18</f>
        <v>3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11</v>
      </c>
      <c r="AD18" s="51">
        <f t="shared" si="4"/>
        <v>506</v>
      </c>
      <c r="AE18" s="52">
        <f t="shared" si="5"/>
        <v>100</v>
      </c>
      <c r="AF18" s="51">
        <f>'資源化量内訳'!AB18</f>
        <v>0</v>
      </c>
      <c r="AG18" s="51">
        <f>'資源化量内訳'!AJ18</f>
        <v>35</v>
      </c>
      <c r="AH18" s="51">
        <f>'資源化量内訳'!AR18</f>
        <v>0</v>
      </c>
      <c r="AI18" s="51">
        <f>'資源化量内訳'!AZ18</f>
        <v>0</v>
      </c>
      <c r="AJ18" s="51">
        <f>'資源化量内訳'!BH18</f>
        <v>0</v>
      </c>
      <c r="AK18" s="51" t="s">
        <v>78</v>
      </c>
      <c r="AL18" s="51">
        <f t="shared" si="6"/>
        <v>35</v>
      </c>
      <c r="AM18" s="52">
        <f t="shared" si="7"/>
        <v>9.683794466403162</v>
      </c>
      <c r="AN18" s="51">
        <f>'ごみ処理量内訳'!AC18</f>
        <v>0</v>
      </c>
      <c r="AO18" s="51">
        <f>'ごみ処理量内訳'!AD18</f>
        <v>52</v>
      </c>
      <c r="AP18" s="51">
        <f>'ごみ処理量内訳'!AE18</f>
        <v>1</v>
      </c>
      <c r="AQ18" s="51">
        <f t="shared" si="8"/>
        <v>53</v>
      </c>
    </row>
    <row r="19" spans="1:43" ht="13.5">
      <c r="A19" s="26" t="s">
        <v>102</v>
      </c>
      <c r="B19" s="49" t="s">
        <v>126</v>
      </c>
      <c r="C19" s="50" t="s">
        <v>127</v>
      </c>
      <c r="D19" s="51">
        <v>26694</v>
      </c>
      <c r="E19" s="51">
        <v>26694</v>
      </c>
      <c r="F19" s="51">
        <f>'ごみ搬入量内訳'!H19</f>
        <v>11548</v>
      </c>
      <c r="G19" s="51">
        <f>'ごみ搬入量内訳'!AG19</f>
        <v>341</v>
      </c>
      <c r="H19" s="51">
        <f>'ごみ搬入量内訳'!AH19</f>
        <v>16</v>
      </c>
      <c r="I19" s="51">
        <f t="shared" si="0"/>
        <v>11905</v>
      </c>
      <c r="J19" s="51">
        <f t="shared" si="1"/>
        <v>1221.8640277277434</v>
      </c>
      <c r="K19" s="51">
        <f>('ごみ搬入量内訳'!E19+'ごみ搬入量内訳'!AH19)/'ごみ処理概要'!D19/365*1000000</f>
        <v>684.2643824326641</v>
      </c>
      <c r="L19" s="51">
        <f>'ごみ搬入量内訳'!F19/'ごみ処理概要'!D19/365*1000000</f>
        <v>537.5996452950794</v>
      </c>
      <c r="M19" s="51">
        <f>'資源化量内訳'!BP19</f>
        <v>1433</v>
      </c>
      <c r="N19" s="51">
        <f>'ごみ処理量内訳'!E19</f>
        <v>10881</v>
      </c>
      <c r="O19" s="51">
        <f>'ごみ処理量内訳'!L19</f>
        <v>107</v>
      </c>
      <c r="P19" s="51">
        <f t="shared" si="2"/>
        <v>602</v>
      </c>
      <c r="Q19" s="51">
        <f>'ごみ処理量内訳'!G19</f>
        <v>602</v>
      </c>
      <c r="R19" s="51">
        <f>'ごみ処理量内訳'!H19</f>
        <v>0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0</v>
      </c>
      <c r="W19" s="51">
        <f>'資源化量内訳'!M19</f>
        <v>0</v>
      </c>
      <c r="X19" s="51">
        <f>'資源化量内訳'!N19</f>
        <v>0</v>
      </c>
      <c r="Y19" s="51">
        <f>'資源化量内訳'!O19</f>
        <v>0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0</v>
      </c>
      <c r="AD19" s="51">
        <f t="shared" si="4"/>
        <v>11590</v>
      </c>
      <c r="AE19" s="52">
        <f t="shared" si="5"/>
        <v>99.07679033649698</v>
      </c>
      <c r="AF19" s="51">
        <f>'資源化量内訳'!AB19</f>
        <v>0</v>
      </c>
      <c r="AG19" s="51">
        <f>'資源化量内訳'!AJ19</f>
        <v>93</v>
      </c>
      <c r="AH19" s="51">
        <f>'資源化量内訳'!AR19</f>
        <v>0</v>
      </c>
      <c r="AI19" s="51">
        <f>'資源化量内訳'!AZ19</f>
        <v>0</v>
      </c>
      <c r="AJ19" s="51">
        <f>'資源化量内訳'!BH19</f>
        <v>0</v>
      </c>
      <c r="AK19" s="51" t="s">
        <v>78</v>
      </c>
      <c r="AL19" s="51">
        <f t="shared" si="6"/>
        <v>93</v>
      </c>
      <c r="AM19" s="52">
        <f t="shared" si="7"/>
        <v>11.717730169699763</v>
      </c>
      <c r="AN19" s="51">
        <f>'ごみ処理量内訳'!AC19</f>
        <v>107</v>
      </c>
      <c r="AO19" s="51">
        <f>'ごみ処理量内訳'!AD19</f>
        <v>1424</v>
      </c>
      <c r="AP19" s="51">
        <f>'ごみ処理量内訳'!AE19</f>
        <v>0</v>
      </c>
      <c r="AQ19" s="51">
        <f t="shared" si="8"/>
        <v>1531</v>
      </c>
    </row>
    <row r="20" spans="1:43" ht="13.5">
      <c r="A20" s="26" t="s">
        <v>102</v>
      </c>
      <c r="B20" s="49" t="s">
        <v>128</v>
      </c>
      <c r="C20" s="50" t="s">
        <v>129</v>
      </c>
      <c r="D20" s="51">
        <v>12404</v>
      </c>
      <c r="E20" s="51">
        <v>12404</v>
      </c>
      <c r="F20" s="51">
        <f>'ごみ搬入量内訳'!H20</f>
        <v>2629</v>
      </c>
      <c r="G20" s="51">
        <f>'ごみ搬入量内訳'!AG20</f>
        <v>0</v>
      </c>
      <c r="H20" s="51">
        <f>'ごみ搬入量内訳'!AH20</f>
        <v>0</v>
      </c>
      <c r="I20" s="51">
        <f t="shared" si="0"/>
        <v>2629</v>
      </c>
      <c r="J20" s="51">
        <f t="shared" si="1"/>
        <v>580.678791198597</v>
      </c>
      <c r="K20" s="51">
        <f>('ごみ搬入量内訳'!E20+'ごみ搬入量内訳'!AH20)/'ごみ処理概要'!D20/365*1000000</f>
        <v>559.4748490323493</v>
      </c>
      <c r="L20" s="51">
        <f>'ごみ搬入量内訳'!F20/'ごみ処理概要'!D20/365*1000000</f>
        <v>21.203942166247742</v>
      </c>
      <c r="M20" s="51">
        <f>'資源化量内訳'!BP20</f>
        <v>110</v>
      </c>
      <c r="N20" s="51">
        <f>'ごみ処理量内訳'!E20</f>
        <v>1759</v>
      </c>
      <c r="O20" s="51">
        <f>'ごみ処理量内訳'!L20</f>
        <v>0</v>
      </c>
      <c r="P20" s="51">
        <f t="shared" si="2"/>
        <v>870</v>
      </c>
      <c r="Q20" s="51">
        <f>'ごみ処理量内訳'!G20</f>
        <v>0</v>
      </c>
      <c r="R20" s="51">
        <f>'ごみ処理量内訳'!H20</f>
        <v>870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0</v>
      </c>
      <c r="W20" s="51">
        <f>'資源化量内訳'!M20</f>
        <v>0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0</v>
      </c>
      <c r="AD20" s="51">
        <f t="shared" si="4"/>
        <v>2629</v>
      </c>
      <c r="AE20" s="52">
        <f t="shared" si="5"/>
        <v>100</v>
      </c>
      <c r="AF20" s="51">
        <f>'資源化量内訳'!AB20</f>
        <v>0</v>
      </c>
      <c r="AG20" s="51">
        <f>'資源化量内訳'!AJ20</f>
        <v>0</v>
      </c>
      <c r="AH20" s="51">
        <f>'資源化量内訳'!AR20</f>
        <v>738</v>
      </c>
      <c r="AI20" s="51">
        <f>'資源化量内訳'!AZ20</f>
        <v>0</v>
      </c>
      <c r="AJ20" s="51">
        <f>'資源化量内訳'!BH20</f>
        <v>0</v>
      </c>
      <c r="AK20" s="51" t="s">
        <v>78</v>
      </c>
      <c r="AL20" s="51">
        <f t="shared" si="6"/>
        <v>738</v>
      </c>
      <c r="AM20" s="52">
        <f t="shared" si="7"/>
        <v>30.960204454180356</v>
      </c>
      <c r="AN20" s="51">
        <f>'ごみ処理量内訳'!AC20</f>
        <v>0</v>
      </c>
      <c r="AO20" s="51">
        <f>'ごみ処理量内訳'!AD20</f>
        <v>263</v>
      </c>
      <c r="AP20" s="51">
        <f>'ごみ処理量内訳'!AE20</f>
        <v>92</v>
      </c>
      <c r="AQ20" s="51">
        <f t="shared" si="8"/>
        <v>355</v>
      </c>
    </row>
    <row r="21" spans="1:43" ht="13.5">
      <c r="A21" s="26" t="s">
        <v>102</v>
      </c>
      <c r="B21" s="49" t="s">
        <v>130</v>
      </c>
      <c r="C21" s="50" t="s">
        <v>73</v>
      </c>
      <c r="D21" s="51">
        <v>11380</v>
      </c>
      <c r="E21" s="51">
        <v>11380</v>
      </c>
      <c r="F21" s="51">
        <f>'ごみ搬入量内訳'!H21</f>
        <v>2594</v>
      </c>
      <c r="G21" s="51">
        <f>'ごみ搬入量内訳'!AG21</f>
        <v>0</v>
      </c>
      <c r="H21" s="51">
        <f>'ごみ搬入量内訳'!AH21</f>
        <v>0</v>
      </c>
      <c r="I21" s="51">
        <f t="shared" si="0"/>
        <v>2594</v>
      </c>
      <c r="J21" s="51">
        <f t="shared" si="1"/>
        <v>624.5034547511857</v>
      </c>
      <c r="K21" s="51">
        <f>('ごみ搬入量内訳'!E21+'ごみ搬入量内訳'!AH21)/'ごみ処理概要'!D21/365*1000000</f>
        <v>462.4792353805041</v>
      </c>
      <c r="L21" s="51">
        <f>'ごみ搬入量内訳'!F21/'ごみ処理概要'!D21/365*1000000</f>
        <v>162.02421937068158</v>
      </c>
      <c r="M21" s="51">
        <f>'資源化量内訳'!BP21</f>
        <v>4</v>
      </c>
      <c r="N21" s="51">
        <f>'ごみ処理量内訳'!E21</f>
        <v>1955</v>
      </c>
      <c r="O21" s="51">
        <f>'ごみ処理量内訳'!L21</f>
        <v>0</v>
      </c>
      <c r="P21" s="51">
        <f t="shared" si="2"/>
        <v>632</v>
      </c>
      <c r="Q21" s="51">
        <f>'ごみ処理量内訳'!G21</f>
        <v>0</v>
      </c>
      <c r="R21" s="51">
        <f>'ごみ処理量内訳'!H21</f>
        <v>272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360</v>
      </c>
      <c r="V21" s="51">
        <f t="shared" si="3"/>
        <v>7</v>
      </c>
      <c r="W21" s="51">
        <f>'資源化量内訳'!M21</f>
        <v>0</v>
      </c>
      <c r="X21" s="51">
        <f>'資源化量内訳'!N21</f>
        <v>0</v>
      </c>
      <c r="Y21" s="51">
        <f>'資源化量内訳'!O21</f>
        <v>0</v>
      </c>
      <c r="Z21" s="51">
        <f>'資源化量内訳'!P21</f>
        <v>6</v>
      </c>
      <c r="AA21" s="51">
        <f>'資源化量内訳'!Q21</f>
        <v>1</v>
      </c>
      <c r="AB21" s="51">
        <f>'資源化量内訳'!R21</f>
        <v>0</v>
      </c>
      <c r="AC21" s="51">
        <f>'資源化量内訳'!S21</f>
        <v>0</v>
      </c>
      <c r="AD21" s="51">
        <f t="shared" si="4"/>
        <v>2594</v>
      </c>
      <c r="AE21" s="52">
        <f t="shared" si="5"/>
        <v>100</v>
      </c>
      <c r="AF21" s="51">
        <f>'資源化量内訳'!AB21</f>
        <v>1</v>
      </c>
      <c r="AG21" s="51">
        <f>'資源化量内訳'!AJ21</f>
        <v>0</v>
      </c>
      <c r="AH21" s="51">
        <f>'資源化量内訳'!AR21</f>
        <v>153</v>
      </c>
      <c r="AI21" s="51">
        <f>'資源化量内訳'!AZ21</f>
        <v>0</v>
      </c>
      <c r="AJ21" s="51">
        <f>'資源化量内訳'!BH21</f>
        <v>0</v>
      </c>
      <c r="AK21" s="51" t="s">
        <v>78</v>
      </c>
      <c r="AL21" s="51">
        <f t="shared" si="6"/>
        <v>154</v>
      </c>
      <c r="AM21" s="52">
        <f t="shared" si="7"/>
        <v>6.351039260969977</v>
      </c>
      <c r="AN21" s="51">
        <f>'ごみ処理量内訳'!AC21</f>
        <v>0</v>
      </c>
      <c r="AO21" s="51">
        <f>'ごみ処理量内訳'!AD21</f>
        <v>356</v>
      </c>
      <c r="AP21" s="51">
        <f>'ごみ処理量内訳'!AE21</f>
        <v>15</v>
      </c>
      <c r="AQ21" s="51">
        <f t="shared" si="8"/>
        <v>371</v>
      </c>
    </row>
    <row r="22" spans="1:43" ht="13.5">
      <c r="A22" s="26" t="s">
        <v>102</v>
      </c>
      <c r="B22" s="49" t="s">
        <v>131</v>
      </c>
      <c r="C22" s="50" t="s">
        <v>132</v>
      </c>
      <c r="D22" s="51">
        <v>8615</v>
      </c>
      <c r="E22" s="51">
        <v>8615</v>
      </c>
      <c r="F22" s="51">
        <f>'ごみ搬入量内訳'!H22</f>
        <v>1718</v>
      </c>
      <c r="G22" s="51">
        <f>'ごみ搬入量内訳'!AG22</f>
        <v>0</v>
      </c>
      <c r="H22" s="51">
        <f>'ごみ搬入量内訳'!AH22</f>
        <v>0</v>
      </c>
      <c r="I22" s="51">
        <f t="shared" si="0"/>
        <v>1718</v>
      </c>
      <c r="J22" s="51">
        <f t="shared" si="1"/>
        <v>546.3551149237949</v>
      </c>
      <c r="K22" s="51">
        <f>('ごみ搬入量内訳'!E22+'ごみ搬入量内訳'!AH22)/'ごみ処理概要'!D22/365*1000000</f>
        <v>467.1686052520691</v>
      </c>
      <c r="L22" s="51">
        <f>'ごみ搬入量内訳'!F22/'ごみ処理概要'!D22/365*1000000</f>
        <v>79.1865096717258</v>
      </c>
      <c r="M22" s="51">
        <f>'資源化量内訳'!BP22</f>
        <v>82</v>
      </c>
      <c r="N22" s="51">
        <f>'ごみ処理量内訳'!E22</f>
        <v>1302</v>
      </c>
      <c r="O22" s="51">
        <f>'ごみ処理量内訳'!L22</f>
        <v>0</v>
      </c>
      <c r="P22" s="51">
        <f t="shared" si="2"/>
        <v>302</v>
      </c>
      <c r="Q22" s="51">
        <f>'ごみ処理量内訳'!G22</f>
        <v>128</v>
      </c>
      <c r="R22" s="51">
        <f>'ごみ処理量内訳'!H22</f>
        <v>172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2</v>
      </c>
      <c r="V22" s="51">
        <f t="shared" si="3"/>
        <v>114</v>
      </c>
      <c r="W22" s="51">
        <f>'資源化量内訳'!M22</f>
        <v>102</v>
      </c>
      <c r="X22" s="51">
        <f>'資源化量内訳'!N22</f>
        <v>0</v>
      </c>
      <c r="Y22" s="51">
        <f>'資源化量内訳'!O22</f>
        <v>0</v>
      </c>
      <c r="Z22" s="51">
        <f>'資源化量内訳'!P22</f>
        <v>6</v>
      </c>
      <c r="AA22" s="51">
        <f>'資源化量内訳'!Q22</f>
        <v>0</v>
      </c>
      <c r="AB22" s="51">
        <f>'資源化量内訳'!R22</f>
        <v>6</v>
      </c>
      <c r="AC22" s="51">
        <f>'資源化量内訳'!S22</f>
        <v>0</v>
      </c>
      <c r="AD22" s="51">
        <f t="shared" si="4"/>
        <v>1718</v>
      </c>
      <c r="AE22" s="52">
        <f t="shared" si="5"/>
        <v>100</v>
      </c>
      <c r="AF22" s="51">
        <f>'資源化量内訳'!AB22</f>
        <v>0</v>
      </c>
      <c r="AG22" s="51">
        <f>'資源化量内訳'!AJ22</f>
        <v>0</v>
      </c>
      <c r="AH22" s="51">
        <f>'資源化量内訳'!AR22</f>
        <v>91</v>
      </c>
      <c r="AI22" s="51">
        <f>'資源化量内訳'!AZ22</f>
        <v>0</v>
      </c>
      <c r="AJ22" s="51">
        <f>'資源化量内訳'!BH22</f>
        <v>0</v>
      </c>
      <c r="AK22" s="51" t="s">
        <v>78</v>
      </c>
      <c r="AL22" s="51">
        <f t="shared" si="6"/>
        <v>91</v>
      </c>
      <c r="AM22" s="52">
        <f t="shared" si="7"/>
        <v>15.944444444444445</v>
      </c>
      <c r="AN22" s="51">
        <f>'ごみ処理量内訳'!AC22</f>
        <v>0</v>
      </c>
      <c r="AO22" s="51">
        <f>'ごみ処理量内訳'!AD22</f>
        <v>194</v>
      </c>
      <c r="AP22" s="51">
        <f>'ごみ処理量内訳'!AE22</f>
        <v>188</v>
      </c>
      <c r="AQ22" s="51">
        <f t="shared" si="8"/>
        <v>382</v>
      </c>
    </row>
    <row r="23" spans="1:43" ht="13.5">
      <c r="A23" s="26" t="s">
        <v>102</v>
      </c>
      <c r="B23" s="49" t="s">
        <v>133</v>
      </c>
      <c r="C23" s="50" t="s">
        <v>134</v>
      </c>
      <c r="D23" s="51">
        <v>4746</v>
      </c>
      <c r="E23" s="51">
        <v>4746</v>
      </c>
      <c r="F23" s="51">
        <f>'ごみ搬入量内訳'!H23</f>
        <v>488</v>
      </c>
      <c r="G23" s="51">
        <f>'ごみ搬入量内訳'!AG23</f>
        <v>0</v>
      </c>
      <c r="H23" s="51">
        <f>'ごみ搬入量内訳'!AH23</f>
        <v>0</v>
      </c>
      <c r="I23" s="51">
        <f t="shared" si="0"/>
        <v>488</v>
      </c>
      <c r="J23" s="51">
        <f t="shared" si="1"/>
        <v>281.7080281015304</v>
      </c>
      <c r="K23" s="51">
        <f>('ごみ搬入量内訳'!E23+'ごみ搬入量内訳'!AH23)/'ごみ処理概要'!D23/365*1000000</f>
        <v>212.4355621749245</v>
      </c>
      <c r="L23" s="51">
        <f>'ごみ搬入量内訳'!F23/'ごみ処理概要'!D23/365*1000000</f>
        <v>69.27246592660582</v>
      </c>
      <c r="M23" s="51">
        <f>'資源化量内訳'!BP23</f>
        <v>165</v>
      </c>
      <c r="N23" s="51">
        <f>'ごみ処理量内訳'!E23</f>
        <v>378</v>
      </c>
      <c r="O23" s="51">
        <f>'ごみ処理量内訳'!L23</f>
        <v>0</v>
      </c>
      <c r="P23" s="51">
        <f t="shared" si="2"/>
        <v>67</v>
      </c>
      <c r="Q23" s="51">
        <f>'ごみ処理量内訳'!G23</f>
        <v>0</v>
      </c>
      <c r="R23" s="51">
        <f>'ごみ処理量内訳'!H23</f>
        <v>67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43</v>
      </c>
      <c r="W23" s="51">
        <f>'資源化量内訳'!M23</f>
        <v>1</v>
      </c>
      <c r="X23" s="51">
        <f>'資源化量内訳'!N23</f>
        <v>0</v>
      </c>
      <c r="Y23" s="51">
        <f>'資源化量内訳'!O23</f>
        <v>0</v>
      </c>
      <c r="Z23" s="51">
        <f>'資源化量内訳'!P23</f>
        <v>2</v>
      </c>
      <c r="AA23" s="51">
        <f>'資源化量内訳'!Q23</f>
        <v>1</v>
      </c>
      <c r="AB23" s="51">
        <f>'資源化量内訳'!R23</f>
        <v>0</v>
      </c>
      <c r="AC23" s="51">
        <f>'資源化量内訳'!S23</f>
        <v>39</v>
      </c>
      <c r="AD23" s="51">
        <f t="shared" si="4"/>
        <v>488</v>
      </c>
      <c r="AE23" s="52">
        <f t="shared" si="5"/>
        <v>100</v>
      </c>
      <c r="AF23" s="51">
        <f>'資源化量内訳'!AB23</f>
        <v>0</v>
      </c>
      <c r="AG23" s="51">
        <f>'資源化量内訳'!AJ23</f>
        <v>0</v>
      </c>
      <c r="AH23" s="51">
        <f>'資源化量内訳'!AR23</f>
        <v>35</v>
      </c>
      <c r="AI23" s="51">
        <f>'資源化量内訳'!AZ23</f>
        <v>0</v>
      </c>
      <c r="AJ23" s="51">
        <f>'資源化量内訳'!BH23</f>
        <v>0</v>
      </c>
      <c r="AK23" s="51" t="s">
        <v>78</v>
      </c>
      <c r="AL23" s="51">
        <f t="shared" si="6"/>
        <v>35</v>
      </c>
      <c r="AM23" s="52">
        <f t="shared" si="7"/>
        <v>37.21286370597244</v>
      </c>
      <c r="AN23" s="51">
        <f>'ごみ処理量内訳'!AC23</f>
        <v>0</v>
      </c>
      <c r="AO23" s="51">
        <f>'ごみ処理量内訳'!AD23</f>
        <v>56</v>
      </c>
      <c r="AP23" s="51">
        <f>'ごみ処理量内訳'!AE23</f>
        <v>23</v>
      </c>
      <c r="AQ23" s="51">
        <f t="shared" si="8"/>
        <v>79</v>
      </c>
    </row>
    <row r="24" spans="1:43" ht="13.5">
      <c r="A24" s="26" t="s">
        <v>102</v>
      </c>
      <c r="B24" s="49" t="s">
        <v>135</v>
      </c>
      <c r="C24" s="50" t="s">
        <v>136</v>
      </c>
      <c r="D24" s="51">
        <v>5602</v>
      </c>
      <c r="E24" s="51">
        <v>5602</v>
      </c>
      <c r="F24" s="51">
        <f>'ごみ搬入量内訳'!H24</f>
        <v>1018</v>
      </c>
      <c r="G24" s="51">
        <f>'ごみ搬入量内訳'!AG24</f>
        <v>0</v>
      </c>
      <c r="H24" s="51">
        <f>'ごみ搬入量内訳'!AH24</f>
        <v>0</v>
      </c>
      <c r="I24" s="51">
        <f t="shared" si="0"/>
        <v>1018</v>
      </c>
      <c r="J24" s="51">
        <f t="shared" si="1"/>
        <v>497.8652438219227</v>
      </c>
      <c r="K24" s="51">
        <f>('ごみ搬入量内訳'!E24+'ごみ搬入量内訳'!AH24)/'ごみ処理概要'!D24/365*1000000</f>
        <v>445.53559638680895</v>
      </c>
      <c r="L24" s="51">
        <f>'ごみ搬入量内訳'!F24/'ごみ処理概要'!D24/365*1000000</f>
        <v>52.32964743511368</v>
      </c>
      <c r="M24" s="51">
        <f>'資源化量内訳'!BP24</f>
        <v>136</v>
      </c>
      <c r="N24" s="51">
        <f>'ごみ処理量内訳'!E24</f>
        <v>727</v>
      </c>
      <c r="O24" s="51">
        <f>'ごみ処理量内訳'!L24</f>
        <v>0</v>
      </c>
      <c r="P24" s="51">
        <f t="shared" si="2"/>
        <v>273</v>
      </c>
      <c r="Q24" s="51">
        <f>'ごみ処理量内訳'!G24</f>
        <v>116</v>
      </c>
      <c r="R24" s="51">
        <f>'ごみ処理量内訳'!H24</f>
        <v>157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0</v>
      </c>
      <c r="W24" s="51">
        <f>'資源化量内訳'!M24</f>
        <v>0</v>
      </c>
      <c r="X24" s="51">
        <f>'資源化量内訳'!N24</f>
        <v>0</v>
      </c>
      <c r="Y24" s="51">
        <f>'資源化量内訳'!O24</f>
        <v>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0</v>
      </c>
      <c r="AD24" s="51">
        <f t="shared" si="4"/>
        <v>1000</v>
      </c>
      <c r="AE24" s="52">
        <f t="shared" si="5"/>
        <v>100</v>
      </c>
      <c r="AF24" s="51">
        <f>'資源化量内訳'!AB24</f>
        <v>0</v>
      </c>
      <c r="AG24" s="51">
        <f>'資源化量内訳'!AJ24</f>
        <v>46</v>
      </c>
      <c r="AH24" s="51">
        <f>'資源化量内訳'!AR24</f>
        <v>91</v>
      </c>
      <c r="AI24" s="51">
        <f>'資源化量内訳'!AZ24</f>
        <v>0</v>
      </c>
      <c r="AJ24" s="51">
        <f>'資源化量内訳'!BH24</f>
        <v>0</v>
      </c>
      <c r="AK24" s="51" t="s">
        <v>78</v>
      </c>
      <c r="AL24" s="51">
        <f t="shared" si="6"/>
        <v>137</v>
      </c>
      <c r="AM24" s="52">
        <f t="shared" si="7"/>
        <v>24.031690140845072</v>
      </c>
      <c r="AN24" s="51">
        <f>'ごみ処理量内訳'!AC24</f>
        <v>0</v>
      </c>
      <c r="AO24" s="51">
        <f>'ごみ処理量内訳'!AD24</f>
        <v>33</v>
      </c>
      <c r="AP24" s="51">
        <f>'ごみ処理量内訳'!AE24</f>
        <v>19</v>
      </c>
      <c r="AQ24" s="51">
        <f t="shared" si="8"/>
        <v>52</v>
      </c>
    </row>
    <row r="25" spans="1:43" ht="13.5">
      <c r="A25" s="26" t="s">
        <v>102</v>
      </c>
      <c r="B25" s="49" t="s">
        <v>137</v>
      </c>
      <c r="C25" s="50" t="s">
        <v>138</v>
      </c>
      <c r="D25" s="51">
        <v>666</v>
      </c>
      <c r="E25" s="51">
        <v>666</v>
      </c>
      <c r="F25" s="51">
        <f>'ごみ搬入量内訳'!H25</f>
        <v>147</v>
      </c>
      <c r="G25" s="51">
        <f>'ごみ搬入量内訳'!AG25</f>
        <v>0</v>
      </c>
      <c r="H25" s="51">
        <f>'ごみ搬入量内訳'!AH25</f>
        <v>0</v>
      </c>
      <c r="I25" s="51">
        <f t="shared" si="0"/>
        <v>147</v>
      </c>
      <c r="J25" s="51">
        <f t="shared" si="1"/>
        <v>604.7143033444403</v>
      </c>
      <c r="K25" s="51">
        <f>('ごみ搬入量内訳'!E25+'ごみ搬入量内訳'!AH25)/'ごみ処理概要'!D25/365*1000000</f>
        <v>604.7143033444403</v>
      </c>
      <c r="L25" s="51">
        <f>'ごみ搬入量内訳'!F25/'ごみ処理概要'!D25/365*1000000</f>
        <v>0</v>
      </c>
      <c r="M25" s="51">
        <f>'資源化量内訳'!BP25</f>
        <v>0</v>
      </c>
      <c r="N25" s="51">
        <f>'ごみ処理量内訳'!E25</f>
        <v>88</v>
      </c>
      <c r="O25" s="51">
        <f>'ごみ処理量内訳'!L25</f>
        <v>0</v>
      </c>
      <c r="P25" s="51">
        <f t="shared" si="2"/>
        <v>49</v>
      </c>
      <c r="Q25" s="51">
        <f>'ごみ処理量内訳'!G25</f>
        <v>0</v>
      </c>
      <c r="R25" s="51">
        <f>'ごみ処理量内訳'!H25</f>
        <v>49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0</v>
      </c>
      <c r="W25" s="51">
        <f>'資源化量内訳'!M25</f>
        <v>0</v>
      </c>
      <c r="X25" s="51">
        <f>'資源化量内訳'!N25</f>
        <v>0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0</v>
      </c>
      <c r="AD25" s="51">
        <f t="shared" si="4"/>
        <v>137</v>
      </c>
      <c r="AE25" s="52">
        <f t="shared" si="5"/>
        <v>100</v>
      </c>
      <c r="AF25" s="51">
        <f>'資源化量内訳'!AB25</f>
        <v>0</v>
      </c>
      <c r="AG25" s="51">
        <f>'資源化量内訳'!AJ25</f>
        <v>0</v>
      </c>
      <c r="AH25" s="51">
        <f>'資源化量内訳'!AR25</f>
        <v>9</v>
      </c>
      <c r="AI25" s="51">
        <f>'資源化量内訳'!AZ25</f>
        <v>0</v>
      </c>
      <c r="AJ25" s="51">
        <f>'資源化量内訳'!BH25</f>
        <v>0</v>
      </c>
      <c r="AK25" s="51" t="s">
        <v>78</v>
      </c>
      <c r="AL25" s="51">
        <f t="shared" si="6"/>
        <v>9</v>
      </c>
      <c r="AM25" s="52">
        <f t="shared" si="7"/>
        <v>6.569343065693431</v>
      </c>
      <c r="AN25" s="51">
        <f>'ごみ処理量内訳'!AC25</f>
        <v>0</v>
      </c>
      <c r="AO25" s="51">
        <f>'ごみ処理量内訳'!AD25</f>
        <v>19</v>
      </c>
      <c r="AP25" s="51">
        <f>'ごみ処理量内訳'!AE25</f>
        <v>0</v>
      </c>
      <c r="AQ25" s="51">
        <f t="shared" si="8"/>
        <v>19</v>
      </c>
    </row>
    <row r="26" spans="1:43" ht="13.5">
      <c r="A26" s="26" t="s">
        <v>102</v>
      </c>
      <c r="B26" s="49" t="s">
        <v>139</v>
      </c>
      <c r="C26" s="50" t="s">
        <v>140</v>
      </c>
      <c r="D26" s="51">
        <v>3658</v>
      </c>
      <c r="E26" s="51">
        <v>3658</v>
      </c>
      <c r="F26" s="51">
        <f>'ごみ搬入量内訳'!H26</f>
        <v>763</v>
      </c>
      <c r="G26" s="51">
        <f>'ごみ搬入量内訳'!AG26</f>
        <v>0</v>
      </c>
      <c r="H26" s="51">
        <f>'ごみ搬入量内訳'!AH26</f>
        <v>0</v>
      </c>
      <c r="I26" s="51">
        <f t="shared" si="0"/>
        <v>763</v>
      </c>
      <c r="J26" s="51">
        <f t="shared" si="1"/>
        <v>571.4628099792536</v>
      </c>
      <c r="K26" s="51">
        <f>('ごみ搬入量内訳'!E26+'ごみ搬入量内訳'!AH26)/'ごみ処理概要'!D26/365*1000000</f>
        <v>549.7427293902649</v>
      </c>
      <c r="L26" s="51">
        <f>'ごみ搬入量内訳'!F26/'ごみ処理概要'!D26/365*1000000</f>
        <v>21.72008058898867</v>
      </c>
      <c r="M26" s="51">
        <f>'資源化量内訳'!BP26</f>
        <v>70</v>
      </c>
      <c r="N26" s="51">
        <f>'ごみ処理量内訳'!E26</f>
        <v>460</v>
      </c>
      <c r="O26" s="51">
        <f>'ごみ処理量内訳'!L26</f>
        <v>0</v>
      </c>
      <c r="P26" s="51">
        <f t="shared" si="2"/>
        <v>247</v>
      </c>
      <c r="Q26" s="51">
        <f>'ごみ処理量内訳'!G26</f>
        <v>170</v>
      </c>
      <c r="R26" s="51">
        <f>'ごみ処理量内訳'!H26</f>
        <v>77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56</v>
      </c>
      <c r="W26" s="51">
        <f>'資源化量内訳'!M26</f>
        <v>49</v>
      </c>
      <c r="X26" s="51">
        <f>'資源化量内訳'!N26</f>
        <v>0</v>
      </c>
      <c r="Y26" s="51">
        <f>'資源化量内訳'!O26</f>
        <v>0</v>
      </c>
      <c r="Z26" s="51">
        <f>'資源化量内訳'!P26</f>
        <v>4</v>
      </c>
      <c r="AA26" s="51">
        <f>'資源化量内訳'!Q26</f>
        <v>2</v>
      </c>
      <c r="AB26" s="51">
        <f>'資源化量内訳'!R26</f>
        <v>0</v>
      </c>
      <c r="AC26" s="51">
        <f>'資源化量内訳'!S26</f>
        <v>1</v>
      </c>
      <c r="AD26" s="51">
        <f t="shared" si="4"/>
        <v>763</v>
      </c>
      <c r="AE26" s="52">
        <f t="shared" si="5"/>
        <v>100</v>
      </c>
      <c r="AF26" s="51">
        <f>'資源化量内訳'!AB26</f>
        <v>0</v>
      </c>
      <c r="AG26" s="51">
        <f>'資源化量内訳'!AJ26</f>
        <v>167</v>
      </c>
      <c r="AH26" s="51">
        <f>'資源化量内訳'!AR26</f>
        <v>40</v>
      </c>
      <c r="AI26" s="51">
        <f>'資源化量内訳'!AZ26</f>
        <v>0</v>
      </c>
      <c r="AJ26" s="51">
        <f>'資源化量内訳'!BH26</f>
        <v>0</v>
      </c>
      <c r="AK26" s="51" t="s">
        <v>78</v>
      </c>
      <c r="AL26" s="51">
        <f t="shared" si="6"/>
        <v>207</v>
      </c>
      <c r="AM26" s="52">
        <f t="shared" si="7"/>
        <v>39.97599039615846</v>
      </c>
      <c r="AN26" s="51">
        <f>'ごみ処理量内訳'!AC26</f>
        <v>0</v>
      </c>
      <c r="AO26" s="51">
        <f>'ごみ処理量内訳'!AD26</f>
        <v>69</v>
      </c>
      <c r="AP26" s="51">
        <f>'ごみ処理量内訳'!AE26</f>
        <v>28</v>
      </c>
      <c r="AQ26" s="51">
        <f t="shared" si="8"/>
        <v>97</v>
      </c>
    </row>
    <row r="27" spans="1:43" ht="13.5">
      <c r="A27" s="26" t="s">
        <v>102</v>
      </c>
      <c r="B27" s="49" t="s">
        <v>141</v>
      </c>
      <c r="C27" s="50" t="s">
        <v>142</v>
      </c>
      <c r="D27" s="51">
        <v>1691</v>
      </c>
      <c r="E27" s="51">
        <v>1691</v>
      </c>
      <c r="F27" s="51">
        <f>'ごみ搬入量内訳'!H27</f>
        <v>658</v>
      </c>
      <c r="G27" s="51">
        <f>'ごみ搬入量内訳'!AG27</f>
        <v>0</v>
      </c>
      <c r="H27" s="51">
        <f>'ごみ搬入量内訳'!AH27</f>
        <v>0</v>
      </c>
      <c r="I27" s="51">
        <f t="shared" si="0"/>
        <v>658</v>
      </c>
      <c r="J27" s="51">
        <f t="shared" si="1"/>
        <v>1066.0790810333515</v>
      </c>
      <c r="K27" s="51">
        <f>('ごみ搬入量内訳'!E27+'ごみ搬入量内訳'!AH27)/'ごみ処理概要'!D27/365*1000000</f>
        <v>839.2537446432766</v>
      </c>
      <c r="L27" s="51">
        <f>'ごみ搬入量内訳'!F27/'ごみ処理概要'!D27/365*1000000</f>
        <v>226.82533639007477</v>
      </c>
      <c r="M27" s="51">
        <f>'資源化量内訳'!BP27</f>
        <v>0</v>
      </c>
      <c r="N27" s="51">
        <f>'ごみ処理量内訳'!E27</f>
        <v>481</v>
      </c>
      <c r="O27" s="51">
        <f>'ごみ処理量内訳'!L27</f>
        <v>0</v>
      </c>
      <c r="P27" s="51">
        <f t="shared" si="2"/>
        <v>132</v>
      </c>
      <c r="Q27" s="51">
        <f>'ごみ処理量内訳'!G27</f>
        <v>63</v>
      </c>
      <c r="R27" s="51">
        <f>'ごみ処理量内訳'!H27</f>
        <v>69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45</v>
      </c>
      <c r="W27" s="51">
        <f>'資源化量内訳'!M27</f>
        <v>40</v>
      </c>
      <c r="X27" s="51">
        <f>'資源化量内訳'!N27</f>
        <v>0</v>
      </c>
      <c r="Y27" s="51">
        <f>'資源化量内訳'!O27</f>
        <v>0</v>
      </c>
      <c r="Z27" s="51">
        <f>'資源化量内訳'!P27</f>
        <v>2</v>
      </c>
      <c r="AA27" s="51">
        <f>'資源化量内訳'!Q27</f>
        <v>0</v>
      </c>
      <c r="AB27" s="51">
        <f>'資源化量内訳'!R27</f>
        <v>3</v>
      </c>
      <c r="AC27" s="51">
        <f>'資源化量内訳'!S27</f>
        <v>0</v>
      </c>
      <c r="AD27" s="51">
        <f t="shared" si="4"/>
        <v>658</v>
      </c>
      <c r="AE27" s="52">
        <f t="shared" si="5"/>
        <v>100</v>
      </c>
      <c r="AF27" s="51">
        <f>'資源化量内訳'!AB27</f>
        <v>0</v>
      </c>
      <c r="AG27" s="51">
        <f>'資源化量内訳'!AJ27</f>
        <v>63</v>
      </c>
      <c r="AH27" s="51">
        <f>'資源化量内訳'!AR27</f>
        <v>46</v>
      </c>
      <c r="AI27" s="51">
        <f>'資源化量内訳'!AZ27</f>
        <v>0</v>
      </c>
      <c r="AJ27" s="51">
        <f>'資源化量内訳'!BH27</f>
        <v>0</v>
      </c>
      <c r="AK27" s="51" t="s">
        <v>78</v>
      </c>
      <c r="AL27" s="51">
        <f t="shared" si="6"/>
        <v>109</v>
      </c>
      <c r="AM27" s="52">
        <f t="shared" si="7"/>
        <v>23.404255319148938</v>
      </c>
      <c r="AN27" s="51">
        <f>'ごみ処理量内訳'!AC27</f>
        <v>0</v>
      </c>
      <c r="AO27" s="51">
        <f>'ごみ処理量内訳'!AD27</f>
        <v>72</v>
      </c>
      <c r="AP27" s="51">
        <f>'ごみ処理量内訳'!AE27</f>
        <v>23</v>
      </c>
      <c r="AQ27" s="51">
        <f t="shared" si="8"/>
        <v>95</v>
      </c>
    </row>
    <row r="28" spans="1:43" ht="13.5">
      <c r="A28" s="26" t="s">
        <v>102</v>
      </c>
      <c r="B28" s="49" t="s">
        <v>143</v>
      </c>
      <c r="C28" s="50" t="s">
        <v>144</v>
      </c>
      <c r="D28" s="51">
        <v>4224</v>
      </c>
      <c r="E28" s="51">
        <v>4224</v>
      </c>
      <c r="F28" s="51">
        <f>'ごみ搬入量内訳'!H28</f>
        <v>1227</v>
      </c>
      <c r="G28" s="51">
        <f>'ごみ搬入量内訳'!AG28</f>
        <v>159</v>
      </c>
      <c r="H28" s="51">
        <f>'ごみ搬入量内訳'!AH28</f>
        <v>0</v>
      </c>
      <c r="I28" s="51">
        <f aca="true" t="shared" si="9" ref="I28:I70">SUM(F28:H28)</f>
        <v>1386</v>
      </c>
      <c r="J28" s="51">
        <f aca="true" t="shared" si="10" ref="J28:J70">I28/D28/365*1000000</f>
        <v>898.972602739726</v>
      </c>
      <c r="K28" s="51">
        <f>('ごみ搬入量内訳'!E28+'ごみ搬入量内訳'!AH28)/'ごみ処理概要'!D28/365*1000000</f>
        <v>795.8437110834371</v>
      </c>
      <c r="L28" s="51">
        <f>'ごみ搬入量内訳'!F28/'ごみ処理概要'!D28/365*1000000</f>
        <v>103.12889165628891</v>
      </c>
      <c r="M28" s="51">
        <f>'資源化量内訳'!BP28</f>
        <v>0</v>
      </c>
      <c r="N28" s="51">
        <f>'ごみ処理量内訳'!E28</f>
        <v>1058</v>
      </c>
      <c r="O28" s="51">
        <f>'ごみ処理量内訳'!L28</f>
        <v>0</v>
      </c>
      <c r="P28" s="51">
        <f aca="true" t="shared" si="11" ref="P28:P70">SUM(Q28:U28)</f>
        <v>322</v>
      </c>
      <c r="Q28" s="51">
        <f>'ごみ処理量内訳'!G28</f>
        <v>39</v>
      </c>
      <c r="R28" s="51">
        <f>'ごみ処理量内訳'!H28</f>
        <v>236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47</v>
      </c>
      <c r="V28" s="51">
        <f aca="true" t="shared" si="12" ref="V28:V70">SUM(W28:AC28)</f>
        <v>0</v>
      </c>
      <c r="W28" s="51">
        <f>'資源化量内訳'!M28</f>
        <v>0</v>
      </c>
      <c r="X28" s="51">
        <f>'資源化量内訳'!N28</f>
        <v>0</v>
      </c>
      <c r="Y28" s="51">
        <f>'資源化量内訳'!O28</f>
        <v>0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aca="true" t="shared" si="13" ref="AD28:AD70">N28+O28+P28+V28</f>
        <v>1380</v>
      </c>
      <c r="AE28" s="52">
        <f aca="true" t="shared" si="14" ref="AE28:AE71">(N28+P28+V28)/AD28*100</f>
        <v>100</v>
      </c>
      <c r="AF28" s="51">
        <f>'資源化量内訳'!AB28</f>
        <v>0</v>
      </c>
      <c r="AG28" s="51">
        <f>'資源化量内訳'!AJ28</f>
        <v>12</v>
      </c>
      <c r="AH28" s="51">
        <f>'資源化量内訳'!AR28</f>
        <v>236</v>
      </c>
      <c r="AI28" s="51">
        <f>'資源化量内訳'!AZ28</f>
        <v>0</v>
      </c>
      <c r="AJ28" s="51">
        <f>'資源化量内訳'!BH28</f>
        <v>0</v>
      </c>
      <c r="AK28" s="51" t="s">
        <v>78</v>
      </c>
      <c r="AL28" s="51">
        <f aca="true" t="shared" si="15" ref="AL28:AL70">SUM(AF28:AJ28)</f>
        <v>248</v>
      </c>
      <c r="AM28" s="52">
        <f aca="true" t="shared" si="16" ref="AM28:AM70">(V28+AL28+M28)/(M28+AD28)*100</f>
        <v>17.971014492753625</v>
      </c>
      <c r="AN28" s="51">
        <f>'ごみ処理量内訳'!AC28</f>
        <v>0</v>
      </c>
      <c r="AO28" s="51">
        <f>'ごみ処理量内訳'!AD28</f>
        <v>104</v>
      </c>
      <c r="AP28" s="51">
        <f>'ごみ処理量内訳'!AE28</f>
        <v>47</v>
      </c>
      <c r="AQ28" s="51">
        <f aca="true" t="shared" si="17" ref="AQ28:AQ70">SUM(AN28:AP28)</f>
        <v>151</v>
      </c>
    </row>
    <row r="29" spans="1:43" ht="13.5">
      <c r="A29" s="26" t="s">
        <v>102</v>
      </c>
      <c r="B29" s="49" t="s">
        <v>145</v>
      </c>
      <c r="C29" s="50" t="s">
        <v>146</v>
      </c>
      <c r="D29" s="51">
        <v>11061</v>
      </c>
      <c r="E29" s="51">
        <v>11061</v>
      </c>
      <c r="F29" s="51">
        <f>'ごみ搬入量内訳'!H29</f>
        <v>2867</v>
      </c>
      <c r="G29" s="51">
        <f>'ごみ搬入量内訳'!AG29</f>
        <v>695</v>
      </c>
      <c r="H29" s="51">
        <f>'ごみ搬入量内訳'!AH29</f>
        <v>0</v>
      </c>
      <c r="I29" s="51">
        <f t="shared" si="9"/>
        <v>3562</v>
      </c>
      <c r="J29" s="51">
        <f t="shared" si="10"/>
        <v>882.2804547137729</v>
      </c>
      <c r="K29" s="51">
        <f>('ごみ搬入量内訳'!E29+'ごみ搬入量内訳'!AH29)/'ごみ処理概要'!D29/365*1000000</f>
        <v>710.134212146094</v>
      </c>
      <c r="L29" s="51">
        <f>'ごみ搬入量内訳'!F29/'ごみ処理概要'!D29/365*1000000</f>
        <v>172.14624256767888</v>
      </c>
      <c r="M29" s="51">
        <f>'資源化量内訳'!BP29</f>
        <v>0</v>
      </c>
      <c r="N29" s="51">
        <f>'ごみ処理量内訳'!E29</f>
        <v>2714</v>
      </c>
      <c r="O29" s="51">
        <f>'ごみ処理量内訳'!L29</f>
        <v>0</v>
      </c>
      <c r="P29" s="51">
        <f t="shared" si="11"/>
        <v>832</v>
      </c>
      <c r="Q29" s="51">
        <f>'ごみ処理量内訳'!G29</f>
        <v>61</v>
      </c>
      <c r="R29" s="51">
        <f>'ごみ処理量内訳'!H29</f>
        <v>659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112</v>
      </c>
      <c r="V29" s="51">
        <f t="shared" si="12"/>
        <v>16</v>
      </c>
      <c r="W29" s="51">
        <f>'資源化量内訳'!M29</f>
        <v>0</v>
      </c>
      <c r="X29" s="51">
        <f>'資源化量内訳'!N29</f>
        <v>0</v>
      </c>
      <c r="Y29" s="51">
        <f>'資源化量内訳'!O29</f>
        <v>16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0</v>
      </c>
      <c r="AD29" s="51">
        <f t="shared" si="13"/>
        <v>3562</v>
      </c>
      <c r="AE29" s="52">
        <f t="shared" si="14"/>
        <v>100</v>
      </c>
      <c r="AF29" s="51">
        <f>'資源化量内訳'!AB29</f>
        <v>0</v>
      </c>
      <c r="AG29" s="51">
        <f>'資源化量内訳'!AJ29</f>
        <v>18</v>
      </c>
      <c r="AH29" s="51">
        <f>'資源化量内訳'!AR29</f>
        <v>659</v>
      </c>
      <c r="AI29" s="51">
        <f>'資源化量内訳'!AZ29</f>
        <v>0</v>
      </c>
      <c r="AJ29" s="51">
        <f>'資源化量内訳'!BH29</f>
        <v>0</v>
      </c>
      <c r="AK29" s="51" t="s">
        <v>78</v>
      </c>
      <c r="AL29" s="51">
        <f t="shared" si="15"/>
        <v>677</v>
      </c>
      <c r="AM29" s="52">
        <f t="shared" si="16"/>
        <v>19.455362156092082</v>
      </c>
      <c r="AN29" s="51">
        <f>'ごみ処理量内訳'!AC29</f>
        <v>0</v>
      </c>
      <c r="AO29" s="51">
        <f>'ごみ処理量内訳'!AD29</f>
        <v>276</v>
      </c>
      <c r="AP29" s="51">
        <f>'ごみ処理量内訳'!AE29</f>
        <v>112</v>
      </c>
      <c r="AQ29" s="51">
        <f t="shared" si="17"/>
        <v>388</v>
      </c>
    </row>
    <row r="30" spans="1:43" ht="13.5">
      <c r="A30" s="26" t="s">
        <v>102</v>
      </c>
      <c r="B30" s="49" t="s">
        <v>147</v>
      </c>
      <c r="C30" s="50" t="s">
        <v>77</v>
      </c>
      <c r="D30" s="51">
        <v>4159</v>
      </c>
      <c r="E30" s="51">
        <v>4159</v>
      </c>
      <c r="F30" s="51">
        <f>'ごみ搬入量内訳'!H30</f>
        <v>837</v>
      </c>
      <c r="G30" s="51">
        <f>'ごみ搬入量内訳'!AG30</f>
        <v>384</v>
      </c>
      <c r="H30" s="51">
        <f>'ごみ搬入量内訳'!AH30</f>
        <v>0</v>
      </c>
      <c r="I30" s="51">
        <f t="shared" si="9"/>
        <v>1221</v>
      </c>
      <c r="J30" s="51">
        <f t="shared" si="10"/>
        <v>804.3292809454329</v>
      </c>
      <c r="K30" s="51">
        <f>('ごみ搬入量内訳'!E30+'ごみ搬入量内訳'!AH30)/'ごみ処理概要'!D30/365*1000000</f>
        <v>551.3706864466234</v>
      </c>
      <c r="L30" s="51">
        <f>'ごみ搬入量内訳'!F30/'ごみ処理概要'!D30/365*1000000</f>
        <v>252.9585944988093</v>
      </c>
      <c r="M30" s="51">
        <f>'資源化量内訳'!BP30</f>
        <v>0</v>
      </c>
      <c r="N30" s="51">
        <f>'ごみ処理量内訳'!E30</f>
        <v>1075</v>
      </c>
      <c r="O30" s="51">
        <f>'ごみ処理量内訳'!L30</f>
        <v>0</v>
      </c>
      <c r="P30" s="51">
        <f t="shared" si="11"/>
        <v>117</v>
      </c>
      <c r="Q30" s="51">
        <f>'ごみ処理量内訳'!G30</f>
        <v>15</v>
      </c>
      <c r="R30" s="51">
        <f>'ごみ処理量内訳'!H30</f>
        <v>94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8</v>
      </c>
      <c r="V30" s="51">
        <f t="shared" si="12"/>
        <v>41</v>
      </c>
      <c r="W30" s="51">
        <f>'資源化量内訳'!M30</f>
        <v>0</v>
      </c>
      <c r="X30" s="51">
        <f>'資源化量内訳'!N30</f>
        <v>0</v>
      </c>
      <c r="Y30" s="51">
        <f>'資源化量内訳'!O30</f>
        <v>41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0</v>
      </c>
      <c r="AD30" s="51">
        <f t="shared" si="13"/>
        <v>1233</v>
      </c>
      <c r="AE30" s="52">
        <f t="shared" si="14"/>
        <v>100</v>
      </c>
      <c r="AF30" s="51">
        <f>'資源化量内訳'!AB30</f>
        <v>0</v>
      </c>
      <c r="AG30" s="51">
        <f>'資源化量内訳'!AJ30</f>
        <v>10</v>
      </c>
      <c r="AH30" s="51">
        <f>'資源化量内訳'!AR30</f>
        <v>94</v>
      </c>
      <c r="AI30" s="51">
        <f>'資源化量内訳'!AZ30</f>
        <v>0</v>
      </c>
      <c r="AJ30" s="51">
        <f>'資源化量内訳'!BH30</f>
        <v>0</v>
      </c>
      <c r="AK30" s="51" t="s">
        <v>78</v>
      </c>
      <c r="AL30" s="51">
        <f t="shared" si="15"/>
        <v>104</v>
      </c>
      <c r="AM30" s="52">
        <f t="shared" si="16"/>
        <v>11.759935117599351</v>
      </c>
      <c r="AN30" s="51">
        <f>'ごみ処理量内訳'!AC30</f>
        <v>0</v>
      </c>
      <c r="AO30" s="51">
        <f>'ごみ処理量内訳'!AD30</f>
        <v>139</v>
      </c>
      <c r="AP30" s="51">
        <f>'ごみ処理量内訳'!AE30</f>
        <v>8</v>
      </c>
      <c r="AQ30" s="51">
        <f t="shared" si="17"/>
        <v>147</v>
      </c>
    </row>
    <row r="31" spans="1:43" ht="13.5">
      <c r="A31" s="26" t="s">
        <v>102</v>
      </c>
      <c r="B31" s="49" t="s">
        <v>148</v>
      </c>
      <c r="C31" s="50" t="s">
        <v>149</v>
      </c>
      <c r="D31" s="51">
        <v>5473</v>
      </c>
      <c r="E31" s="51">
        <v>5473</v>
      </c>
      <c r="F31" s="51">
        <f>'ごみ搬入量内訳'!H31</f>
        <v>977</v>
      </c>
      <c r="G31" s="51">
        <f>'ごみ搬入量内訳'!AG31</f>
        <v>705</v>
      </c>
      <c r="H31" s="51">
        <f>'ごみ搬入量内訳'!AH31</f>
        <v>10</v>
      </c>
      <c r="I31" s="51">
        <f t="shared" si="9"/>
        <v>1692</v>
      </c>
      <c r="J31" s="51">
        <f t="shared" si="10"/>
        <v>846.9973393671048</v>
      </c>
      <c r="K31" s="51">
        <f>('ごみ搬入量内訳'!E31+'ごみ搬入量内訳'!AH31)/'ごみ処理概要'!D31/365*1000000</f>
        <v>494.08178129747785</v>
      </c>
      <c r="L31" s="51">
        <f>'ごみ搬入量内訳'!F31/'ごみ処理概要'!D31/365*1000000</f>
        <v>352.91555806962697</v>
      </c>
      <c r="M31" s="51">
        <f>'資源化量内訳'!BP31</f>
        <v>0</v>
      </c>
      <c r="N31" s="51">
        <f>'ごみ処理量内訳'!E31</f>
        <v>1557</v>
      </c>
      <c r="O31" s="51">
        <f>'ごみ処理量内訳'!L31</f>
        <v>0</v>
      </c>
      <c r="P31" s="51">
        <f t="shared" si="11"/>
        <v>125</v>
      </c>
      <c r="Q31" s="51">
        <f>'ごみ処理量内訳'!G31</f>
        <v>15</v>
      </c>
      <c r="R31" s="51">
        <f>'ごみ処理量内訳'!H31</f>
        <v>73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37</v>
      </c>
      <c r="V31" s="51">
        <f t="shared" si="12"/>
        <v>0</v>
      </c>
      <c r="W31" s="51">
        <f>'資源化量内訳'!M31</f>
        <v>0</v>
      </c>
      <c r="X31" s="51">
        <f>'資源化量内訳'!N31</f>
        <v>0</v>
      </c>
      <c r="Y31" s="51">
        <f>'資源化量内訳'!O31</f>
        <v>0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0</v>
      </c>
      <c r="AD31" s="51">
        <f t="shared" si="13"/>
        <v>1682</v>
      </c>
      <c r="AE31" s="52">
        <f t="shared" si="14"/>
        <v>100</v>
      </c>
      <c r="AF31" s="51">
        <f>'資源化量内訳'!AB31</f>
        <v>0</v>
      </c>
      <c r="AG31" s="51">
        <f>'資源化量内訳'!AJ31</f>
        <v>0</v>
      </c>
      <c r="AH31" s="51">
        <f>'資源化量内訳'!AR31</f>
        <v>73</v>
      </c>
      <c r="AI31" s="51">
        <f>'資源化量内訳'!AZ31</f>
        <v>0</v>
      </c>
      <c r="AJ31" s="51">
        <f>'資源化量内訳'!BH31</f>
        <v>0</v>
      </c>
      <c r="AK31" s="51" t="s">
        <v>78</v>
      </c>
      <c r="AL31" s="51">
        <f t="shared" si="15"/>
        <v>73</v>
      </c>
      <c r="AM31" s="52">
        <f t="shared" si="16"/>
        <v>4.340071343638526</v>
      </c>
      <c r="AN31" s="51">
        <f>'ごみ処理量内訳'!AC31</f>
        <v>0</v>
      </c>
      <c r="AO31" s="51">
        <f>'ごみ処理量内訳'!AD31</f>
        <v>202</v>
      </c>
      <c r="AP31" s="51">
        <f>'ごみ処理量内訳'!AE31</f>
        <v>42</v>
      </c>
      <c r="AQ31" s="51">
        <f t="shared" si="17"/>
        <v>244</v>
      </c>
    </row>
    <row r="32" spans="1:43" ht="13.5">
      <c r="A32" s="26" t="s">
        <v>102</v>
      </c>
      <c r="B32" s="49" t="s">
        <v>150</v>
      </c>
      <c r="C32" s="50" t="s">
        <v>151</v>
      </c>
      <c r="D32" s="51">
        <v>13392</v>
      </c>
      <c r="E32" s="51">
        <v>13392</v>
      </c>
      <c r="F32" s="51">
        <f>'ごみ搬入量内訳'!H32</f>
        <v>3376</v>
      </c>
      <c r="G32" s="51">
        <f>'ごみ搬入量内訳'!AG32</f>
        <v>298</v>
      </c>
      <c r="H32" s="51">
        <f>'ごみ搬入量内訳'!AH32</f>
        <v>0</v>
      </c>
      <c r="I32" s="51">
        <f t="shared" si="9"/>
        <v>3674</v>
      </c>
      <c r="J32" s="51">
        <f t="shared" si="10"/>
        <v>751.6243596667812</v>
      </c>
      <c r="K32" s="51">
        <f>('ごみ搬入量内訳'!E32+'ごみ搬入量内訳'!AH32)/'ごみ処理概要'!D32/365*1000000</f>
        <v>585.505965532479</v>
      </c>
      <c r="L32" s="51">
        <f>'ごみ搬入量内訳'!F32/'ごみ処理概要'!D32/365*1000000</f>
        <v>166.1183941343022</v>
      </c>
      <c r="M32" s="51">
        <f>'資源化量内訳'!BP32</f>
        <v>0</v>
      </c>
      <c r="N32" s="51">
        <f>'ごみ処理量内訳'!E32</f>
        <v>3212</v>
      </c>
      <c r="O32" s="51">
        <f>'ごみ処理量内訳'!L32</f>
        <v>21</v>
      </c>
      <c r="P32" s="51">
        <f t="shared" si="11"/>
        <v>270</v>
      </c>
      <c r="Q32" s="51">
        <f>'ごみ処理量内訳'!G32</f>
        <v>51</v>
      </c>
      <c r="R32" s="51">
        <f>'ごみ処理量内訳'!H32</f>
        <v>219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12"/>
        <v>171</v>
      </c>
      <c r="W32" s="51">
        <f>'資源化量内訳'!M32</f>
        <v>0</v>
      </c>
      <c r="X32" s="51">
        <f>'資源化量内訳'!N32</f>
        <v>0</v>
      </c>
      <c r="Y32" s="51">
        <f>'資源化量内訳'!O32</f>
        <v>171</v>
      </c>
      <c r="Z32" s="51">
        <f>'資源化量内訳'!P32</f>
        <v>0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0</v>
      </c>
      <c r="AD32" s="51">
        <f t="shared" si="13"/>
        <v>3674</v>
      </c>
      <c r="AE32" s="52">
        <f t="shared" si="14"/>
        <v>99.42841589548176</v>
      </c>
      <c r="AF32" s="51">
        <f>'資源化量内訳'!AB32</f>
        <v>0</v>
      </c>
      <c r="AG32" s="51">
        <f>'資源化量内訳'!AJ32</f>
        <v>36</v>
      </c>
      <c r="AH32" s="51">
        <f>'資源化量内訳'!AR32</f>
        <v>219</v>
      </c>
      <c r="AI32" s="51">
        <f>'資源化量内訳'!AZ32</f>
        <v>0</v>
      </c>
      <c r="AJ32" s="51">
        <f>'資源化量内訳'!BH32</f>
        <v>0</v>
      </c>
      <c r="AK32" s="51" t="s">
        <v>78</v>
      </c>
      <c r="AL32" s="51">
        <f t="shared" si="15"/>
        <v>255</v>
      </c>
      <c r="AM32" s="52">
        <f t="shared" si="16"/>
        <v>11.594991834512793</v>
      </c>
      <c r="AN32" s="51">
        <f>'ごみ処理量内訳'!AC32</f>
        <v>21</v>
      </c>
      <c r="AO32" s="51">
        <f>'ごみ処理量内訳'!AD32</f>
        <v>320</v>
      </c>
      <c r="AP32" s="51">
        <f>'ごみ処理量内訳'!AE32</f>
        <v>15</v>
      </c>
      <c r="AQ32" s="51">
        <f t="shared" si="17"/>
        <v>356</v>
      </c>
    </row>
    <row r="33" spans="1:43" ht="13.5">
      <c r="A33" s="26" t="s">
        <v>102</v>
      </c>
      <c r="B33" s="49" t="s">
        <v>152</v>
      </c>
      <c r="C33" s="50" t="s">
        <v>153</v>
      </c>
      <c r="D33" s="51">
        <v>4497</v>
      </c>
      <c r="E33" s="51">
        <v>4497</v>
      </c>
      <c r="F33" s="51">
        <f>'ごみ搬入量内訳'!H33</f>
        <v>1143</v>
      </c>
      <c r="G33" s="51">
        <f>'ごみ搬入量内訳'!AG33</f>
        <v>100</v>
      </c>
      <c r="H33" s="51">
        <f>'ごみ搬入量内訳'!AH33</f>
        <v>0</v>
      </c>
      <c r="I33" s="51">
        <f t="shared" si="9"/>
        <v>1243</v>
      </c>
      <c r="J33" s="51">
        <f t="shared" si="10"/>
        <v>757.2780636101387</v>
      </c>
      <c r="K33" s="51">
        <f>('ごみ搬入量内訳'!E33+'ごみ搬入量内訳'!AH33)/'ごみ処理概要'!D33/365*1000000</f>
        <v>591.5663714927151</v>
      </c>
      <c r="L33" s="51">
        <f>'ごみ搬入量内訳'!F33/'ごみ処理概要'!D33/365*1000000</f>
        <v>165.71169211742378</v>
      </c>
      <c r="M33" s="51">
        <f>'資源化量内訳'!BP33</f>
        <v>0</v>
      </c>
      <c r="N33" s="51">
        <f>'ごみ処理量内訳'!E33</f>
        <v>1078</v>
      </c>
      <c r="O33" s="51">
        <f>'ごみ処理量内訳'!L33</f>
        <v>7</v>
      </c>
      <c r="P33" s="51">
        <f t="shared" si="11"/>
        <v>80</v>
      </c>
      <c r="Q33" s="51">
        <f>'ごみ処理量内訳'!G33</f>
        <v>0</v>
      </c>
      <c r="R33" s="51">
        <f>'ごみ処理量内訳'!H33</f>
        <v>80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12"/>
        <v>58</v>
      </c>
      <c r="W33" s="51">
        <f>'資源化量内訳'!M33</f>
        <v>0</v>
      </c>
      <c r="X33" s="51">
        <f>'資源化量内訳'!N33</f>
        <v>0</v>
      </c>
      <c r="Y33" s="51">
        <f>'資源化量内訳'!O33</f>
        <v>58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13"/>
        <v>1223</v>
      </c>
      <c r="AE33" s="52">
        <f t="shared" si="14"/>
        <v>99.42763695829926</v>
      </c>
      <c r="AF33" s="51">
        <f>'資源化量内訳'!AB33</f>
        <v>0</v>
      </c>
      <c r="AG33" s="51">
        <f>'資源化量内訳'!AJ33</f>
        <v>0</v>
      </c>
      <c r="AH33" s="51">
        <f>'資源化量内訳'!AR33</f>
        <v>80</v>
      </c>
      <c r="AI33" s="51">
        <f>'資源化量内訳'!AZ33</f>
        <v>0</v>
      </c>
      <c r="AJ33" s="51">
        <f>'資源化量内訳'!BH33</f>
        <v>0</v>
      </c>
      <c r="AK33" s="51" t="s">
        <v>78</v>
      </c>
      <c r="AL33" s="51">
        <f t="shared" si="15"/>
        <v>80</v>
      </c>
      <c r="AM33" s="52">
        <f t="shared" si="16"/>
        <v>11.283728536385937</v>
      </c>
      <c r="AN33" s="51">
        <f>'ごみ処理量内訳'!AC33</f>
        <v>7</v>
      </c>
      <c r="AO33" s="51">
        <f>'ごみ処理量内訳'!AD33</f>
        <v>107</v>
      </c>
      <c r="AP33" s="51">
        <f>'ごみ処理量内訳'!AE33</f>
        <v>0</v>
      </c>
      <c r="AQ33" s="51">
        <f t="shared" si="17"/>
        <v>114</v>
      </c>
    </row>
    <row r="34" spans="1:43" ht="13.5">
      <c r="A34" s="26" t="s">
        <v>102</v>
      </c>
      <c r="B34" s="49" t="s">
        <v>154</v>
      </c>
      <c r="C34" s="50" t="s">
        <v>155</v>
      </c>
      <c r="D34" s="51">
        <v>4513</v>
      </c>
      <c r="E34" s="51">
        <v>4513</v>
      </c>
      <c r="F34" s="51">
        <f>'ごみ搬入量内訳'!H34</f>
        <v>670</v>
      </c>
      <c r="G34" s="51">
        <f>'ごみ搬入量内訳'!AG34</f>
        <v>387</v>
      </c>
      <c r="H34" s="51">
        <f>'ごみ搬入量内訳'!AH34</f>
        <v>0</v>
      </c>
      <c r="I34" s="51">
        <f t="shared" si="9"/>
        <v>1057</v>
      </c>
      <c r="J34" s="51">
        <f t="shared" si="10"/>
        <v>641.6774675291168</v>
      </c>
      <c r="K34" s="51">
        <f>('ごみ搬入量内訳'!E34+'ごみ搬入量内訳'!AH34)/'ごみ処理概要'!D34/365*1000000</f>
        <v>406.73973816888196</v>
      </c>
      <c r="L34" s="51">
        <f>'ごみ搬入量内訳'!F34/'ごみ処理概要'!D34/365*1000000</f>
        <v>234.9377293602348</v>
      </c>
      <c r="M34" s="51">
        <f>'資源化量内訳'!BP34</f>
        <v>0</v>
      </c>
      <c r="N34" s="51">
        <f>'ごみ処理量内訳'!E34</f>
        <v>933</v>
      </c>
      <c r="O34" s="51">
        <f>'ごみ処理量内訳'!L34</f>
        <v>0</v>
      </c>
      <c r="P34" s="51">
        <f t="shared" si="11"/>
        <v>94</v>
      </c>
      <c r="Q34" s="51">
        <f>'ごみ処理量内訳'!G34</f>
        <v>0</v>
      </c>
      <c r="R34" s="51">
        <f>'ごみ処理量内訳'!H34</f>
        <v>86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8</v>
      </c>
      <c r="V34" s="51">
        <f t="shared" si="12"/>
        <v>40</v>
      </c>
      <c r="W34" s="51">
        <f>'資源化量内訳'!M34</f>
        <v>0</v>
      </c>
      <c r="X34" s="51">
        <f>'資源化量内訳'!N34</f>
        <v>0</v>
      </c>
      <c r="Y34" s="51">
        <f>'資源化量内訳'!O34</f>
        <v>40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0</v>
      </c>
      <c r="AD34" s="51">
        <f t="shared" si="13"/>
        <v>1067</v>
      </c>
      <c r="AE34" s="52">
        <f t="shared" si="14"/>
        <v>100</v>
      </c>
      <c r="AF34" s="51">
        <f>'資源化量内訳'!AB34</f>
        <v>0</v>
      </c>
      <c r="AG34" s="51">
        <f>'資源化量内訳'!AJ34</f>
        <v>0</v>
      </c>
      <c r="AH34" s="51">
        <f>'資源化量内訳'!AR34</f>
        <v>86</v>
      </c>
      <c r="AI34" s="51">
        <f>'資源化量内訳'!AZ34</f>
        <v>0</v>
      </c>
      <c r="AJ34" s="51">
        <f>'資源化量内訳'!BH34</f>
        <v>0</v>
      </c>
      <c r="AK34" s="51" t="s">
        <v>78</v>
      </c>
      <c r="AL34" s="51">
        <f t="shared" si="15"/>
        <v>86</v>
      </c>
      <c r="AM34" s="52">
        <f t="shared" si="16"/>
        <v>11.808809746954077</v>
      </c>
      <c r="AN34" s="51">
        <f>'ごみ処理量内訳'!AC34</f>
        <v>0</v>
      </c>
      <c r="AO34" s="51">
        <f>'ごみ処理量内訳'!AD34</f>
        <v>121</v>
      </c>
      <c r="AP34" s="51">
        <f>'ごみ処理量内訳'!AE34</f>
        <v>8</v>
      </c>
      <c r="AQ34" s="51">
        <f t="shared" si="17"/>
        <v>129</v>
      </c>
    </row>
    <row r="35" spans="1:43" ht="13.5">
      <c r="A35" s="26" t="s">
        <v>102</v>
      </c>
      <c r="B35" s="49" t="s">
        <v>156</v>
      </c>
      <c r="C35" s="50" t="s">
        <v>157</v>
      </c>
      <c r="D35" s="51">
        <v>1805</v>
      </c>
      <c r="E35" s="51">
        <v>1805</v>
      </c>
      <c r="F35" s="51">
        <f>'ごみ搬入量内訳'!H35</f>
        <v>353</v>
      </c>
      <c r="G35" s="51">
        <f>'ごみ搬入量内訳'!AG35</f>
        <v>146</v>
      </c>
      <c r="H35" s="51">
        <f>'ごみ搬入量内訳'!AH35</f>
        <v>0</v>
      </c>
      <c r="I35" s="51">
        <f t="shared" si="9"/>
        <v>499</v>
      </c>
      <c r="J35" s="51">
        <f t="shared" si="10"/>
        <v>757.4090236405723</v>
      </c>
      <c r="K35" s="51">
        <f>('ごみ搬入量内訳'!E35+'ごみ搬入量内訳'!AH35)/'ごみ処理概要'!D35/365*1000000</f>
        <v>535.8023754411263</v>
      </c>
      <c r="L35" s="51">
        <f>'ごみ搬入量内訳'!F35/'ごみ処理概要'!D35/365*1000000</f>
        <v>221.60664819944597</v>
      </c>
      <c r="M35" s="51">
        <f>'資源化量内訳'!BP35</f>
        <v>0</v>
      </c>
      <c r="N35" s="51">
        <f>'ごみ処理量内訳'!E35</f>
        <v>410</v>
      </c>
      <c r="O35" s="51">
        <f>'ごみ処理量内訳'!L35</f>
        <v>0</v>
      </c>
      <c r="P35" s="51">
        <f t="shared" si="11"/>
        <v>74</v>
      </c>
      <c r="Q35" s="51">
        <f>'ごみ処理量内訳'!G35</f>
        <v>20</v>
      </c>
      <c r="R35" s="51">
        <f>'ごみ処理量内訳'!H35</f>
        <v>51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3</v>
      </c>
      <c r="V35" s="51">
        <f t="shared" si="12"/>
        <v>20</v>
      </c>
      <c r="W35" s="51">
        <f>'資源化量内訳'!M35</f>
        <v>0</v>
      </c>
      <c r="X35" s="51">
        <f>'資源化量内訳'!N35</f>
        <v>0</v>
      </c>
      <c r="Y35" s="51">
        <f>'資源化量内訳'!O35</f>
        <v>20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13"/>
        <v>504</v>
      </c>
      <c r="AE35" s="52">
        <f t="shared" si="14"/>
        <v>100</v>
      </c>
      <c r="AF35" s="51">
        <f>'資源化量内訳'!AB35</f>
        <v>0</v>
      </c>
      <c r="AG35" s="51">
        <f>'資源化量内訳'!AJ35</f>
        <v>0</v>
      </c>
      <c r="AH35" s="51">
        <f>'資源化量内訳'!AR35</f>
        <v>51</v>
      </c>
      <c r="AI35" s="51">
        <f>'資源化量内訳'!AZ35</f>
        <v>0</v>
      </c>
      <c r="AJ35" s="51">
        <f>'資源化量内訳'!BH35</f>
        <v>0</v>
      </c>
      <c r="AK35" s="51" t="s">
        <v>78</v>
      </c>
      <c r="AL35" s="51">
        <f t="shared" si="15"/>
        <v>51</v>
      </c>
      <c r="AM35" s="52">
        <f t="shared" si="16"/>
        <v>14.087301587301587</v>
      </c>
      <c r="AN35" s="51">
        <f>'ごみ処理量内訳'!AC35</f>
        <v>0</v>
      </c>
      <c r="AO35" s="51">
        <f>'ごみ処理量内訳'!AD35</f>
        <v>53</v>
      </c>
      <c r="AP35" s="51">
        <f>'ごみ処理量内訳'!AE35</f>
        <v>13</v>
      </c>
      <c r="AQ35" s="51">
        <f t="shared" si="17"/>
        <v>66</v>
      </c>
    </row>
    <row r="36" spans="1:43" ht="13.5">
      <c r="A36" s="26" t="s">
        <v>102</v>
      </c>
      <c r="B36" s="49" t="s">
        <v>158</v>
      </c>
      <c r="C36" s="50" t="s">
        <v>159</v>
      </c>
      <c r="D36" s="51">
        <v>8163</v>
      </c>
      <c r="E36" s="51">
        <v>8163</v>
      </c>
      <c r="F36" s="51">
        <f>'ごみ搬入量内訳'!H36</f>
        <v>1786</v>
      </c>
      <c r="G36" s="51">
        <f>'ごみ搬入量内訳'!AG36</f>
        <v>1199</v>
      </c>
      <c r="H36" s="51">
        <f>'ごみ搬入量内訳'!AH36</f>
        <v>0</v>
      </c>
      <c r="I36" s="51">
        <f t="shared" si="9"/>
        <v>2985</v>
      </c>
      <c r="J36" s="51">
        <f t="shared" si="10"/>
        <v>1001.8476285410783</v>
      </c>
      <c r="K36" s="51">
        <f>('ごみ搬入量内訳'!E36+'ごみ搬入量内訳'!AH36)/'ごみ処理概要'!D36/365*1000000</f>
        <v>599.4304403934224</v>
      </c>
      <c r="L36" s="51">
        <f>'ごみ搬入量内訳'!F36/'ごみ処理概要'!D36/365*1000000</f>
        <v>402.4171881476559</v>
      </c>
      <c r="M36" s="51">
        <f>'資源化量内訳'!BP36</f>
        <v>0</v>
      </c>
      <c r="N36" s="51">
        <f>'ごみ処理量内訳'!E36</f>
        <v>2655</v>
      </c>
      <c r="O36" s="51">
        <f>'ごみ処理量内訳'!L36</f>
        <v>0</v>
      </c>
      <c r="P36" s="51">
        <f t="shared" si="11"/>
        <v>273</v>
      </c>
      <c r="Q36" s="51">
        <f>'ごみ処理量内訳'!G36</f>
        <v>31</v>
      </c>
      <c r="R36" s="51">
        <f>'ごみ処理量内訳'!H36</f>
        <v>225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17</v>
      </c>
      <c r="V36" s="51">
        <f t="shared" si="12"/>
        <v>86</v>
      </c>
      <c r="W36" s="51">
        <f>'資源化量内訳'!M36</f>
        <v>0</v>
      </c>
      <c r="X36" s="51">
        <f>'資源化量内訳'!N36</f>
        <v>0</v>
      </c>
      <c r="Y36" s="51">
        <f>'資源化量内訳'!O36</f>
        <v>86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13"/>
        <v>3014</v>
      </c>
      <c r="AE36" s="52">
        <f t="shared" si="14"/>
        <v>100</v>
      </c>
      <c r="AF36" s="51">
        <f>'資源化量内訳'!AB36</f>
        <v>0</v>
      </c>
      <c r="AG36" s="51">
        <f>'資源化量内訳'!AJ36</f>
        <v>15</v>
      </c>
      <c r="AH36" s="51">
        <f>'資源化量内訳'!AR36</f>
        <v>225</v>
      </c>
      <c r="AI36" s="51">
        <f>'資源化量内訳'!AZ36</f>
        <v>0</v>
      </c>
      <c r="AJ36" s="51">
        <f>'資源化量内訳'!BH36</f>
        <v>0</v>
      </c>
      <c r="AK36" s="51" t="s">
        <v>78</v>
      </c>
      <c r="AL36" s="51">
        <f t="shared" si="15"/>
        <v>240</v>
      </c>
      <c r="AM36" s="52">
        <f t="shared" si="16"/>
        <v>10.816191108161911</v>
      </c>
      <c r="AN36" s="51">
        <f>'ごみ処理量内訳'!AC36</f>
        <v>0</v>
      </c>
      <c r="AO36" s="51">
        <f>'ごみ処理量内訳'!AD36</f>
        <v>345</v>
      </c>
      <c r="AP36" s="51">
        <f>'ごみ処理量内訳'!AE36</f>
        <v>17</v>
      </c>
      <c r="AQ36" s="51">
        <f t="shared" si="17"/>
        <v>362</v>
      </c>
    </row>
    <row r="37" spans="1:43" ht="13.5">
      <c r="A37" s="26" t="s">
        <v>102</v>
      </c>
      <c r="B37" s="49" t="s">
        <v>160</v>
      </c>
      <c r="C37" s="50" t="s">
        <v>76</v>
      </c>
      <c r="D37" s="51">
        <v>6593</v>
      </c>
      <c r="E37" s="51">
        <v>6593</v>
      </c>
      <c r="F37" s="51">
        <f>'ごみ搬入量内訳'!H37</f>
        <v>1199</v>
      </c>
      <c r="G37" s="51">
        <f>'ごみ搬入量内訳'!AG37</f>
        <v>91</v>
      </c>
      <c r="H37" s="51">
        <f>'ごみ搬入量内訳'!AH37</f>
        <v>0</v>
      </c>
      <c r="I37" s="51">
        <f t="shared" si="9"/>
        <v>1290</v>
      </c>
      <c r="J37" s="51">
        <f t="shared" si="10"/>
        <v>536.0604543216239</v>
      </c>
      <c r="K37" s="51">
        <f>('ごみ搬入量内訳'!E37+'ごみ搬入量内訳'!AH37)/'ごみ処理概要'!D37/365*1000000</f>
        <v>498.24533700126125</v>
      </c>
      <c r="L37" s="51">
        <f>'ごみ搬入量内訳'!F37/'ごみ処理概要'!D37/365*1000000</f>
        <v>37.81511732036261</v>
      </c>
      <c r="M37" s="51">
        <f>'資源化量内訳'!BP37</f>
        <v>0</v>
      </c>
      <c r="N37" s="51">
        <f>'ごみ処理量内訳'!E37</f>
        <v>0</v>
      </c>
      <c r="O37" s="51">
        <f>'ごみ処理量内訳'!L37</f>
        <v>0</v>
      </c>
      <c r="P37" s="51">
        <f t="shared" si="11"/>
        <v>1204</v>
      </c>
      <c r="Q37" s="51">
        <f>'ごみ処理量内訳'!G37</f>
        <v>0</v>
      </c>
      <c r="R37" s="51">
        <f>'ごみ処理量内訳'!H37</f>
        <v>126</v>
      </c>
      <c r="S37" s="51">
        <f>'ごみ処理量内訳'!I37</f>
        <v>0</v>
      </c>
      <c r="T37" s="51">
        <f>'ごみ処理量内訳'!J37</f>
        <v>1078</v>
      </c>
      <c r="U37" s="51">
        <f>'ごみ処理量内訳'!K37</f>
        <v>0</v>
      </c>
      <c r="V37" s="51">
        <f t="shared" si="12"/>
        <v>75</v>
      </c>
      <c r="W37" s="51">
        <f>'資源化量内訳'!M37</f>
        <v>0</v>
      </c>
      <c r="X37" s="51">
        <f>'資源化量内訳'!N37</f>
        <v>0</v>
      </c>
      <c r="Y37" s="51">
        <f>'資源化量内訳'!O37</f>
        <v>75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13"/>
        <v>1279</v>
      </c>
      <c r="AE37" s="52">
        <f t="shared" si="14"/>
        <v>100</v>
      </c>
      <c r="AF37" s="51">
        <f>'資源化量内訳'!AB37</f>
        <v>0</v>
      </c>
      <c r="AG37" s="51">
        <f>'資源化量内訳'!AJ37</f>
        <v>0</v>
      </c>
      <c r="AH37" s="51">
        <f>'資源化量内訳'!AR37</f>
        <v>45</v>
      </c>
      <c r="AI37" s="51">
        <f>'資源化量内訳'!AZ37</f>
        <v>0</v>
      </c>
      <c r="AJ37" s="51">
        <f>'資源化量内訳'!BH37</f>
        <v>493</v>
      </c>
      <c r="AK37" s="51" t="s">
        <v>78</v>
      </c>
      <c r="AL37" s="51">
        <f t="shared" si="15"/>
        <v>538</v>
      </c>
      <c r="AM37" s="52">
        <f t="shared" si="16"/>
        <v>47.928068803752936</v>
      </c>
      <c r="AN37" s="51">
        <f>'ごみ処理量内訳'!AC37</f>
        <v>0</v>
      </c>
      <c r="AO37" s="51">
        <f>'ごみ処理量内訳'!AD37</f>
        <v>0</v>
      </c>
      <c r="AP37" s="51">
        <f>'ごみ処理量内訳'!AE37</f>
        <v>81</v>
      </c>
      <c r="AQ37" s="51">
        <f t="shared" si="17"/>
        <v>81</v>
      </c>
    </row>
    <row r="38" spans="1:43" ht="13.5">
      <c r="A38" s="26" t="s">
        <v>102</v>
      </c>
      <c r="B38" s="49" t="s">
        <v>161</v>
      </c>
      <c r="C38" s="50" t="s">
        <v>162</v>
      </c>
      <c r="D38" s="51">
        <v>4268</v>
      </c>
      <c r="E38" s="51">
        <v>4268</v>
      </c>
      <c r="F38" s="51">
        <f>'ごみ搬入量内訳'!H38</f>
        <v>733</v>
      </c>
      <c r="G38" s="51">
        <f>'ごみ搬入量内訳'!AG38</f>
        <v>165</v>
      </c>
      <c r="H38" s="51">
        <f>'ごみ搬入量内訳'!AH38</f>
        <v>0</v>
      </c>
      <c r="I38" s="51">
        <f t="shared" si="9"/>
        <v>898</v>
      </c>
      <c r="J38" s="51">
        <f t="shared" si="10"/>
        <v>576.4465727747751</v>
      </c>
      <c r="K38" s="51">
        <f>('ごみ搬入量内訳'!E38+'ごみ搬入量内訳'!AH38)/'ごみ処理概要'!D38/365*1000000</f>
        <v>470.5293294475614</v>
      </c>
      <c r="L38" s="51">
        <f>'ごみ搬入量内訳'!F38/'ごみ処理概要'!D38/365*1000000</f>
        <v>105.91724332721368</v>
      </c>
      <c r="M38" s="51">
        <f>'資源化量内訳'!BP38</f>
        <v>0</v>
      </c>
      <c r="N38" s="51">
        <f>'ごみ処理量内訳'!E38</f>
        <v>0</v>
      </c>
      <c r="O38" s="51">
        <f>'ごみ処理量内訳'!L38</f>
        <v>0</v>
      </c>
      <c r="P38" s="51">
        <f t="shared" si="11"/>
        <v>833</v>
      </c>
      <c r="Q38" s="51">
        <f>'ごみ処理量内訳'!G38</f>
        <v>0</v>
      </c>
      <c r="R38" s="51">
        <f>'ごみ処理量内訳'!H38</f>
        <v>87</v>
      </c>
      <c r="S38" s="51">
        <f>'ごみ処理量内訳'!I38</f>
        <v>0</v>
      </c>
      <c r="T38" s="51">
        <f>'ごみ処理量内訳'!J38</f>
        <v>746</v>
      </c>
      <c r="U38" s="51">
        <f>'ごみ処理量内訳'!K38</f>
        <v>0</v>
      </c>
      <c r="V38" s="51">
        <f t="shared" si="12"/>
        <v>54</v>
      </c>
      <c r="W38" s="51">
        <f>'資源化量内訳'!M38</f>
        <v>0</v>
      </c>
      <c r="X38" s="51">
        <f>'資源化量内訳'!N38</f>
        <v>0</v>
      </c>
      <c r="Y38" s="51">
        <f>'資源化量内訳'!O38</f>
        <v>54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0</v>
      </c>
      <c r="AD38" s="51">
        <f t="shared" si="13"/>
        <v>887</v>
      </c>
      <c r="AE38" s="52">
        <f t="shared" si="14"/>
        <v>100</v>
      </c>
      <c r="AF38" s="51">
        <f>'資源化量内訳'!AB38</f>
        <v>0</v>
      </c>
      <c r="AG38" s="51">
        <f>'資源化量内訳'!AJ38</f>
        <v>0</v>
      </c>
      <c r="AH38" s="51">
        <f>'資源化量内訳'!AR38</f>
        <v>31</v>
      </c>
      <c r="AI38" s="51">
        <f>'資源化量内訳'!AZ38</f>
        <v>0</v>
      </c>
      <c r="AJ38" s="51">
        <f>'資源化量内訳'!BH38</f>
        <v>343</v>
      </c>
      <c r="AK38" s="51" t="s">
        <v>78</v>
      </c>
      <c r="AL38" s="51">
        <f t="shared" si="15"/>
        <v>374</v>
      </c>
      <c r="AM38" s="52">
        <f t="shared" si="16"/>
        <v>48.252536640360766</v>
      </c>
      <c r="AN38" s="51">
        <f>'ごみ処理量内訳'!AC38</f>
        <v>0</v>
      </c>
      <c r="AO38" s="51">
        <f>'ごみ処理量内訳'!AD38</f>
        <v>0</v>
      </c>
      <c r="AP38" s="51">
        <f>'ごみ処理量内訳'!AE38</f>
        <v>56</v>
      </c>
      <c r="AQ38" s="51">
        <f t="shared" si="17"/>
        <v>56</v>
      </c>
    </row>
    <row r="39" spans="1:43" ht="13.5">
      <c r="A39" s="26" t="s">
        <v>102</v>
      </c>
      <c r="B39" s="49" t="s">
        <v>163</v>
      </c>
      <c r="C39" s="50" t="s">
        <v>164</v>
      </c>
      <c r="D39" s="51">
        <v>39317</v>
      </c>
      <c r="E39" s="51">
        <v>39317</v>
      </c>
      <c r="F39" s="51">
        <f>'ごみ搬入量内訳'!H39</f>
        <v>12118</v>
      </c>
      <c r="G39" s="51">
        <f>'ごみ搬入量内訳'!AG39</f>
        <v>5</v>
      </c>
      <c r="H39" s="51">
        <f>'ごみ搬入量内訳'!AH39</f>
        <v>0</v>
      </c>
      <c r="I39" s="51">
        <f t="shared" si="9"/>
        <v>12123</v>
      </c>
      <c r="J39" s="51">
        <f t="shared" si="10"/>
        <v>844.7668598859777</v>
      </c>
      <c r="K39" s="51">
        <f>('ごみ搬入量内訳'!E39+'ごみ搬入量内訳'!AH39)/'ごみ処理概要'!D39/365*1000000</f>
        <v>728.9537343287316</v>
      </c>
      <c r="L39" s="51">
        <f>'ごみ搬入量内訳'!F39/'ごみ処理概要'!D39/365*1000000</f>
        <v>115.81312555724614</v>
      </c>
      <c r="M39" s="51">
        <f>'資源化量内訳'!BP39</f>
        <v>1452</v>
      </c>
      <c r="N39" s="51">
        <f>'ごみ処理量内訳'!E39</f>
        <v>10901</v>
      </c>
      <c r="O39" s="51">
        <f>'ごみ処理量内訳'!L39</f>
        <v>0</v>
      </c>
      <c r="P39" s="51">
        <f t="shared" si="11"/>
        <v>2106</v>
      </c>
      <c r="Q39" s="51">
        <f>'ごみ処理量内訳'!G39</f>
        <v>2106</v>
      </c>
      <c r="R39" s="51">
        <f>'ごみ処理量内訳'!H39</f>
        <v>0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12"/>
        <v>0</v>
      </c>
      <c r="W39" s="51">
        <f>'資源化量内訳'!M39</f>
        <v>0</v>
      </c>
      <c r="X39" s="51">
        <f>'資源化量内訳'!N39</f>
        <v>0</v>
      </c>
      <c r="Y39" s="51">
        <f>'資源化量内訳'!O39</f>
        <v>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0</v>
      </c>
      <c r="AD39" s="51">
        <f t="shared" si="13"/>
        <v>13007</v>
      </c>
      <c r="AE39" s="52">
        <f t="shared" si="14"/>
        <v>100</v>
      </c>
      <c r="AF39" s="51">
        <f>'資源化量内訳'!AB39</f>
        <v>0</v>
      </c>
      <c r="AG39" s="51">
        <f>'資源化量内訳'!AJ39</f>
        <v>510</v>
      </c>
      <c r="AH39" s="51">
        <f>'資源化量内訳'!AR39</f>
        <v>0</v>
      </c>
      <c r="AI39" s="51">
        <f>'資源化量内訳'!AZ39</f>
        <v>0</v>
      </c>
      <c r="AJ39" s="51">
        <f>'資源化量内訳'!BH39</f>
        <v>0</v>
      </c>
      <c r="AK39" s="51" t="s">
        <v>78</v>
      </c>
      <c r="AL39" s="51">
        <f t="shared" si="15"/>
        <v>510</v>
      </c>
      <c r="AM39" s="52">
        <f t="shared" si="16"/>
        <v>13.569403139912858</v>
      </c>
      <c r="AN39" s="51">
        <f>'ごみ処理量内訳'!AC39</f>
        <v>0</v>
      </c>
      <c r="AO39" s="51">
        <f>'ごみ処理量内訳'!AD39</f>
        <v>46</v>
      </c>
      <c r="AP39" s="51">
        <f>'ごみ処理量内訳'!AE39</f>
        <v>500</v>
      </c>
      <c r="AQ39" s="51">
        <f t="shared" si="17"/>
        <v>546</v>
      </c>
    </row>
    <row r="40" spans="1:43" ht="13.5">
      <c r="A40" s="26" t="s">
        <v>102</v>
      </c>
      <c r="B40" s="49" t="s">
        <v>165</v>
      </c>
      <c r="C40" s="50" t="s">
        <v>166</v>
      </c>
      <c r="D40" s="51">
        <v>18878</v>
      </c>
      <c r="E40" s="51">
        <v>18878</v>
      </c>
      <c r="F40" s="51">
        <f>'ごみ搬入量内訳'!H40</f>
        <v>5511</v>
      </c>
      <c r="G40" s="51">
        <f>'ごみ搬入量内訳'!AG40</f>
        <v>0</v>
      </c>
      <c r="H40" s="51">
        <f>'ごみ搬入量内訳'!AH40</f>
        <v>0</v>
      </c>
      <c r="I40" s="51">
        <f t="shared" si="9"/>
        <v>5511</v>
      </c>
      <c r="J40" s="51">
        <f t="shared" si="10"/>
        <v>799.8003038979924</v>
      </c>
      <c r="K40" s="51">
        <f>('ごみ搬入量内訳'!E40+'ごみ搬入量内訳'!AH40)/'ごみ処理概要'!D40/365*1000000</f>
        <v>698.3558451020033</v>
      </c>
      <c r="L40" s="51">
        <f>'ごみ搬入量内訳'!F40/'ごみ処理概要'!D40/365*1000000</f>
        <v>101.44445879598923</v>
      </c>
      <c r="M40" s="51">
        <f>'資源化量内訳'!BP40</f>
        <v>448</v>
      </c>
      <c r="N40" s="51">
        <f>'ごみ処理量内訳'!E40</f>
        <v>4593</v>
      </c>
      <c r="O40" s="51">
        <f>'ごみ処理量内訳'!L40</f>
        <v>0</v>
      </c>
      <c r="P40" s="51">
        <f t="shared" si="11"/>
        <v>676</v>
      </c>
      <c r="Q40" s="51">
        <f>'ごみ処理量内訳'!G40</f>
        <v>676</v>
      </c>
      <c r="R40" s="51">
        <f>'ごみ処理量内訳'!H40</f>
        <v>0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12"/>
        <v>242</v>
      </c>
      <c r="W40" s="51">
        <f>'資源化量内訳'!M40</f>
        <v>205</v>
      </c>
      <c r="X40" s="51">
        <f>'資源化量内訳'!N40</f>
        <v>10</v>
      </c>
      <c r="Y40" s="51">
        <f>'資源化量内訳'!O40</f>
        <v>21</v>
      </c>
      <c r="Z40" s="51">
        <f>'資源化量内訳'!P40</f>
        <v>5</v>
      </c>
      <c r="AA40" s="51">
        <f>'資源化量内訳'!Q40</f>
        <v>1</v>
      </c>
      <c r="AB40" s="51">
        <f>'資源化量内訳'!R40</f>
        <v>0</v>
      </c>
      <c r="AC40" s="51">
        <f>'資源化量内訳'!S40</f>
        <v>0</v>
      </c>
      <c r="AD40" s="51">
        <f t="shared" si="13"/>
        <v>5511</v>
      </c>
      <c r="AE40" s="52">
        <f t="shared" si="14"/>
        <v>100</v>
      </c>
      <c r="AF40" s="51">
        <f>'資源化量内訳'!AB40</f>
        <v>0</v>
      </c>
      <c r="AG40" s="51">
        <f>'資源化量内訳'!AJ40</f>
        <v>106</v>
      </c>
      <c r="AH40" s="51">
        <f>'資源化量内訳'!AR40</f>
        <v>0</v>
      </c>
      <c r="AI40" s="51">
        <f>'資源化量内訳'!AZ40</f>
        <v>0</v>
      </c>
      <c r="AJ40" s="51">
        <f>'資源化量内訳'!BH40</f>
        <v>0</v>
      </c>
      <c r="AK40" s="51" t="s">
        <v>78</v>
      </c>
      <c r="AL40" s="51">
        <f t="shared" si="15"/>
        <v>106</v>
      </c>
      <c r="AM40" s="52">
        <f t="shared" si="16"/>
        <v>13.357945964087934</v>
      </c>
      <c r="AN40" s="51">
        <f>'ごみ処理量内訳'!AC40</f>
        <v>0</v>
      </c>
      <c r="AO40" s="51">
        <f>'ごみ処理量内訳'!AD40</f>
        <v>582</v>
      </c>
      <c r="AP40" s="51">
        <f>'ごみ処理量内訳'!AE40</f>
        <v>528</v>
      </c>
      <c r="AQ40" s="51">
        <f t="shared" si="17"/>
        <v>1110</v>
      </c>
    </row>
    <row r="41" spans="1:43" ht="13.5">
      <c r="A41" s="26" t="s">
        <v>102</v>
      </c>
      <c r="B41" s="49" t="s">
        <v>167</v>
      </c>
      <c r="C41" s="50" t="s">
        <v>168</v>
      </c>
      <c r="D41" s="51">
        <v>9838</v>
      </c>
      <c r="E41" s="51">
        <v>9838</v>
      </c>
      <c r="F41" s="51">
        <f>'ごみ搬入量内訳'!H41</f>
        <v>2928</v>
      </c>
      <c r="G41" s="51">
        <f>'ごみ搬入量内訳'!AG41</f>
        <v>62</v>
      </c>
      <c r="H41" s="51">
        <f>'ごみ搬入量内訳'!AH41</f>
        <v>0</v>
      </c>
      <c r="I41" s="51">
        <f t="shared" si="9"/>
        <v>2990</v>
      </c>
      <c r="J41" s="51">
        <f t="shared" si="10"/>
        <v>832.6672923274862</v>
      </c>
      <c r="K41" s="51">
        <f>('ごみ搬入量内訳'!E41+'ごみ搬入量内訳'!AH41)/'ごみ処理概要'!D41/365*1000000</f>
        <v>712.6406692528551</v>
      </c>
      <c r="L41" s="51">
        <f>'ごみ搬入量内訳'!F41/'ごみ処理概要'!D41/365*1000000</f>
        <v>120.02662307463093</v>
      </c>
      <c r="M41" s="51">
        <f>'資源化量内訳'!BP41</f>
        <v>0</v>
      </c>
      <c r="N41" s="51">
        <f>'ごみ処理量内訳'!E41</f>
        <v>2576</v>
      </c>
      <c r="O41" s="51">
        <f>'ごみ処理量内訳'!L41</f>
        <v>0</v>
      </c>
      <c r="P41" s="51">
        <f t="shared" si="11"/>
        <v>246</v>
      </c>
      <c r="Q41" s="51">
        <f>'ごみ処理量内訳'!G41</f>
        <v>246</v>
      </c>
      <c r="R41" s="51">
        <f>'ごみ処理量内訳'!H41</f>
        <v>0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12"/>
        <v>0</v>
      </c>
      <c r="W41" s="51">
        <f>'資源化量内訳'!M41</f>
        <v>0</v>
      </c>
      <c r="X41" s="51">
        <f>'資源化量内訳'!N41</f>
        <v>0</v>
      </c>
      <c r="Y41" s="51">
        <f>'資源化量内訳'!O41</f>
        <v>0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0</v>
      </c>
      <c r="AD41" s="51">
        <f t="shared" si="13"/>
        <v>2822</v>
      </c>
      <c r="AE41" s="52">
        <f t="shared" si="14"/>
        <v>100</v>
      </c>
      <c r="AF41" s="51">
        <f>'資源化量内訳'!AB41</f>
        <v>0</v>
      </c>
      <c r="AG41" s="51">
        <f>'資源化量内訳'!AJ41</f>
        <v>100</v>
      </c>
      <c r="AH41" s="51">
        <f>'資源化量内訳'!AR41</f>
        <v>0</v>
      </c>
      <c r="AI41" s="51">
        <f>'資源化量内訳'!AZ41</f>
        <v>0</v>
      </c>
      <c r="AJ41" s="51">
        <f>'資源化量内訳'!BH41</f>
        <v>0</v>
      </c>
      <c r="AK41" s="51" t="s">
        <v>78</v>
      </c>
      <c r="AL41" s="51">
        <f t="shared" si="15"/>
        <v>100</v>
      </c>
      <c r="AM41" s="52">
        <f t="shared" si="16"/>
        <v>3.543586109142452</v>
      </c>
      <c r="AN41" s="51">
        <f>'ごみ処理量内訳'!AC41</f>
        <v>0</v>
      </c>
      <c r="AO41" s="51">
        <f>'ごみ処理量内訳'!AD41</f>
        <v>253</v>
      </c>
      <c r="AP41" s="51">
        <f>'ごみ処理量内訳'!AE41</f>
        <v>134</v>
      </c>
      <c r="AQ41" s="51">
        <f t="shared" si="17"/>
        <v>387</v>
      </c>
    </row>
    <row r="42" spans="1:43" ht="13.5">
      <c r="A42" s="26" t="s">
        <v>102</v>
      </c>
      <c r="B42" s="49" t="s">
        <v>169</v>
      </c>
      <c r="C42" s="50" t="s">
        <v>29</v>
      </c>
      <c r="D42" s="51">
        <v>15633</v>
      </c>
      <c r="E42" s="51">
        <v>15633</v>
      </c>
      <c r="F42" s="51">
        <f>'ごみ搬入量内訳'!H42</f>
        <v>8248</v>
      </c>
      <c r="G42" s="51">
        <f>'ごみ搬入量内訳'!AG42</f>
        <v>33</v>
      </c>
      <c r="H42" s="51">
        <f>'ごみ搬入量内訳'!AH42</f>
        <v>0</v>
      </c>
      <c r="I42" s="51">
        <f t="shared" si="9"/>
        <v>8281</v>
      </c>
      <c r="J42" s="51">
        <f t="shared" si="10"/>
        <v>1451.2679097343257</v>
      </c>
      <c r="K42" s="51">
        <f>('ごみ搬入量内訳'!E42+'ごみ搬入量内訳'!AH42)/'ごみ処理概要'!D42/365*1000000</f>
        <v>869.0783195716123</v>
      </c>
      <c r="L42" s="51">
        <f>'ごみ搬入量内訳'!F42/'ごみ処理概要'!D42/365*1000000</f>
        <v>582.1895901627134</v>
      </c>
      <c r="M42" s="51">
        <f>'資源化量内訳'!BP42</f>
        <v>0</v>
      </c>
      <c r="N42" s="51">
        <f>'ごみ処理量内訳'!E42</f>
        <v>6759</v>
      </c>
      <c r="O42" s="51">
        <f>'ごみ処理量内訳'!L42</f>
        <v>0</v>
      </c>
      <c r="P42" s="51">
        <f t="shared" si="11"/>
        <v>1522</v>
      </c>
      <c r="Q42" s="51">
        <f>'ごみ処理量内訳'!G42</f>
        <v>260</v>
      </c>
      <c r="R42" s="51">
        <f>'ごみ処理量内訳'!H42</f>
        <v>1262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12"/>
        <v>0</v>
      </c>
      <c r="W42" s="51">
        <f>'資源化量内訳'!M42</f>
        <v>0</v>
      </c>
      <c r="X42" s="51">
        <f>'資源化量内訳'!N42</f>
        <v>0</v>
      </c>
      <c r="Y42" s="51">
        <f>'資源化量内訳'!O42</f>
        <v>0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13"/>
        <v>8281</v>
      </c>
      <c r="AE42" s="52">
        <f t="shared" si="14"/>
        <v>100</v>
      </c>
      <c r="AF42" s="51">
        <f>'資源化量内訳'!AB42</f>
        <v>0</v>
      </c>
      <c r="AG42" s="51">
        <f>'資源化量内訳'!AJ42</f>
        <v>106</v>
      </c>
      <c r="AH42" s="51">
        <f>'資源化量内訳'!AR42</f>
        <v>1262</v>
      </c>
      <c r="AI42" s="51">
        <f>'資源化量内訳'!AZ42</f>
        <v>0</v>
      </c>
      <c r="AJ42" s="51">
        <f>'資源化量内訳'!BH42</f>
        <v>0</v>
      </c>
      <c r="AK42" s="51" t="s">
        <v>78</v>
      </c>
      <c r="AL42" s="51">
        <f t="shared" si="15"/>
        <v>1368</v>
      </c>
      <c r="AM42" s="52">
        <f t="shared" si="16"/>
        <v>16.519743992271465</v>
      </c>
      <c r="AN42" s="51">
        <f>'ごみ処理量内訳'!AC42</f>
        <v>0</v>
      </c>
      <c r="AO42" s="51">
        <f>'ごみ処理量内訳'!AD42</f>
        <v>680</v>
      </c>
      <c r="AP42" s="51">
        <f>'ごみ処理量内訳'!AE42</f>
        <v>141</v>
      </c>
      <c r="AQ42" s="51">
        <f t="shared" si="17"/>
        <v>821</v>
      </c>
    </row>
    <row r="43" spans="1:43" ht="13.5">
      <c r="A43" s="26" t="s">
        <v>102</v>
      </c>
      <c r="B43" s="49" t="s">
        <v>170</v>
      </c>
      <c r="C43" s="50" t="s">
        <v>171</v>
      </c>
      <c r="D43" s="51">
        <v>16458</v>
      </c>
      <c r="E43" s="51">
        <v>16458</v>
      </c>
      <c r="F43" s="51">
        <f>'ごみ搬入量内訳'!H43</f>
        <v>7444</v>
      </c>
      <c r="G43" s="51">
        <f>'ごみ搬入量内訳'!AG43</f>
        <v>0</v>
      </c>
      <c r="H43" s="51">
        <f>'ごみ搬入量内訳'!AH43</f>
        <v>0</v>
      </c>
      <c r="I43" s="51">
        <f t="shared" si="9"/>
        <v>7444</v>
      </c>
      <c r="J43" s="51">
        <f t="shared" si="10"/>
        <v>1239.1858395883585</v>
      </c>
      <c r="K43" s="51">
        <f>('ごみ搬入量内訳'!E43+'ごみ搬入量内訳'!AH43)/'ごみ処理概要'!D43/365*1000000</f>
        <v>825.0141081407718</v>
      </c>
      <c r="L43" s="51">
        <f>'ごみ搬入量内訳'!F43/'ごみ処理概要'!D43/365*1000000</f>
        <v>414.1717314475868</v>
      </c>
      <c r="M43" s="51">
        <f>'資源化量内訳'!BP43</f>
        <v>131</v>
      </c>
      <c r="N43" s="51">
        <f>'ごみ処理量内訳'!E43</f>
        <v>6721</v>
      </c>
      <c r="O43" s="51">
        <f>'ごみ処理量内訳'!L43</f>
        <v>0</v>
      </c>
      <c r="P43" s="51">
        <f t="shared" si="11"/>
        <v>283</v>
      </c>
      <c r="Q43" s="51">
        <f>'ごみ処理量内訳'!G43</f>
        <v>283</v>
      </c>
      <c r="R43" s="51">
        <f>'ごみ処理量内訳'!H43</f>
        <v>0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12"/>
        <v>64</v>
      </c>
      <c r="W43" s="51">
        <f>'資源化量内訳'!M43</f>
        <v>0</v>
      </c>
      <c r="X43" s="51">
        <f>'資源化量内訳'!N43</f>
        <v>17</v>
      </c>
      <c r="Y43" s="51">
        <f>'資源化量内訳'!O43</f>
        <v>37</v>
      </c>
      <c r="Z43" s="51">
        <f>'資源化量内訳'!P43</f>
        <v>9</v>
      </c>
      <c r="AA43" s="51">
        <f>'資源化量内訳'!Q43</f>
        <v>1</v>
      </c>
      <c r="AB43" s="51">
        <f>'資源化量内訳'!R43</f>
        <v>0</v>
      </c>
      <c r="AC43" s="51">
        <f>'資源化量内訳'!S43</f>
        <v>0</v>
      </c>
      <c r="AD43" s="51">
        <f t="shared" si="13"/>
        <v>7068</v>
      </c>
      <c r="AE43" s="52">
        <f t="shared" si="14"/>
        <v>100</v>
      </c>
      <c r="AF43" s="51">
        <f>'資源化量内訳'!AB43</f>
        <v>0</v>
      </c>
      <c r="AG43" s="51">
        <f>'資源化量内訳'!AJ43</f>
        <v>115</v>
      </c>
      <c r="AH43" s="51">
        <f>'資源化量内訳'!AR43</f>
        <v>0</v>
      </c>
      <c r="AI43" s="51">
        <f>'資源化量内訳'!AZ43</f>
        <v>0</v>
      </c>
      <c r="AJ43" s="51">
        <f>'資源化量内訳'!BH43</f>
        <v>0</v>
      </c>
      <c r="AK43" s="51" t="s">
        <v>78</v>
      </c>
      <c r="AL43" s="51">
        <f t="shared" si="15"/>
        <v>115</v>
      </c>
      <c r="AM43" s="52">
        <f t="shared" si="16"/>
        <v>4.306153632448951</v>
      </c>
      <c r="AN43" s="51">
        <f>'ごみ処理量内訳'!AC43</f>
        <v>0</v>
      </c>
      <c r="AO43" s="51">
        <f>'ごみ処理量内訳'!AD43</f>
        <v>675</v>
      </c>
      <c r="AP43" s="51">
        <f>'ごみ処理量内訳'!AE43</f>
        <v>154</v>
      </c>
      <c r="AQ43" s="51">
        <f t="shared" si="17"/>
        <v>829</v>
      </c>
    </row>
    <row r="44" spans="1:43" ht="13.5">
      <c r="A44" s="26" t="s">
        <v>102</v>
      </c>
      <c r="B44" s="49" t="s">
        <v>172</v>
      </c>
      <c r="C44" s="50" t="s">
        <v>173</v>
      </c>
      <c r="D44" s="51">
        <v>7283</v>
      </c>
      <c r="E44" s="51">
        <v>7283</v>
      </c>
      <c r="F44" s="51">
        <f>'ごみ搬入量内訳'!H44</f>
        <v>1522</v>
      </c>
      <c r="G44" s="51">
        <f>'ごみ搬入量内訳'!AG44</f>
        <v>1</v>
      </c>
      <c r="H44" s="51">
        <f>'ごみ搬入量内訳'!AH44</f>
        <v>0</v>
      </c>
      <c r="I44" s="51">
        <f t="shared" si="9"/>
        <v>1523</v>
      </c>
      <c r="J44" s="51">
        <f t="shared" si="10"/>
        <v>572.923622096118</v>
      </c>
      <c r="K44" s="51">
        <f>('ごみ搬入量内訳'!E44+'ごみ搬入量内訳'!AH44)/'ごみ処理概要'!D44/365*1000000</f>
        <v>565.7761836064094</v>
      </c>
      <c r="L44" s="51">
        <f>'ごみ搬入量内訳'!F44/'ごみ処理概要'!D44/365*1000000</f>
        <v>7.147438489708629</v>
      </c>
      <c r="M44" s="51">
        <f>'資源化量内訳'!BP44</f>
        <v>0</v>
      </c>
      <c r="N44" s="51">
        <f>'ごみ処理量内訳'!E44</f>
        <v>1121</v>
      </c>
      <c r="O44" s="51">
        <f>'ごみ処理量内訳'!L44</f>
        <v>0</v>
      </c>
      <c r="P44" s="51">
        <f t="shared" si="11"/>
        <v>77</v>
      </c>
      <c r="Q44" s="51">
        <f>'ごみ処理量内訳'!G44</f>
        <v>77</v>
      </c>
      <c r="R44" s="51">
        <f>'ごみ処理量内訳'!H44</f>
        <v>0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12"/>
        <v>324</v>
      </c>
      <c r="W44" s="51">
        <f>'資源化量内訳'!M44</f>
        <v>255</v>
      </c>
      <c r="X44" s="51">
        <f>'資源化量内訳'!N44</f>
        <v>23</v>
      </c>
      <c r="Y44" s="51">
        <f>'資源化量内訳'!O44</f>
        <v>41</v>
      </c>
      <c r="Z44" s="51">
        <f>'資源化量内訳'!P44</f>
        <v>5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t="shared" si="13"/>
        <v>1522</v>
      </c>
      <c r="AE44" s="52">
        <f t="shared" si="14"/>
        <v>100</v>
      </c>
      <c r="AF44" s="51">
        <f>'資源化量内訳'!AB44</f>
        <v>0</v>
      </c>
      <c r="AG44" s="51">
        <f>'資源化量内訳'!AJ44</f>
        <v>32</v>
      </c>
      <c r="AH44" s="51">
        <f>'資源化量内訳'!AR44</f>
        <v>0</v>
      </c>
      <c r="AI44" s="51">
        <f>'資源化量内訳'!AZ44</f>
        <v>0</v>
      </c>
      <c r="AJ44" s="51">
        <f>'資源化量内訳'!BH44</f>
        <v>0</v>
      </c>
      <c r="AK44" s="51" t="s">
        <v>78</v>
      </c>
      <c r="AL44" s="51">
        <f t="shared" si="15"/>
        <v>32</v>
      </c>
      <c r="AM44" s="52">
        <f t="shared" si="16"/>
        <v>23.390275952693823</v>
      </c>
      <c r="AN44" s="51">
        <f>'ごみ処理量内訳'!AC44</f>
        <v>0</v>
      </c>
      <c r="AO44" s="51">
        <f>'ごみ処理量内訳'!AD44</f>
        <v>113</v>
      </c>
      <c r="AP44" s="51">
        <f>'ごみ処理量内訳'!AE44</f>
        <v>41</v>
      </c>
      <c r="AQ44" s="51">
        <f t="shared" si="17"/>
        <v>154</v>
      </c>
    </row>
    <row r="45" spans="1:43" ht="13.5">
      <c r="A45" s="26" t="s">
        <v>102</v>
      </c>
      <c r="B45" s="49" t="s">
        <v>174</v>
      </c>
      <c r="C45" s="50" t="s">
        <v>175</v>
      </c>
      <c r="D45" s="51">
        <v>19530</v>
      </c>
      <c r="E45" s="51">
        <v>19530</v>
      </c>
      <c r="F45" s="51">
        <f>'ごみ搬入量内訳'!H45</f>
        <v>6205</v>
      </c>
      <c r="G45" s="51">
        <f>'ごみ搬入量内訳'!AG45</f>
        <v>14</v>
      </c>
      <c r="H45" s="51">
        <f>'ごみ搬入量内訳'!AH45</f>
        <v>0</v>
      </c>
      <c r="I45" s="51">
        <f t="shared" si="9"/>
        <v>6219</v>
      </c>
      <c r="J45" s="51">
        <f t="shared" si="10"/>
        <v>872.4196704753488</v>
      </c>
      <c r="K45" s="51">
        <f>('ごみ搬入量内訳'!E45+'ごみ搬入量内訳'!AH45)/'ごみ処理概要'!D45/365*1000000</f>
        <v>668.3079771899921</v>
      </c>
      <c r="L45" s="51">
        <f>'ごみ搬入量内訳'!F45/'ごみ処理概要'!D45/365*1000000</f>
        <v>204.11169328535658</v>
      </c>
      <c r="M45" s="51">
        <f>'資源化量内訳'!BP45</f>
        <v>0</v>
      </c>
      <c r="N45" s="51">
        <f>'ごみ処理量内訳'!E45</f>
        <v>4702</v>
      </c>
      <c r="O45" s="51">
        <f>'ごみ処理量内訳'!L45</f>
        <v>0</v>
      </c>
      <c r="P45" s="51">
        <f t="shared" si="11"/>
        <v>185</v>
      </c>
      <c r="Q45" s="51">
        <f>'ごみ処理量内訳'!G45</f>
        <v>185</v>
      </c>
      <c r="R45" s="51">
        <f>'ごみ処理量内訳'!H45</f>
        <v>0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12"/>
        <v>1325</v>
      </c>
      <c r="W45" s="51">
        <f>'資源化量内訳'!M45</f>
        <v>863</v>
      </c>
      <c r="X45" s="51">
        <f>'資源化量内訳'!N45</f>
        <v>88</v>
      </c>
      <c r="Y45" s="51">
        <f>'資源化量内訳'!O45</f>
        <v>304</v>
      </c>
      <c r="Z45" s="51">
        <f>'資源化量内訳'!P45</f>
        <v>24</v>
      </c>
      <c r="AA45" s="51">
        <f>'資源化量内訳'!Q45</f>
        <v>1</v>
      </c>
      <c r="AB45" s="51">
        <f>'資源化量内訳'!R45</f>
        <v>45</v>
      </c>
      <c r="AC45" s="51">
        <f>'資源化量内訳'!S45</f>
        <v>0</v>
      </c>
      <c r="AD45" s="51">
        <f t="shared" si="13"/>
        <v>6212</v>
      </c>
      <c r="AE45" s="52">
        <f t="shared" si="14"/>
        <v>100</v>
      </c>
      <c r="AF45" s="51">
        <f>'資源化量内訳'!AB45</f>
        <v>0</v>
      </c>
      <c r="AG45" s="51">
        <f>'資源化量内訳'!AJ45</f>
        <v>75</v>
      </c>
      <c r="AH45" s="51">
        <f>'資源化量内訳'!AR45</f>
        <v>0</v>
      </c>
      <c r="AI45" s="51">
        <f>'資源化量内訳'!AZ45</f>
        <v>0</v>
      </c>
      <c r="AJ45" s="51">
        <f>'資源化量内訳'!BH45</f>
        <v>0</v>
      </c>
      <c r="AK45" s="51" t="s">
        <v>78</v>
      </c>
      <c r="AL45" s="51">
        <f t="shared" si="15"/>
        <v>75</v>
      </c>
      <c r="AM45" s="52">
        <f t="shared" si="16"/>
        <v>22.537025112685125</v>
      </c>
      <c r="AN45" s="51">
        <f>'ごみ処理量内訳'!AC45</f>
        <v>0</v>
      </c>
      <c r="AO45" s="51">
        <f>'ごみ処理量内訳'!AD45</f>
        <v>473</v>
      </c>
      <c r="AP45" s="51">
        <f>'ごみ処理量内訳'!AE45</f>
        <v>101</v>
      </c>
      <c r="AQ45" s="51">
        <f t="shared" si="17"/>
        <v>574</v>
      </c>
    </row>
    <row r="46" spans="1:43" ht="13.5">
      <c r="A46" s="26" t="s">
        <v>102</v>
      </c>
      <c r="B46" s="49" t="s">
        <v>176</v>
      </c>
      <c r="C46" s="50" t="s">
        <v>177</v>
      </c>
      <c r="D46" s="51">
        <v>567</v>
      </c>
      <c r="E46" s="51">
        <v>567</v>
      </c>
      <c r="F46" s="51">
        <f>'ごみ搬入量内訳'!H46</f>
        <v>144</v>
      </c>
      <c r="G46" s="51">
        <f>'ごみ搬入量内訳'!AG46</f>
        <v>0</v>
      </c>
      <c r="H46" s="51">
        <f>'ごみ搬入量内訳'!AH46</f>
        <v>0</v>
      </c>
      <c r="I46" s="51">
        <f t="shared" si="9"/>
        <v>144</v>
      </c>
      <c r="J46" s="51">
        <f t="shared" si="10"/>
        <v>695.803435529463</v>
      </c>
      <c r="K46" s="51">
        <f>('ごみ搬入量内訳'!E46+'ごみ搬入量内訳'!AH46)/'ごみ処理概要'!D46/365*1000000</f>
        <v>676.4755623203112</v>
      </c>
      <c r="L46" s="51">
        <f>'ごみ搬入量内訳'!F46/'ごみ処理概要'!D46/365*1000000</f>
        <v>19.327873209151747</v>
      </c>
      <c r="M46" s="51">
        <f>'資源化量内訳'!BP46</f>
        <v>0</v>
      </c>
      <c r="N46" s="51">
        <f>'ごみ処理量内訳'!E46</f>
        <v>122</v>
      </c>
      <c r="O46" s="51">
        <f>'ごみ処理量内訳'!L46</f>
        <v>0</v>
      </c>
      <c r="P46" s="51">
        <f t="shared" si="11"/>
        <v>19</v>
      </c>
      <c r="Q46" s="51">
        <f>'ごみ処理量内訳'!G46</f>
        <v>19</v>
      </c>
      <c r="R46" s="51">
        <f>'ごみ処理量内訳'!H46</f>
        <v>0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12"/>
        <v>3</v>
      </c>
      <c r="W46" s="51">
        <f>'資源化量内訳'!M46</f>
        <v>2</v>
      </c>
      <c r="X46" s="51">
        <f>'資源化量内訳'!N46</f>
        <v>0</v>
      </c>
      <c r="Y46" s="51">
        <f>'資源化量内訳'!O46</f>
        <v>1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0</v>
      </c>
      <c r="AD46" s="51">
        <f t="shared" si="13"/>
        <v>144</v>
      </c>
      <c r="AE46" s="52">
        <f t="shared" si="14"/>
        <v>100</v>
      </c>
      <c r="AF46" s="51">
        <f>'資源化量内訳'!AB46</f>
        <v>0</v>
      </c>
      <c r="AG46" s="51">
        <f>'資源化量内訳'!AJ46</f>
        <v>8</v>
      </c>
      <c r="AH46" s="51">
        <f>'資源化量内訳'!AR46</f>
        <v>0</v>
      </c>
      <c r="AI46" s="51">
        <f>'資源化量内訳'!AZ46</f>
        <v>0</v>
      </c>
      <c r="AJ46" s="51">
        <f>'資源化量内訳'!BH46</f>
        <v>0</v>
      </c>
      <c r="AK46" s="51" t="s">
        <v>78</v>
      </c>
      <c r="AL46" s="51">
        <f t="shared" si="15"/>
        <v>8</v>
      </c>
      <c r="AM46" s="52">
        <f t="shared" si="16"/>
        <v>7.638888888888889</v>
      </c>
      <c r="AN46" s="51">
        <f>'ごみ処理量内訳'!AC46</f>
        <v>0</v>
      </c>
      <c r="AO46" s="51">
        <f>'ごみ処理量内訳'!AD46</f>
        <v>12</v>
      </c>
      <c r="AP46" s="51">
        <f>'ごみ処理量内訳'!AE46</f>
        <v>10</v>
      </c>
      <c r="AQ46" s="51">
        <f t="shared" si="17"/>
        <v>22</v>
      </c>
    </row>
    <row r="47" spans="1:43" ht="13.5">
      <c r="A47" s="26" t="s">
        <v>102</v>
      </c>
      <c r="B47" s="49" t="s">
        <v>178</v>
      </c>
      <c r="C47" s="50" t="s">
        <v>179</v>
      </c>
      <c r="D47" s="51">
        <v>11420</v>
      </c>
      <c r="E47" s="51">
        <v>11420</v>
      </c>
      <c r="F47" s="51">
        <f>'ごみ搬入量内訳'!H47</f>
        <v>2623</v>
      </c>
      <c r="G47" s="51">
        <f>'ごみ搬入量内訳'!AG47</f>
        <v>0</v>
      </c>
      <c r="H47" s="51">
        <f>'ごみ搬入量内訳'!AH47</f>
        <v>0</v>
      </c>
      <c r="I47" s="51">
        <f t="shared" si="9"/>
        <v>2623</v>
      </c>
      <c r="J47" s="51">
        <f t="shared" si="10"/>
        <v>629.2733248566561</v>
      </c>
      <c r="K47" s="51">
        <f>('ごみ搬入量内訳'!E47+'ごみ搬入量内訳'!AH47)/'ごみ処理概要'!D47/365*1000000</f>
        <v>613.1996257467073</v>
      </c>
      <c r="L47" s="51">
        <f>'ごみ搬入量内訳'!F47/'ごみ処理概要'!D47/365*1000000</f>
        <v>16.0736991099489</v>
      </c>
      <c r="M47" s="51">
        <f>'資源化量内訳'!BP47</f>
        <v>0</v>
      </c>
      <c r="N47" s="51">
        <f>'ごみ処理量内訳'!E47</f>
        <v>1952</v>
      </c>
      <c r="O47" s="51">
        <f>'ごみ処理量内訳'!L47</f>
        <v>0</v>
      </c>
      <c r="P47" s="51">
        <f t="shared" si="11"/>
        <v>167</v>
      </c>
      <c r="Q47" s="51">
        <f>'ごみ処理量内訳'!G47</f>
        <v>167</v>
      </c>
      <c r="R47" s="51">
        <f>'ごみ処理量内訳'!H47</f>
        <v>0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12"/>
        <v>380</v>
      </c>
      <c r="W47" s="51">
        <f>'資源化量内訳'!M47</f>
        <v>285</v>
      </c>
      <c r="X47" s="51">
        <f>'資源化量内訳'!N47</f>
        <v>29</v>
      </c>
      <c r="Y47" s="51">
        <f>'資源化量内訳'!O47</f>
        <v>42</v>
      </c>
      <c r="Z47" s="51">
        <f>'資源化量内訳'!P47</f>
        <v>10</v>
      </c>
      <c r="AA47" s="51">
        <f>'資源化量内訳'!Q47</f>
        <v>1</v>
      </c>
      <c r="AB47" s="51">
        <f>'資源化量内訳'!R47</f>
        <v>13</v>
      </c>
      <c r="AC47" s="51">
        <f>'資源化量内訳'!S47</f>
        <v>0</v>
      </c>
      <c r="AD47" s="51">
        <f t="shared" si="13"/>
        <v>2499</v>
      </c>
      <c r="AE47" s="52">
        <f t="shared" si="14"/>
        <v>100</v>
      </c>
      <c r="AF47" s="51">
        <f>'資源化量内訳'!AB47</f>
        <v>0</v>
      </c>
      <c r="AG47" s="51">
        <f>'資源化量内訳'!AJ47</f>
        <v>68</v>
      </c>
      <c r="AH47" s="51">
        <f>'資源化量内訳'!AR47</f>
        <v>0</v>
      </c>
      <c r="AI47" s="51">
        <f>'資源化量内訳'!AZ47</f>
        <v>0</v>
      </c>
      <c r="AJ47" s="51">
        <f>'資源化量内訳'!BH47</f>
        <v>0</v>
      </c>
      <c r="AK47" s="51" t="s">
        <v>78</v>
      </c>
      <c r="AL47" s="51">
        <f t="shared" si="15"/>
        <v>68</v>
      </c>
      <c r="AM47" s="52">
        <f t="shared" si="16"/>
        <v>17.92717086834734</v>
      </c>
      <c r="AN47" s="51">
        <f>'ごみ処理量内訳'!AC47</f>
        <v>0</v>
      </c>
      <c r="AO47" s="51">
        <f>'ごみ処理量内訳'!AD47</f>
        <v>209</v>
      </c>
      <c r="AP47" s="51">
        <f>'ごみ処理量内訳'!AE47</f>
        <v>68</v>
      </c>
      <c r="AQ47" s="51">
        <f t="shared" si="17"/>
        <v>277</v>
      </c>
    </row>
    <row r="48" spans="1:43" ht="13.5">
      <c r="A48" s="26" t="s">
        <v>102</v>
      </c>
      <c r="B48" s="49" t="s">
        <v>180</v>
      </c>
      <c r="C48" s="50" t="s">
        <v>71</v>
      </c>
      <c r="D48" s="51">
        <v>19210</v>
      </c>
      <c r="E48" s="51">
        <v>19210</v>
      </c>
      <c r="F48" s="51">
        <f>'ごみ搬入量内訳'!H48</f>
        <v>5046</v>
      </c>
      <c r="G48" s="51">
        <f>'ごみ搬入量内訳'!AG48</f>
        <v>5</v>
      </c>
      <c r="H48" s="51">
        <f>'ごみ搬入量内訳'!AH48</f>
        <v>0</v>
      </c>
      <c r="I48" s="51">
        <f t="shared" si="9"/>
        <v>5051</v>
      </c>
      <c r="J48" s="51">
        <f t="shared" si="10"/>
        <v>720.3725228726477</v>
      </c>
      <c r="K48" s="51">
        <f>('ごみ搬入量内訳'!E48+'ごみ搬入量内訳'!AH48)/'ごみ処理概要'!D48/365*1000000</f>
        <v>633.3744553707045</v>
      </c>
      <c r="L48" s="51">
        <f>'ごみ搬入量内訳'!F48/'ごみ処理概要'!D48/365*1000000</f>
        <v>86.9980675019432</v>
      </c>
      <c r="M48" s="51">
        <f>'資源化量内訳'!BP48</f>
        <v>0</v>
      </c>
      <c r="N48" s="51">
        <f>'ごみ処理量内訳'!E48</f>
        <v>4117</v>
      </c>
      <c r="O48" s="51">
        <f>'ごみ処理量内訳'!L48</f>
        <v>0</v>
      </c>
      <c r="P48" s="51">
        <f t="shared" si="11"/>
        <v>171</v>
      </c>
      <c r="Q48" s="51">
        <f>'ごみ処理量内訳'!G48</f>
        <v>171</v>
      </c>
      <c r="R48" s="51">
        <f>'ごみ処理量内訳'!H48</f>
        <v>0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12"/>
        <v>668</v>
      </c>
      <c r="W48" s="51">
        <f>'資源化量内訳'!M48</f>
        <v>494</v>
      </c>
      <c r="X48" s="51">
        <f>'資源化量内訳'!N48</f>
        <v>46</v>
      </c>
      <c r="Y48" s="51">
        <f>'資源化量内訳'!O48</f>
        <v>114</v>
      </c>
      <c r="Z48" s="51">
        <f>'資源化量内訳'!P48</f>
        <v>12</v>
      </c>
      <c r="AA48" s="51">
        <f>'資源化量内訳'!Q48</f>
        <v>2</v>
      </c>
      <c r="AB48" s="51">
        <f>'資源化量内訳'!R48</f>
        <v>0</v>
      </c>
      <c r="AC48" s="51">
        <f>'資源化量内訳'!S48</f>
        <v>0</v>
      </c>
      <c r="AD48" s="51">
        <f t="shared" si="13"/>
        <v>4956</v>
      </c>
      <c r="AE48" s="52">
        <f t="shared" si="14"/>
        <v>100</v>
      </c>
      <c r="AF48" s="51">
        <f>'資源化量内訳'!AB48</f>
        <v>0</v>
      </c>
      <c r="AG48" s="51">
        <f>'資源化量内訳'!AJ48</f>
        <v>70</v>
      </c>
      <c r="AH48" s="51">
        <f>'資源化量内訳'!AR48</f>
        <v>0</v>
      </c>
      <c r="AI48" s="51">
        <f>'資源化量内訳'!AZ48</f>
        <v>0</v>
      </c>
      <c r="AJ48" s="51">
        <f>'資源化量内訳'!BH48</f>
        <v>0</v>
      </c>
      <c r="AK48" s="51" t="s">
        <v>78</v>
      </c>
      <c r="AL48" s="51">
        <f t="shared" si="15"/>
        <v>70</v>
      </c>
      <c r="AM48" s="52">
        <f t="shared" si="16"/>
        <v>14.891041162227603</v>
      </c>
      <c r="AN48" s="51">
        <f>'ごみ処理量内訳'!AC48</f>
        <v>0</v>
      </c>
      <c r="AO48" s="51">
        <f>'ごみ処理量内訳'!AD48</f>
        <v>414</v>
      </c>
      <c r="AP48" s="51">
        <f>'ごみ処理量内訳'!AE48</f>
        <v>93</v>
      </c>
      <c r="AQ48" s="51">
        <f t="shared" si="17"/>
        <v>507</v>
      </c>
    </row>
    <row r="49" spans="1:43" ht="13.5">
      <c r="A49" s="26" t="s">
        <v>102</v>
      </c>
      <c r="B49" s="49" t="s">
        <v>181</v>
      </c>
      <c r="C49" s="50" t="s">
        <v>182</v>
      </c>
      <c r="D49" s="51">
        <v>13090</v>
      </c>
      <c r="E49" s="51">
        <v>13090</v>
      </c>
      <c r="F49" s="51">
        <f>'ごみ搬入量内訳'!H49</f>
        <v>3542</v>
      </c>
      <c r="G49" s="51">
        <f>'ごみ搬入量内訳'!AG49</f>
        <v>0</v>
      </c>
      <c r="H49" s="51">
        <f>'ごみ搬入量内訳'!AH49</f>
        <v>0</v>
      </c>
      <c r="I49" s="51">
        <f t="shared" si="9"/>
        <v>3542</v>
      </c>
      <c r="J49" s="51">
        <f t="shared" si="10"/>
        <v>741.337630942788</v>
      </c>
      <c r="K49" s="51">
        <f>('ごみ搬入量内訳'!E49+'ごみ搬入量内訳'!AH49)/'ごみ処理概要'!D49/365*1000000</f>
        <v>558.4101635672948</v>
      </c>
      <c r="L49" s="51">
        <f>'ごみ搬入量内訳'!F49/'ごみ処理概要'!D49/365*1000000</f>
        <v>182.92746737549314</v>
      </c>
      <c r="M49" s="51">
        <f>'資源化量内訳'!BP49</f>
        <v>0</v>
      </c>
      <c r="N49" s="51">
        <f>'ごみ処理量内訳'!E49</f>
        <v>2804</v>
      </c>
      <c r="O49" s="51">
        <f>'ごみ処理量内訳'!L49</f>
        <v>0</v>
      </c>
      <c r="P49" s="51">
        <f t="shared" si="11"/>
        <v>167</v>
      </c>
      <c r="Q49" s="51">
        <f>'ごみ処理量内訳'!G49</f>
        <v>167</v>
      </c>
      <c r="R49" s="51">
        <f>'ごみ処理量内訳'!H49</f>
        <v>0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12"/>
        <v>523</v>
      </c>
      <c r="W49" s="51">
        <f>'資源化量内訳'!M49</f>
        <v>398</v>
      </c>
      <c r="X49" s="51">
        <f>'資源化量内訳'!N49</f>
        <v>31</v>
      </c>
      <c r="Y49" s="51">
        <f>'資源化量内訳'!O49</f>
        <v>65</v>
      </c>
      <c r="Z49" s="51">
        <f>'資源化量内訳'!P49</f>
        <v>14</v>
      </c>
      <c r="AA49" s="51">
        <f>'資源化量内訳'!Q49</f>
        <v>15</v>
      </c>
      <c r="AB49" s="51">
        <f>'資源化量内訳'!R49</f>
        <v>0</v>
      </c>
      <c r="AC49" s="51">
        <f>'資源化量内訳'!S49</f>
        <v>0</v>
      </c>
      <c r="AD49" s="51">
        <f t="shared" si="13"/>
        <v>3494</v>
      </c>
      <c r="AE49" s="52">
        <f t="shared" si="14"/>
        <v>100</v>
      </c>
      <c r="AF49" s="51">
        <f>'資源化量内訳'!AB49</f>
        <v>0</v>
      </c>
      <c r="AG49" s="51">
        <f>'資源化量内訳'!AJ49</f>
        <v>67</v>
      </c>
      <c r="AH49" s="51">
        <f>'資源化量内訳'!AR49</f>
        <v>0</v>
      </c>
      <c r="AI49" s="51">
        <f>'資源化量内訳'!AZ49</f>
        <v>0</v>
      </c>
      <c r="AJ49" s="51">
        <f>'資源化量内訳'!BH49</f>
        <v>0</v>
      </c>
      <c r="AK49" s="51" t="s">
        <v>78</v>
      </c>
      <c r="AL49" s="51">
        <f t="shared" si="15"/>
        <v>67</v>
      </c>
      <c r="AM49" s="52">
        <f t="shared" si="16"/>
        <v>16.88609044075558</v>
      </c>
      <c r="AN49" s="51">
        <f>'ごみ処理量内訳'!AC49</f>
        <v>0</v>
      </c>
      <c r="AO49" s="51">
        <f>'ごみ処理量内訳'!AD49</f>
        <v>282</v>
      </c>
      <c r="AP49" s="51">
        <f>'ごみ処理量内訳'!AE49</f>
        <v>91</v>
      </c>
      <c r="AQ49" s="51">
        <f t="shared" si="17"/>
        <v>373</v>
      </c>
    </row>
    <row r="50" spans="1:43" ht="13.5">
      <c r="A50" s="26" t="s">
        <v>102</v>
      </c>
      <c r="B50" s="49" t="s">
        <v>183</v>
      </c>
      <c r="C50" s="50" t="s">
        <v>30</v>
      </c>
      <c r="D50" s="51">
        <v>13240</v>
      </c>
      <c r="E50" s="51">
        <v>13240</v>
      </c>
      <c r="F50" s="51">
        <f>'ごみ搬入量内訳'!H50</f>
        <v>2388</v>
      </c>
      <c r="G50" s="51">
        <f>'ごみ搬入量内訳'!AG50</f>
        <v>533</v>
      </c>
      <c r="H50" s="51">
        <f>'ごみ搬入量内訳'!AH50</f>
        <v>0</v>
      </c>
      <c r="I50" s="51">
        <f t="shared" si="9"/>
        <v>2921</v>
      </c>
      <c r="J50" s="51">
        <f t="shared" si="10"/>
        <v>604.436535198444</v>
      </c>
      <c r="K50" s="51">
        <f>('ごみ搬入量内訳'!E50+'ごみ搬入量内訳'!AH50)/'ごみ処理概要'!D50/365*1000000</f>
        <v>494.1439390804122</v>
      </c>
      <c r="L50" s="51">
        <f>'ごみ搬入量内訳'!F50/'ごみ処理概要'!D50/365*1000000</f>
        <v>110.29259611803171</v>
      </c>
      <c r="M50" s="51">
        <f>'資源化量内訳'!BP50</f>
        <v>391</v>
      </c>
      <c r="N50" s="51">
        <f>'ごみ処理量内訳'!E50</f>
        <v>2497</v>
      </c>
      <c r="O50" s="51">
        <f>'ごみ処理量内訳'!L50</f>
        <v>0</v>
      </c>
      <c r="P50" s="51">
        <f t="shared" si="11"/>
        <v>424</v>
      </c>
      <c r="Q50" s="51">
        <f>'ごみ処理量内訳'!G50</f>
        <v>424</v>
      </c>
      <c r="R50" s="51">
        <f>'ごみ処理量内訳'!H50</f>
        <v>0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12"/>
        <v>0</v>
      </c>
      <c r="W50" s="51">
        <f>'資源化量内訳'!M50</f>
        <v>0</v>
      </c>
      <c r="X50" s="51">
        <f>'資源化量内訳'!N50</f>
        <v>0</v>
      </c>
      <c r="Y50" s="51">
        <f>'資源化量内訳'!O50</f>
        <v>0</v>
      </c>
      <c r="Z50" s="51">
        <f>'資源化量内訳'!P50</f>
        <v>0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0</v>
      </c>
      <c r="AD50" s="51">
        <f t="shared" si="13"/>
        <v>2921</v>
      </c>
      <c r="AE50" s="52">
        <f t="shared" si="14"/>
        <v>100</v>
      </c>
      <c r="AF50" s="51">
        <f>'資源化量内訳'!AB50</f>
        <v>0</v>
      </c>
      <c r="AG50" s="51">
        <f>'資源化量内訳'!AJ50</f>
        <v>77</v>
      </c>
      <c r="AH50" s="51">
        <f>'資源化量内訳'!AR50</f>
        <v>0</v>
      </c>
      <c r="AI50" s="51">
        <f>'資源化量内訳'!AZ50</f>
        <v>0</v>
      </c>
      <c r="AJ50" s="51">
        <f>'資源化量内訳'!BH50</f>
        <v>0</v>
      </c>
      <c r="AK50" s="51" t="s">
        <v>78</v>
      </c>
      <c r="AL50" s="51">
        <f t="shared" si="15"/>
        <v>77</v>
      </c>
      <c r="AM50" s="52">
        <f t="shared" si="16"/>
        <v>14.130434782608695</v>
      </c>
      <c r="AN50" s="51">
        <f>'ごみ処理量内訳'!AC50</f>
        <v>0</v>
      </c>
      <c r="AO50" s="51">
        <f>'ごみ処理量内訳'!AD50</f>
        <v>316</v>
      </c>
      <c r="AP50" s="51">
        <f>'ごみ処理量内訳'!AE50</f>
        <v>316</v>
      </c>
      <c r="AQ50" s="51">
        <f t="shared" si="17"/>
        <v>632</v>
      </c>
    </row>
    <row r="51" spans="1:43" ht="13.5">
      <c r="A51" s="26" t="s">
        <v>102</v>
      </c>
      <c r="B51" s="49" t="s">
        <v>184</v>
      </c>
      <c r="C51" s="50" t="s">
        <v>185</v>
      </c>
      <c r="D51" s="51">
        <v>4822</v>
      </c>
      <c r="E51" s="51">
        <v>4822</v>
      </c>
      <c r="F51" s="51">
        <f>'ごみ搬入量内訳'!H51</f>
        <v>807</v>
      </c>
      <c r="G51" s="51">
        <f>'ごみ搬入量内訳'!AG51</f>
        <v>0</v>
      </c>
      <c r="H51" s="51">
        <f>'ごみ搬入量内訳'!AH51</f>
        <v>0</v>
      </c>
      <c r="I51" s="51">
        <f t="shared" si="9"/>
        <v>807</v>
      </c>
      <c r="J51" s="51">
        <f t="shared" si="10"/>
        <v>458.51491167764186</v>
      </c>
      <c r="K51" s="51">
        <f>('ごみ搬入量内訳'!E51+'ごみ搬入量内訳'!AH51)/'ごみ処理概要'!D51/365*1000000</f>
        <v>393.7432884666739</v>
      </c>
      <c r="L51" s="51">
        <f>'ごみ搬入量内訳'!F51/'ごみ処理概要'!D51/365*1000000</f>
        <v>64.771623210968</v>
      </c>
      <c r="M51" s="51">
        <f>'資源化量内訳'!BP51</f>
        <v>0</v>
      </c>
      <c r="N51" s="51">
        <f>'ごみ処理量内訳'!E51</f>
        <v>465</v>
      </c>
      <c r="O51" s="51">
        <f>'ごみ処理量内訳'!L51</f>
        <v>22</v>
      </c>
      <c r="P51" s="51">
        <f t="shared" si="11"/>
        <v>114</v>
      </c>
      <c r="Q51" s="51">
        <f>'ごみ処理量内訳'!G51</f>
        <v>114</v>
      </c>
      <c r="R51" s="51">
        <f>'ごみ処理量内訳'!H51</f>
        <v>0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12"/>
        <v>206</v>
      </c>
      <c r="W51" s="51">
        <f>'資源化量内訳'!M51</f>
        <v>160</v>
      </c>
      <c r="X51" s="51">
        <f>'資源化量内訳'!N51</f>
        <v>9</v>
      </c>
      <c r="Y51" s="51">
        <f>'資源化量内訳'!O51</f>
        <v>26</v>
      </c>
      <c r="Z51" s="51">
        <f>'資源化量内訳'!P51</f>
        <v>4</v>
      </c>
      <c r="AA51" s="51">
        <f>'資源化量内訳'!Q51</f>
        <v>2</v>
      </c>
      <c r="AB51" s="51">
        <f>'資源化量内訳'!R51</f>
        <v>5</v>
      </c>
      <c r="AC51" s="51">
        <f>'資源化量内訳'!S51</f>
        <v>0</v>
      </c>
      <c r="AD51" s="51">
        <f t="shared" si="13"/>
        <v>807</v>
      </c>
      <c r="AE51" s="52">
        <f t="shared" si="14"/>
        <v>97.27385377942998</v>
      </c>
      <c r="AF51" s="51">
        <f>'資源化量内訳'!AB51</f>
        <v>0</v>
      </c>
      <c r="AG51" s="51">
        <f>'資源化量内訳'!AJ51</f>
        <v>27</v>
      </c>
      <c r="AH51" s="51">
        <f>'資源化量内訳'!AR51</f>
        <v>0</v>
      </c>
      <c r="AI51" s="51">
        <f>'資源化量内訳'!AZ51</f>
        <v>0</v>
      </c>
      <c r="AJ51" s="51">
        <f>'資源化量内訳'!BH51</f>
        <v>0</v>
      </c>
      <c r="AK51" s="51" t="s">
        <v>78</v>
      </c>
      <c r="AL51" s="51">
        <f t="shared" si="15"/>
        <v>27</v>
      </c>
      <c r="AM51" s="52">
        <f t="shared" si="16"/>
        <v>28.872366790582404</v>
      </c>
      <c r="AN51" s="51">
        <f>'ごみ処理量内訳'!AC51</f>
        <v>22</v>
      </c>
      <c r="AO51" s="51">
        <f>'ごみ処理量内訳'!AD51</f>
        <v>58</v>
      </c>
      <c r="AP51" s="51">
        <f>'ごみ処理量内訳'!AE51</f>
        <v>76</v>
      </c>
      <c r="AQ51" s="51">
        <f t="shared" si="17"/>
        <v>156</v>
      </c>
    </row>
    <row r="52" spans="1:43" ht="13.5">
      <c r="A52" s="26" t="s">
        <v>102</v>
      </c>
      <c r="B52" s="49" t="s">
        <v>186</v>
      </c>
      <c r="C52" s="50" t="s">
        <v>187</v>
      </c>
      <c r="D52" s="51">
        <v>7259</v>
      </c>
      <c r="E52" s="51">
        <v>7259</v>
      </c>
      <c r="F52" s="51">
        <f>'ごみ搬入量内訳'!H52</f>
        <v>2106</v>
      </c>
      <c r="G52" s="51">
        <f>'ごみ搬入量内訳'!AG52</f>
        <v>0</v>
      </c>
      <c r="H52" s="51">
        <f>'ごみ搬入量内訳'!AH52</f>
        <v>0</v>
      </c>
      <c r="I52" s="51">
        <f t="shared" si="9"/>
        <v>2106</v>
      </c>
      <c r="J52" s="51">
        <f t="shared" si="10"/>
        <v>794.8564559441562</v>
      </c>
      <c r="K52" s="51">
        <f>('ごみ搬入量内訳'!E52+'ごみ搬入量内訳'!AH52)/'ごみ処理概要'!D52/365*1000000</f>
        <v>611.0506183160442</v>
      </c>
      <c r="L52" s="51">
        <f>'ごみ搬入量内訳'!F52/'ごみ処理概要'!D52/365*1000000</f>
        <v>183.8058376281121</v>
      </c>
      <c r="M52" s="51">
        <f>'資源化量内訳'!BP52</f>
        <v>0</v>
      </c>
      <c r="N52" s="51">
        <f>'ごみ処理量内訳'!E52</f>
        <v>1544</v>
      </c>
      <c r="O52" s="51">
        <f>'ごみ処理量内訳'!L52</f>
        <v>0</v>
      </c>
      <c r="P52" s="51">
        <f t="shared" si="11"/>
        <v>228</v>
      </c>
      <c r="Q52" s="51">
        <f>'ごみ処理量内訳'!G52</f>
        <v>197</v>
      </c>
      <c r="R52" s="51">
        <f>'ごみ処理量内訳'!H52</f>
        <v>0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31</v>
      </c>
      <c r="V52" s="51">
        <f t="shared" si="12"/>
        <v>334</v>
      </c>
      <c r="W52" s="51">
        <f>'資源化量内訳'!M52</f>
        <v>246</v>
      </c>
      <c r="X52" s="51">
        <f>'資源化量内訳'!N52</f>
        <v>22</v>
      </c>
      <c r="Y52" s="51">
        <f>'資源化量内訳'!O52</f>
        <v>44</v>
      </c>
      <c r="Z52" s="51">
        <f>'資源化量内訳'!P52</f>
        <v>9</v>
      </c>
      <c r="AA52" s="51">
        <f>'資源化量内訳'!Q52</f>
        <v>4</v>
      </c>
      <c r="AB52" s="51">
        <f>'資源化量内訳'!R52</f>
        <v>9</v>
      </c>
      <c r="AC52" s="51">
        <f>'資源化量内訳'!S52</f>
        <v>0</v>
      </c>
      <c r="AD52" s="51">
        <f t="shared" si="13"/>
        <v>2106</v>
      </c>
      <c r="AE52" s="52">
        <f t="shared" si="14"/>
        <v>100</v>
      </c>
      <c r="AF52" s="51">
        <f>'資源化量内訳'!AB52</f>
        <v>0</v>
      </c>
      <c r="AG52" s="51">
        <f>'資源化量内訳'!AJ52</f>
        <v>47</v>
      </c>
      <c r="AH52" s="51">
        <f>'資源化量内訳'!AR52</f>
        <v>0</v>
      </c>
      <c r="AI52" s="51">
        <f>'資源化量内訳'!AZ52</f>
        <v>0</v>
      </c>
      <c r="AJ52" s="51">
        <f>'資源化量内訳'!BH52</f>
        <v>0</v>
      </c>
      <c r="AK52" s="51" t="s">
        <v>78</v>
      </c>
      <c r="AL52" s="51">
        <f t="shared" si="15"/>
        <v>47</v>
      </c>
      <c r="AM52" s="52">
        <f t="shared" si="16"/>
        <v>18.091168091168093</v>
      </c>
      <c r="AN52" s="51">
        <f>'ごみ処理量内訳'!AC52</f>
        <v>0</v>
      </c>
      <c r="AO52" s="51">
        <f>'ごみ処理量内訳'!AD52</f>
        <v>195</v>
      </c>
      <c r="AP52" s="51">
        <f>'ごみ処理量内訳'!AE52</f>
        <v>162</v>
      </c>
      <c r="AQ52" s="51">
        <f t="shared" si="17"/>
        <v>357</v>
      </c>
    </row>
    <row r="53" spans="1:43" ht="13.5">
      <c r="A53" s="26" t="s">
        <v>102</v>
      </c>
      <c r="B53" s="49" t="s">
        <v>188</v>
      </c>
      <c r="C53" s="50" t="s">
        <v>189</v>
      </c>
      <c r="D53" s="51">
        <v>9662</v>
      </c>
      <c r="E53" s="51">
        <v>9662</v>
      </c>
      <c r="F53" s="51">
        <f>'ごみ搬入量内訳'!H53</f>
        <v>1707</v>
      </c>
      <c r="G53" s="51">
        <f>'ごみ搬入量内訳'!AG53</f>
        <v>0</v>
      </c>
      <c r="H53" s="51">
        <f>'ごみ搬入量内訳'!AH53</f>
        <v>0</v>
      </c>
      <c r="I53" s="51">
        <f t="shared" si="9"/>
        <v>1707</v>
      </c>
      <c r="J53" s="51">
        <f t="shared" si="10"/>
        <v>484.03149749193983</v>
      </c>
      <c r="K53" s="51">
        <f>('ごみ搬入量内訳'!E53+'ごみ搬入量内訳'!AH53)/'ごみ処理概要'!D53/365*1000000</f>
        <v>259.4544933832015</v>
      </c>
      <c r="L53" s="51">
        <f>'ごみ搬入量内訳'!F53/'ごみ処理概要'!D53/365*1000000</f>
        <v>224.57700410873835</v>
      </c>
      <c r="M53" s="51">
        <f>'資源化量内訳'!BP53</f>
        <v>0</v>
      </c>
      <c r="N53" s="51">
        <f>'ごみ処理量内訳'!E53</f>
        <v>1053</v>
      </c>
      <c r="O53" s="51">
        <f>'ごみ処理量内訳'!L53</f>
        <v>0</v>
      </c>
      <c r="P53" s="51">
        <f t="shared" si="11"/>
        <v>240</v>
      </c>
      <c r="Q53" s="51">
        <f>'ごみ処理量内訳'!G53</f>
        <v>238</v>
      </c>
      <c r="R53" s="51">
        <f>'ごみ処理量内訳'!H53</f>
        <v>0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2</v>
      </c>
      <c r="V53" s="51">
        <f t="shared" si="12"/>
        <v>414</v>
      </c>
      <c r="W53" s="51">
        <f>'資源化量内訳'!M53</f>
        <v>280</v>
      </c>
      <c r="X53" s="51">
        <f>'資源化量内訳'!N53</f>
        <v>18</v>
      </c>
      <c r="Y53" s="51">
        <f>'資源化量内訳'!O53</f>
        <v>89</v>
      </c>
      <c r="Z53" s="51">
        <f>'資源化量内訳'!P53</f>
        <v>6</v>
      </c>
      <c r="AA53" s="51">
        <f>'資源化量内訳'!Q53</f>
        <v>10</v>
      </c>
      <c r="AB53" s="51">
        <f>'資源化量内訳'!R53</f>
        <v>11</v>
      </c>
      <c r="AC53" s="51">
        <f>'資源化量内訳'!S53</f>
        <v>0</v>
      </c>
      <c r="AD53" s="51">
        <f t="shared" si="13"/>
        <v>1707</v>
      </c>
      <c r="AE53" s="52">
        <f t="shared" si="14"/>
        <v>100</v>
      </c>
      <c r="AF53" s="51">
        <f>'資源化量内訳'!AB53</f>
        <v>0</v>
      </c>
      <c r="AG53" s="51">
        <f>'資源化量内訳'!AJ53</f>
        <v>51</v>
      </c>
      <c r="AH53" s="51">
        <f>'資源化量内訳'!AR53</f>
        <v>0</v>
      </c>
      <c r="AI53" s="51">
        <f>'資源化量内訳'!AZ53</f>
        <v>0</v>
      </c>
      <c r="AJ53" s="51">
        <f>'資源化量内訳'!BH53</f>
        <v>0</v>
      </c>
      <c r="AK53" s="51" t="s">
        <v>78</v>
      </c>
      <c r="AL53" s="51">
        <f t="shared" si="15"/>
        <v>51</v>
      </c>
      <c r="AM53" s="52">
        <f t="shared" si="16"/>
        <v>27.240773286467483</v>
      </c>
      <c r="AN53" s="51">
        <f>'ごみ処理量内訳'!AC53</f>
        <v>0</v>
      </c>
      <c r="AO53" s="51">
        <f>'ごみ処理量内訳'!AD53</f>
        <v>133</v>
      </c>
      <c r="AP53" s="51">
        <f>'ごみ処理量内訳'!AE53</f>
        <v>141</v>
      </c>
      <c r="AQ53" s="51">
        <f t="shared" si="17"/>
        <v>274</v>
      </c>
    </row>
    <row r="54" spans="1:43" ht="13.5">
      <c r="A54" s="26" t="s">
        <v>102</v>
      </c>
      <c r="B54" s="49" t="s">
        <v>190</v>
      </c>
      <c r="C54" s="50" t="s">
        <v>191</v>
      </c>
      <c r="D54" s="51">
        <v>9445</v>
      </c>
      <c r="E54" s="51">
        <v>9445</v>
      </c>
      <c r="F54" s="51">
        <f>'ごみ搬入量内訳'!H54</f>
        <v>1822</v>
      </c>
      <c r="G54" s="51">
        <f>'ごみ搬入量内訳'!AG54</f>
        <v>0</v>
      </c>
      <c r="H54" s="51">
        <f>'ごみ搬入量内訳'!AH54</f>
        <v>0</v>
      </c>
      <c r="I54" s="51">
        <f t="shared" si="9"/>
        <v>1822</v>
      </c>
      <c r="J54" s="51">
        <f t="shared" si="10"/>
        <v>528.5104099436536</v>
      </c>
      <c r="K54" s="51">
        <f>('ごみ搬入量内訳'!E54+'ごみ搬入量内訳'!AH54)/'ごみ処理概要'!D54/365*1000000</f>
        <v>346.9256038927605</v>
      </c>
      <c r="L54" s="51">
        <f>'ごみ搬入量内訳'!F54/'ごみ処理概要'!D54/365*1000000</f>
        <v>181.58480605089304</v>
      </c>
      <c r="M54" s="51">
        <f>'資源化量内訳'!BP54</f>
        <v>0</v>
      </c>
      <c r="N54" s="51">
        <f>'ごみ処理量内訳'!E54</f>
        <v>1088</v>
      </c>
      <c r="O54" s="51">
        <f>'ごみ処理量内訳'!L54</f>
        <v>136</v>
      </c>
      <c r="P54" s="51">
        <f t="shared" si="11"/>
        <v>554</v>
      </c>
      <c r="Q54" s="51">
        <f>'ごみ処理量内訳'!G54</f>
        <v>186</v>
      </c>
      <c r="R54" s="51">
        <f>'ごみ処理量内訳'!H54</f>
        <v>363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5</v>
      </c>
      <c r="V54" s="51">
        <f t="shared" si="12"/>
        <v>0</v>
      </c>
      <c r="W54" s="51">
        <f>'資源化量内訳'!M54</f>
        <v>0</v>
      </c>
      <c r="X54" s="51">
        <f>'資源化量内訳'!N54</f>
        <v>0</v>
      </c>
      <c r="Y54" s="51">
        <f>'資源化量内訳'!O54</f>
        <v>0</v>
      </c>
      <c r="Z54" s="51">
        <f>'資源化量内訳'!P54</f>
        <v>0</v>
      </c>
      <c r="AA54" s="51">
        <f>'資源化量内訳'!Q54</f>
        <v>0</v>
      </c>
      <c r="AB54" s="51">
        <f>'資源化量内訳'!R54</f>
        <v>0</v>
      </c>
      <c r="AC54" s="51">
        <f>'資源化量内訳'!S54</f>
        <v>0</v>
      </c>
      <c r="AD54" s="51">
        <f t="shared" si="13"/>
        <v>1778</v>
      </c>
      <c r="AE54" s="52">
        <f t="shared" si="14"/>
        <v>92.35095613048368</v>
      </c>
      <c r="AF54" s="51">
        <f>'資源化量内訳'!AB54</f>
        <v>0</v>
      </c>
      <c r="AG54" s="51">
        <f>'資源化量内訳'!AJ54</f>
        <v>44</v>
      </c>
      <c r="AH54" s="51">
        <f>'資源化量内訳'!AR54</f>
        <v>363</v>
      </c>
      <c r="AI54" s="51">
        <f>'資源化量内訳'!AZ54</f>
        <v>0</v>
      </c>
      <c r="AJ54" s="51">
        <f>'資源化量内訳'!BH54</f>
        <v>0</v>
      </c>
      <c r="AK54" s="51" t="s">
        <v>78</v>
      </c>
      <c r="AL54" s="51">
        <f t="shared" si="15"/>
        <v>407</v>
      </c>
      <c r="AM54" s="52">
        <f t="shared" si="16"/>
        <v>22.890888638920135</v>
      </c>
      <c r="AN54" s="51">
        <f>'ごみ処理量内訳'!AC54</f>
        <v>136</v>
      </c>
      <c r="AO54" s="51">
        <f>'ごみ処理量内訳'!AD54</f>
        <v>138</v>
      </c>
      <c r="AP54" s="51">
        <f>'ごみ処理量内訳'!AE54</f>
        <v>129</v>
      </c>
      <c r="AQ54" s="51">
        <f t="shared" si="17"/>
        <v>403</v>
      </c>
    </row>
    <row r="55" spans="1:43" ht="13.5">
      <c r="A55" s="26" t="s">
        <v>102</v>
      </c>
      <c r="B55" s="49" t="s">
        <v>192</v>
      </c>
      <c r="C55" s="50" t="s">
        <v>193</v>
      </c>
      <c r="D55" s="51">
        <v>4520</v>
      </c>
      <c r="E55" s="51">
        <v>4520</v>
      </c>
      <c r="F55" s="51">
        <f>'ごみ搬入量内訳'!H55</f>
        <v>898</v>
      </c>
      <c r="G55" s="51">
        <f>'ごみ搬入量内訳'!AG55</f>
        <v>0</v>
      </c>
      <c r="H55" s="51">
        <f>'ごみ搬入量内訳'!AH55</f>
        <v>0</v>
      </c>
      <c r="I55" s="51">
        <f t="shared" si="9"/>
        <v>898</v>
      </c>
      <c r="J55" s="51">
        <f t="shared" si="10"/>
        <v>544.3084010183052</v>
      </c>
      <c r="K55" s="51">
        <f>('ごみ搬入量内訳'!E55+'ごみ搬入量内訳'!AH55)/'ごみ処理概要'!D55/365*1000000</f>
        <v>249.72723966541403</v>
      </c>
      <c r="L55" s="51">
        <f>'ごみ搬入量内訳'!F55/'ごみ処理概要'!D55/365*1000000</f>
        <v>294.58116135289123</v>
      </c>
      <c r="M55" s="51">
        <f>'資源化量内訳'!BP55</f>
        <v>0</v>
      </c>
      <c r="N55" s="51">
        <f>'ごみ処理量内訳'!E55</f>
        <v>626</v>
      </c>
      <c r="O55" s="51">
        <f>'ごみ処理量内訳'!L55</f>
        <v>0</v>
      </c>
      <c r="P55" s="51">
        <f t="shared" si="11"/>
        <v>157</v>
      </c>
      <c r="Q55" s="51">
        <f>'ごみ処理量内訳'!G55</f>
        <v>151</v>
      </c>
      <c r="R55" s="51">
        <f>'ごみ処理量内訳'!H55</f>
        <v>0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6</v>
      </c>
      <c r="V55" s="51">
        <f t="shared" si="12"/>
        <v>115</v>
      </c>
      <c r="W55" s="51">
        <f>'資源化量内訳'!M55</f>
        <v>90</v>
      </c>
      <c r="X55" s="51">
        <f>'資源化量内訳'!N55</f>
        <v>4</v>
      </c>
      <c r="Y55" s="51">
        <f>'資源化量内訳'!O55</f>
        <v>19</v>
      </c>
      <c r="Z55" s="51">
        <f>'資源化量内訳'!P55</f>
        <v>2</v>
      </c>
      <c r="AA55" s="51">
        <f>'資源化量内訳'!Q55</f>
        <v>0</v>
      </c>
      <c r="AB55" s="51">
        <f>'資源化量内訳'!R55</f>
        <v>0</v>
      </c>
      <c r="AC55" s="51">
        <f>'資源化量内訳'!S55</f>
        <v>0</v>
      </c>
      <c r="AD55" s="51">
        <f t="shared" si="13"/>
        <v>898</v>
      </c>
      <c r="AE55" s="52">
        <f t="shared" si="14"/>
        <v>100</v>
      </c>
      <c r="AF55" s="51">
        <f>'資源化量内訳'!AB55</f>
        <v>0</v>
      </c>
      <c r="AG55" s="51">
        <f>'資源化量内訳'!AJ55</f>
        <v>31</v>
      </c>
      <c r="AH55" s="51">
        <f>'資源化量内訳'!AR55</f>
        <v>0</v>
      </c>
      <c r="AI55" s="51">
        <f>'資源化量内訳'!AZ55</f>
        <v>0</v>
      </c>
      <c r="AJ55" s="51">
        <f>'資源化量内訳'!BH55</f>
        <v>0</v>
      </c>
      <c r="AK55" s="51" t="s">
        <v>78</v>
      </c>
      <c r="AL55" s="51">
        <f t="shared" si="15"/>
        <v>31</v>
      </c>
      <c r="AM55" s="52">
        <f t="shared" si="16"/>
        <v>16.258351893095767</v>
      </c>
      <c r="AN55" s="51">
        <f>'ごみ処理量内訳'!AC55</f>
        <v>0</v>
      </c>
      <c r="AO55" s="51">
        <f>'ごみ処理量内訳'!AD55</f>
        <v>80</v>
      </c>
      <c r="AP55" s="51">
        <f>'ごみ処理量内訳'!AE55</f>
        <v>115</v>
      </c>
      <c r="AQ55" s="51">
        <f t="shared" si="17"/>
        <v>195</v>
      </c>
    </row>
    <row r="56" spans="1:43" ht="13.5">
      <c r="A56" s="26" t="s">
        <v>102</v>
      </c>
      <c r="B56" s="49" t="s">
        <v>194</v>
      </c>
      <c r="C56" s="50" t="s">
        <v>195</v>
      </c>
      <c r="D56" s="51">
        <v>5953</v>
      </c>
      <c r="E56" s="51">
        <v>5953</v>
      </c>
      <c r="F56" s="51">
        <f>'ごみ搬入量内訳'!H56</f>
        <v>1037</v>
      </c>
      <c r="G56" s="51">
        <f>'ごみ搬入量内訳'!AG56</f>
        <v>442</v>
      </c>
      <c r="H56" s="51">
        <f>'ごみ搬入量内訳'!AH56</f>
        <v>0</v>
      </c>
      <c r="I56" s="51">
        <f t="shared" si="9"/>
        <v>1479</v>
      </c>
      <c r="J56" s="51">
        <f t="shared" si="10"/>
        <v>680.6744153402567</v>
      </c>
      <c r="K56" s="51">
        <f>('ごみ搬入量内訳'!E56+'ごみ搬入量内訳'!AH56)/'ごみ処理概要'!D56/365*1000000</f>
        <v>477.2544751236282</v>
      </c>
      <c r="L56" s="51">
        <f>'ごみ搬入量内訳'!F56/'ごみ処理概要'!D56/365*1000000</f>
        <v>203.41994021662842</v>
      </c>
      <c r="M56" s="51">
        <f>'資源化量内訳'!BP56</f>
        <v>0</v>
      </c>
      <c r="N56" s="51">
        <f>'ごみ処理量内訳'!E56</f>
        <v>855</v>
      </c>
      <c r="O56" s="51">
        <f>'ごみ処理量内訳'!L56</f>
        <v>81</v>
      </c>
      <c r="P56" s="51">
        <f t="shared" si="11"/>
        <v>290</v>
      </c>
      <c r="Q56" s="51">
        <f>'ごみ処理量内訳'!G56</f>
        <v>288</v>
      </c>
      <c r="R56" s="51">
        <f>'ごみ処理量内訳'!H56</f>
        <v>0</v>
      </c>
      <c r="S56" s="51">
        <f>'ごみ処理量内訳'!I56</f>
        <v>0</v>
      </c>
      <c r="T56" s="51">
        <f>'ごみ処理量内訳'!J56</f>
        <v>0</v>
      </c>
      <c r="U56" s="51">
        <f>'ごみ処理量内訳'!K56</f>
        <v>2</v>
      </c>
      <c r="V56" s="51">
        <f t="shared" si="12"/>
        <v>253</v>
      </c>
      <c r="W56" s="51">
        <f>'資源化量内訳'!M56</f>
        <v>238</v>
      </c>
      <c r="X56" s="51">
        <f>'資源化量内訳'!N56</f>
        <v>6</v>
      </c>
      <c r="Y56" s="51">
        <f>'資源化量内訳'!O56</f>
        <v>2</v>
      </c>
      <c r="Z56" s="51">
        <f>'資源化量内訳'!P56</f>
        <v>4</v>
      </c>
      <c r="AA56" s="51">
        <f>'資源化量内訳'!Q56</f>
        <v>0</v>
      </c>
      <c r="AB56" s="51">
        <f>'資源化量内訳'!R56</f>
        <v>3</v>
      </c>
      <c r="AC56" s="51">
        <f>'資源化量内訳'!S56</f>
        <v>0</v>
      </c>
      <c r="AD56" s="51">
        <f t="shared" si="13"/>
        <v>1479</v>
      </c>
      <c r="AE56" s="52">
        <f t="shared" si="14"/>
        <v>94.52332657200812</v>
      </c>
      <c r="AF56" s="51">
        <f>'資源化量内訳'!AB56</f>
        <v>0</v>
      </c>
      <c r="AG56" s="51">
        <f>'資源化量内訳'!AJ56</f>
        <v>69</v>
      </c>
      <c r="AH56" s="51">
        <f>'資源化量内訳'!AR56</f>
        <v>0</v>
      </c>
      <c r="AI56" s="51">
        <f>'資源化量内訳'!AZ56</f>
        <v>0</v>
      </c>
      <c r="AJ56" s="51">
        <f>'資源化量内訳'!BH56</f>
        <v>0</v>
      </c>
      <c r="AK56" s="51" t="s">
        <v>78</v>
      </c>
      <c r="AL56" s="51">
        <f t="shared" si="15"/>
        <v>69</v>
      </c>
      <c r="AM56" s="52">
        <f t="shared" si="16"/>
        <v>21.771467207572684</v>
      </c>
      <c r="AN56" s="51">
        <f>'ごみ処理量内訳'!AC56</f>
        <v>81</v>
      </c>
      <c r="AO56" s="51">
        <f>'ごみ処理量内訳'!AD56</f>
        <v>108</v>
      </c>
      <c r="AP56" s="51">
        <f>'ごみ処理量内訳'!AE56</f>
        <v>194</v>
      </c>
      <c r="AQ56" s="51">
        <f t="shared" si="17"/>
        <v>383</v>
      </c>
    </row>
    <row r="57" spans="1:43" ht="13.5">
      <c r="A57" s="26" t="s">
        <v>102</v>
      </c>
      <c r="B57" s="49" t="s">
        <v>196</v>
      </c>
      <c r="C57" s="50" t="s">
        <v>197</v>
      </c>
      <c r="D57" s="51">
        <v>4361</v>
      </c>
      <c r="E57" s="51">
        <v>4361</v>
      </c>
      <c r="F57" s="51">
        <f>'ごみ搬入量内訳'!H57</f>
        <v>698</v>
      </c>
      <c r="G57" s="51">
        <f>'ごみ搬入量内訳'!AG57</f>
        <v>177</v>
      </c>
      <c r="H57" s="51">
        <f>'ごみ搬入量内訳'!AH57</f>
        <v>0</v>
      </c>
      <c r="I57" s="51">
        <f t="shared" si="9"/>
        <v>875</v>
      </c>
      <c r="J57" s="51">
        <f t="shared" si="10"/>
        <v>549.7042591085997</v>
      </c>
      <c r="K57" s="51">
        <f>('ごみ搬入量内訳'!E57+'ごみ搬入量内訳'!AH57)/'ごみ処理概要'!D57/365*1000000</f>
        <v>438.50694040891716</v>
      </c>
      <c r="L57" s="51">
        <f>'ごみ搬入量内訳'!F57/'ごみ処理概要'!D57/365*1000000</f>
        <v>111.19731869968244</v>
      </c>
      <c r="M57" s="51">
        <f>'資源化量内訳'!BP57</f>
        <v>0</v>
      </c>
      <c r="N57" s="51">
        <f>'ごみ処理量内訳'!E57</f>
        <v>511</v>
      </c>
      <c r="O57" s="51">
        <f>'ごみ処理量内訳'!L57</f>
        <v>36</v>
      </c>
      <c r="P57" s="51">
        <f t="shared" si="11"/>
        <v>119</v>
      </c>
      <c r="Q57" s="51">
        <f>'ごみ処理量内訳'!G57</f>
        <v>117</v>
      </c>
      <c r="R57" s="51">
        <f>'ごみ処理量内訳'!H57</f>
        <v>0</v>
      </c>
      <c r="S57" s="51">
        <f>'ごみ処理量内訳'!I57</f>
        <v>0</v>
      </c>
      <c r="T57" s="51">
        <f>'ごみ処理量内訳'!J57</f>
        <v>0</v>
      </c>
      <c r="U57" s="51">
        <f>'ごみ処理量内訳'!K57</f>
        <v>2</v>
      </c>
      <c r="V57" s="51">
        <f t="shared" si="12"/>
        <v>209</v>
      </c>
      <c r="W57" s="51">
        <f>'資源化量内訳'!M57</f>
        <v>173</v>
      </c>
      <c r="X57" s="51">
        <f>'資源化量内訳'!N57</f>
        <v>9</v>
      </c>
      <c r="Y57" s="51">
        <f>'資源化量内訳'!O57</f>
        <v>22</v>
      </c>
      <c r="Z57" s="51">
        <f>'資源化量内訳'!P57</f>
        <v>4</v>
      </c>
      <c r="AA57" s="51">
        <f>'資源化量内訳'!Q57</f>
        <v>1</v>
      </c>
      <c r="AB57" s="51">
        <f>'資源化量内訳'!R57</f>
        <v>0</v>
      </c>
      <c r="AC57" s="51">
        <f>'資源化量内訳'!S57</f>
        <v>0</v>
      </c>
      <c r="AD57" s="51">
        <f t="shared" si="13"/>
        <v>875</v>
      </c>
      <c r="AE57" s="52">
        <f t="shared" si="14"/>
        <v>95.88571428571429</v>
      </c>
      <c r="AF57" s="51">
        <f>'資源化量内訳'!AB57</f>
        <v>0</v>
      </c>
      <c r="AG57" s="51">
        <f>'資源化量内訳'!AJ57</f>
        <v>26</v>
      </c>
      <c r="AH57" s="51">
        <f>'資源化量内訳'!AR57</f>
        <v>0</v>
      </c>
      <c r="AI57" s="51">
        <f>'資源化量内訳'!AZ57</f>
        <v>0</v>
      </c>
      <c r="AJ57" s="51">
        <f>'資源化量内訳'!BH57</f>
        <v>0</v>
      </c>
      <c r="AK57" s="51" t="s">
        <v>78</v>
      </c>
      <c r="AL57" s="51">
        <f t="shared" si="15"/>
        <v>26</v>
      </c>
      <c r="AM57" s="52">
        <f t="shared" si="16"/>
        <v>26.857142857142858</v>
      </c>
      <c r="AN57" s="51">
        <f>'ごみ処理量内訳'!AC57</f>
        <v>36</v>
      </c>
      <c r="AO57" s="51">
        <f>'ごみ処理量内訳'!AD57</f>
        <v>65</v>
      </c>
      <c r="AP57" s="51">
        <f>'ごみ処理量内訳'!AE57</f>
        <v>81</v>
      </c>
      <c r="AQ57" s="51">
        <f t="shared" si="17"/>
        <v>182</v>
      </c>
    </row>
    <row r="58" spans="1:43" ht="13.5">
      <c r="A58" s="26" t="s">
        <v>102</v>
      </c>
      <c r="B58" s="49" t="s">
        <v>198</v>
      </c>
      <c r="C58" s="50" t="s">
        <v>199</v>
      </c>
      <c r="D58" s="51">
        <v>3510</v>
      </c>
      <c r="E58" s="51">
        <v>3510</v>
      </c>
      <c r="F58" s="51">
        <f>'ごみ搬入量内訳'!H58</f>
        <v>794</v>
      </c>
      <c r="G58" s="51">
        <f>'ごみ搬入量内訳'!AG58</f>
        <v>0</v>
      </c>
      <c r="H58" s="51">
        <f>'ごみ搬入量内訳'!AH58</f>
        <v>0</v>
      </c>
      <c r="I58" s="51">
        <f t="shared" si="9"/>
        <v>794</v>
      </c>
      <c r="J58" s="51">
        <f t="shared" si="10"/>
        <v>619.755688248839</v>
      </c>
      <c r="K58" s="51">
        <f>('ごみ搬入量内訳'!E58+'ごみ搬入量内訳'!AH58)/'ごみ処理概要'!D58/365*1000000</f>
        <v>567.4589236233072</v>
      </c>
      <c r="L58" s="51">
        <f>'ごみ搬入量内訳'!F58/'ごみ処理概要'!D58/365*1000000</f>
        <v>52.29676462553175</v>
      </c>
      <c r="M58" s="51">
        <f>'資源化量内訳'!BP58</f>
        <v>0</v>
      </c>
      <c r="N58" s="51">
        <f>'ごみ処理量内訳'!E58</f>
        <v>451</v>
      </c>
      <c r="O58" s="51">
        <f>'ごみ処理量内訳'!L58</f>
        <v>44</v>
      </c>
      <c r="P58" s="51">
        <f t="shared" si="11"/>
        <v>146</v>
      </c>
      <c r="Q58" s="51">
        <f>'ごみ処理量内訳'!G58</f>
        <v>145</v>
      </c>
      <c r="R58" s="51">
        <f>'ごみ処理量内訳'!H58</f>
        <v>0</v>
      </c>
      <c r="S58" s="51">
        <f>'ごみ処理量内訳'!I58</f>
        <v>0</v>
      </c>
      <c r="T58" s="51">
        <f>'ごみ処理量内訳'!J58</f>
        <v>0</v>
      </c>
      <c r="U58" s="51">
        <f>'ごみ処理量内訳'!K58</f>
        <v>1</v>
      </c>
      <c r="V58" s="51">
        <f t="shared" si="12"/>
        <v>153</v>
      </c>
      <c r="W58" s="51">
        <f>'資源化量内訳'!M58</f>
        <v>129</v>
      </c>
      <c r="X58" s="51">
        <f>'資源化量内訳'!N58</f>
        <v>6</v>
      </c>
      <c r="Y58" s="51">
        <f>'資源化量内訳'!O58</f>
        <v>15</v>
      </c>
      <c r="Z58" s="51">
        <f>'資源化量内訳'!P58</f>
        <v>3</v>
      </c>
      <c r="AA58" s="51">
        <f>'資源化量内訳'!Q58</f>
        <v>0</v>
      </c>
      <c r="AB58" s="51">
        <f>'資源化量内訳'!R58</f>
        <v>0</v>
      </c>
      <c r="AC58" s="51">
        <f>'資源化量内訳'!S58</f>
        <v>0</v>
      </c>
      <c r="AD58" s="51">
        <f t="shared" si="13"/>
        <v>794</v>
      </c>
      <c r="AE58" s="52">
        <f t="shared" si="14"/>
        <v>94.45843828715365</v>
      </c>
      <c r="AF58" s="51">
        <f>'資源化量内訳'!AB58</f>
        <v>0</v>
      </c>
      <c r="AG58" s="51">
        <f>'資源化量内訳'!AJ58</f>
        <v>35</v>
      </c>
      <c r="AH58" s="51">
        <f>'資源化量内訳'!AR58</f>
        <v>0</v>
      </c>
      <c r="AI58" s="51">
        <f>'資源化量内訳'!AZ58</f>
        <v>0</v>
      </c>
      <c r="AJ58" s="51">
        <f>'資源化量内訳'!BH58</f>
        <v>0</v>
      </c>
      <c r="AK58" s="51" t="s">
        <v>78</v>
      </c>
      <c r="AL58" s="51">
        <f t="shared" si="15"/>
        <v>35</v>
      </c>
      <c r="AM58" s="52">
        <f t="shared" si="16"/>
        <v>23.67758186397985</v>
      </c>
      <c r="AN58" s="51">
        <f>'ごみ処理量内訳'!AC58</f>
        <v>44</v>
      </c>
      <c r="AO58" s="51">
        <f>'ごみ処理量内訳'!AD58</f>
        <v>57</v>
      </c>
      <c r="AP58" s="51">
        <f>'ごみ処理量内訳'!AE58</f>
        <v>97</v>
      </c>
      <c r="AQ58" s="51">
        <f t="shared" si="17"/>
        <v>198</v>
      </c>
    </row>
    <row r="59" spans="1:43" ht="13.5">
      <c r="A59" s="26" t="s">
        <v>102</v>
      </c>
      <c r="B59" s="49" t="s">
        <v>200</v>
      </c>
      <c r="C59" s="50" t="s">
        <v>201</v>
      </c>
      <c r="D59" s="51">
        <v>2362</v>
      </c>
      <c r="E59" s="51">
        <v>2362</v>
      </c>
      <c r="F59" s="51">
        <f>'ごみ搬入量内訳'!H59</f>
        <v>230</v>
      </c>
      <c r="G59" s="51">
        <f>'ごみ搬入量内訳'!AG59</f>
        <v>0</v>
      </c>
      <c r="H59" s="51">
        <f>'ごみ搬入量内訳'!AH59</f>
        <v>0</v>
      </c>
      <c r="I59" s="51">
        <f t="shared" si="9"/>
        <v>230</v>
      </c>
      <c r="J59" s="51">
        <f t="shared" si="10"/>
        <v>266.78111189727764</v>
      </c>
      <c r="K59" s="51">
        <f>('ごみ搬入量内訳'!E59+'ごみ搬入量内訳'!AH59)/'ごみ処理概要'!D59/365*1000000</f>
        <v>266.78111189727764</v>
      </c>
      <c r="L59" s="51">
        <f>'ごみ搬入量内訳'!F59/'ごみ処理概要'!D59/365*1000000</f>
        <v>0</v>
      </c>
      <c r="M59" s="51">
        <f>'資源化量内訳'!BP59</f>
        <v>0</v>
      </c>
      <c r="N59" s="51">
        <f>'ごみ処理量内訳'!E59</f>
        <v>35</v>
      </c>
      <c r="O59" s="51">
        <f>'ごみ処理量内訳'!L59</f>
        <v>0</v>
      </c>
      <c r="P59" s="51">
        <f t="shared" si="11"/>
        <v>195</v>
      </c>
      <c r="Q59" s="51">
        <f>'ごみ処理量内訳'!G59</f>
        <v>53</v>
      </c>
      <c r="R59" s="51">
        <f>'ごみ処理量内訳'!H59</f>
        <v>142</v>
      </c>
      <c r="S59" s="51">
        <f>'ごみ処理量内訳'!I59</f>
        <v>0</v>
      </c>
      <c r="T59" s="51">
        <f>'ごみ処理量内訳'!J59</f>
        <v>0</v>
      </c>
      <c r="U59" s="51">
        <f>'ごみ処理量内訳'!K59</f>
        <v>0</v>
      </c>
      <c r="V59" s="51">
        <f t="shared" si="12"/>
        <v>0</v>
      </c>
      <c r="W59" s="51">
        <f>'資源化量内訳'!M59</f>
        <v>0</v>
      </c>
      <c r="X59" s="51">
        <f>'資源化量内訳'!N59</f>
        <v>0</v>
      </c>
      <c r="Y59" s="51">
        <f>'資源化量内訳'!O59</f>
        <v>0</v>
      </c>
      <c r="Z59" s="51">
        <f>'資源化量内訳'!P59</f>
        <v>0</v>
      </c>
      <c r="AA59" s="51">
        <f>'資源化量内訳'!Q59</f>
        <v>0</v>
      </c>
      <c r="AB59" s="51">
        <f>'資源化量内訳'!R59</f>
        <v>0</v>
      </c>
      <c r="AC59" s="51">
        <f>'資源化量内訳'!S59</f>
        <v>0</v>
      </c>
      <c r="AD59" s="51">
        <f t="shared" si="13"/>
        <v>230</v>
      </c>
      <c r="AE59" s="52">
        <f t="shared" si="14"/>
        <v>100</v>
      </c>
      <c r="AF59" s="51">
        <f>'資源化量内訳'!AB59</f>
        <v>0</v>
      </c>
      <c r="AG59" s="51">
        <f>'資源化量内訳'!AJ59</f>
        <v>28</v>
      </c>
      <c r="AH59" s="51">
        <f>'資源化量内訳'!AR59</f>
        <v>142</v>
      </c>
      <c r="AI59" s="51">
        <f>'資源化量内訳'!AZ59</f>
        <v>0</v>
      </c>
      <c r="AJ59" s="51">
        <f>'資源化量内訳'!BH59</f>
        <v>0</v>
      </c>
      <c r="AK59" s="51" t="s">
        <v>78</v>
      </c>
      <c r="AL59" s="51">
        <f t="shared" si="15"/>
        <v>170</v>
      </c>
      <c r="AM59" s="52">
        <f t="shared" si="16"/>
        <v>73.91304347826086</v>
      </c>
      <c r="AN59" s="51">
        <f>'ごみ処理量内訳'!AC59</f>
        <v>0</v>
      </c>
      <c r="AO59" s="51">
        <f>'ごみ処理量内訳'!AD59</f>
        <v>2</v>
      </c>
      <c r="AP59" s="51">
        <f>'ごみ処理量内訳'!AE59</f>
        <v>3</v>
      </c>
      <c r="AQ59" s="51">
        <f t="shared" si="17"/>
        <v>5</v>
      </c>
    </row>
    <row r="60" spans="1:43" ht="13.5">
      <c r="A60" s="26" t="s">
        <v>102</v>
      </c>
      <c r="B60" s="49" t="s">
        <v>202</v>
      </c>
      <c r="C60" s="50" t="s">
        <v>203</v>
      </c>
      <c r="D60" s="51">
        <v>2179</v>
      </c>
      <c r="E60" s="51">
        <v>2179</v>
      </c>
      <c r="F60" s="51">
        <f>'ごみ搬入量内訳'!H60</f>
        <v>268</v>
      </c>
      <c r="G60" s="51">
        <f>'ごみ搬入量内訳'!AG60</f>
        <v>0</v>
      </c>
      <c r="H60" s="51">
        <f>'ごみ搬入量内訳'!AH60</f>
        <v>0</v>
      </c>
      <c r="I60" s="51">
        <f t="shared" si="9"/>
        <v>268</v>
      </c>
      <c r="J60" s="51">
        <f t="shared" si="10"/>
        <v>336.9649267289884</v>
      </c>
      <c r="K60" s="51">
        <f>('ごみ搬入量内訳'!E60+'ごみ搬入量内訳'!AH60)/'ごみ処理概要'!D60/365*1000000</f>
        <v>336.9649267289884</v>
      </c>
      <c r="L60" s="51">
        <f>'ごみ搬入量内訳'!F60/'ごみ処理概要'!D60/365*1000000</f>
        <v>0</v>
      </c>
      <c r="M60" s="51">
        <f>'資源化量内訳'!BP60</f>
        <v>0</v>
      </c>
      <c r="N60" s="51">
        <f>'ごみ処理量内訳'!E60</f>
        <v>141</v>
      </c>
      <c r="O60" s="51">
        <f>'ごみ処理量内訳'!L60</f>
        <v>0</v>
      </c>
      <c r="P60" s="51">
        <f t="shared" si="11"/>
        <v>63</v>
      </c>
      <c r="Q60" s="51">
        <f>'ごみ処理量内訳'!G60</f>
        <v>63</v>
      </c>
      <c r="R60" s="51">
        <f>'ごみ処理量内訳'!H60</f>
        <v>0</v>
      </c>
      <c r="S60" s="51">
        <f>'ごみ処理量内訳'!I60</f>
        <v>0</v>
      </c>
      <c r="T60" s="51">
        <f>'ごみ処理量内訳'!J60</f>
        <v>0</v>
      </c>
      <c r="U60" s="51">
        <f>'ごみ処理量内訳'!K60</f>
        <v>0</v>
      </c>
      <c r="V60" s="51">
        <f t="shared" si="12"/>
        <v>61</v>
      </c>
      <c r="W60" s="51">
        <f>'資源化量内訳'!M60</f>
        <v>42</v>
      </c>
      <c r="X60" s="51">
        <f>'資源化量内訳'!N60</f>
        <v>16</v>
      </c>
      <c r="Y60" s="51">
        <f>'資源化量内訳'!O60</f>
        <v>2</v>
      </c>
      <c r="Z60" s="51">
        <f>'資源化量内訳'!P60</f>
        <v>1</v>
      </c>
      <c r="AA60" s="51">
        <f>'資源化量内訳'!Q60</f>
        <v>0</v>
      </c>
      <c r="AB60" s="51">
        <f>'資源化量内訳'!R60</f>
        <v>0</v>
      </c>
      <c r="AC60" s="51">
        <f>'資源化量内訳'!S60</f>
        <v>0</v>
      </c>
      <c r="AD60" s="51">
        <f t="shared" si="13"/>
        <v>265</v>
      </c>
      <c r="AE60" s="52">
        <f t="shared" si="14"/>
        <v>100</v>
      </c>
      <c r="AF60" s="51">
        <f>'資源化量内訳'!AB60</f>
        <v>0</v>
      </c>
      <c r="AG60" s="51">
        <f>'資源化量内訳'!AJ60</f>
        <v>0</v>
      </c>
      <c r="AH60" s="51">
        <f>'資源化量内訳'!AR60</f>
        <v>0</v>
      </c>
      <c r="AI60" s="51">
        <f>'資源化量内訳'!AZ60</f>
        <v>0</v>
      </c>
      <c r="AJ60" s="51">
        <f>'資源化量内訳'!BH60</f>
        <v>0</v>
      </c>
      <c r="AK60" s="51" t="s">
        <v>78</v>
      </c>
      <c r="AL60" s="51">
        <f t="shared" si="15"/>
        <v>0</v>
      </c>
      <c r="AM60" s="52">
        <f t="shared" si="16"/>
        <v>23.0188679245283</v>
      </c>
      <c r="AN60" s="51">
        <f>'ごみ処理量内訳'!AC60</f>
        <v>0</v>
      </c>
      <c r="AO60" s="51">
        <f>'ごみ処理量内訳'!AD60</f>
        <v>1</v>
      </c>
      <c r="AP60" s="51">
        <f>'ごみ処理量内訳'!AE60</f>
        <v>28</v>
      </c>
      <c r="AQ60" s="51">
        <f t="shared" si="17"/>
        <v>29</v>
      </c>
    </row>
    <row r="61" spans="1:43" ht="13.5">
      <c r="A61" s="26" t="s">
        <v>102</v>
      </c>
      <c r="B61" s="49" t="s">
        <v>204</v>
      </c>
      <c r="C61" s="50" t="s">
        <v>205</v>
      </c>
      <c r="D61" s="51">
        <v>4976</v>
      </c>
      <c r="E61" s="51">
        <v>4976</v>
      </c>
      <c r="F61" s="51">
        <f>'ごみ搬入量内訳'!H61</f>
        <v>1790</v>
      </c>
      <c r="G61" s="51">
        <f>'ごみ搬入量内訳'!AG61</f>
        <v>54</v>
      </c>
      <c r="H61" s="51">
        <f>'ごみ搬入量内訳'!AH61</f>
        <v>0</v>
      </c>
      <c r="I61" s="51">
        <f t="shared" si="9"/>
        <v>1844</v>
      </c>
      <c r="J61" s="51">
        <f t="shared" si="10"/>
        <v>1015.2843236576664</v>
      </c>
      <c r="K61" s="51">
        <f>('ごみ搬入量内訳'!E61+'ごみ搬入量内訳'!AH61)/'ごみ処理概要'!D61/365*1000000</f>
        <v>968.4843412764832</v>
      </c>
      <c r="L61" s="51">
        <f>'ごみ搬入量内訳'!F61/'ごみ処理概要'!D61/365*1000000</f>
        <v>46.7999823811831</v>
      </c>
      <c r="M61" s="51">
        <f>'資源化量内訳'!BP61</f>
        <v>0</v>
      </c>
      <c r="N61" s="51">
        <f>'ごみ処理量内訳'!E61</f>
        <v>1522</v>
      </c>
      <c r="O61" s="51">
        <f>'ごみ処理量内訳'!L61</f>
        <v>0</v>
      </c>
      <c r="P61" s="51">
        <f t="shared" si="11"/>
        <v>177</v>
      </c>
      <c r="Q61" s="51">
        <f>'ごみ処理量内訳'!G61</f>
        <v>177</v>
      </c>
      <c r="R61" s="51">
        <f>'ごみ処理量内訳'!H61</f>
        <v>0</v>
      </c>
      <c r="S61" s="51">
        <f>'ごみ処理量内訳'!I61</f>
        <v>0</v>
      </c>
      <c r="T61" s="51">
        <f>'ごみ処理量内訳'!J61</f>
        <v>0</v>
      </c>
      <c r="U61" s="51">
        <f>'ごみ処理量内訳'!K61</f>
        <v>0</v>
      </c>
      <c r="V61" s="51">
        <f t="shared" si="12"/>
        <v>145</v>
      </c>
      <c r="W61" s="51">
        <f>'資源化量内訳'!M61</f>
        <v>130</v>
      </c>
      <c r="X61" s="51">
        <f>'資源化量内訳'!N61</f>
        <v>3</v>
      </c>
      <c r="Y61" s="51">
        <f>'資源化量内訳'!O61</f>
        <v>10</v>
      </c>
      <c r="Z61" s="51">
        <f>'資源化量内訳'!P61</f>
        <v>2</v>
      </c>
      <c r="AA61" s="51">
        <f>'資源化量内訳'!Q61</f>
        <v>0</v>
      </c>
      <c r="AB61" s="51">
        <f>'資源化量内訳'!R61</f>
        <v>0</v>
      </c>
      <c r="AC61" s="51">
        <f>'資源化量内訳'!S61</f>
        <v>0</v>
      </c>
      <c r="AD61" s="51">
        <f t="shared" si="13"/>
        <v>1844</v>
      </c>
      <c r="AE61" s="52">
        <f t="shared" si="14"/>
        <v>100</v>
      </c>
      <c r="AF61" s="51">
        <f>'資源化量内訳'!AB61</f>
        <v>0</v>
      </c>
      <c r="AG61" s="51">
        <f>'資源化量内訳'!AJ61</f>
        <v>70</v>
      </c>
      <c r="AH61" s="51">
        <f>'資源化量内訳'!AR61</f>
        <v>0</v>
      </c>
      <c r="AI61" s="51">
        <f>'資源化量内訳'!AZ61</f>
        <v>0</v>
      </c>
      <c r="AJ61" s="51">
        <f>'資源化量内訳'!BH61</f>
        <v>0</v>
      </c>
      <c r="AK61" s="51" t="s">
        <v>78</v>
      </c>
      <c r="AL61" s="51">
        <f t="shared" si="15"/>
        <v>70</v>
      </c>
      <c r="AM61" s="52">
        <f t="shared" si="16"/>
        <v>11.659436008676789</v>
      </c>
      <c r="AN61" s="51">
        <f>'ごみ処理量内訳'!AC61</f>
        <v>0</v>
      </c>
      <c r="AO61" s="51">
        <f>'ごみ処理量内訳'!AD61</f>
        <v>182</v>
      </c>
      <c r="AP61" s="51">
        <f>'ごみ処理量内訳'!AE61</f>
        <v>70</v>
      </c>
      <c r="AQ61" s="51">
        <f t="shared" si="17"/>
        <v>252</v>
      </c>
    </row>
    <row r="62" spans="1:43" ht="13.5">
      <c r="A62" s="26" t="s">
        <v>102</v>
      </c>
      <c r="B62" s="49" t="s">
        <v>206</v>
      </c>
      <c r="C62" s="50" t="s">
        <v>207</v>
      </c>
      <c r="D62" s="51">
        <v>8463</v>
      </c>
      <c r="E62" s="51">
        <v>8463</v>
      </c>
      <c r="F62" s="51">
        <f>'ごみ搬入量内訳'!H62</f>
        <v>3033</v>
      </c>
      <c r="G62" s="51">
        <f>'ごみ搬入量内訳'!AG62</f>
        <v>213</v>
      </c>
      <c r="H62" s="51">
        <f>'ごみ搬入量内訳'!AH62</f>
        <v>0</v>
      </c>
      <c r="I62" s="51">
        <f t="shared" si="9"/>
        <v>3246</v>
      </c>
      <c r="J62" s="51">
        <f t="shared" si="10"/>
        <v>1050.8272107918594</v>
      </c>
      <c r="K62" s="51">
        <f>('ごみ搬入量内訳'!E62+'ごみ搬入量内訳'!AH62)/'ごみ処理概要'!D62/365*1000000</f>
        <v>814.8281237101388</v>
      </c>
      <c r="L62" s="51">
        <f>'ごみ搬入量内訳'!F62/'ごみ処理概要'!D62/365*1000000</f>
        <v>235.99908708172077</v>
      </c>
      <c r="M62" s="51">
        <f>'資源化量内訳'!BP62</f>
        <v>0</v>
      </c>
      <c r="N62" s="51">
        <f>'ごみ処理量内訳'!E62</f>
        <v>2622</v>
      </c>
      <c r="O62" s="51">
        <f>'ごみ処理量内訳'!L62</f>
        <v>0</v>
      </c>
      <c r="P62" s="51">
        <f t="shared" si="11"/>
        <v>294</v>
      </c>
      <c r="Q62" s="51">
        <f>'ごみ処理量内訳'!G62</f>
        <v>294</v>
      </c>
      <c r="R62" s="51">
        <f>'ごみ処理量内訳'!H62</f>
        <v>0</v>
      </c>
      <c r="S62" s="51">
        <f>'ごみ処理量内訳'!I62</f>
        <v>0</v>
      </c>
      <c r="T62" s="51">
        <f>'ごみ処理量内訳'!J62</f>
        <v>0</v>
      </c>
      <c r="U62" s="51">
        <f>'ごみ処理量内訳'!K62</f>
        <v>0</v>
      </c>
      <c r="V62" s="51">
        <f t="shared" si="12"/>
        <v>314</v>
      </c>
      <c r="W62" s="51">
        <f>'資源化量内訳'!M62</f>
        <v>246</v>
      </c>
      <c r="X62" s="51">
        <f>'資源化量内訳'!N62</f>
        <v>24</v>
      </c>
      <c r="Y62" s="51">
        <f>'資源化量内訳'!O62</f>
        <v>30</v>
      </c>
      <c r="Z62" s="51">
        <f>'資源化量内訳'!P62</f>
        <v>6</v>
      </c>
      <c r="AA62" s="51">
        <f>'資源化量内訳'!Q62</f>
        <v>0</v>
      </c>
      <c r="AB62" s="51">
        <f>'資源化量内訳'!R62</f>
        <v>8</v>
      </c>
      <c r="AC62" s="51">
        <f>'資源化量内訳'!S62</f>
        <v>0</v>
      </c>
      <c r="AD62" s="51">
        <f t="shared" si="13"/>
        <v>3230</v>
      </c>
      <c r="AE62" s="52">
        <f t="shared" si="14"/>
        <v>100</v>
      </c>
      <c r="AF62" s="51">
        <f>'資源化量内訳'!AB62</f>
        <v>0</v>
      </c>
      <c r="AG62" s="51">
        <f>'資源化量内訳'!AJ62</f>
        <v>95</v>
      </c>
      <c r="AH62" s="51">
        <f>'資源化量内訳'!AR62</f>
        <v>0</v>
      </c>
      <c r="AI62" s="51">
        <f>'資源化量内訳'!AZ62</f>
        <v>0</v>
      </c>
      <c r="AJ62" s="51">
        <f>'資源化量内訳'!BH62</f>
        <v>0</v>
      </c>
      <c r="AK62" s="51" t="s">
        <v>78</v>
      </c>
      <c r="AL62" s="51">
        <f t="shared" si="15"/>
        <v>95</v>
      </c>
      <c r="AM62" s="52">
        <f t="shared" si="16"/>
        <v>12.662538699690403</v>
      </c>
      <c r="AN62" s="51">
        <f>'ごみ処理量内訳'!AC62</f>
        <v>0</v>
      </c>
      <c r="AO62" s="51">
        <f>'ごみ処理量内訳'!AD62</f>
        <v>313</v>
      </c>
      <c r="AP62" s="51">
        <f>'ごみ処理量内訳'!AE62</f>
        <v>116</v>
      </c>
      <c r="AQ62" s="51">
        <f t="shared" si="17"/>
        <v>429</v>
      </c>
    </row>
    <row r="63" spans="1:43" ht="13.5">
      <c r="A63" s="26" t="s">
        <v>102</v>
      </c>
      <c r="B63" s="49" t="s">
        <v>208</v>
      </c>
      <c r="C63" s="50" t="s">
        <v>209</v>
      </c>
      <c r="D63" s="51">
        <v>5907</v>
      </c>
      <c r="E63" s="51">
        <v>5907</v>
      </c>
      <c r="F63" s="51">
        <f>'ごみ搬入量内訳'!H63</f>
        <v>3208</v>
      </c>
      <c r="G63" s="51">
        <f>'ごみ搬入量内訳'!AG63</f>
        <v>1621</v>
      </c>
      <c r="H63" s="51">
        <f>'ごみ搬入量内訳'!AH63</f>
        <v>0</v>
      </c>
      <c r="I63" s="51">
        <f t="shared" si="9"/>
        <v>4829</v>
      </c>
      <c r="J63" s="51">
        <f t="shared" si="10"/>
        <v>2239.738782173924</v>
      </c>
      <c r="K63" s="51">
        <f>('ごみ搬入量内訳'!E63+'ごみ搬入量内訳'!AH63)/'ごみ処理概要'!D63/365*1000000</f>
        <v>919.7353499794764</v>
      </c>
      <c r="L63" s="51">
        <f>'ごみ搬入量内訳'!F63/'ごみ処理概要'!D63/365*1000000</f>
        <v>1320.0034321944477</v>
      </c>
      <c r="M63" s="51">
        <f>'資源化量内訳'!BP63</f>
        <v>105</v>
      </c>
      <c r="N63" s="51">
        <f>'ごみ処理量内訳'!E63</f>
        <v>4136</v>
      </c>
      <c r="O63" s="51">
        <f>'ごみ処理量内訳'!L63</f>
        <v>0</v>
      </c>
      <c r="P63" s="51">
        <f t="shared" si="11"/>
        <v>693</v>
      </c>
      <c r="Q63" s="51">
        <f>'ごみ処理量内訳'!G63</f>
        <v>0</v>
      </c>
      <c r="R63" s="51">
        <f>'ごみ処理量内訳'!H63</f>
        <v>693</v>
      </c>
      <c r="S63" s="51">
        <f>'ごみ処理量内訳'!I63</f>
        <v>0</v>
      </c>
      <c r="T63" s="51">
        <f>'ごみ処理量内訳'!J63</f>
        <v>0</v>
      </c>
      <c r="U63" s="51">
        <f>'ごみ処理量内訳'!K63</f>
        <v>0</v>
      </c>
      <c r="V63" s="51">
        <f t="shared" si="12"/>
        <v>0</v>
      </c>
      <c r="W63" s="51">
        <f>'資源化量内訳'!M63</f>
        <v>0</v>
      </c>
      <c r="X63" s="51">
        <f>'資源化量内訳'!N63</f>
        <v>0</v>
      </c>
      <c r="Y63" s="51">
        <f>'資源化量内訳'!O63</f>
        <v>0</v>
      </c>
      <c r="Z63" s="51">
        <f>'資源化量内訳'!P63</f>
        <v>0</v>
      </c>
      <c r="AA63" s="51">
        <f>'資源化量内訳'!Q63</f>
        <v>0</v>
      </c>
      <c r="AB63" s="51">
        <f>'資源化量内訳'!R63</f>
        <v>0</v>
      </c>
      <c r="AC63" s="51">
        <f>'資源化量内訳'!S63</f>
        <v>0</v>
      </c>
      <c r="AD63" s="51">
        <f t="shared" si="13"/>
        <v>4829</v>
      </c>
      <c r="AE63" s="52">
        <f t="shared" si="14"/>
        <v>100</v>
      </c>
      <c r="AF63" s="51">
        <f>'資源化量内訳'!AB63</f>
        <v>0</v>
      </c>
      <c r="AG63" s="51">
        <f>'資源化量内訳'!AJ63</f>
        <v>0</v>
      </c>
      <c r="AH63" s="51">
        <f>'資源化量内訳'!AR63</f>
        <v>557</v>
      </c>
      <c r="AI63" s="51">
        <f>'資源化量内訳'!AZ63</f>
        <v>0</v>
      </c>
      <c r="AJ63" s="51">
        <f>'資源化量内訳'!BH63</f>
        <v>0</v>
      </c>
      <c r="AK63" s="51" t="s">
        <v>78</v>
      </c>
      <c r="AL63" s="51">
        <f t="shared" si="15"/>
        <v>557</v>
      </c>
      <c r="AM63" s="52">
        <f t="shared" si="16"/>
        <v>13.417105796513983</v>
      </c>
      <c r="AN63" s="51">
        <f>'ごみ処理量内訳'!AC63</f>
        <v>0</v>
      </c>
      <c r="AO63" s="51">
        <f>'ごみ処理量内訳'!AD63</f>
        <v>462</v>
      </c>
      <c r="AP63" s="51">
        <f>'ごみ処理量内訳'!AE63</f>
        <v>121</v>
      </c>
      <c r="AQ63" s="51">
        <f t="shared" si="17"/>
        <v>583</v>
      </c>
    </row>
    <row r="64" spans="1:43" ht="13.5">
      <c r="A64" s="26" t="s">
        <v>102</v>
      </c>
      <c r="B64" s="49" t="s">
        <v>210</v>
      </c>
      <c r="C64" s="50" t="s">
        <v>211</v>
      </c>
      <c r="D64" s="51">
        <v>19252</v>
      </c>
      <c r="E64" s="51">
        <v>19252</v>
      </c>
      <c r="F64" s="51">
        <f>'ごみ搬入量内訳'!H64</f>
        <v>8197</v>
      </c>
      <c r="G64" s="51">
        <f>'ごみ搬入量内訳'!AG64</f>
        <v>3812</v>
      </c>
      <c r="H64" s="51">
        <f>'ごみ搬入量内訳'!AH64</f>
        <v>0</v>
      </c>
      <c r="I64" s="51">
        <f t="shared" si="9"/>
        <v>12009</v>
      </c>
      <c r="J64" s="51">
        <f t="shared" si="10"/>
        <v>1708.9845139732859</v>
      </c>
      <c r="K64" s="51">
        <f>('ごみ搬入量内訳'!E64+'ごみ搬入量内訳'!AH64)/'ごみ処理概要'!D64/365*1000000</f>
        <v>764.7666565153166</v>
      </c>
      <c r="L64" s="51">
        <f>'ごみ搬入量内訳'!F64/'ごみ処理概要'!D64/365*1000000</f>
        <v>944.2178574579692</v>
      </c>
      <c r="M64" s="51">
        <f>'資源化量内訳'!BP64</f>
        <v>0</v>
      </c>
      <c r="N64" s="51">
        <f>'ごみ処理量内訳'!E64</f>
        <v>10416</v>
      </c>
      <c r="O64" s="51">
        <f>'ごみ処理量内訳'!L64</f>
        <v>0</v>
      </c>
      <c r="P64" s="51">
        <f t="shared" si="11"/>
        <v>866</v>
      </c>
      <c r="Q64" s="51">
        <f>'ごみ処理量内訳'!G64</f>
        <v>866</v>
      </c>
      <c r="R64" s="51">
        <f>'ごみ処理量内訳'!H64</f>
        <v>0</v>
      </c>
      <c r="S64" s="51">
        <f>'ごみ処理量内訳'!I64</f>
        <v>0</v>
      </c>
      <c r="T64" s="51">
        <f>'ごみ処理量内訳'!J64</f>
        <v>0</v>
      </c>
      <c r="U64" s="51">
        <f>'ごみ処理量内訳'!K64</f>
        <v>0</v>
      </c>
      <c r="V64" s="51">
        <f t="shared" si="12"/>
        <v>727</v>
      </c>
      <c r="W64" s="51">
        <f>'資源化量内訳'!M64</f>
        <v>727</v>
      </c>
      <c r="X64" s="51">
        <f>'資源化量内訳'!N64</f>
        <v>0</v>
      </c>
      <c r="Y64" s="51">
        <f>'資源化量内訳'!O64</f>
        <v>0</v>
      </c>
      <c r="Z64" s="51">
        <f>'資源化量内訳'!P64</f>
        <v>0</v>
      </c>
      <c r="AA64" s="51">
        <f>'資源化量内訳'!Q64</f>
        <v>0</v>
      </c>
      <c r="AB64" s="51">
        <f>'資源化量内訳'!R64</f>
        <v>0</v>
      </c>
      <c r="AC64" s="51">
        <f>'資源化量内訳'!S64</f>
        <v>0</v>
      </c>
      <c r="AD64" s="51">
        <f t="shared" si="13"/>
        <v>12009</v>
      </c>
      <c r="AE64" s="52">
        <f t="shared" si="14"/>
        <v>100</v>
      </c>
      <c r="AF64" s="51">
        <f>'資源化量内訳'!AB64</f>
        <v>0</v>
      </c>
      <c r="AG64" s="51">
        <f>'資源化量内訳'!AJ64</f>
        <v>310</v>
      </c>
      <c r="AH64" s="51">
        <f>'資源化量内訳'!AR64</f>
        <v>0</v>
      </c>
      <c r="AI64" s="51">
        <f>'資源化量内訳'!AZ64</f>
        <v>0</v>
      </c>
      <c r="AJ64" s="51">
        <f>'資源化量内訳'!BH64</f>
        <v>0</v>
      </c>
      <c r="AK64" s="51" t="s">
        <v>78</v>
      </c>
      <c r="AL64" s="51">
        <f t="shared" si="15"/>
        <v>310</v>
      </c>
      <c r="AM64" s="52">
        <f t="shared" si="16"/>
        <v>8.635190273961197</v>
      </c>
      <c r="AN64" s="51">
        <f>'ごみ処理量内訳'!AC64</f>
        <v>0</v>
      </c>
      <c r="AO64" s="51">
        <f>'ごみ処理量内訳'!AD64</f>
        <v>1056</v>
      </c>
      <c r="AP64" s="51">
        <f>'ごみ処理量内訳'!AE64</f>
        <v>556</v>
      </c>
      <c r="AQ64" s="51">
        <f t="shared" si="17"/>
        <v>1612</v>
      </c>
    </row>
    <row r="65" spans="1:43" ht="13.5">
      <c r="A65" s="26" t="s">
        <v>102</v>
      </c>
      <c r="B65" s="49" t="s">
        <v>212</v>
      </c>
      <c r="C65" s="50" t="s">
        <v>213</v>
      </c>
      <c r="D65" s="51">
        <v>2573</v>
      </c>
      <c r="E65" s="51">
        <v>2573</v>
      </c>
      <c r="F65" s="51">
        <f>'ごみ搬入量内訳'!H65</f>
        <v>906</v>
      </c>
      <c r="G65" s="51">
        <f>'ごみ搬入量内訳'!AG65</f>
        <v>0</v>
      </c>
      <c r="H65" s="51">
        <f>'ごみ搬入量内訳'!AH65</f>
        <v>0</v>
      </c>
      <c r="I65" s="51">
        <f t="shared" si="9"/>
        <v>906</v>
      </c>
      <c r="J65" s="51">
        <f t="shared" si="10"/>
        <v>964.7072603272126</v>
      </c>
      <c r="K65" s="51">
        <f>('ごみ搬入量内訳'!E65+'ごみ搬入量内訳'!AH65)/'ごみ処理概要'!D65/365*1000000</f>
        <v>806.0523135405076</v>
      </c>
      <c r="L65" s="51">
        <f>'ごみ搬入量内訳'!F65/'ごみ処理概要'!D65/365*1000000</f>
        <v>158.65494678670493</v>
      </c>
      <c r="M65" s="51">
        <f>'資源化量内訳'!BP65</f>
        <v>0</v>
      </c>
      <c r="N65" s="51">
        <f>'ごみ処理量内訳'!E65</f>
        <v>693</v>
      </c>
      <c r="O65" s="51">
        <f>'ごみ処理量内訳'!L65</f>
        <v>0</v>
      </c>
      <c r="P65" s="51">
        <f t="shared" si="11"/>
        <v>213</v>
      </c>
      <c r="Q65" s="51">
        <f>'ごみ処理量内訳'!G65</f>
        <v>172</v>
      </c>
      <c r="R65" s="51">
        <f>'ごみ処理量内訳'!H65</f>
        <v>41</v>
      </c>
      <c r="S65" s="51">
        <f>'ごみ処理量内訳'!I65</f>
        <v>0</v>
      </c>
      <c r="T65" s="51">
        <f>'ごみ処理量内訳'!J65</f>
        <v>0</v>
      </c>
      <c r="U65" s="51">
        <f>'ごみ処理量内訳'!K65</f>
        <v>0</v>
      </c>
      <c r="V65" s="51">
        <f t="shared" si="12"/>
        <v>0</v>
      </c>
      <c r="W65" s="51">
        <f>'資源化量内訳'!M65</f>
        <v>0</v>
      </c>
      <c r="X65" s="51">
        <f>'資源化量内訳'!N65</f>
        <v>0</v>
      </c>
      <c r="Y65" s="51">
        <f>'資源化量内訳'!O65</f>
        <v>0</v>
      </c>
      <c r="Z65" s="51">
        <f>'資源化量内訳'!P65</f>
        <v>0</v>
      </c>
      <c r="AA65" s="51">
        <f>'資源化量内訳'!Q65</f>
        <v>0</v>
      </c>
      <c r="AB65" s="51">
        <f>'資源化量内訳'!R65</f>
        <v>0</v>
      </c>
      <c r="AC65" s="51">
        <f>'資源化量内訳'!S65</f>
        <v>0</v>
      </c>
      <c r="AD65" s="51">
        <f t="shared" si="13"/>
        <v>906</v>
      </c>
      <c r="AE65" s="52">
        <f t="shared" si="14"/>
        <v>100</v>
      </c>
      <c r="AF65" s="51">
        <f>'資源化量内訳'!AB65</f>
        <v>48</v>
      </c>
      <c r="AG65" s="51">
        <f>'資源化量内訳'!AJ65</f>
        <v>37</v>
      </c>
      <c r="AH65" s="51">
        <f>'資源化量内訳'!AR65</f>
        <v>41</v>
      </c>
      <c r="AI65" s="51">
        <f>'資源化量内訳'!AZ65</f>
        <v>0</v>
      </c>
      <c r="AJ65" s="51">
        <f>'資源化量内訳'!BH65</f>
        <v>0</v>
      </c>
      <c r="AK65" s="51" t="s">
        <v>78</v>
      </c>
      <c r="AL65" s="51">
        <f t="shared" si="15"/>
        <v>126</v>
      </c>
      <c r="AM65" s="52">
        <f t="shared" si="16"/>
        <v>13.90728476821192</v>
      </c>
      <c r="AN65" s="51">
        <f>'ごみ処理量内訳'!AC65</f>
        <v>0</v>
      </c>
      <c r="AO65" s="51">
        <f>'ごみ処理量内訳'!AD65</f>
        <v>103</v>
      </c>
      <c r="AP65" s="51">
        <f>'ごみ処理量内訳'!AE65</f>
        <v>30</v>
      </c>
      <c r="AQ65" s="51">
        <f t="shared" si="17"/>
        <v>133</v>
      </c>
    </row>
    <row r="66" spans="1:43" ht="13.5">
      <c r="A66" s="26" t="s">
        <v>102</v>
      </c>
      <c r="B66" s="49" t="s">
        <v>214</v>
      </c>
      <c r="C66" s="50" t="s">
        <v>215</v>
      </c>
      <c r="D66" s="51">
        <v>1654</v>
      </c>
      <c r="E66" s="51">
        <v>1654</v>
      </c>
      <c r="F66" s="51">
        <f>'ごみ搬入量内訳'!H66</f>
        <v>611</v>
      </c>
      <c r="G66" s="51">
        <f>'ごみ搬入量内訳'!AG66</f>
        <v>0</v>
      </c>
      <c r="H66" s="51">
        <f>'ごみ搬入量内訳'!AH66</f>
        <v>0</v>
      </c>
      <c r="I66" s="51">
        <f t="shared" si="9"/>
        <v>611</v>
      </c>
      <c r="J66" s="51">
        <f t="shared" si="10"/>
        <v>1012.0753341836312</v>
      </c>
      <c r="K66" s="51">
        <f>('ごみ搬入量内訳'!E66+'ごみ搬入量内訳'!AH66)/'ごみ処理概要'!D66/365*1000000</f>
        <v>914.3462920938862</v>
      </c>
      <c r="L66" s="51">
        <f>'ごみ搬入量内訳'!F66/'ごみ処理概要'!D66/365*1000000</f>
        <v>97.72904208974508</v>
      </c>
      <c r="M66" s="51">
        <f>'資源化量内訳'!BP66</f>
        <v>0</v>
      </c>
      <c r="N66" s="51">
        <f>'ごみ処理量内訳'!E66</f>
        <v>437</v>
      </c>
      <c r="O66" s="51">
        <f>'ごみ処理量内訳'!L66</f>
        <v>0</v>
      </c>
      <c r="P66" s="51">
        <f t="shared" si="11"/>
        <v>174</v>
      </c>
      <c r="Q66" s="51">
        <f>'ごみ処理量内訳'!G66</f>
        <v>0</v>
      </c>
      <c r="R66" s="51">
        <f>'ごみ処理量内訳'!H66</f>
        <v>174</v>
      </c>
      <c r="S66" s="51">
        <f>'ごみ処理量内訳'!I66</f>
        <v>0</v>
      </c>
      <c r="T66" s="51">
        <f>'ごみ処理量内訳'!J66</f>
        <v>0</v>
      </c>
      <c r="U66" s="51">
        <f>'ごみ処理量内訳'!K66</f>
        <v>0</v>
      </c>
      <c r="V66" s="51">
        <f t="shared" si="12"/>
        <v>0</v>
      </c>
      <c r="W66" s="51">
        <f>'資源化量内訳'!M66</f>
        <v>0</v>
      </c>
      <c r="X66" s="51">
        <f>'資源化量内訳'!N66</f>
        <v>0</v>
      </c>
      <c r="Y66" s="51">
        <f>'資源化量内訳'!O66</f>
        <v>0</v>
      </c>
      <c r="Z66" s="51">
        <f>'資源化量内訳'!P66</f>
        <v>0</v>
      </c>
      <c r="AA66" s="51">
        <f>'資源化量内訳'!Q66</f>
        <v>0</v>
      </c>
      <c r="AB66" s="51">
        <f>'資源化量内訳'!R66</f>
        <v>0</v>
      </c>
      <c r="AC66" s="51">
        <f>'資源化量内訳'!S66</f>
        <v>0</v>
      </c>
      <c r="AD66" s="51">
        <f t="shared" si="13"/>
        <v>611</v>
      </c>
      <c r="AE66" s="52">
        <f t="shared" si="14"/>
        <v>100</v>
      </c>
      <c r="AF66" s="51">
        <f>'資源化量内訳'!AB66</f>
        <v>0</v>
      </c>
      <c r="AG66" s="51">
        <f>'資源化量内訳'!AJ66</f>
        <v>0</v>
      </c>
      <c r="AH66" s="51">
        <f>'資源化量内訳'!AR66</f>
        <v>149</v>
      </c>
      <c r="AI66" s="51">
        <f>'資源化量内訳'!AZ66</f>
        <v>0</v>
      </c>
      <c r="AJ66" s="51">
        <f>'資源化量内訳'!BH66</f>
        <v>0</v>
      </c>
      <c r="AK66" s="51" t="s">
        <v>78</v>
      </c>
      <c r="AL66" s="51">
        <f t="shared" si="15"/>
        <v>149</v>
      </c>
      <c r="AM66" s="52">
        <f t="shared" si="16"/>
        <v>24.386252045826513</v>
      </c>
      <c r="AN66" s="51">
        <f>'ごみ処理量内訳'!AC66</f>
        <v>0</v>
      </c>
      <c r="AO66" s="51">
        <f>'ごみ処理量内訳'!AD66</f>
        <v>65</v>
      </c>
      <c r="AP66" s="51">
        <f>'ごみ処理量内訳'!AE66</f>
        <v>18</v>
      </c>
      <c r="AQ66" s="51">
        <f t="shared" si="17"/>
        <v>83</v>
      </c>
    </row>
    <row r="67" spans="1:43" ht="13.5">
      <c r="A67" s="26" t="s">
        <v>102</v>
      </c>
      <c r="B67" s="49" t="s">
        <v>216</v>
      </c>
      <c r="C67" s="50" t="s">
        <v>217</v>
      </c>
      <c r="D67" s="51">
        <v>3050</v>
      </c>
      <c r="E67" s="51">
        <v>3050</v>
      </c>
      <c r="F67" s="51">
        <f>'ごみ搬入量内訳'!H67</f>
        <v>1730</v>
      </c>
      <c r="G67" s="51">
        <f>'ごみ搬入量内訳'!AG67</f>
        <v>0</v>
      </c>
      <c r="H67" s="51">
        <f>'ごみ搬入量内訳'!AH67</f>
        <v>0</v>
      </c>
      <c r="I67" s="51">
        <f t="shared" si="9"/>
        <v>1730</v>
      </c>
      <c r="J67" s="51">
        <f t="shared" si="10"/>
        <v>1554.0085335728725</v>
      </c>
      <c r="K67" s="51">
        <f>('ごみ搬入量内訳'!E67+'ごみ搬入量内訳'!AH67)/'ごみ処理概要'!D67/365*1000000</f>
        <v>858.7469121940264</v>
      </c>
      <c r="L67" s="51">
        <f>'ごみ搬入量内訳'!F67/'ごみ処理概要'!D67/365*1000000</f>
        <v>695.2616213788458</v>
      </c>
      <c r="M67" s="51">
        <f>'資源化量内訳'!BP67</f>
        <v>0</v>
      </c>
      <c r="N67" s="51">
        <f>'ごみ処理量内訳'!E67</f>
        <v>1354</v>
      </c>
      <c r="O67" s="51">
        <f>'ごみ処理量内訳'!L67</f>
        <v>0</v>
      </c>
      <c r="P67" s="51">
        <f t="shared" si="11"/>
        <v>376</v>
      </c>
      <c r="Q67" s="51">
        <f>'ごみ処理量内訳'!G67</f>
        <v>0</v>
      </c>
      <c r="R67" s="51">
        <f>'ごみ処理量内訳'!H67</f>
        <v>376</v>
      </c>
      <c r="S67" s="51">
        <f>'ごみ処理量内訳'!I67</f>
        <v>0</v>
      </c>
      <c r="T67" s="51">
        <f>'ごみ処理量内訳'!J67</f>
        <v>0</v>
      </c>
      <c r="U67" s="51">
        <f>'ごみ処理量内訳'!K67</f>
        <v>0</v>
      </c>
      <c r="V67" s="51">
        <f t="shared" si="12"/>
        <v>0</v>
      </c>
      <c r="W67" s="51">
        <f>'資源化量内訳'!M67</f>
        <v>0</v>
      </c>
      <c r="X67" s="51">
        <f>'資源化量内訳'!N67</f>
        <v>0</v>
      </c>
      <c r="Y67" s="51">
        <f>'資源化量内訳'!O67</f>
        <v>0</v>
      </c>
      <c r="Z67" s="51">
        <f>'資源化量内訳'!P67</f>
        <v>0</v>
      </c>
      <c r="AA67" s="51">
        <f>'資源化量内訳'!Q67</f>
        <v>0</v>
      </c>
      <c r="AB67" s="51">
        <f>'資源化量内訳'!R67</f>
        <v>0</v>
      </c>
      <c r="AC67" s="51">
        <f>'資源化量内訳'!S67</f>
        <v>0</v>
      </c>
      <c r="AD67" s="51">
        <f t="shared" si="13"/>
        <v>1730</v>
      </c>
      <c r="AE67" s="52">
        <f t="shared" si="14"/>
        <v>100</v>
      </c>
      <c r="AF67" s="51">
        <f>'資源化量内訳'!AB67</f>
        <v>0</v>
      </c>
      <c r="AG67" s="51">
        <f>'資源化量内訳'!AJ67</f>
        <v>0</v>
      </c>
      <c r="AH67" s="51">
        <f>'資源化量内訳'!AR67</f>
        <v>254</v>
      </c>
      <c r="AI67" s="51">
        <f>'資源化量内訳'!AZ67</f>
        <v>0</v>
      </c>
      <c r="AJ67" s="51">
        <f>'資源化量内訳'!BH67</f>
        <v>0</v>
      </c>
      <c r="AK67" s="51" t="s">
        <v>78</v>
      </c>
      <c r="AL67" s="51">
        <f t="shared" si="15"/>
        <v>254</v>
      </c>
      <c r="AM67" s="52">
        <f t="shared" si="16"/>
        <v>14.682080924855493</v>
      </c>
      <c r="AN67" s="51">
        <f>'ごみ処理量内訳'!AC67</f>
        <v>0</v>
      </c>
      <c r="AO67" s="51">
        <f>'ごみ処理量内訳'!AD67</f>
        <v>295</v>
      </c>
      <c r="AP67" s="51">
        <f>'ごみ処理量内訳'!AE67</f>
        <v>0</v>
      </c>
      <c r="AQ67" s="51">
        <f t="shared" si="17"/>
        <v>295</v>
      </c>
    </row>
    <row r="68" spans="1:43" ht="13.5">
      <c r="A68" s="26" t="s">
        <v>102</v>
      </c>
      <c r="B68" s="49" t="s">
        <v>218</v>
      </c>
      <c r="C68" s="50" t="s">
        <v>219</v>
      </c>
      <c r="D68" s="51">
        <v>27221</v>
      </c>
      <c r="E68" s="51">
        <v>27221</v>
      </c>
      <c r="F68" s="51">
        <f>'ごみ搬入量内訳'!H68</f>
        <v>11086</v>
      </c>
      <c r="G68" s="51">
        <f>'ごみ搬入量内訳'!AG68</f>
        <v>952</v>
      </c>
      <c r="H68" s="51">
        <f>'ごみ搬入量内訳'!AH68</f>
        <v>0</v>
      </c>
      <c r="I68" s="51">
        <f t="shared" si="9"/>
        <v>12038</v>
      </c>
      <c r="J68" s="51">
        <f t="shared" si="10"/>
        <v>1211.5947951143683</v>
      </c>
      <c r="K68" s="51">
        <f>('ごみ搬入量内訳'!E68+'ごみ搬入量内訳'!AH68)/'ごみ処理概要'!D68/365*1000000</f>
        <v>958.4662928953422</v>
      </c>
      <c r="L68" s="51">
        <f>'ごみ搬入量内訳'!F68/'ごみ処理概要'!D68/365*1000000</f>
        <v>253.1285022190261</v>
      </c>
      <c r="M68" s="51">
        <f>'資源化量内訳'!BP68</f>
        <v>390</v>
      </c>
      <c r="N68" s="51">
        <f>'ごみ処理量内訳'!E68</f>
        <v>10013</v>
      </c>
      <c r="O68" s="51">
        <f>'ごみ処理量内訳'!L68</f>
        <v>0</v>
      </c>
      <c r="P68" s="51">
        <f t="shared" si="11"/>
        <v>2025</v>
      </c>
      <c r="Q68" s="51">
        <f>'ごみ処理量内訳'!G68</f>
        <v>0</v>
      </c>
      <c r="R68" s="51">
        <f>'ごみ処理量内訳'!H68</f>
        <v>1728</v>
      </c>
      <c r="S68" s="51">
        <f>'ごみ処理量内訳'!I68</f>
        <v>0</v>
      </c>
      <c r="T68" s="51">
        <f>'ごみ処理量内訳'!J68</f>
        <v>0</v>
      </c>
      <c r="U68" s="51">
        <f>'ごみ処理量内訳'!K68</f>
        <v>297</v>
      </c>
      <c r="V68" s="51">
        <f t="shared" si="12"/>
        <v>0</v>
      </c>
      <c r="W68" s="51">
        <f>'資源化量内訳'!M68</f>
        <v>0</v>
      </c>
      <c r="X68" s="51">
        <f>'資源化量内訳'!N68</f>
        <v>0</v>
      </c>
      <c r="Y68" s="51">
        <f>'資源化量内訳'!O68</f>
        <v>0</v>
      </c>
      <c r="Z68" s="51">
        <f>'資源化量内訳'!P68</f>
        <v>0</v>
      </c>
      <c r="AA68" s="51">
        <f>'資源化量内訳'!Q68</f>
        <v>0</v>
      </c>
      <c r="AB68" s="51">
        <f>'資源化量内訳'!R68</f>
        <v>0</v>
      </c>
      <c r="AC68" s="51">
        <f>'資源化量内訳'!S68</f>
        <v>0</v>
      </c>
      <c r="AD68" s="51">
        <f t="shared" si="13"/>
        <v>12038</v>
      </c>
      <c r="AE68" s="52">
        <f t="shared" si="14"/>
        <v>100</v>
      </c>
      <c r="AF68" s="51">
        <f>'資源化量内訳'!AB68</f>
        <v>0</v>
      </c>
      <c r="AG68" s="51">
        <f>'資源化量内訳'!AJ68</f>
        <v>0</v>
      </c>
      <c r="AH68" s="51">
        <f>'資源化量内訳'!AR68</f>
        <v>1338</v>
      </c>
      <c r="AI68" s="51">
        <f>'資源化量内訳'!AZ68</f>
        <v>0</v>
      </c>
      <c r="AJ68" s="51">
        <f>'資源化量内訳'!BH68</f>
        <v>0</v>
      </c>
      <c r="AK68" s="51" t="s">
        <v>78</v>
      </c>
      <c r="AL68" s="51">
        <f t="shared" si="15"/>
        <v>1338</v>
      </c>
      <c r="AM68" s="52">
        <f t="shared" si="16"/>
        <v>13.904087544254908</v>
      </c>
      <c r="AN68" s="51">
        <f>'ごみ処理量内訳'!AC68</f>
        <v>0</v>
      </c>
      <c r="AO68" s="51">
        <f>'ごみ処理量内訳'!AD68</f>
        <v>1408</v>
      </c>
      <c r="AP68" s="51">
        <f>'ごみ処理量内訳'!AE68</f>
        <v>505</v>
      </c>
      <c r="AQ68" s="51">
        <f t="shared" si="17"/>
        <v>1913</v>
      </c>
    </row>
    <row r="69" spans="1:43" ht="13.5">
      <c r="A69" s="26" t="s">
        <v>102</v>
      </c>
      <c r="B69" s="49" t="s">
        <v>220</v>
      </c>
      <c r="C69" s="50" t="s">
        <v>221</v>
      </c>
      <c r="D69" s="51">
        <v>1087</v>
      </c>
      <c r="E69" s="51">
        <v>1087</v>
      </c>
      <c r="F69" s="51">
        <f>'ごみ搬入量内訳'!H69</f>
        <v>401</v>
      </c>
      <c r="G69" s="51">
        <f>'ごみ搬入量内訳'!AG69</f>
        <v>0</v>
      </c>
      <c r="H69" s="51">
        <f>'ごみ搬入量内訳'!AH69</f>
        <v>115</v>
      </c>
      <c r="I69" s="51">
        <f t="shared" si="9"/>
        <v>516</v>
      </c>
      <c r="J69" s="51">
        <f t="shared" si="10"/>
        <v>1300.5507176973194</v>
      </c>
      <c r="K69" s="51">
        <f>('ごみ搬入量内訳'!E69+'ごみ搬入量内訳'!AH69)/'ごみ処理概要'!D69/365*1000000</f>
        <v>1250.1417751509118</v>
      </c>
      <c r="L69" s="51">
        <f>'ごみ搬入量内訳'!F69/'ごみ処理概要'!D69/365*1000000</f>
        <v>50.40894254640774</v>
      </c>
      <c r="M69" s="51">
        <f>'資源化量内訳'!BP69</f>
        <v>0</v>
      </c>
      <c r="N69" s="51">
        <f>'ごみ処理量内訳'!E69</f>
        <v>245</v>
      </c>
      <c r="O69" s="51">
        <f>'ごみ処理量内訳'!L69</f>
        <v>0</v>
      </c>
      <c r="P69" s="51">
        <f t="shared" si="11"/>
        <v>156</v>
      </c>
      <c r="Q69" s="51">
        <f>'ごみ処理量内訳'!G69</f>
        <v>100</v>
      </c>
      <c r="R69" s="51">
        <f>'ごみ処理量内訳'!H69</f>
        <v>56</v>
      </c>
      <c r="S69" s="51">
        <f>'ごみ処理量内訳'!I69</f>
        <v>0</v>
      </c>
      <c r="T69" s="51">
        <f>'ごみ処理量内訳'!J69</f>
        <v>0</v>
      </c>
      <c r="U69" s="51">
        <f>'ごみ処理量内訳'!K69</f>
        <v>0</v>
      </c>
      <c r="V69" s="51">
        <f t="shared" si="12"/>
        <v>0</v>
      </c>
      <c r="W69" s="51">
        <f>'資源化量内訳'!M69</f>
        <v>0</v>
      </c>
      <c r="X69" s="51">
        <f>'資源化量内訳'!N69</f>
        <v>0</v>
      </c>
      <c r="Y69" s="51">
        <f>'資源化量内訳'!O69</f>
        <v>0</v>
      </c>
      <c r="Z69" s="51">
        <f>'資源化量内訳'!P69</f>
        <v>0</v>
      </c>
      <c r="AA69" s="51">
        <f>'資源化量内訳'!Q69</f>
        <v>0</v>
      </c>
      <c r="AB69" s="51">
        <f>'資源化量内訳'!R69</f>
        <v>0</v>
      </c>
      <c r="AC69" s="51">
        <f>'資源化量内訳'!S69</f>
        <v>0</v>
      </c>
      <c r="AD69" s="51">
        <f t="shared" si="13"/>
        <v>401</v>
      </c>
      <c r="AE69" s="52">
        <f t="shared" si="14"/>
        <v>100</v>
      </c>
      <c r="AF69" s="51">
        <f>'資源化量内訳'!AB69</f>
        <v>0</v>
      </c>
      <c r="AG69" s="51">
        <f>'資源化量内訳'!AJ69</f>
        <v>0</v>
      </c>
      <c r="AH69" s="51">
        <f>'資源化量内訳'!AR69</f>
        <v>56</v>
      </c>
      <c r="AI69" s="51">
        <f>'資源化量内訳'!AZ69</f>
        <v>0</v>
      </c>
      <c r="AJ69" s="51">
        <f>'資源化量内訳'!BH69</f>
        <v>0</v>
      </c>
      <c r="AK69" s="51" t="s">
        <v>78</v>
      </c>
      <c r="AL69" s="51">
        <f t="shared" si="15"/>
        <v>56</v>
      </c>
      <c r="AM69" s="52">
        <f t="shared" si="16"/>
        <v>13.96508728179551</v>
      </c>
      <c r="AN69" s="51">
        <f>'ごみ処理量内訳'!AC69</f>
        <v>0</v>
      </c>
      <c r="AO69" s="51">
        <f>'ごみ処理量内訳'!AD69</f>
        <v>39</v>
      </c>
      <c r="AP69" s="51">
        <f>'ごみ処理量内訳'!AE69</f>
        <v>100</v>
      </c>
      <c r="AQ69" s="51">
        <f t="shared" si="17"/>
        <v>139</v>
      </c>
    </row>
    <row r="70" spans="1:43" ht="13.5">
      <c r="A70" s="26" t="s">
        <v>102</v>
      </c>
      <c r="B70" s="49" t="s">
        <v>222</v>
      </c>
      <c r="C70" s="50" t="s">
        <v>223</v>
      </c>
      <c r="D70" s="51">
        <v>932</v>
      </c>
      <c r="E70" s="51">
        <v>932</v>
      </c>
      <c r="F70" s="51">
        <f>'ごみ搬入量内訳'!H70</f>
        <v>403</v>
      </c>
      <c r="G70" s="51">
        <f>'ごみ搬入量内訳'!AG70</f>
        <v>0</v>
      </c>
      <c r="H70" s="51">
        <f>'ごみ搬入量内訳'!AH70</f>
        <v>2</v>
      </c>
      <c r="I70" s="51">
        <f t="shared" si="9"/>
        <v>405</v>
      </c>
      <c r="J70" s="51">
        <f t="shared" si="10"/>
        <v>1190.5461814333587</v>
      </c>
      <c r="K70" s="51">
        <f>('ごみ搬入量内訳'!E70+'ごみ搬入量内訳'!AH70)/'ごみ処理概要'!D70/365*1000000</f>
        <v>1190.5461814333587</v>
      </c>
      <c r="L70" s="51">
        <f>'ごみ搬入量内訳'!F70/'ごみ処理概要'!D70/365*1000000</f>
        <v>0</v>
      </c>
      <c r="M70" s="51">
        <f>'資源化量内訳'!BP70</f>
        <v>0</v>
      </c>
      <c r="N70" s="51">
        <f>'ごみ処理量内訳'!E70</f>
        <v>245</v>
      </c>
      <c r="O70" s="51">
        <f>'ごみ処理量内訳'!L70</f>
        <v>0</v>
      </c>
      <c r="P70" s="51">
        <f t="shared" si="11"/>
        <v>158</v>
      </c>
      <c r="Q70" s="51">
        <f>'ごみ処理量内訳'!G70</f>
        <v>130</v>
      </c>
      <c r="R70" s="51">
        <f>'ごみ処理量内訳'!H70</f>
        <v>28</v>
      </c>
      <c r="S70" s="51">
        <f>'ごみ処理量内訳'!I70</f>
        <v>0</v>
      </c>
      <c r="T70" s="51">
        <f>'ごみ処理量内訳'!J70</f>
        <v>0</v>
      </c>
      <c r="U70" s="51">
        <f>'ごみ処理量内訳'!K70</f>
        <v>0</v>
      </c>
      <c r="V70" s="51">
        <f t="shared" si="12"/>
        <v>0</v>
      </c>
      <c r="W70" s="51">
        <f>'資源化量内訳'!M70</f>
        <v>0</v>
      </c>
      <c r="X70" s="51">
        <f>'資源化量内訳'!N70</f>
        <v>0</v>
      </c>
      <c r="Y70" s="51">
        <f>'資源化量内訳'!O70</f>
        <v>0</v>
      </c>
      <c r="Z70" s="51">
        <f>'資源化量内訳'!P70</f>
        <v>0</v>
      </c>
      <c r="AA70" s="51">
        <f>'資源化量内訳'!Q70</f>
        <v>0</v>
      </c>
      <c r="AB70" s="51">
        <f>'資源化量内訳'!R70</f>
        <v>0</v>
      </c>
      <c r="AC70" s="51">
        <f>'資源化量内訳'!S70</f>
        <v>0</v>
      </c>
      <c r="AD70" s="51">
        <f t="shared" si="13"/>
        <v>403</v>
      </c>
      <c r="AE70" s="52">
        <f t="shared" si="14"/>
        <v>100</v>
      </c>
      <c r="AF70" s="51">
        <f>'資源化量内訳'!AB70</f>
        <v>0</v>
      </c>
      <c r="AG70" s="51">
        <f>'資源化量内訳'!AJ70</f>
        <v>75</v>
      </c>
      <c r="AH70" s="51">
        <f>'資源化量内訳'!AR70</f>
        <v>28</v>
      </c>
      <c r="AI70" s="51">
        <f>'資源化量内訳'!AZ70</f>
        <v>0</v>
      </c>
      <c r="AJ70" s="51">
        <f>'資源化量内訳'!BH70</f>
        <v>0</v>
      </c>
      <c r="AK70" s="51" t="s">
        <v>78</v>
      </c>
      <c r="AL70" s="51">
        <f t="shared" si="15"/>
        <v>103</v>
      </c>
      <c r="AM70" s="52">
        <f t="shared" si="16"/>
        <v>25.55831265508685</v>
      </c>
      <c r="AN70" s="51">
        <f>'ごみ処理量内訳'!AC70</f>
        <v>0</v>
      </c>
      <c r="AO70" s="51">
        <f>'ごみ処理量内訳'!AD70</f>
        <v>50</v>
      </c>
      <c r="AP70" s="51">
        <f>'ごみ処理量内訳'!AE70</f>
        <v>42</v>
      </c>
      <c r="AQ70" s="51">
        <f t="shared" si="17"/>
        <v>92</v>
      </c>
    </row>
    <row r="71" spans="1:43" ht="13.5">
      <c r="A71" s="79" t="s">
        <v>101</v>
      </c>
      <c r="B71" s="80"/>
      <c r="C71" s="81"/>
      <c r="D71" s="51">
        <f>SUM(D7:D70)</f>
        <v>889075</v>
      </c>
      <c r="E71" s="51">
        <f>SUM(E7:E70)</f>
        <v>887449</v>
      </c>
      <c r="F71" s="51">
        <f>'ごみ搬入量内訳'!H71</f>
        <v>305478</v>
      </c>
      <c r="G71" s="51">
        <f>'ごみ搬入量内訳'!AG71</f>
        <v>22430</v>
      </c>
      <c r="H71" s="51">
        <f>'ごみ搬入量内訳'!AH71</f>
        <v>998</v>
      </c>
      <c r="I71" s="51">
        <f>SUM(F71:H71)</f>
        <v>328906</v>
      </c>
      <c r="J71" s="51">
        <f>I71/D71/365*1000000</f>
        <v>1013.5391601013674</v>
      </c>
      <c r="K71" s="51">
        <f>('ごみ搬入量内訳'!E71+'ごみ搬入量内訳'!AH71)/'ごみ処理概要'!D71/365*1000000</f>
        <v>726.3359371117973</v>
      </c>
      <c r="L71" s="51">
        <f>'ごみ搬入量内訳'!F71/'ごみ処理概要'!D71/365*1000000</f>
        <v>287.2032229895701</v>
      </c>
      <c r="M71" s="51">
        <f>'資源化量内訳'!BP71</f>
        <v>17152</v>
      </c>
      <c r="N71" s="51">
        <f>'ごみ処理量内訳'!E71</f>
        <v>266355</v>
      </c>
      <c r="O71" s="51">
        <f>'ごみ処理量内訳'!L71</f>
        <v>533</v>
      </c>
      <c r="P71" s="51">
        <f>SUM(Q71:U71)</f>
        <v>51215</v>
      </c>
      <c r="Q71" s="51">
        <f>'ごみ処理量内訳'!G71</f>
        <v>28125</v>
      </c>
      <c r="R71" s="51">
        <f>'ごみ処理量内訳'!H71</f>
        <v>20087</v>
      </c>
      <c r="S71" s="51">
        <f>'ごみ処理量内訳'!I71</f>
        <v>0</v>
      </c>
      <c r="T71" s="51">
        <f>'ごみ処理量内訳'!J71</f>
        <v>1824</v>
      </c>
      <c r="U71" s="51">
        <f>'ごみ処理量内訳'!K71</f>
        <v>1179</v>
      </c>
      <c r="V71" s="51">
        <f>SUM(W71:AC71)</f>
        <v>10261</v>
      </c>
      <c r="W71" s="51">
        <f>'資源化量内訳'!M71</f>
        <v>7811</v>
      </c>
      <c r="X71" s="51">
        <f>'資源化量内訳'!N71</f>
        <v>425</v>
      </c>
      <c r="Y71" s="51">
        <f>'資源化量内訳'!O71</f>
        <v>1593</v>
      </c>
      <c r="Z71" s="51">
        <f>'資源化量内訳'!P71</f>
        <v>207</v>
      </c>
      <c r="AA71" s="51">
        <f>'資源化量内訳'!Q71</f>
        <v>46</v>
      </c>
      <c r="AB71" s="51">
        <f>'資源化量内訳'!R71</f>
        <v>127</v>
      </c>
      <c r="AC71" s="51">
        <f>'資源化量内訳'!S71</f>
        <v>52</v>
      </c>
      <c r="AD71" s="51">
        <f>N71+O71+P71+V71</f>
        <v>328364</v>
      </c>
      <c r="AE71" s="52">
        <f t="shared" si="14"/>
        <v>99.83768013545942</v>
      </c>
      <c r="AF71" s="51">
        <f>'資源化量内訳'!AB71</f>
        <v>697</v>
      </c>
      <c r="AG71" s="51">
        <f>'資源化量内訳'!AJ71</f>
        <v>6772</v>
      </c>
      <c r="AH71" s="51">
        <f>'資源化量内訳'!AR71</f>
        <v>17671</v>
      </c>
      <c r="AI71" s="51">
        <f>'資源化量内訳'!AZ71</f>
        <v>0</v>
      </c>
      <c r="AJ71" s="51">
        <f>'資源化量内訳'!BH71</f>
        <v>836</v>
      </c>
      <c r="AK71" s="51" t="s">
        <v>78</v>
      </c>
      <c r="AL71" s="51">
        <f>SUM(AF71:AJ71)</f>
        <v>25976</v>
      </c>
      <c r="AM71" s="52">
        <f>(V71+AL71+M71)/(M71+AD71)*100</f>
        <v>15.451961703654824</v>
      </c>
      <c r="AN71" s="51">
        <f>'ごみ処理量内訳'!AC71</f>
        <v>533</v>
      </c>
      <c r="AO71" s="51">
        <f>'ごみ処理量内訳'!AD71</f>
        <v>31148</v>
      </c>
      <c r="AP71" s="51">
        <f>'ごみ処理量内訳'!AE71</f>
        <v>11036</v>
      </c>
      <c r="AQ71" s="51">
        <f>SUM(AN71:AP71)</f>
        <v>42717</v>
      </c>
    </row>
  </sheetData>
  <mergeCells count="31">
    <mergeCell ref="A71:C71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7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39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40</v>
      </c>
      <c r="C2" s="67" t="s">
        <v>43</v>
      </c>
      <c r="D2" s="59" t="s">
        <v>34</v>
      </c>
      <c r="E2" s="77"/>
      <c r="F2" s="56"/>
      <c r="G2" s="29" t="s">
        <v>35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50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51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52</v>
      </c>
      <c r="F4" s="67" t="s">
        <v>53</v>
      </c>
      <c r="G4" s="15"/>
      <c r="H4" s="12" t="s">
        <v>15</v>
      </c>
      <c r="I4" s="82" t="s">
        <v>54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55</v>
      </c>
      <c r="K5" s="8" t="s">
        <v>56</v>
      </c>
      <c r="L5" s="8" t="s">
        <v>57</v>
      </c>
      <c r="M5" s="12" t="s">
        <v>15</v>
      </c>
      <c r="N5" s="8" t="s">
        <v>55</v>
      </c>
      <c r="O5" s="8" t="s">
        <v>56</v>
      </c>
      <c r="P5" s="8" t="s">
        <v>57</v>
      </c>
      <c r="Q5" s="12" t="s">
        <v>15</v>
      </c>
      <c r="R5" s="8" t="s">
        <v>55</v>
      </c>
      <c r="S5" s="8" t="s">
        <v>56</v>
      </c>
      <c r="T5" s="8" t="s">
        <v>57</v>
      </c>
      <c r="U5" s="12" t="s">
        <v>15</v>
      </c>
      <c r="V5" s="8" t="s">
        <v>55</v>
      </c>
      <c r="W5" s="8" t="s">
        <v>56</v>
      </c>
      <c r="X5" s="8" t="s">
        <v>57</v>
      </c>
      <c r="Y5" s="12" t="s">
        <v>15</v>
      </c>
      <c r="Z5" s="8" t="s">
        <v>55</v>
      </c>
      <c r="AA5" s="8" t="s">
        <v>56</v>
      </c>
      <c r="AB5" s="8" t="s">
        <v>57</v>
      </c>
      <c r="AC5" s="12" t="s">
        <v>15</v>
      </c>
      <c r="AD5" s="8" t="s">
        <v>55</v>
      </c>
      <c r="AE5" s="8" t="s">
        <v>56</v>
      </c>
      <c r="AF5" s="8" t="s">
        <v>57</v>
      </c>
      <c r="AG5" s="15"/>
      <c r="AH5" s="70"/>
    </row>
    <row r="6" spans="1:34" s="30" customFormat="1" ht="22.5" customHeight="1">
      <c r="A6" s="64"/>
      <c r="B6" s="53"/>
      <c r="C6" s="55"/>
      <c r="D6" s="23" t="s">
        <v>49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102</v>
      </c>
      <c r="B7" s="49" t="s">
        <v>103</v>
      </c>
      <c r="C7" s="50" t="s">
        <v>104</v>
      </c>
      <c r="D7" s="51">
        <f aca="true" t="shared" si="0" ref="D7:D38">E7+F7</f>
        <v>92949</v>
      </c>
      <c r="E7" s="51">
        <v>56156</v>
      </c>
      <c r="F7" s="51">
        <v>36793</v>
      </c>
      <c r="G7" s="51">
        <f aca="true" t="shared" si="1" ref="G7:G27">H7+AG7</f>
        <v>92949</v>
      </c>
      <c r="H7" s="51">
        <f aca="true" t="shared" si="2" ref="H7:H27">I7+M7+Q7+U7+Y7+AC7</f>
        <v>89308</v>
      </c>
      <c r="I7" s="51">
        <f aca="true" t="shared" si="3" ref="I7:I27">SUM(J7:L7)</f>
        <v>0</v>
      </c>
      <c r="J7" s="51">
        <v>0</v>
      </c>
      <c r="K7" s="51">
        <v>0</v>
      </c>
      <c r="L7" s="51">
        <v>0</v>
      </c>
      <c r="M7" s="51">
        <f aca="true" t="shared" si="4" ref="M7:M27">SUM(N7:P7)</f>
        <v>71491</v>
      </c>
      <c r="N7" s="51">
        <v>43009</v>
      </c>
      <c r="O7" s="51">
        <v>615</v>
      </c>
      <c r="P7" s="51">
        <v>27867</v>
      </c>
      <c r="Q7" s="51">
        <f aca="true" t="shared" si="5" ref="Q7:Q27">SUM(R7:T7)</f>
        <v>8828</v>
      </c>
      <c r="R7" s="51">
        <v>7511</v>
      </c>
      <c r="S7" s="51">
        <v>0</v>
      </c>
      <c r="T7" s="51">
        <v>1317</v>
      </c>
      <c r="U7" s="51">
        <f aca="true" t="shared" si="6" ref="U7:U27">SUM(V7:X7)</f>
        <v>6153</v>
      </c>
      <c r="V7" s="51">
        <v>0</v>
      </c>
      <c r="W7" s="51">
        <v>4931</v>
      </c>
      <c r="X7" s="51">
        <v>1222</v>
      </c>
      <c r="Y7" s="51">
        <f aca="true" t="shared" si="7" ref="Y7:Y27">SUM(Z7:AB7)</f>
        <v>2836</v>
      </c>
      <c r="Z7" s="51">
        <v>96</v>
      </c>
      <c r="AA7" s="51">
        <v>2740</v>
      </c>
      <c r="AB7" s="51">
        <v>0</v>
      </c>
      <c r="AC7" s="51">
        <f aca="true" t="shared" si="8" ref="AC7:AC27">SUM(AD7:AF7)</f>
        <v>0</v>
      </c>
      <c r="AD7" s="51">
        <v>0</v>
      </c>
      <c r="AE7" s="51">
        <v>0</v>
      </c>
      <c r="AF7" s="51">
        <v>0</v>
      </c>
      <c r="AG7" s="51">
        <v>3641</v>
      </c>
      <c r="AH7" s="51">
        <v>200</v>
      </c>
    </row>
    <row r="8" spans="1:34" ht="13.5">
      <c r="A8" s="26" t="s">
        <v>102</v>
      </c>
      <c r="B8" s="49" t="s">
        <v>105</v>
      </c>
      <c r="C8" s="50" t="s">
        <v>106</v>
      </c>
      <c r="D8" s="51">
        <f t="shared" si="0"/>
        <v>23821</v>
      </c>
      <c r="E8" s="51">
        <v>17762</v>
      </c>
      <c r="F8" s="51">
        <v>6059</v>
      </c>
      <c r="G8" s="51">
        <f t="shared" si="1"/>
        <v>23821</v>
      </c>
      <c r="H8" s="51">
        <f t="shared" si="2"/>
        <v>20296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18482</v>
      </c>
      <c r="N8" s="51">
        <v>0</v>
      </c>
      <c r="O8" s="51">
        <v>14824</v>
      </c>
      <c r="P8" s="51">
        <v>3658</v>
      </c>
      <c r="Q8" s="51">
        <f t="shared" si="5"/>
        <v>1801</v>
      </c>
      <c r="R8" s="51">
        <v>0</v>
      </c>
      <c r="S8" s="51">
        <v>1801</v>
      </c>
      <c r="T8" s="51">
        <v>0</v>
      </c>
      <c r="U8" s="51">
        <f t="shared" si="6"/>
        <v>0</v>
      </c>
      <c r="V8" s="51">
        <v>0</v>
      </c>
      <c r="W8" s="51">
        <v>0</v>
      </c>
      <c r="X8" s="51">
        <v>0</v>
      </c>
      <c r="Y8" s="51">
        <f t="shared" si="7"/>
        <v>0</v>
      </c>
      <c r="Z8" s="51">
        <v>0</v>
      </c>
      <c r="AA8" s="51">
        <v>0</v>
      </c>
      <c r="AB8" s="51">
        <v>0</v>
      </c>
      <c r="AC8" s="51">
        <f t="shared" si="8"/>
        <v>13</v>
      </c>
      <c r="AD8" s="51">
        <v>0</v>
      </c>
      <c r="AE8" s="51">
        <v>13</v>
      </c>
      <c r="AF8" s="51">
        <v>0</v>
      </c>
      <c r="AG8" s="51">
        <v>3525</v>
      </c>
      <c r="AH8" s="51">
        <v>75</v>
      </c>
    </row>
    <row r="9" spans="1:34" ht="13.5">
      <c r="A9" s="26" t="s">
        <v>102</v>
      </c>
      <c r="B9" s="49" t="s">
        <v>107</v>
      </c>
      <c r="C9" s="50" t="s">
        <v>108</v>
      </c>
      <c r="D9" s="51">
        <f t="shared" si="0"/>
        <v>9395</v>
      </c>
      <c r="E9" s="51">
        <v>8073</v>
      </c>
      <c r="F9" s="51">
        <v>1322</v>
      </c>
      <c r="G9" s="51">
        <f t="shared" si="1"/>
        <v>9395</v>
      </c>
      <c r="H9" s="51">
        <f t="shared" si="2"/>
        <v>8628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7188</v>
      </c>
      <c r="N9" s="51">
        <v>0</v>
      </c>
      <c r="O9" s="51">
        <v>6202</v>
      </c>
      <c r="P9" s="51">
        <v>986</v>
      </c>
      <c r="Q9" s="51">
        <f t="shared" si="5"/>
        <v>794</v>
      </c>
      <c r="R9" s="51">
        <v>0</v>
      </c>
      <c r="S9" s="51">
        <v>794</v>
      </c>
      <c r="T9" s="51">
        <v>0</v>
      </c>
      <c r="U9" s="51">
        <f t="shared" si="6"/>
        <v>646</v>
      </c>
      <c r="V9" s="51">
        <v>0</v>
      </c>
      <c r="W9" s="51">
        <v>646</v>
      </c>
      <c r="X9" s="51">
        <v>0</v>
      </c>
      <c r="Y9" s="51">
        <f t="shared" si="7"/>
        <v>0</v>
      </c>
      <c r="Z9" s="51">
        <v>0</v>
      </c>
      <c r="AA9" s="51">
        <v>0</v>
      </c>
      <c r="AB9" s="51">
        <v>0</v>
      </c>
      <c r="AC9" s="51">
        <f t="shared" si="8"/>
        <v>0</v>
      </c>
      <c r="AD9" s="51">
        <v>0</v>
      </c>
      <c r="AE9" s="51">
        <v>0</v>
      </c>
      <c r="AF9" s="51">
        <v>0</v>
      </c>
      <c r="AG9" s="51">
        <v>767</v>
      </c>
      <c r="AH9" s="51">
        <v>489</v>
      </c>
    </row>
    <row r="10" spans="1:34" ht="13.5">
      <c r="A10" s="26" t="s">
        <v>102</v>
      </c>
      <c r="B10" s="49" t="s">
        <v>109</v>
      </c>
      <c r="C10" s="50" t="s">
        <v>110</v>
      </c>
      <c r="D10" s="51">
        <f t="shared" si="0"/>
        <v>12676</v>
      </c>
      <c r="E10" s="51">
        <v>10671</v>
      </c>
      <c r="F10" s="51">
        <v>2005</v>
      </c>
      <c r="G10" s="51">
        <f t="shared" si="1"/>
        <v>12676</v>
      </c>
      <c r="H10" s="51">
        <f t="shared" si="2"/>
        <v>12104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9205</v>
      </c>
      <c r="N10" s="51">
        <v>0</v>
      </c>
      <c r="O10" s="51">
        <v>9205</v>
      </c>
      <c r="P10" s="51">
        <v>0</v>
      </c>
      <c r="Q10" s="51">
        <f t="shared" si="5"/>
        <v>1037</v>
      </c>
      <c r="R10" s="51">
        <v>0</v>
      </c>
      <c r="S10" s="51">
        <v>1037</v>
      </c>
      <c r="T10" s="51">
        <v>0</v>
      </c>
      <c r="U10" s="51">
        <f t="shared" si="6"/>
        <v>1216</v>
      </c>
      <c r="V10" s="51">
        <v>0</v>
      </c>
      <c r="W10" s="51">
        <v>1216</v>
      </c>
      <c r="X10" s="51">
        <v>0</v>
      </c>
      <c r="Y10" s="51">
        <f t="shared" si="7"/>
        <v>0</v>
      </c>
      <c r="Z10" s="51">
        <v>0</v>
      </c>
      <c r="AA10" s="51">
        <v>0</v>
      </c>
      <c r="AB10" s="51">
        <v>0</v>
      </c>
      <c r="AC10" s="51">
        <f t="shared" si="8"/>
        <v>646</v>
      </c>
      <c r="AD10" s="51">
        <v>0</v>
      </c>
      <c r="AE10" s="51">
        <v>646</v>
      </c>
      <c r="AF10" s="51">
        <v>0</v>
      </c>
      <c r="AG10" s="51">
        <v>572</v>
      </c>
      <c r="AH10" s="51">
        <v>0</v>
      </c>
    </row>
    <row r="11" spans="1:34" ht="13.5">
      <c r="A11" s="26" t="s">
        <v>102</v>
      </c>
      <c r="B11" s="49" t="s">
        <v>111</v>
      </c>
      <c r="C11" s="50" t="s">
        <v>112</v>
      </c>
      <c r="D11" s="51">
        <f t="shared" si="0"/>
        <v>11120</v>
      </c>
      <c r="E11" s="51">
        <v>9293</v>
      </c>
      <c r="F11" s="51">
        <v>1827</v>
      </c>
      <c r="G11" s="51">
        <f t="shared" si="1"/>
        <v>11120</v>
      </c>
      <c r="H11" s="51">
        <f t="shared" si="2"/>
        <v>10438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8282</v>
      </c>
      <c r="N11" s="51">
        <v>0</v>
      </c>
      <c r="O11" s="51">
        <v>6856</v>
      </c>
      <c r="P11" s="51">
        <v>1426</v>
      </c>
      <c r="Q11" s="51">
        <f t="shared" si="5"/>
        <v>683</v>
      </c>
      <c r="R11" s="51">
        <v>0</v>
      </c>
      <c r="S11" s="51">
        <v>683</v>
      </c>
      <c r="T11" s="51">
        <v>0</v>
      </c>
      <c r="U11" s="51">
        <f t="shared" si="6"/>
        <v>1236</v>
      </c>
      <c r="V11" s="51">
        <v>0</v>
      </c>
      <c r="W11" s="51">
        <v>1236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237</v>
      </c>
      <c r="AD11" s="51">
        <v>0</v>
      </c>
      <c r="AE11" s="51">
        <v>237</v>
      </c>
      <c r="AF11" s="51">
        <v>0</v>
      </c>
      <c r="AG11" s="51">
        <v>682</v>
      </c>
      <c r="AH11" s="51">
        <v>87</v>
      </c>
    </row>
    <row r="12" spans="1:34" ht="13.5">
      <c r="A12" s="26" t="s">
        <v>102</v>
      </c>
      <c r="B12" s="49" t="s">
        <v>113</v>
      </c>
      <c r="C12" s="50" t="s">
        <v>114</v>
      </c>
      <c r="D12" s="51">
        <f t="shared" si="0"/>
        <v>10878</v>
      </c>
      <c r="E12" s="51">
        <v>9878</v>
      </c>
      <c r="F12" s="51">
        <v>1000</v>
      </c>
      <c r="G12" s="51">
        <f t="shared" si="1"/>
        <v>10878</v>
      </c>
      <c r="H12" s="51">
        <f t="shared" si="2"/>
        <v>10521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8202</v>
      </c>
      <c r="N12" s="51">
        <v>0</v>
      </c>
      <c r="O12" s="51">
        <v>8202</v>
      </c>
      <c r="P12" s="51">
        <v>0</v>
      </c>
      <c r="Q12" s="51">
        <f t="shared" si="5"/>
        <v>1056</v>
      </c>
      <c r="R12" s="51">
        <v>0</v>
      </c>
      <c r="S12" s="51">
        <v>1056</v>
      </c>
      <c r="T12" s="51">
        <v>0</v>
      </c>
      <c r="U12" s="51">
        <f t="shared" si="6"/>
        <v>527</v>
      </c>
      <c r="V12" s="51">
        <v>0</v>
      </c>
      <c r="W12" s="51">
        <v>527</v>
      </c>
      <c r="X12" s="51">
        <v>0</v>
      </c>
      <c r="Y12" s="51">
        <f t="shared" si="7"/>
        <v>0</v>
      </c>
      <c r="Z12" s="51">
        <v>0</v>
      </c>
      <c r="AA12" s="51">
        <v>0</v>
      </c>
      <c r="AB12" s="51">
        <v>0</v>
      </c>
      <c r="AC12" s="51">
        <f t="shared" si="8"/>
        <v>736</v>
      </c>
      <c r="AD12" s="51">
        <v>0</v>
      </c>
      <c r="AE12" s="51">
        <v>736</v>
      </c>
      <c r="AF12" s="51">
        <v>0</v>
      </c>
      <c r="AG12" s="51">
        <v>357</v>
      </c>
      <c r="AH12" s="51">
        <v>0</v>
      </c>
    </row>
    <row r="13" spans="1:34" ht="13.5">
      <c r="A13" s="26" t="s">
        <v>102</v>
      </c>
      <c r="B13" s="49" t="s">
        <v>115</v>
      </c>
      <c r="C13" s="50" t="s">
        <v>116</v>
      </c>
      <c r="D13" s="51">
        <f t="shared" si="0"/>
        <v>10145</v>
      </c>
      <c r="E13" s="51">
        <v>7752</v>
      </c>
      <c r="F13" s="51">
        <v>2393</v>
      </c>
      <c r="G13" s="51">
        <f t="shared" si="1"/>
        <v>10145</v>
      </c>
      <c r="H13" s="51">
        <f t="shared" si="2"/>
        <v>10145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8063</v>
      </c>
      <c r="N13" s="51">
        <v>0</v>
      </c>
      <c r="O13" s="51">
        <v>5788</v>
      </c>
      <c r="P13" s="51">
        <v>2275</v>
      </c>
      <c r="Q13" s="51">
        <f t="shared" si="5"/>
        <v>837</v>
      </c>
      <c r="R13" s="51">
        <v>0</v>
      </c>
      <c r="S13" s="51">
        <v>728</v>
      </c>
      <c r="T13" s="51">
        <v>109</v>
      </c>
      <c r="U13" s="51">
        <f t="shared" si="6"/>
        <v>1075</v>
      </c>
      <c r="V13" s="51">
        <v>0</v>
      </c>
      <c r="W13" s="51">
        <v>1075</v>
      </c>
      <c r="X13" s="51">
        <v>0</v>
      </c>
      <c r="Y13" s="51">
        <f t="shared" si="7"/>
        <v>79</v>
      </c>
      <c r="Z13" s="51">
        <v>0</v>
      </c>
      <c r="AA13" s="51">
        <v>70</v>
      </c>
      <c r="AB13" s="51">
        <v>9</v>
      </c>
      <c r="AC13" s="51">
        <f t="shared" si="8"/>
        <v>91</v>
      </c>
      <c r="AD13" s="51">
        <v>0</v>
      </c>
      <c r="AE13" s="51">
        <v>91</v>
      </c>
      <c r="AF13" s="51">
        <v>0</v>
      </c>
      <c r="AG13" s="51">
        <v>0</v>
      </c>
      <c r="AH13" s="51">
        <v>0</v>
      </c>
    </row>
    <row r="14" spans="1:34" ht="13.5">
      <c r="A14" s="26" t="s">
        <v>102</v>
      </c>
      <c r="B14" s="49" t="s">
        <v>117</v>
      </c>
      <c r="C14" s="50" t="s">
        <v>118</v>
      </c>
      <c r="D14" s="51">
        <f t="shared" si="0"/>
        <v>2514</v>
      </c>
      <c r="E14" s="51">
        <v>2109</v>
      </c>
      <c r="F14" s="51">
        <v>405</v>
      </c>
      <c r="G14" s="51">
        <f t="shared" si="1"/>
        <v>2514</v>
      </c>
      <c r="H14" s="51">
        <f t="shared" si="2"/>
        <v>2461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1790</v>
      </c>
      <c r="N14" s="51">
        <v>1385</v>
      </c>
      <c r="O14" s="51">
        <v>0</v>
      </c>
      <c r="P14" s="51">
        <v>405</v>
      </c>
      <c r="Q14" s="51">
        <f t="shared" si="5"/>
        <v>68</v>
      </c>
      <c r="R14" s="51">
        <v>68</v>
      </c>
      <c r="S14" s="51">
        <v>0</v>
      </c>
      <c r="T14" s="51">
        <v>0</v>
      </c>
      <c r="U14" s="51">
        <f t="shared" si="6"/>
        <v>432</v>
      </c>
      <c r="V14" s="51">
        <v>96</v>
      </c>
      <c r="W14" s="51">
        <v>336</v>
      </c>
      <c r="X14" s="51">
        <v>0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171</v>
      </c>
      <c r="AD14" s="51">
        <v>0</v>
      </c>
      <c r="AE14" s="51">
        <v>171</v>
      </c>
      <c r="AF14" s="51">
        <v>0</v>
      </c>
      <c r="AG14" s="51">
        <v>53</v>
      </c>
      <c r="AH14" s="51">
        <v>0</v>
      </c>
    </row>
    <row r="15" spans="1:34" ht="13.5">
      <c r="A15" s="26" t="s">
        <v>102</v>
      </c>
      <c r="B15" s="49" t="s">
        <v>119</v>
      </c>
      <c r="C15" s="50" t="s">
        <v>120</v>
      </c>
      <c r="D15" s="51">
        <f t="shared" si="0"/>
        <v>1921</v>
      </c>
      <c r="E15" s="51">
        <v>1745</v>
      </c>
      <c r="F15" s="51">
        <v>176</v>
      </c>
      <c r="G15" s="51">
        <f t="shared" si="1"/>
        <v>1921</v>
      </c>
      <c r="H15" s="51">
        <f t="shared" si="2"/>
        <v>1829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1324</v>
      </c>
      <c r="N15" s="51">
        <v>0</v>
      </c>
      <c r="O15" s="51">
        <v>1324</v>
      </c>
      <c r="P15" s="51">
        <v>0</v>
      </c>
      <c r="Q15" s="51">
        <f t="shared" si="5"/>
        <v>63</v>
      </c>
      <c r="R15" s="51">
        <v>0</v>
      </c>
      <c r="S15" s="51">
        <v>63</v>
      </c>
      <c r="T15" s="51">
        <v>0</v>
      </c>
      <c r="U15" s="51">
        <f t="shared" si="6"/>
        <v>325</v>
      </c>
      <c r="V15" s="51">
        <v>0</v>
      </c>
      <c r="W15" s="51">
        <v>325</v>
      </c>
      <c r="X15" s="51">
        <v>0</v>
      </c>
      <c r="Y15" s="51">
        <f t="shared" si="7"/>
        <v>0</v>
      </c>
      <c r="Z15" s="51">
        <v>0</v>
      </c>
      <c r="AA15" s="51">
        <v>0</v>
      </c>
      <c r="AB15" s="51">
        <v>0</v>
      </c>
      <c r="AC15" s="51">
        <f t="shared" si="8"/>
        <v>117</v>
      </c>
      <c r="AD15" s="51">
        <v>0</v>
      </c>
      <c r="AE15" s="51">
        <v>117</v>
      </c>
      <c r="AF15" s="51">
        <v>0</v>
      </c>
      <c r="AG15" s="51">
        <v>92</v>
      </c>
      <c r="AH15" s="51">
        <v>4</v>
      </c>
    </row>
    <row r="16" spans="1:34" ht="13.5">
      <c r="A16" s="26" t="s">
        <v>102</v>
      </c>
      <c r="B16" s="49" t="s">
        <v>121</v>
      </c>
      <c r="C16" s="50" t="s">
        <v>122</v>
      </c>
      <c r="D16" s="51">
        <f t="shared" si="0"/>
        <v>417</v>
      </c>
      <c r="E16" s="51">
        <v>417</v>
      </c>
      <c r="F16" s="51">
        <v>0</v>
      </c>
      <c r="G16" s="51">
        <f t="shared" si="1"/>
        <v>417</v>
      </c>
      <c r="H16" s="51">
        <f t="shared" si="2"/>
        <v>400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319</v>
      </c>
      <c r="N16" s="51">
        <v>0</v>
      </c>
      <c r="O16" s="51">
        <v>319</v>
      </c>
      <c r="P16" s="51">
        <v>0</v>
      </c>
      <c r="Q16" s="51">
        <f t="shared" si="5"/>
        <v>8</v>
      </c>
      <c r="R16" s="51">
        <v>0</v>
      </c>
      <c r="S16" s="51">
        <v>8</v>
      </c>
      <c r="T16" s="51">
        <v>0</v>
      </c>
      <c r="U16" s="51">
        <f t="shared" si="6"/>
        <v>27</v>
      </c>
      <c r="V16" s="51">
        <v>0</v>
      </c>
      <c r="W16" s="51">
        <v>27</v>
      </c>
      <c r="X16" s="51">
        <v>0</v>
      </c>
      <c r="Y16" s="51">
        <f t="shared" si="7"/>
        <v>0</v>
      </c>
      <c r="Z16" s="51">
        <v>0</v>
      </c>
      <c r="AA16" s="51">
        <v>0</v>
      </c>
      <c r="AB16" s="51">
        <v>0</v>
      </c>
      <c r="AC16" s="51">
        <f t="shared" si="8"/>
        <v>46</v>
      </c>
      <c r="AD16" s="51">
        <v>0</v>
      </c>
      <c r="AE16" s="51">
        <v>46</v>
      </c>
      <c r="AF16" s="51">
        <v>0</v>
      </c>
      <c r="AG16" s="51">
        <v>17</v>
      </c>
      <c r="AH16" s="51">
        <v>0</v>
      </c>
    </row>
    <row r="17" spans="1:34" ht="13.5">
      <c r="A17" s="26" t="s">
        <v>102</v>
      </c>
      <c r="B17" s="49" t="s">
        <v>123</v>
      </c>
      <c r="C17" s="50" t="s">
        <v>124</v>
      </c>
      <c r="D17" s="51">
        <f t="shared" si="0"/>
        <v>2736</v>
      </c>
      <c r="E17" s="51">
        <v>2349</v>
      </c>
      <c r="F17" s="51">
        <v>387</v>
      </c>
      <c r="G17" s="51">
        <f t="shared" si="1"/>
        <v>2736</v>
      </c>
      <c r="H17" s="51">
        <f t="shared" si="2"/>
        <v>2606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1878</v>
      </c>
      <c r="N17" s="51">
        <v>0</v>
      </c>
      <c r="O17" s="51">
        <v>1491</v>
      </c>
      <c r="P17" s="51">
        <v>387</v>
      </c>
      <c r="Q17" s="51">
        <f t="shared" si="5"/>
        <v>39</v>
      </c>
      <c r="R17" s="51">
        <v>0</v>
      </c>
      <c r="S17" s="51">
        <v>39</v>
      </c>
      <c r="T17" s="51">
        <v>0</v>
      </c>
      <c r="U17" s="51">
        <f t="shared" si="6"/>
        <v>527</v>
      </c>
      <c r="V17" s="51">
        <v>0</v>
      </c>
      <c r="W17" s="51">
        <v>527</v>
      </c>
      <c r="X17" s="51">
        <v>0</v>
      </c>
      <c r="Y17" s="51">
        <f t="shared" si="7"/>
        <v>0</v>
      </c>
      <c r="Z17" s="51">
        <v>0</v>
      </c>
      <c r="AA17" s="51">
        <v>0</v>
      </c>
      <c r="AB17" s="51">
        <v>0</v>
      </c>
      <c r="AC17" s="51">
        <f t="shared" si="8"/>
        <v>162</v>
      </c>
      <c r="AD17" s="51">
        <v>0</v>
      </c>
      <c r="AE17" s="51">
        <v>162</v>
      </c>
      <c r="AF17" s="51">
        <v>0</v>
      </c>
      <c r="AG17" s="51">
        <v>130</v>
      </c>
      <c r="AH17" s="51">
        <v>0</v>
      </c>
    </row>
    <row r="18" spans="1:34" ht="13.5">
      <c r="A18" s="26" t="s">
        <v>102</v>
      </c>
      <c r="B18" s="49" t="s">
        <v>125</v>
      </c>
      <c r="C18" s="50" t="s">
        <v>79</v>
      </c>
      <c r="D18" s="51">
        <f t="shared" si="0"/>
        <v>560</v>
      </c>
      <c r="E18" s="51">
        <v>560</v>
      </c>
      <c r="F18" s="51">
        <v>0</v>
      </c>
      <c r="G18" s="51">
        <f t="shared" si="1"/>
        <v>560</v>
      </c>
      <c r="H18" s="51">
        <f t="shared" si="2"/>
        <v>560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456</v>
      </c>
      <c r="N18" s="51">
        <v>0</v>
      </c>
      <c r="O18" s="51">
        <v>456</v>
      </c>
      <c r="P18" s="51">
        <v>0</v>
      </c>
      <c r="Q18" s="51">
        <f t="shared" si="5"/>
        <v>36</v>
      </c>
      <c r="R18" s="51">
        <v>0</v>
      </c>
      <c r="S18" s="51">
        <v>36</v>
      </c>
      <c r="T18" s="51">
        <v>0</v>
      </c>
      <c r="U18" s="51">
        <f t="shared" si="6"/>
        <v>14</v>
      </c>
      <c r="V18" s="51">
        <v>0</v>
      </c>
      <c r="W18" s="51">
        <v>14</v>
      </c>
      <c r="X18" s="51">
        <v>0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54</v>
      </c>
      <c r="AD18" s="51">
        <v>0</v>
      </c>
      <c r="AE18" s="51">
        <v>54</v>
      </c>
      <c r="AF18" s="51">
        <v>0</v>
      </c>
      <c r="AG18" s="51">
        <v>0</v>
      </c>
      <c r="AH18" s="51">
        <v>0</v>
      </c>
    </row>
    <row r="19" spans="1:34" ht="13.5">
      <c r="A19" s="26" t="s">
        <v>102</v>
      </c>
      <c r="B19" s="49" t="s">
        <v>126</v>
      </c>
      <c r="C19" s="50" t="s">
        <v>127</v>
      </c>
      <c r="D19" s="51">
        <f t="shared" si="0"/>
        <v>11889</v>
      </c>
      <c r="E19" s="51">
        <v>6651</v>
      </c>
      <c r="F19" s="51">
        <v>5238</v>
      </c>
      <c r="G19" s="51">
        <f t="shared" si="1"/>
        <v>11889</v>
      </c>
      <c r="H19" s="51">
        <f t="shared" si="2"/>
        <v>11548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10787</v>
      </c>
      <c r="N19" s="51">
        <v>6116</v>
      </c>
      <c r="O19" s="51">
        <v>0</v>
      </c>
      <c r="P19" s="51">
        <v>4671</v>
      </c>
      <c r="Q19" s="51">
        <f t="shared" si="5"/>
        <v>0</v>
      </c>
      <c r="R19" s="51">
        <v>0</v>
      </c>
      <c r="S19" s="51">
        <v>0</v>
      </c>
      <c r="T19" s="51">
        <v>0</v>
      </c>
      <c r="U19" s="51">
        <f t="shared" si="6"/>
        <v>150</v>
      </c>
      <c r="V19" s="51">
        <v>0</v>
      </c>
      <c r="W19" s="51">
        <v>0</v>
      </c>
      <c r="X19" s="51">
        <v>150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611</v>
      </c>
      <c r="AD19" s="51">
        <v>325</v>
      </c>
      <c r="AE19" s="51">
        <v>218</v>
      </c>
      <c r="AF19" s="51">
        <v>68</v>
      </c>
      <c r="AG19" s="51">
        <v>341</v>
      </c>
      <c r="AH19" s="51">
        <v>16</v>
      </c>
    </row>
    <row r="20" spans="1:34" ht="13.5">
      <c r="A20" s="26" t="s">
        <v>102</v>
      </c>
      <c r="B20" s="49" t="s">
        <v>128</v>
      </c>
      <c r="C20" s="50" t="s">
        <v>129</v>
      </c>
      <c r="D20" s="51">
        <f t="shared" si="0"/>
        <v>2629</v>
      </c>
      <c r="E20" s="51">
        <v>2533</v>
      </c>
      <c r="F20" s="51">
        <v>96</v>
      </c>
      <c r="G20" s="51">
        <f t="shared" si="1"/>
        <v>2629</v>
      </c>
      <c r="H20" s="51">
        <f t="shared" si="2"/>
        <v>2629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1759</v>
      </c>
      <c r="N20" s="51">
        <v>0</v>
      </c>
      <c r="O20" s="51">
        <v>1669</v>
      </c>
      <c r="P20" s="51">
        <v>90</v>
      </c>
      <c r="Q20" s="51">
        <f t="shared" si="5"/>
        <v>278</v>
      </c>
      <c r="R20" s="51">
        <v>0</v>
      </c>
      <c r="S20" s="51">
        <v>272</v>
      </c>
      <c r="T20" s="51">
        <v>6</v>
      </c>
      <c r="U20" s="51">
        <f t="shared" si="6"/>
        <v>347</v>
      </c>
      <c r="V20" s="51">
        <v>0</v>
      </c>
      <c r="W20" s="51">
        <v>347</v>
      </c>
      <c r="X20" s="51">
        <v>0</v>
      </c>
      <c r="Y20" s="51">
        <f t="shared" si="7"/>
        <v>0</v>
      </c>
      <c r="Z20" s="51">
        <v>0</v>
      </c>
      <c r="AA20" s="51">
        <v>0</v>
      </c>
      <c r="AB20" s="51">
        <v>0</v>
      </c>
      <c r="AC20" s="51">
        <f t="shared" si="8"/>
        <v>245</v>
      </c>
      <c r="AD20" s="51">
        <v>0</v>
      </c>
      <c r="AE20" s="51">
        <v>245</v>
      </c>
      <c r="AF20" s="51">
        <v>0</v>
      </c>
      <c r="AG20" s="51">
        <v>0</v>
      </c>
      <c r="AH20" s="51">
        <v>0</v>
      </c>
    </row>
    <row r="21" spans="1:34" ht="13.5">
      <c r="A21" s="26" t="s">
        <v>102</v>
      </c>
      <c r="B21" s="49" t="s">
        <v>130</v>
      </c>
      <c r="C21" s="50" t="s">
        <v>73</v>
      </c>
      <c r="D21" s="51">
        <f t="shared" si="0"/>
        <v>2594</v>
      </c>
      <c r="E21" s="51">
        <v>1921</v>
      </c>
      <c r="F21" s="51">
        <v>673</v>
      </c>
      <c r="G21" s="51">
        <f t="shared" si="1"/>
        <v>2594</v>
      </c>
      <c r="H21" s="51">
        <f t="shared" si="2"/>
        <v>2594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1955</v>
      </c>
      <c r="N21" s="51">
        <v>0</v>
      </c>
      <c r="O21" s="51">
        <v>1298</v>
      </c>
      <c r="P21" s="51">
        <v>657</v>
      </c>
      <c r="Q21" s="51">
        <f t="shared" si="5"/>
        <v>272</v>
      </c>
      <c r="R21" s="51">
        <v>0</v>
      </c>
      <c r="S21" s="51">
        <v>256</v>
      </c>
      <c r="T21" s="51">
        <v>16</v>
      </c>
      <c r="U21" s="51">
        <f t="shared" si="6"/>
        <v>7</v>
      </c>
      <c r="V21" s="51">
        <v>0</v>
      </c>
      <c r="W21" s="51">
        <v>7</v>
      </c>
      <c r="X21" s="51">
        <v>0</v>
      </c>
      <c r="Y21" s="51">
        <f t="shared" si="7"/>
        <v>0</v>
      </c>
      <c r="Z21" s="51">
        <v>0</v>
      </c>
      <c r="AA21" s="51">
        <v>0</v>
      </c>
      <c r="AB21" s="51">
        <v>0</v>
      </c>
      <c r="AC21" s="51">
        <f t="shared" si="8"/>
        <v>360</v>
      </c>
      <c r="AD21" s="51">
        <v>0</v>
      </c>
      <c r="AE21" s="51">
        <v>360</v>
      </c>
      <c r="AF21" s="51">
        <v>0</v>
      </c>
      <c r="AG21" s="51">
        <v>0</v>
      </c>
      <c r="AH21" s="51">
        <v>0</v>
      </c>
    </row>
    <row r="22" spans="1:34" ht="13.5">
      <c r="A22" s="26" t="s">
        <v>102</v>
      </c>
      <c r="B22" s="49" t="s">
        <v>131</v>
      </c>
      <c r="C22" s="50" t="s">
        <v>132</v>
      </c>
      <c r="D22" s="51">
        <f t="shared" si="0"/>
        <v>1718</v>
      </c>
      <c r="E22" s="51">
        <v>1469</v>
      </c>
      <c r="F22" s="51">
        <v>249</v>
      </c>
      <c r="G22" s="51">
        <f t="shared" si="1"/>
        <v>1718</v>
      </c>
      <c r="H22" s="51">
        <f t="shared" si="2"/>
        <v>1718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1302</v>
      </c>
      <c r="N22" s="51">
        <v>0</v>
      </c>
      <c r="O22" s="51">
        <v>1056</v>
      </c>
      <c r="P22" s="51">
        <v>246</v>
      </c>
      <c r="Q22" s="51">
        <f t="shared" si="5"/>
        <v>172</v>
      </c>
      <c r="R22" s="51">
        <v>0</v>
      </c>
      <c r="S22" s="51">
        <v>169</v>
      </c>
      <c r="T22" s="51">
        <v>3</v>
      </c>
      <c r="U22" s="51">
        <f t="shared" si="6"/>
        <v>114</v>
      </c>
      <c r="V22" s="51">
        <v>0</v>
      </c>
      <c r="W22" s="51">
        <v>114</v>
      </c>
      <c r="X22" s="51">
        <v>0</v>
      </c>
      <c r="Y22" s="51">
        <f t="shared" si="7"/>
        <v>2</v>
      </c>
      <c r="Z22" s="51">
        <v>0</v>
      </c>
      <c r="AA22" s="51">
        <v>2</v>
      </c>
      <c r="AB22" s="51">
        <v>0</v>
      </c>
      <c r="AC22" s="51">
        <f t="shared" si="8"/>
        <v>128</v>
      </c>
      <c r="AD22" s="51">
        <v>0</v>
      </c>
      <c r="AE22" s="51">
        <v>128</v>
      </c>
      <c r="AF22" s="51">
        <v>0</v>
      </c>
      <c r="AG22" s="51">
        <v>0</v>
      </c>
      <c r="AH22" s="51">
        <v>0</v>
      </c>
    </row>
    <row r="23" spans="1:34" ht="13.5">
      <c r="A23" s="26" t="s">
        <v>102</v>
      </c>
      <c r="B23" s="49" t="s">
        <v>133</v>
      </c>
      <c r="C23" s="50" t="s">
        <v>134</v>
      </c>
      <c r="D23" s="51">
        <f t="shared" si="0"/>
        <v>488</v>
      </c>
      <c r="E23" s="51">
        <v>368</v>
      </c>
      <c r="F23" s="51">
        <v>120</v>
      </c>
      <c r="G23" s="51">
        <f t="shared" si="1"/>
        <v>488</v>
      </c>
      <c r="H23" s="51">
        <f t="shared" si="2"/>
        <v>488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378</v>
      </c>
      <c r="N23" s="51">
        <v>0</v>
      </c>
      <c r="O23" s="51">
        <v>258</v>
      </c>
      <c r="P23" s="51">
        <v>120</v>
      </c>
      <c r="Q23" s="51">
        <f t="shared" si="5"/>
        <v>67</v>
      </c>
      <c r="R23" s="51">
        <v>0</v>
      </c>
      <c r="S23" s="51">
        <v>67</v>
      </c>
      <c r="T23" s="51">
        <v>0</v>
      </c>
      <c r="U23" s="51">
        <f t="shared" si="6"/>
        <v>4</v>
      </c>
      <c r="V23" s="51">
        <v>0</v>
      </c>
      <c r="W23" s="51">
        <v>4</v>
      </c>
      <c r="X23" s="51">
        <v>0</v>
      </c>
      <c r="Y23" s="51">
        <f t="shared" si="7"/>
        <v>0</v>
      </c>
      <c r="Z23" s="51">
        <v>0</v>
      </c>
      <c r="AA23" s="51">
        <v>0</v>
      </c>
      <c r="AB23" s="51">
        <v>0</v>
      </c>
      <c r="AC23" s="51">
        <f t="shared" si="8"/>
        <v>39</v>
      </c>
      <c r="AD23" s="51">
        <v>0</v>
      </c>
      <c r="AE23" s="51">
        <v>39</v>
      </c>
      <c r="AF23" s="51">
        <v>0</v>
      </c>
      <c r="AG23" s="51">
        <v>0</v>
      </c>
      <c r="AH23" s="51">
        <v>0</v>
      </c>
    </row>
    <row r="24" spans="1:34" ht="13.5">
      <c r="A24" s="26" t="s">
        <v>102</v>
      </c>
      <c r="B24" s="49" t="s">
        <v>135</v>
      </c>
      <c r="C24" s="50" t="s">
        <v>136</v>
      </c>
      <c r="D24" s="51">
        <f t="shared" si="0"/>
        <v>1018</v>
      </c>
      <c r="E24" s="51">
        <v>911</v>
      </c>
      <c r="F24" s="51">
        <v>107</v>
      </c>
      <c r="G24" s="51">
        <f t="shared" si="1"/>
        <v>1018</v>
      </c>
      <c r="H24" s="51">
        <f t="shared" si="2"/>
        <v>1018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727</v>
      </c>
      <c r="N24" s="51">
        <v>0</v>
      </c>
      <c r="O24" s="51">
        <v>628</v>
      </c>
      <c r="P24" s="51">
        <v>99</v>
      </c>
      <c r="Q24" s="51">
        <f t="shared" si="5"/>
        <v>133</v>
      </c>
      <c r="R24" s="51">
        <v>0</v>
      </c>
      <c r="S24" s="51">
        <v>125</v>
      </c>
      <c r="T24" s="51">
        <v>8</v>
      </c>
      <c r="U24" s="51">
        <f t="shared" si="6"/>
        <v>24</v>
      </c>
      <c r="V24" s="51">
        <v>0</v>
      </c>
      <c r="W24" s="51">
        <v>24</v>
      </c>
      <c r="X24" s="51">
        <v>0</v>
      </c>
      <c r="Y24" s="51">
        <f t="shared" si="7"/>
        <v>0</v>
      </c>
      <c r="Z24" s="51">
        <v>0</v>
      </c>
      <c r="AA24" s="51">
        <v>0</v>
      </c>
      <c r="AB24" s="51">
        <v>0</v>
      </c>
      <c r="AC24" s="51">
        <f t="shared" si="8"/>
        <v>134</v>
      </c>
      <c r="AD24" s="51">
        <v>0</v>
      </c>
      <c r="AE24" s="51">
        <v>134</v>
      </c>
      <c r="AF24" s="51">
        <v>0</v>
      </c>
      <c r="AG24" s="51">
        <v>0</v>
      </c>
      <c r="AH24" s="51">
        <v>0</v>
      </c>
    </row>
    <row r="25" spans="1:34" ht="13.5">
      <c r="A25" s="26" t="s">
        <v>102</v>
      </c>
      <c r="B25" s="49" t="s">
        <v>137</v>
      </c>
      <c r="C25" s="50" t="s">
        <v>138</v>
      </c>
      <c r="D25" s="51">
        <f t="shared" si="0"/>
        <v>147</v>
      </c>
      <c r="E25" s="51">
        <v>147</v>
      </c>
      <c r="F25" s="51">
        <v>0</v>
      </c>
      <c r="G25" s="51">
        <f t="shared" si="1"/>
        <v>147</v>
      </c>
      <c r="H25" s="51">
        <f t="shared" si="2"/>
        <v>147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88</v>
      </c>
      <c r="N25" s="51">
        <v>0</v>
      </c>
      <c r="O25" s="51">
        <v>88</v>
      </c>
      <c r="P25" s="51">
        <v>0</v>
      </c>
      <c r="Q25" s="51">
        <f t="shared" si="5"/>
        <v>16</v>
      </c>
      <c r="R25" s="51">
        <v>0</v>
      </c>
      <c r="S25" s="51">
        <v>16</v>
      </c>
      <c r="T25" s="51">
        <v>0</v>
      </c>
      <c r="U25" s="51">
        <f t="shared" si="6"/>
        <v>17</v>
      </c>
      <c r="V25" s="51">
        <v>0</v>
      </c>
      <c r="W25" s="51">
        <v>17</v>
      </c>
      <c r="X25" s="51">
        <v>0</v>
      </c>
      <c r="Y25" s="51">
        <f t="shared" si="7"/>
        <v>0</v>
      </c>
      <c r="Z25" s="51">
        <v>0</v>
      </c>
      <c r="AA25" s="51">
        <v>0</v>
      </c>
      <c r="AB25" s="51">
        <v>0</v>
      </c>
      <c r="AC25" s="51">
        <f t="shared" si="8"/>
        <v>26</v>
      </c>
      <c r="AD25" s="51">
        <v>9</v>
      </c>
      <c r="AE25" s="51">
        <v>17</v>
      </c>
      <c r="AF25" s="51">
        <v>0</v>
      </c>
      <c r="AG25" s="51">
        <v>0</v>
      </c>
      <c r="AH25" s="51">
        <v>0</v>
      </c>
    </row>
    <row r="26" spans="1:34" ht="13.5">
      <c r="A26" s="26" t="s">
        <v>102</v>
      </c>
      <c r="B26" s="49" t="s">
        <v>139</v>
      </c>
      <c r="C26" s="50" t="s">
        <v>140</v>
      </c>
      <c r="D26" s="51">
        <f t="shared" si="0"/>
        <v>763</v>
      </c>
      <c r="E26" s="51">
        <v>734</v>
      </c>
      <c r="F26" s="51">
        <v>29</v>
      </c>
      <c r="G26" s="51">
        <f t="shared" si="1"/>
        <v>763</v>
      </c>
      <c r="H26" s="51">
        <f t="shared" si="2"/>
        <v>763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460</v>
      </c>
      <c r="N26" s="51">
        <v>0</v>
      </c>
      <c r="O26" s="51">
        <v>431</v>
      </c>
      <c r="P26" s="51">
        <v>29</v>
      </c>
      <c r="Q26" s="51">
        <f t="shared" si="5"/>
        <v>77</v>
      </c>
      <c r="R26" s="51">
        <v>0</v>
      </c>
      <c r="S26" s="51">
        <v>77</v>
      </c>
      <c r="T26" s="51">
        <v>0</v>
      </c>
      <c r="U26" s="51">
        <f t="shared" si="6"/>
        <v>56</v>
      </c>
      <c r="V26" s="51">
        <v>0</v>
      </c>
      <c r="W26" s="51">
        <v>56</v>
      </c>
      <c r="X26" s="51">
        <v>0</v>
      </c>
      <c r="Y26" s="51">
        <f t="shared" si="7"/>
        <v>0</v>
      </c>
      <c r="Z26" s="51">
        <v>0</v>
      </c>
      <c r="AA26" s="51">
        <v>0</v>
      </c>
      <c r="AB26" s="51">
        <v>0</v>
      </c>
      <c r="AC26" s="51">
        <f t="shared" si="8"/>
        <v>170</v>
      </c>
      <c r="AD26" s="51">
        <v>0</v>
      </c>
      <c r="AE26" s="51">
        <v>170</v>
      </c>
      <c r="AF26" s="51">
        <v>0</v>
      </c>
      <c r="AG26" s="51">
        <v>0</v>
      </c>
      <c r="AH26" s="51">
        <v>0</v>
      </c>
    </row>
    <row r="27" spans="1:34" ht="13.5">
      <c r="A27" s="26" t="s">
        <v>102</v>
      </c>
      <c r="B27" s="49" t="s">
        <v>141</v>
      </c>
      <c r="C27" s="50" t="s">
        <v>142</v>
      </c>
      <c r="D27" s="51">
        <f t="shared" si="0"/>
        <v>658</v>
      </c>
      <c r="E27" s="51">
        <v>518</v>
      </c>
      <c r="F27" s="51">
        <v>140</v>
      </c>
      <c r="G27" s="51">
        <f t="shared" si="1"/>
        <v>658</v>
      </c>
      <c r="H27" s="51">
        <f t="shared" si="2"/>
        <v>658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481</v>
      </c>
      <c r="N27" s="51">
        <v>0</v>
      </c>
      <c r="O27" s="51">
        <v>359</v>
      </c>
      <c r="P27" s="51">
        <v>122</v>
      </c>
      <c r="Q27" s="51">
        <f t="shared" si="5"/>
        <v>69</v>
      </c>
      <c r="R27" s="51">
        <v>0</v>
      </c>
      <c r="S27" s="51">
        <v>51</v>
      </c>
      <c r="T27" s="51">
        <v>18</v>
      </c>
      <c r="U27" s="51">
        <f t="shared" si="6"/>
        <v>45</v>
      </c>
      <c r="V27" s="51">
        <v>0</v>
      </c>
      <c r="W27" s="51">
        <v>45</v>
      </c>
      <c r="X27" s="51">
        <v>0</v>
      </c>
      <c r="Y27" s="51">
        <f t="shared" si="7"/>
        <v>0</v>
      </c>
      <c r="Z27" s="51">
        <v>0</v>
      </c>
      <c r="AA27" s="51">
        <v>0</v>
      </c>
      <c r="AB27" s="51">
        <v>0</v>
      </c>
      <c r="AC27" s="51">
        <f t="shared" si="8"/>
        <v>63</v>
      </c>
      <c r="AD27" s="51">
        <v>0</v>
      </c>
      <c r="AE27" s="51">
        <v>63</v>
      </c>
      <c r="AF27" s="51">
        <v>0</v>
      </c>
      <c r="AG27" s="51">
        <v>0</v>
      </c>
      <c r="AH27" s="51">
        <v>0</v>
      </c>
    </row>
    <row r="28" spans="1:34" ht="13.5">
      <c r="A28" s="26" t="s">
        <v>102</v>
      </c>
      <c r="B28" s="49" t="s">
        <v>143</v>
      </c>
      <c r="C28" s="50" t="s">
        <v>144</v>
      </c>
      <c r="D28" s="51">
        <f t="shared" si="0"/>
        <v>1386</v>
      </c>
      <c r="E28" s="51">
        <v>1227</v>
      </c>
      <c r="F28" s="51">
        <v>159</v>
      </c>
      <c r="G28" s="51">
        <f aca="true" t="shared" si="9" ref="G28:G70">H28+AG28</f>
        <v>1386</v>
      </c>
      <c r="H28" s="51">
        <f aca="true" t="shared" si="10" ref="H28:H70">I28+M28+Q28+U28+Y28+AC28</f>
        <v>1227</v>
      </c>
      <c r="I28" s="51">
        <f aca="true" t="shared" si="11" ref="I28:I70">SUM(J28:L28)</f>
        <v>0</v>
      </c>
      <c r="J28" s="51">
        <v>0</v>
      </c>
      <c r="K28" s="51">
        <v>0</v>
      </c>
      <c r="L28" s="51">
        <v>0</v>
      </c>
      <c r="M28" s="51">
        <f aca="true" t="shared" si="12" ref="M28:M70">SUM(N28:P28)</f>
        <v>918</v>
      </c>
      <c r="N28" s="51">
        <v>0</v>
      </c>
      <c r="O28" s="51">
        <v>918</v>
      </c>
      <c r="P28" s="51">
        <v>0</v>
      </c>
      <c r="Q28" s="51">
        <f aca="true" t="shared" si="13" ref="Q28:Q70">SUM(R28:T28)</f>
        <v>42</v>
      </c>
      <c r="R28" s="51">
        <v>0</v>
      </c>
      <c r="S28" s="51">
        <v>42</v>
      </c>
      <c r="T28" s="51">
        <v>0</v>
      </c>
      <c r="U28" s="51">
        <f aca="true" t="shared" si="14" ref="U28:U70">SUM(V28:X28)</f>
        <v>228</v>
      </c>
      <c r="V28" s="51">
        <v>0</v>
      </c>
      <c r="W28" s="51">
        <v>228</v>
      </c>
      <c r="X28" s="51">
        <v>0</v>
      </c>
      <c r="Y28" s="51">
        <f aca="true" t="shared" si="15" ref="Y28:Y70">SUM(Z28:AB28)</f>
        <v>0</v>
      </c>
      <c r="Z28" s="51">
        <v>0</v>
      </c>
      <c r="AA28" s="51">
        <v>0</v>
      </c>
      <c r="AB28" s="51">
        <v>0</v>
      </c>
      <c r="AC28" s="51">
        <f aca="true" t="shared" si="16" ref="AC28:AC70">SUM(AD28:AF28)</f>
        <v>39</v>
      </c>
      <c r="AD28" s="51">
        <v>0</v>
      </c>
      <c r="AE28" s="51">
        <v>39</v>
      </c>
      <c r="AF28" s="51">
        <v>0</v>
      </c>
      <c r="AG28" s="51">
        <v>159</v>
      </c>
      <c r="AH28" s="51">
        <v>0</v>
      </c>
    </row>
    <row r="29" spans="1:34" ht="13.5">
      <c r="A29" s="26" t="s">
        <v>102</v>
      </c>
      <c r="B29" s="49" t="s">
        <v>145</v>
      </c>
      <c r="C29" s="50" t="s">
        <v>146</v>
      </c>
      <c r="D29" s="51">
        <f t="shared" si="0"/>
        <v>3562</v>
      </c>
      <c r="E29" s="51">
        <v>2867</v>
      </c>
      <c r="F29" s="51">
        <v>695</v>
      </c>
      <c r="G29" s="51">
        <f t="shared" si="9"/>
        <v>3562</v>
      </c>
      <c r="H29" s="51">
        <f t="shared" si="10"/>
        <v>2867</v>
      </c>
      <c r="I29" s="51">
        <f t="shared" si="11"/>
        <v>0</v>
      </c>
      <c r="J29" s="51">
        <v>0</v>
      </c>
      <c r="K29" s="51">
        <v>0</v>
      </c>
      <c r="L29" s="51">
        <v>0</v>
      </c>
      <c r="M29" s="51">
        <f t="shared" si="12"/>
        <v>2065</v>
      </c>
      <c r="N29" s="51">
        <v>2065</v>
      </c>
      <c r="O29" s="51">
        <v>0</v>
      </c>
      <c r="P29" s="51">
        <v>0</v>
      </c>
      <c r="Q29" s="51">
        <f t="shared" si="13"/>
        <v>159</v>
      </c>
      <c r="R29" s="51">
        <v>0</v>
      </c>
      <c r="S29" s="51">
        <v>159</v>
      </c>
      <c r="T29" s="51">
        <v>0</v>
      </c>
      <c r="U29" s="51">
        <f t="shared" si="14"/>
        <v>582</v>
      </c>
      <c r="V29" s="51">
        <v>0</v>
      </c>
      <c r="W29" s="51">
        <v>582</v>
      </c>
      <c r="X29" s="51">
        <v>0</v>
      </c>
      <c r="Y29" s="51">
        <f t="shared" si="15"/>
        <v>0</v>
      </c>
      <c r="Z29" s="51">
        <v>0</v>
      </c>
      <c r="AA29" s="51">
        <v>0</v>
      </c>
      <c r="AB29" s="51">
        <v>0</v>
      </c>
      <c r="AC29" s="51">
        <f t="shared" si="16"/>
        <v>61</v>
      </c>
      <c r="AD29" s="51">
        <v>0</v>
      </c>
      <c r="AE29" s="51">
        <v>61</v>
      </c>
      <c r="AF29" s="51">
        <v>0</v>
      </c>
      <c r="AG29" s="51">
        <v>695</v>
      </c>
      <c r="AH29" s="51">
        <v>0</v>
      </c>
    </row>
    <row r="30" spans="1:34" ht="13.5">
      <c r="A30" s="26" t="s">
        <v>102</v>
      </c>
      <c r="B30" s="49" t="s">
        <v>147</v>
      </c>
      <c r="C30" s="50" t="s">
        <v>77</v>
      </c>
      <c r="D30" s="51">
        <f t="shared" si="0"/>
        <v>1221</v>
      </c>
      <c r="E30" s="51">
        <v>837</v>
      </c>
      <c r="F30" s="51">
        <v>384</v>
      </c>
      <c r="G30" s="51">
        <f t="shared" si="9"/>
        <v>1221</v>
      </c>
      <c r="H30" s="51">
        <f t="shared" si="10"/>
        <v>837</v>
      </c>
      <c r="I30" s="51">
        <f t="shared" si="11"/>
        <v>0</v>
      </c>
      <c r="J30" s="51">
        <v>0</v>
      </c>
      <c r="K30" s="51">
        <v>0</v>
      </c>
      <c r="L30" s="51">
        <v>0</v>
      </c>
      <c r="M30" s="51">
        <f t="shared" si="12"/>
        <v>691</v>
      </c>
      <c r="N30" s="51">
        <v>691</v>
      </c>
      <c r="O30" s="51">
        <v>0</v>
      </c>
      <c r="P30" s="51">
        <v>0</v>
      </c>
      <c r="Q30" s="51">
        <f t="shared" si="13"/>
        <v>40</v>
      </c>
      <c r="R30" s="51">
        <v>0</v>
      </c>
      <c r="S30" s="51">
        <v>40</v>
      </c>
      <c r="T30" s="51">
        <v>0</v>
      </c>
      <c r="U30" s="51">
        <f t="shared" si="14"/>
        <v>91</v>
      </c>
      <c r="V30" s="51">
        <v>0</v>
      </c>
      <c r="W30" s="51">
        <v>91</v>
      </c>
      <c r="X30" s="51">
        <v>0</v>
      </c>
      <c r="Y30" s="51">
        <f t="shared" si="15"/>
        <v>0</v>
      </c>
      <c r="Z30" s="51">
        <v>0</v>
      </c>
      <c r="AA30" s="51">
        <v>0</v>
      </c>
      <c r="AB30" s="51">
        <v>0</v>
      </c>
      <c r="AC30" s="51">
        <f t="shared" si="16"/>
        <v>15</v>
      </c>
      <c r="AD30" s="51">
        <v>0</v>
      </c>
      <c r="AE30" s="51">
        <v>15</v>
      </c>
      <c r="AF30" s="51">
        <v>0</v>
      </c>
      <c r="AG30" s="51">
        <v>384</v>
      </c>
      <c r="AH30" s="51">
        <v>0</v>
      </c>
    </row>
    <row r="31" spans="1:34" ht="13.5">
      <c r="A31" s="26" t="s">
        <v>102</v>
      </c>
      <c r="B31" s="49" t="s">
        <v>148</v>
      </c>
      <c r="C31" s="50" t="s">
        <v>149</v>
      </c>
      <c r="D31" s="51">
        <f t="shared" si="0"/>
        <v>1682</v>
      </c>
      <c r="E31" s="51">
        <v>977</v>
      </c>
      <c r="F31" s="51">
        <v>705</v>
      </c>
      <c r="G31" s="51">
        <f t="shared" si="9"/>
        <v>1682</v>
      </c>
      <c r="H31" s="51">
        <f t="shared" si="10"/>
        <v>977</v>
      </c>
      <c r="I31" s="51">
        <f t="shared" si="11"/>
        <v>0</v>
      </c>
      <c r="J31" s="51">
        <v>0</v>
      </c>
      <c r="K31" s="51">
        <v>0</v>
      </c>
      <c r="L31" s="51">
        <v>0</v>
      </c>
      <c r="M31" s="51">
        <f t="shared" si="12"/>
        <v>852</v>
      </c>
      <c r="N31" s="51">
        <v>852</v>
      </c>
      <c r="O31" s="51">
        <v>0</v>
      </c>
      <c r="P31" s="51">
        <v>0</v>
      </c>
      <c r="Q31" s="51">
        <f t="shared" si="13"/>
        <v>37</v>
      </c>
      <c r="R31" s="51">
        <v>0</v>
      </c>
      <c r="S31" s="51">
        <v>37</v>
      </c>
      <c r="T31" s="51">
        <v>0</v>
      </c>
      <c r="U31" s="51">
        <f t="shared" si="14"/>
        <v>73</v>
      </c>
      <c r="V31" s="51">
        <v>0</v>
      </c>
      <c r="W31" s="51">
        <v>73</v>
      </c>
      <c r="X31" s="51">
        <v>0</v>
      </c>
      <c r="Y31" s="51">
        <f t="shared" si="15"/>
        <v>0</v>
      </c>
      <c r="Z31" s="51">
        <v>0</v>
      </c>
      <c r="AA31" s="51">
        <v>0</v>
      </c>
      <c r="AB31" s="51">
        <v>0</v>
      </c>
      <c r="AC31" s="51">
        <f t="shared" si="16"/>
        <v>15</v>
      </c>
      <c r="AD31" s="51">
        <v>0</v>
      </c>
      <c r="AE31" s="51">
        <v>15</v>
      </c>
      <c r="AF31" s="51">
        <v>0</v>
      </c>
      <c r="AG31" s="51">
        <v>705</v>
      </c>
      <c r="AH31" s="51">
        <v>10</v>
      </c>
    </row>
    <row r="32" spans="1:34" ht="13.5">
      <c r="A32" s="26" t="s">
        <v>102</v>
      </c>
      <c r="B32" s="49" t="s">
        <v>150</v>
      </c>
      <c r="C32" s="50" t="s">
        <v>151</v>
      </c>
      <c r="D32" s="51">
        <f t="shared" si="0"/>
        <v>3674</v>
      </c>
      <c r="E32" s="51">
        <v>2862</v>
      </c>
      <c r="F32" s="51">
        <v>812</v>
      </c>
      <c r="G32" s="51">
        <f t="shared" si="9"/>
        <v>3674</v>
      </c>
      <c r="H32" s="51">
        <f t="shared" si="10"/>
        <v>3376</v>
      </c>
      <c r="I32" s="51">
        <f t="shared" si="11"/>
        <v>0</v>
      </c>
      <c r="J32" s="51">
        <v>0</v>
      </c>
      <c r="K32" s="51">
        <v>0</v>
      </c>
      <c r="L32" s="51">
        <v>0</v>
      </c>
      <c r="M32" s="51">
        <f t="shared" si="12"/>
        <v>2914</v>
      </c>
      <c r="N32" s="51">
        <v>2400</v>
      </c>
      <c r="O32" s="51">
        <v>0</v>
      </c>
      <c r="P32" s="51">
        <v>514</v>
      </c>
      <c r="Q32" s="51">
        <f t="shared" si="13"/>
        <v>21</v>
      </c>
      <c r="R32" s="51">
        <v>0</v>
      </c>
      <c r="S32" s="51">
        <v>21</v>
      </c>
      <c r="T32" s="51">
        <v>0</v>
      </c>
      <c r="U32" s="51">
        <f t="shared" si="14"/>
        <v>390</v>
      </c>
      <c r="V32" s="51">
        <v>0</v>
      </c>
      <c r="W32" s="51">
        <v>390</v>
      </c>
      <c r="X32" s="51">
        <v>0</v>
      </c>
      <c r="Y32" s="51">
        <f t="shared" si="15"/>
        <v>0</v>
      </c>
      <c r="Z32" s="51">
        <v>0</v>
      </c>
      <c r="AA32" s="51">
        <v>0</v>
      </c>
      <c r="AB32" s="51">
        <v>0</v>
      </c>
      <c r="AC32" s="51">
        <f t="shared" si="16"/>
        <v>51</v>
      </c>
      <c r="AD32" s="51">
        <v>0</v>
      </c>
      <c r="AE32" s="51">
        <v>51</v>
      </c>
      <c r="AF32" s="51">
        <v>0</v>
      </c>
      <c r="AG32" s="51">
        <v>298</v>
      </c>
      <c r="AH32" s="51">
        <v>0</v>
      </c>
    </row>
    <row r="33" spans="1:34" ht="13.5">
      <c r="A33" s="26" t="s">
        <v>102</v>
      </c>
      <c r="B33" s="49" t="s">
        <v>152</v>
      </c>
      <c r="C33" s="50" t="s">
        <v>153</v>
      </c>
      <c r="D33" s="51">
        <f t="shared" si="0"/>
        <v>1243</v>
      </c>
      <c r="E33" s="51">
        <v>971</v>
      </c>
      <c r="F33" s="51">
        <v>272</v>
      </c>
      <c r="G33" s="51">
        <f t="shared" si="9"/>
        <v>1243</v>
      </c>
      <c r="H33" s="51">
        <f t="shared" si="10"/>
        <v>1143</v>
      </c>
      <c r="I33" s="51">
        <f t="shared" si="11"/>
        <v>0</v>
      </c>
      <c r="J33" s="51">
        <v>0</v>
      </c>
      <c r="K33" s="51">
        <v>0</v>
      </c>
      <c r="L33" s="51">
        <v>0</v>
      </c>
      <c r="M33" s="51">
        <f t="shared" si="12"/>
        <v>978</v>
      </c>
      <c r="N33" s="51">
        <v>806</v>
      </c>
      <c r="O33" s="51">
        <v>0</v>
      </c>
      <c r="P33" s="51">
        <v>172</v>
      </c>
      <c r="Q33" s="51">
        <f t="shared" si="13"/>
        <v>7</v>
      </c>
      <c r="R33" s="51">
        <v>0</v>
      </c>
      <c r="S33" s="51">
        <v>7</v>
      </c>
      <c r="T33" s="51">
        <v>0</v>
      </c>
      <c r="U33" s="51">
        <f t="shared" si="14"/>
        <v>138</v>
      </c>
      <c r="V33" s="51">
        <v>0</v>
      </c>
      <c r="W33" s="51">
        <v>138</v>
      </c>
      <c r="X33" s="51">
        <v>0</v>
      </c>
      <c r="Y33" s="51">
        <f t="shared" si="15"/>
        <v>0</v>
      </c>
      <c r="Z33" s="51">
        <v>0</v>
      </c>
      <c r="AA33" s="51">
        <v>0</v>
      </c>
      <c r="AB33" s="51">
        <v>0</v>
      </c>
      <c r="AC33" s="51">
        <f t="shared" si="16"/>
        <v>20</v>
      </c>
      <c r="AD33" s="51">
        <v>0</v>
      </c>
      <c r="AE33" s="51">
        <v>20</v>
      </c>
      <c r="AF33" s="51">
        <v>0</v>
      </c>
      <c r="AG33" s="51">
        <v>100</v>
      </c>
      <c r="AH33" s="51">
        <v>0</v>
      </c>
    </row>
    <row r="34" spans="1:34" ht="13.5">
      <c r="A34" s="26" t="s">
        <v>102</v>
      </c>
      <c r="B34" s="49" t="s">
        <v>154</v>
      </c>
      <c r="C34" s="50" t="s">
        <v>155</v>
      </c>
      <c r="D34" s="51">
        <f t="shared" si="0"/>
        <v>1057</v>
      </c>
      <c r="E34" s="51">
        <v>670</v>
      </c>
      <c r="F34" s="51">
        <v>387</v>
      </c>
      <c r="G34" s="51">
        <f t="shared" si="9"/>
        <v>1057</v>
      </c>
      <c r="H34" s="51">
        <f t="shared" si="10"/>
        <v>670</v>
      </c>
      <c r="I34" s="51">
        <f t="shared" si="11"/>
        <v>0</v>
      </c>
      <c r="J34" s="51">
        <v>0</v>
      </c>
      <c r="K34" s="51">
        <v>0</v>
      </c>
      <c r="L34" s="51">
        <v>0</v>
      </c>
      <c r="M34" s="51">
        <f t="shared" si="12"/>
        <v>546</v>
      </c>
      <c r="N34" s="51">
        <v>546</v>
      </c>
      <c r="O34" s="51">
        <v>0</v>
      </c>
      <c r="P34" s="51">
        <v>0</v>
      </c>
      <c r="Q34" s="51">
        <f t="shared" si="13"/>
        <v>34</v>
      </c>
      <c r="R34" s="51">
        <v>0</v>
      </c>
      <c r="S34" s="51">
        <v>34</v>
      </c>
      <c r="T34" s="51">
        <v>0</v>
      </c>
      <c r="U34" s="51">
        <f t="shared" si="14"/>
        <v>88</v>
      </c>
      <c r="V34" s="51">
        <v>0</v>
      </c>
      <c r="W34" s="51">
        <v>88</v>
      </c>
      <c r="X34" s="51">
        <v>0</v>
      </c>
      <c r="Y34" s="51">
        <f t="shared" si="15"/>
        <v>0</v>
      </c>
      <c r="Z34" s="51">
        <v>0</v>
      </c>
      <c r="AA34" s="51">
        <v>0</v>
      </c>
      <c r="AB34" s="51">
        <v>0</v>
      </c>
      <c r="AC34" s="51">
        <f t="shared" si="16"/>
        <v>2</v>
      </c>
      <c r="AD34" s="51">
        <v>0</v>
      </c>
      <c r="AE34" s="51">
        <v>2</v>
      </c>
      <c r="AF34" s="51">
        <v>0</v>
      </c>
      <c r="AG34" s="51">
        <v>387</v>
      </c>
      <c r="AH34" s="51">
        <v>0</v>
      </c>
    </row>
    <row r="35" spans="1:34" ht="13.5">
      <c r="A35" s="26" t="s">
        <v>102</v>
      </c>
      <c r="B35" s="49" t="s">
        <v>156</v>
      </c>
      <c r="C35" s="50" t="s">
        <v>157</v>
      </c>
      <c r="D35" s="51">
        <f t="shared" si="0"/>
        <v>499</v>
      </c>
      <c r="E35" s="51">
        <v>353</v>
      </c>
      <c r="F35" s="51">
        <v>146</v>
      </c>
      <c r="G35" s="51">
        <f t="shared" si="9"/>
        <v>499</v>
      </c>
      <c r="H35" s="51">
        <f t="shared" si="10"/>
        <v>353</v>
      </c>
      <c r="I35" s="51">
        <f t="shared" si="11"/>
        <v>0</v>
      </c>
      <c r="J35" s="51">
        <v>0</v>
      </c>
      <c r="K35" s="51">
        <v>0</v>
      </c>
      <c r="L35" s="51">
        <v>0</v>
      </c>
      <c r="M35" s="51">
        <f t="shared" si="12"/>
        <v>264</v>
      </c>
      <c r="N35" s="51">
        <v>264</v>
      </c>
      <c r="O35" s="51">
        <v>0</v>
      </c>
      <c r="P35" s="51">
        <v>0</v>
      </c>
      <c r="Q35" s="51">
        <f t="shared" si="13"/>
        <v>20</v>
      </c>
      <c r="R35" s="51">
        <v>0</v>
      </c>
      <c r="S35" s="51">
        <v>20</v>
      </c>
      <c r="T35" s="51">
        <v>0</v>
      </c>
      <c r="U35" s="51">
        <f t="shared" si="14"/>
        <v>49</v>
      </c>
      <c r="V35" s="51">
        <v>0</v>
      </c>
      <c r="W35" s="51">
        <v>49</v>
      </c>
      <c r="X35" s="51">
        <v>0</v>
      </c>
      <c r="Y35" s="51">
        <f t="shared" si="15"/>
        <v>0</v>
      </c>
      <c r="Z35" s="51">
        <v>0</v>
      </c>
      <c r="AA35" s="51">
        <v>0</v>
      </c>
      <c r="AB35" s="51">
        <v>0</v>
      </c>
      <c r="AC35" s="51">
        <f t="shared" si="16"/>
        <v>20</v>
      </c>
      <c r="AD35" s="51">
        <v>0</v>
      </c>
      <c r="AE35" s="51">
        <v>20</v>
      </c>
      <c r="AF35" s="51">
        <v>0</v>
      </c>
      <c r="AG35" s="51">
        <v>146</v>
      </c>
      <c r="AH35" s="51">
        <v>0</v>
      </c>
    </row>
    <row r="36" spans="1:34" ht="13.5">
      <c r="A36" s="26" t="s">
        <v>102</v>
      </c>
      <c r="B36" s="49" t="s">
        <v>158</v>
      </c>
      <c r="C36" s="50" t="s">
        <v>159</v>
      </c>
      <c r="D36" s="51">
        <f t="shared" si="0"/>
        <v>2985</v>
      </c>
      <c r="E36" s="51">
        <v>1786</v>
      </c>
      <c r="F36" s="51">
        <v>1199</v>
      </c>
      <c r="G36" s="51">
        <f t="shared" si="9"/>
        <v>2985</v>
      </c>
      <c r="H36" s="51">
        <f t="shared" si="10"/>
        <v>1786</v>
      </c>
      <c r="I36" s="51">
        <f t="shared" si="11"/>
        <v>0</v>
      </c>
      <c r="J36" s="51">
        <v>0</v>
      </c>
      <c r="K36" s="51">
        <v>0</v>
      </c>
      <c r="L36" s="51">
        <v>0</v>
      </c>
      <c r="M36" s="51">
        <f t="shared" si="12"/>
        <v>1456</v>
      </c>
      <c r="N36" s="51">
        <v>1456</v>
      </c>
      <c r="O36" s="51">
        <v>0</v>
      </c>
      <c r="P36" s="51">
        <v>0</v>
      </c>
      <c r="Q36" s="51">
        <f t="shared" si="13"/>
        <v>67</v>
      </c>
      <c r="R36" s="51">
        <v>0</v>
      </c>
      <c r="S36" s="51">
        <v>67</v>
      </c>
      <c r="T36" s="51">
        <v>0</v>
      </c>
      <c r="U36" s="51">
        <f t="shared" si="14"/>
        <v>232</v>
      </c>
      <c r="V36" s="51">
        <v>0</v>
      </c>
      <c r="W36" s="51">
        <v>232</v>
      </c>
      <c r="X36" s="51">
        <v>0</v>
      </c>
      <c r="Y36" s="51">
        <f t="shared" si="15"/>
        <v>0</v>
      </c>
      <c r="Z36" s="51">
        <v>0</v>
      </c>
      <c r="AA36" s="51">
        <v>0</v>
      </c>
      <c r="AB36" s="51">
        <v>0</v>
      </c>
      <c r="AC36" s="51">
        <f t="shared" si="16"/>
        <v>31</v>
      </c>
      <c r="AD36" s="51">
        <v>0</v>
      </c>
      <c r="AE36" s="51">
        <v>31</v>
      </c>
      <c r="AF36" s="51">
        <v>0</v>
      </c>
      <c r="AG36" s="51">
        <v>1199</v>
      </c>
      <c r="AH36" s="51">
        <v>0</v>
      </c>
    </row>
    <row r="37" spans="1:34" ht="13.5">
      <c r="A37" s="26" t="s">
        <v>102</v>
      </c>
      <c r="B37" s="49" t="s">
        <v>160</v>
      </c>
      <c r="C37" s="50" t="s">
        <v>76</v>
      </c>
      <c r="D37" s="51">
        <f t="shared" si="0"/>
        <v>1290</v>
      </c>
      <c r="E37" s="51">
        <v>1199</v>
      </c>
      <c r="F37" s="51">
        <v>91</v>
      </c>
      <c r="G37" s="51">
        <f t="shared" si="9"/>
        <v>1290</v>
      </c>
      <c r="H37" s="51">
        <f t="shared" si="10"/>
        <v>1199</v>
      </c>
      <c r="I37" s="51">
        <f t="shared" si="11"/>
        <v>0</v>
      </c>
      <c r="J37" s="51">
        <v>0</v>
      </c>
      <c r="K37" s="51">
        <v>0</v>
      </c>
      <c r="L37" s="51">
        <v>0</v>
      </c>
      <c r="M37" s="51">
        <f t="shared" si="12"/>
        <v>1010</v>
      </c>
      <c r="N37" s="51">
        <v>1010</v>
      </c>
      <c r="O37" s="51">
        <v>0</v>
      </c>
      <c r="P37" s="51">
        <v>0</v>
      </c>
      <c r="Q37" s="51">
        <f t="shared" si="13"/>
        <v>113</v>
      </c>
      <c r="R37" s="51">
        <v>113</v>
      </c>
      <c r="S37" s="51">
        <v>0</v>
      </c>
      <c r="T37" s="51">
        <v>0</v>
      </c>
      <c r="U37" s="51">
        <f t="shared" si="14"/>
        <v>76</v>
      </c>
      <c r="V37" s="51">
        <v>0</v>
      </c>
      <c r="W37" s="51">
        <v>76</v>
      </c>
      <c r="X37" s="51">
        <v>0</v>
      </c>
      <c r="Y37" s="51">
        <f t="shared" si="15"/>
        <v>0</v>
      </c>
      <c r="Z37" s="51">
        <v>0</v>
      </c>
      <c r="AA37" s="51">
        <v>0</v>
      </c>
      <c r="AB37" s="51">
        <v>0</v>
      </c>
      <c r="AC37" s="51">
        <f t="shared" si="16"/>
        <v>0</v>
      </c>
      <c r="AD37" s="51">
        <v>0</v>
      </c>
      <c r="AE37" s="51">
        <v>0</v>
      </c>
      <c r="AF37" s="51">
        <v>0</v>
      </c>
      <c r="AG37" s="51">
        <v>91</v>
      </c>
      <c r="AH37" s="51">
        <v>0</v>
      </c>
    </row>
    <row r="38" spans="1:34" ht="13.5">
      <c r="A38" s="26" t="s">
        <v>102</v>
      </c>
      <c r="B38" s="49" t="s">
        <v>161</v>
      </c>
      <c r="C38" s="50" t="s">
        <v>162</v>
      </c>
      <c r="D38" s="51">
        <f t="shared" si="0"/>
        <v>898</v>
      </c>
      <c r="E38" s="51">
        <v>733</v>
      </c>
      <c r="F38" s="51">
        <v>165</v>
      </c>
      <c r="G38" s="51">
        <f t="shared" si="9"/>
        <v>898</v>
      </c>
      <c r="H38" s="51">
        <f t="shared" si="10"/>
        <v>733</v>
      </c>
      <c r="I38" s="51">
        <f t="shared" si="11"/>
        <v>0</v>
      </c>
      <c r="J38" s="51">
        <v>0</v>
      </c>
      <c r="K38" s="51">
        <v>0</v>
      </c>
      <c r="L38" s="51">
        <v>0</v>
      </c>
      <c r="M38" s="51">
        <f t="shared" si="12"/>
        <v>609</v>
      </c>
      <c r="N38" s="51">
        <v>609</v>
      </c>
      <c r="O38" s="51">
        <v>0</v>
      </c>
      <c r="P38" s="51">
        <v>0</v>
      </c>
      <c r="Q38" s="51">
        <f t="shared" si="13"/>
        <v>70</v>
      </c>
      <c r="R38" s="51">
        <v>70</v>
      </c>
      <c r="S38" s="51">
        <v>0</v>
      </c>
      <c r="T38" s="51">
        <v>0</v>
      </c>
      <c r="U38" s="51">
        <f t="shared" si="14"/>
        <v>54</v>
      </c>
      <c r="V38" s="51">
        <v>0</v>
      </c>
      <c r="W38" s="51">
        <v>54</v>
      </c>
      <c r="X38" s="51">
        <v>0</v>
      </c>
      <c r="Y38" s="51">
        <f t="shared" si="15"/>
        <v>0</v>
      </c>
      <c r="Z38" s="51">
        <v>0</v>
      </c>
      <c r="AA38" s="51">
        <v>0</v>
      </c>
      <c r="AB38" s="51">
        <v>0</v>
      </c>
      <c r="AC38" s="51">
        <f t="shared" si="16"/>
        <v>0</v>
      </c>
      <c r="AD38" s="51">
        <v>0</v>
      </c>
      <c r="AE38" s="51">
        <v>0</v>
      </c>
      <c r="AF38" s="51">
        <v>0</v>
      </c>
      <c r="AG38" s="51">
        <v>165</v>
      </c>
      <c r="AH38" s="51">
        <v>0</v>
      </c>
    </row>
    <row r="39" spans="1:34" ht="13.5">
      <c r="A39" s="26" t="s">
        <v>102</v>
      </c>
      <c r="B39" s="49" t="s">
        <v>163</v>
      </c>
      <c r="C39" s="50" t="s">
        <v>164</v>
      </c>
      <c r="D39" s="51">
        <f aca="true" t="shared" si="17" ref="D39:D70">E39+F39</f>
        <v>12123</v>
      </c>
      <c r="E39" s="51">
        <v>10461</v>
      </c>
      <c r="F39" s="51">
        <v>1662</v>
      </c>
      <c r="G39" s="51">
        <f t="shared" si="9"/>
        <v>12123</v>
      </c>
      <c r="H39" s="51">
        <f t="shared" si="10"/>
        <v>12118</v>
      </c>
      <c r="I39" s="51">
        <f t="shared" si="11"/>
        <v>0</v>
      </c>
      <c r="J39" s="51">
        <v>0</v>
      </c>
      <c r="K39" s="51">
        <v>0</v>
      </c>
      <c r="L39" s="51">
        <v>0</v>
      </c>
      <c r="M39" s="51">
        <f t="shared" si="12"/>
        <v>10902</v>
      </c>
      <c r="N39" s="51">
        <v>0</v>
      </c>
      <c r="O39" s="51">
        <v>9241</v>
      </c>
      <c r="P39" s="51">
        <v>1661</v>
      </c>
      <c r="Q39" s="51">
        <f t="shared" si="13"/>
        <v>921</v>
      </c>
      <c r="R39" s="51">
        <v>0</v>
      </c>
      <c r="S39" s="51">
        <v>920</v>
      </c>
      <c r="T39" s="51">
        <v>1</v>
      </c>
      <c r="U39" s="51">
        <f t="shared" si="14"/>
        <v>135</v>
      </c>
      <c r="V39" s="51">
        <v>0</v>
      </c>
      <c r="W39" s="51">
        <v>135</v>
      </c>
      <c r="X39" s="51">
        <v>0</v>
      </c>
      <c r="Y39" s="51">
        <f t="shared" si="15"/>
        <v>0</v>
      </c>
      <c r="Z39" s="51">
        <v>0</v>
      </c>
      <c r="AA39" s="51">
        <v>0</v>
      </c>
      <c r="AB39" s="51">
        <v>0</v>
      </c>
      <c r="AC39" s="51">
        <f t="shared" si="16"/>
        <v>160</v>
      </c>
      <c r="AD39" s="51">
        <v>0</v>
      </c>
      <c r="AE39" s="51">
        <v>160</v>
      </c>
      <c r="AF39" s="51">
        <v>0</v>
      </c>
      <c r="AG39" s="51">
        <v>5</v>
      </c>
      <c r="AH39" s="51">
        <v>0</v>
      </c>
    </row>
    <row r="40" spans="1:34" ht="13.5">
      <c r="A40" s="26" t="s">
        <v>102</v>
      </c>
      <c r="B40" s="49" t="s">
        <v>165</v>
      </c>
      <c r="C40" s="50" t="s">
        <v>166</v>
      </c>
      <c r="D40" s="51">
        <f t="shared" si="17"/>
        <v>5511</v>
      </c>
      <c r="E40" s="51">
        <v>4812</v>
      </c>
      <c r="F40" s="51">
        <v>699</v>
      </c>
      <c r="G40" s="51">
        <f t="shared" si="9"/>
        <v>5511</v>
      </c>
      <c r="H40" s="51">
        <f t="shared" si="10"/>
        <v>5511</v>
      </c>
      <c r="I40" s="51">
        <f t="shared" si="11"/>
        <v>0</v>
      </c>
      <c r="J40" s="51">
        <v>0</v>
      </c>
      <c r="K40" s="51">
        <v>0</v>
      </c>
      <c r="L40" s="51">
        <v>0</v>
      </c>
      <c r="M40" s="51">
        <f t="shared" si="12"/>
        <v>4825</v>
      </c>
      <c r="N40" s="51">
        <v>0</v>
      </c>
      <c r="O40" s="51">
        <v>4166</v>
      </c>
      <c r="P40" s="51">
        <v>659</v>
      </c>
      <c r="Q40" s="51">
        <f t="shared" si="13"/>
        <v>404</v>
      </c>
      <c r="R40" s="51">
        <v>0</v>
      </c>
      <c r="S40" s="51">
        <v>364</v>
      </c>
      <c r="T40" s="51">
        <v>40</v>
      </c>
      <c r="U40" s="51">
        <f t="shared" si="14"/>
        <v>242</v>
      </c>
      <c r="V40" s="51">
        <v>0</v>
      </c>
      <c r="W40" s="51">
        <v>242</v>
      </c>
      <c r="X40" s="51">
        <v>0</v>
      </c>
      <c r="Y40" s="51">
        <f t="shared" si="15"/>
        <v>0</v>
      </c>
      <c r="Z40" s="51">
        <v>0</v>
      </c>
      <c r="AA40" s="51">
        <v>0</v>
      </c>
      <c r="AB40" s="51">
        <v>0</v>
      </c>
      <c r="AC40" s="51">
        <f t="shared" si="16"/>
        <v>40</v>
      </c>
      <c r="AD40" s="51">
        <v>0</v>
      </c>
      <c r="AE40" s="51">
        <v>40</v>
      </c>
      <c r="AF40" s="51">
        <v>0</v>
      </c>
      <c r="AG40" s="51">
        <v>0</v>
      </c>
      <c r="AH40" s="51">
        <v>0</v>
      </c>
    </row>
    <row r="41" spans="1:34" ht="13.5">
      <c r="A41" s="26" t="s">
        <v>102</v>
      </c>
      <c r="B41" s="49" t="s">
        <v>167</v>
      </c>
      <c r="C41" s="50" t="s">
        <v>168</v>
      </c>
      <c r="D41" s="51">
        <f t="shared" si="17"/>
        <v>2990</v>
      </c>
      <c r="E41" s="51">
        <v>2559</v>
      </c>
      <c r="F41" s="51">
        <v>431</v>
      </c>
      <c r="G41" s="51">
        <f t="shared" si="9"/>
        <v>2990</v>
      </c>
      <c r="H41" s="51">
        <f t="shared" si="10"/>
        <v>2928</v>
      </c>
      <c r="I41" s="51">
        <f t="shared" si="11"/>
        <v>0</v>
      </c>
      <c r="J41" s="51">
        <v>0</v>
      </c>
      <c r="K41" s="51">
        <v>0</v>
      </c>
      <c r="L41" s="51">
        <v>0</v>
      </c>
      <c r="M41" s="51">
        <f t="shared" si="12"/>
        <v>2514</v>
      </c>
      <c r="N41" s="51">
        <v>0</v>
      </c>
      <c r="O41" s="51">
        <v>2084</v>
      </c>
      <c r="P41" s="51">
        <v>430</v>
      </c>
      <c r="Q41" s="51">
        <f t="shared" si="13"/>
        <v>246</v>
      </c>
      <c r="R41" s="51">
        <v>0</v>
      </c>
      <c r="S41" s="51">
        <v>245</v>
      </c>
      <c r="T41" s="51">
        <v>1</v>
      </c>
      <c r="U41" s="51">
        <f t="shared" si="14"/>
        <v>34</v>
      </c>
      <c r="V41" s="51">
        <v>0</v>
      </c>
      <c r="W41" s="51">
        <v>34</v>
      </c>
      <c r="X41" s="51">
        <v>0</v>
      </c>
      <c r="Y41" s="51">
        <f t="shared" si="15"/>
        <v>0</v>
      </c>
      <c r="Z41" s="51">
        <v>0</v>
      </c>
      <c r="AA41" s="51">
        <v>0</v>
      </c>
      <c r="AB41" s="51">
        <v>0</v>
      </c>
      <c r="AC41" s="51">
        <f t="shared" si="16"/>
        <v>134</v>
      </c>
      <c r="AD41" s="51">
        <v>0</v>
      </c>
      <c r="AE41" s="51">
        <v>134</v>
      </c>
      <c r="AF41" s="51">
        <v>0</v>
      </c>
      <c r="AG41" s="51">
        <v>62</v>
      </c>
      <c r="AH41" s="51">
        <v>0</v>
      </c>
    </row>
    <row r="42" spans="1:34" ht="13.5">
      <c r="A42" s="26" t="s">
        <v>102</v>
      </c>
      <c r="B42" s="49" t="s">
        <v>169</v>
      </c>
      <c r="C42" s="50" t="s">
        <v>29</v>
      </c>
      <c r="D42" s="51">
        <f t="shared" si="17"/>
        <v>8281</v>
      </c>
      <c r="E42" s="51">
        <v>4959</v>
      </c>
      <c r="F42" s="51">
        <v>3322</v>
      </c>
      <c r="G42" s="51">
        <f t="shared" si="9"/>
        <v>8281</v>
      </c>
      <c r="H42" s="51">
        <f t="shared" si="10"/>
        <v>8248</v>
      </c>
      <c r="I42" s="51">
        <f t="shared" si="11"/>
        <v>0</v>
      </c>
      <c r="J42" s="51">
        <v>0</v>
      </c>
      <c r="K42" s="51">
        <v>0</v>
      </c>
      <c r="L42" s="51">
        <v>0</v>
      </c>
      <c r="M42" s="51">
        <f t="shared" si="12"/>
        <v>6726</v>
      </c>
      <c r="N42" s="51">
        <v>114</v>
      </c>
      <c r="O42" s="51">
        <v>3324</v>
      </c>
      <c r="P42" s="51">
        <v>3288</v>
      </c>
      <c r="Q42" s="51">
        <f t="shared" si="13"/>
        <v>260</v>
      </c>
      <c r="R42" s="51">
        <v>13</v>
      </c>
      <c r="S42" s="51">
        <v>246</v>
      </c>
      <c r="T42" s="51">
        <v>1</v>
      </c>
      <c r="U42" s="51">
        <f t="shared" si="14"/>
        <v>935</v>
      </c>
      <c r="V42" s="51">
        <v>832</v>
      </c>
      <c r="W42" s="51">
        <v>103</v>
      </c>
      <c r="X42" s="51">
        <v>0</v>
      </c>
      <c r="Y42" s="51">
        <f t="shared" si="15"/>
        <v>0</v>
      </c>
      <c r="Z42" s="51">
        <v>0</v>
      </c>
      <c r="AA42" s="51">
        <v>0</v>
      </c>
      <c r="AB42" s="51">
        <v>0</v>
      </c>
      <c r="AC42" s="51">
        <f t="shared" si="16"/>
        <v>327</v>
      </c>
      <c r="AD42" s="51">
        <v>0</v>
      </c>
      <c r="AE42" s="51">
        <v>327</v>
      </c>
      <c r="AF42" s="51">
        <v>0</v>
      </c>
      <c r="AG42" s="51">
        <v>33</v>
      </c>
      <c r="AH42" s="51">
        <v>0</v>
      </c>
    </row>
    <row r="43" spans="1:34" ht="13.5">
      <c r="A43" s="26" t="s">
        <v>102</v>
      </c>
      <c r="B43" s="49" t="s">
        <v>170</v>
      </c>
      <c r="C43" s="50" t="s">
        <v>171</v>
      </c>
      <c r="D43" s="51">
        <f t="shared" si="17"/>
        <v>7444</v>
      </c>
      <c r="E43" s="51">
        <v>4956</v>
      </c>
      <c r="F43" s="51">
        <v>2488</v>
      </c>
      <c r="G43" s="51">
        <f t="shared" si="9"/>
        <v>7444</v>
      </c>
      <c r="H43" s="51">
        <f t="shared" si="10"/>
        <v>7444</v>
      </c>
      <c r="I43" s="51">
        <f t="shared" si="11"/>
        <v>0</v>
      </c>
      <c r="J43" s="51">
        <v>0</v>
      </c>
      <c r="K43" s="51">
        <v>0</v>
      </c>
      <c r="L43" s="51">
        <v>0</v>
      </c>
      <c r="M43" s="51">
        <f t="shared" si="12"/>
        <v>6721</v>
      </c>
      <c r="N43" s="51">
        <v>0</v>
      </c>
      <c r="O43" s="51">
        <v>4250</v>
      </c>
      <c r="P43" s="51">
        <v>2471</v>
      </c>
      <c r="Q43" s="51">
        <f t="shared" si="13"/>
        <v>283</v>
      </c>
      <c r="R43" s="51">
        <v>0</v>
      </c>
      <c r="S43" s="51">
        <v>266</v>
      </c>
      <c r="T43" s="51">
        <v>17</v>
      </c>
      <c r="U43" s="51">
        <f t="shared" si="14"/>
        <v>194</v>
      </c>
      <c r="V43" s="51">
        <v>0</v>
      </c>
      <c r="W43" s="51">
        <v>194</v>
      </c>
      <c r="X43" s="51">
        <v>0</v>
      </c>
      <c r="Y43" s="51">
        <f t="shared" si="15"/>
        <v>0</v>
      </c>
      <c r="Z43" s="51">
        <v>0</v>
      </c>
      <c r="AA43" s="51">
        <v>0</v>
      </c>
      <c r="AB43" s="51">
        <v>0</v>
      </c>
      <c r="AC43" s="51">
        <f t="shared" si="16"/>
        <v>246</v>
      </c>
      <c r="AD43" s="51">
        <v>0</v>
      </c>
      <c r="AE43" s="51">
        <v>246</v>
      </c>
      <c r="AF43" s="51">
        <v>0</v>
      </c>
      <c r="AG43" s="51">
        <v>0</v>
      </c>
      <c r="AH43" s="51">
        <v>0</v>
      </c>
    </row>
    <row r="44" spans="1:34" ht="13.5">
      <c r="A44" s="26" t="s">
        <v>102</v>
      </c>
      <c r="B44" s="49" t="s">
        <v>172</v>
      </c>
      <c r="C44" s="50" t="s">
        <v>173</v>
      </c>
      <c r="D44" s="51">
        <f t="shared" si="17"/>
        <v>1523</v>
      </c>
      <c r="E44" s="51">
        <v>1504</v>
      </c>
      <c r="F44" s="51">
        <v>19</v>
      </c>
      <c r="G44" s="51">
        <f t="shared" si="9"/>
        <v>1523</v>
      </c>
      <c r="H44" s="51">
        <f t="shared" si="10"/>
        <v>1522</v>
      </c>
      <c r="I44" s="51">
        <f t="shared" si="11"/>
        <v>0</v>
      </c>
      <c r="J44" s="51">
        <v>0</v>
      </c>
      <c r="K44" s="51">
        <v>0</v>
      </c>
      <c r="L44" s="51">
        <v>0</v>
      </c>
      <c r="M44" s="51">
        <f t="shared" si="12"/>
        <v>1121</v>
      </c>
      <c r="N44" s="51">
        <v>0</v>
      </c>
      <c r="O44" s="51">
        <v>1103</v>
      </c>
      <c r="P44" s="51">
        <v>18</v>
      </c>
      <c r="Q44" s="51">
        <f t="shared" si="13"/>
        <v>57</v>
      </c>
      <c r="R44" s="51">
        <v>0</v>
      </c>
      <c r="S44" s="51">
        <v>57</v>
      </c>
      <c r="T44" s="51">
        <v>0</v>
      </c>
      <c r="U44" s="51">
        <f t="shared" si="14"/>
        <v>325</v>
      </c>
      <c r="V44" s="51">
        <v>0</v>
      </c>
      <c r="W44" s="51">
        <v>325</v>
      </c>
      <c r="X44" s="51">
        <v>0</v>
      </c>
      <c r="Y44" s="51">
        <f t="shared" si="15"/>
        <v>0</v>
      </c>
      <c r="Z44" s="51">
        <v>0</v>
      </c>
      <c r="AA44" s="51">
        <v>0</v>
      </c>
      <c r="AB44" s="51">
        <v>0</v>
      </c>
      <c r="AC44" s="51">
        <f t="shared" si="16"/>
        <v>19</v>
      </c>
      <c r="AD44" s="51">
        <v>0</v>
      </c>
      <c r="AE44" s="51">
        <v>19</v>
      </c>
      <c r="AF44" s="51">
        <v>0</v>
      </c>
      <c r="AG44" s="51">
        <v>1</v>
      </c>
      <c r="AH44" s="51">
        <v>0</v>
      </c>
    </row>
    <row r="45" spans="1:34" ht="13.5">
      <c r="A45" s="26" t="s">
        <v>102</v>
      </c>
      <c r="B45" s="49" t="s">
        <v>174</v>
      </c>
      <c r="C45" s="50" t="s">
        <v>175</v>
      </c>
      <c r="D45" s="51">
        <f t="shared" si="17"/>
        <v>6219</v>
      </c>
      <c r="E45" s="51">
        <v>4764</v>
      </c>
      <c r="F45" s="51">
        <v>1455</v>
      </c>
      <c r="G45" s="51">
        <f t="shared" si="9"/>
        <v>6219</v>
      </c>
      <c r="H45" s="51">
        <f t="shared" si="10"/>
        <v>6205</v>
      </c>
      <c r="I45" s="51">
        <f t="shared" si="11"/>
        <v>0</v>
      </c>
      <c r="J45" s="51">
        <v>0</v>
      </c>
      <c r="K45" s="51">
        <v>0</v>
      </c>
      <c r="L45" s="51">
        <v>0</v>
      </c>
      <c r="M45" s="51">
        <f t="shared" si="12"/>
        <v>4614</v>
      </c>
      <c r="N45" s="51">
        <v>0</v>
      </c>
      <c r="O45" s="51">
        <v>3183</v>
      </c>
      <c r="P45" s="51">
        <v>1431</v>
      </c>
      <c r="Q45" s="51">
        <f t="shared" si="13"/>
        <v>154</v>
      </c>
      <c r="R45" s="51">
        <v>0</v>
      </c>
      <c r="S45" s="51">
        <v>154</v>
      </c>
      <c r="T45" s="51">
        <v>0</v>
      </c>
      <c r="U45" s="51">
        <f t="shared" si="14"/>
        <v>1332</v>
      </c>
      <c r="V45" s="51">
        <v>0</v>
      </c>
      <c r="W45" s="51">
        <v>1322</v>
      </c>
      <c r="X45" s="51">
        <v>10</v>
      </c>
      <c r="Y45" s="51">
        <f t="shared" si="15"/>
        <v>0</v>
      </c>
      <c r="Z45" s="51">
        <v>0</v>
      </c>
      <c r="AA45" s="51">
        <v>0</v>
      </c>
      <c r="AB45" s="51">
        <v>0</v>
      </c>
      <c r="AC45" s="51">
        <f t="shared" si="16"/>
        <v>105</v>
      </c>
      <c r="AD45" s="51">
        <v>0</v>
      </c>
      <c r="AE45" s="51">
        <v>105</v>
      </c>
      <c r="AF45" s="51">
        <v>0</v>
      </c>
      <c r="AG45" s="51">
        <v>14</v>
      </c>
      <c r="AH45" s="51">
        <v>0</v>
      </c>
    </row>
    <row r="46" spans="1:34" ht="13.5">
      <c r="A46" s="26" t="s">
        <v>102</v>
      </c>
      <c r="B46" s="49" t="s">
        <v>176</v>
      </c>
      <c r="C46" s="50" t="s">
        <v>177</v>
      </c>
      <c r="D46" s="51">
        <f t="shared" si="17"/>
        <v>144</v>
      </c>
      <c r="E46" s="51">
        <v>140</v>
      </c>
      <c r="F46" s="51">
        <v>4</v>
      </c>
      <c r="G46" s="51">
        <f t="shared" si="9"/>
        <v>144</v>
      </c>
      <c r="H46" s="51">
        <f t="shared" si="10"/>
        <v>144</v>
      </c>
      <c r="I46" s="51">
        <f t="shared" si="11"/>
        <v>0</v>
      </c>
      <c r="J46" s="51">
        <v>0</v>
      </c>
      <c r="K46" s="51">
        <v>0</v>
      </c>
      <c r="L46" s="51">
        <v>0</v>
      </c>
      <c r="M46" s="51">
        <f t="shared" si="12"/>
        <v>121</v>
      </c>
      <c r="N46" s="51">
        <v>0</v>
      </c>
      <c r="O46" s="51">
        <v>119</v>
      </c>
      <c r="P46" s="51">
        <v>2</v>
      </c>
      <c r="Q46" s="51">
        <f t="shared" si="13"/>
        <v>19</v>
      </c>
      <c r="R46" s="51">
        <v>0</v>
      </c>
      <c r="S46" s="51">
        <v>18</v>
      </c>
      <c r="T46" s="51">
        <v>1</v>
      </c>
      <c r="U46" s="51">
        <f t="shared" si="14"/>
        <v>2</v>
      </c>
      <c r="V46" s="51">
        <v>0</v>
      </c>
      <c r="W46" s="51">
        <v>2</v>
      </c>
      <c r="X46" s="51">
        <v>0</v>
      </c>
      <c r="Y46" s="51">
        <f t="shared" si="15"/>
        <v>0</v>
      </c>
      <c r="Z46" s="51">
        <v>0</v>
      </c>
      <c r="AA46" s="51">
        <v>0</v>
      </c>
      <c r="AB46" s="51">
        <v>0</v>
      </c>
      <c r="AC46" s="51">
        <f t="shared" si="16"/>
        <v>2</v>
      </c>
      <c r="AD46" s="51">
        <v>0</v>
      </c>
      <c r="AE46" s="51">
        <v>2</v>
      </c>
      <c r="AF46" s="51">
        <v>0</v>
      </c>
      <c r="AG46" s="51">
        <v>0</v>
      </c>
      <c r="AH46" s="51">
        <v>0</v>
      </c>
    </row>
    <row r="47" spans="1:34" ht="13.5">
      <c r="A47" s="26" t="s">
        <v>102</v>
      </c>
      <c r="B47" s="49" t="s">
        <v>178</v>
      </c>
      <c r="C47" s="50" t="s">
        <v>179</v>
      </c>
      <c r="D47" s="51">
        <f t="shared" si="17"/>
        <v>2623</v>
      </c>
      <c r="E47" s="51">
        <v>2556</v>
      </c>
      <c r="F47" s="51">
        <v>67</v>
      </c>
      <c r="G47" s="51">
        <f t="shared" si="9"/>
        <v>2623</v>
      </c>
      <c r="H47" s="51">
        <f t="shared" si="10"/>
        <v>2623</v>
      </c>
      <c r="I47" s="51">
        <f t="shared" si="11"/>
        <v>0</v>
      </c>
      <c r="J47" s="51">
        <v>0</v>
      </c>
      <c r="K47" s="51">
        <v>0</v>
      </c>
      <c r="L47" s="51">
        <v>0</v>
      </c>
      <c r="M47" s="51">
        <f t="shared" si="12"/>
        <v>2076</v>
      </c>
      <c r="N47" s="51">
        <v>0</v>
      </c>
      <c r="O47" s="51">
        <v>2014</v>
      </c>
      <c r="P47" s="51">
        <v>62</v>
      </c>
      <c r="Q47" s="51">
        <f t="shared" si="13"/>
        <v>125</v>
      </c>
      <c r="R47" s="51">
        <v>0</v>
      </c>
      <c r="S47" s="51">
        <v>120</v>
      </c>
      <c r="T47" s="51">
        <v>5</v>
      </c>
      <c r="U47" s="51">
        <f t="shared" si="14"/>
        <v>380</v>
      </c>
      <c r="V47" s="51">
        <v>0</v>
      </c>
      <c r="W47" s="51">
        <v>380</v>
      </c>
      <c r="X47" s="51">
        <v>0</v>
      </c>
      <c r="Y47" s="51">
        <f t="shared" si="15"/>
        <v>0</v>
      </c>
      <c r="Z47" s="51">
        <v>0</v>
      </c>
      <c r="AA47" s="51">
        <v>0</v>
      </c>
      <c r="AB47" s="51">
        <v>0</v>
      </c>
      <c r="AC47" s="51">
        <f t="shared" si="16"/>
        <v>42</v>
      </c>
      <c r="AD47" s="51">
        <v>0</v>
      </c>
      <c r="AE47" s="51">
        <v>42</v>
      </c>
      <c r="AF47" s="51">
        <v>0</v>
      </c>
      <c r="AG47" s="51">
        <v>0</v>
      </c>
      <c r="AH47" s="51">
        <v>0</v>
      </c>
    </row>
    <row r="48" spans="1:34" ht="13.5">
      <c r="A48" s="26" t="s">
        <v>102</v>
      </c>
      <c r="B48" s="49" t="s">
        <v>180</v>
      </c>
      <c r="C48" s="50" t="s">
        <v>71</v>
      </c>
      <c r="D48" s="51">
        <f t="shared" si="17"/>
        <v>5051</v>
      </c>
      <c r="E48" s="51">
        <v>4441</v>
      </c>
      <c r="F48" s="51">
        <v>610</v>
      </c>
      <c r="G48" s="51">
        <f t="shared" si="9"/>
        <v>5051</v>
      </c>
      <c r="H48" s="51">
        <f t="shared" si="10"/>
        <v>5046</v>
      </c>
      <c r="I48" s="51">
        <f t="shared" si="11"/>
        <v>0</v>
      </c>
      <c r="J48" s="51">
        <v>0</v>
      </c>
      <c r="K48" s="51">
        <v>0</v>
      </c>
      <c r="L48" s="51">
        <v>0</v>
      </c>
      <c r="M48" s="51">
        <f t="shared" si="12"/>
        <v>4117</v>
      </c>
      <c r="N48" s="51">
        <v>0</v>
      </c>
      <c r="O48" s="51">
        <v>3528</v>
      </c>
      <c r="P48" s="51">
        <v>589</v>
      </c>
      <c r="Q48" s="51">
        <f t="shared" si="13"/>
        <v>171</v>
      </c>
      <c r="R48" s="51">
        <v>0</v>
      </c>
      <c r="S48" s="51">
        <v>155</v>
      </c>
      <c r="T48" s="51">
        <v>16</v>
      </c>
      <c r="U48" s="51">
        <f t="shared" si="14"/>
        <v>668</v>
      </c>
      <c r="V48" s="51">
        <v>0</v>
      </c>
      <c r="W48" s="51">
        <v>668</v>
      </c>
      <c r="X48" s="51">
        <v>0</v>
      </c>
      <c r="Y48" s="51">
        <f t="shared" si="15"/>
        <v>0</v>
      </c>
      <c r="Z48" s="51">
        <v>0</v>
      </c>
      <c r="AA48" s="51">
        <v>0</v>
      </c>
      <c r="AB48" s="51">
        <v>0</v>
      </c>
      <c r="AC48" s="51">
        <f t="shared" si="16"/>
        <v>90</v>
      </c>
      <c r="AD48" s="51">
        <v>0</v>
      </c>
      <c r="AE48" s="51">
        <v>90</v>
      </c>
      <c r="AF48" s="51">
        <v>0</v>
      </c>
      <c r="AG48" s="51">
        <v>5</v>
      </c>
      <c r="AH48" s="51">
        <v>0</v>
      </c>
    </row>
    <row r="49" spans="1:34" ht="13.5">
      <c r="A49" s="26" t="s">
        <v>102</v>
      </c>
      <c r="B49" s="49" t="s">
        <v>181</v>
      </c>
      <c r="C49" s="50" t="s">
        <v>182</v>
      </c>
      <c r="D49" s="51">
        <f t="shared" si="17"/>
        <v>3542</v>
      </c>
      <c r="E49" s="51">
        <v>2668</v>
      </c>
      <c r="F49" s="51">
        <v>874</v>
      </c>
      <c r="G49" s="51">
        <f t="shared" si="9"/>
        <v>3542</v>
      </c>
      <c r="H49" s="51">
        <f t="shared" si="10"/>
        <v>3542</v>
      </c>
      <c r="I49" s="51">
        <f t="shared" si="11"/>
        <v>0</v>
      </c>
      <c r="J49" s="51">
        <v>0</v>
      </c>
      <c r="K49" s="51">
        <v>0</v>
      </c>
      <c r="L49" s="51">
        <v>0</v>
      </c>
      <c r="M49" s="51">
        <f t="shared" si="12"/>
        <v>2804</v>
      </c>
      <c r="N49" s="51">
        <v>0</v>
      </c>
      <c r="O49" s="51">
        <v>1944</v>
      </c>
      <c r="P49" s="51">
        <v>860</v>
      </c>
      <c r="Q49" s="51">
        <f t="shared" si="13"/>
        <v>167</v>
      </c>
      <c r="R49" s="51">
        <v>0</v>
      </c>
      <c r="S49" s="51">
        <v>153</v>
      </c>
      <c r="T49" s="51">
        <v>14</v>
      </c>
      <c r="U49" s="51">
        <f t="shared" si="14"/>
        <v>523</v>
      </c>
      <c r="V49" s="51">
        <v>0</v>
      </c>
      <c r="W49" s="51">
        <v>523</v>
      </c>
      <c r="X49" s="51">
        <v>0</v>
      </c>
      <c r="Y49" s="51">
        <f t="shared" si="15"/>
        <v>0</v>
      </c>
      <c r="Z49" s="51">
        <v>0</v>
      </c>
      <c r="AA49" s="51">
        <v>0</v>
      </c>
      <c r="AB49" s="51">
        <v>0</v>
      </c>
      <c r="AC49" s="51">
        <f t="shared" si="16"/>
        <v>48</v>
      </c>
      <c r="AD49" s="51">
        <v>0</v>
      </c>
      <c r="AE49" s="51">
        <v>48</v>
      </c>
      <c r="AF49" s="51">
        <v>0</v>
      </c>
      <c r="AG49" s="51">
        <v>0</v>
      </c>
      <c r="AH49" s="51">
        <v>0</v>
      </c>
    </row>
    <row r="50" spans="1:34" ht="13.5">
      <c r="A50" s="26" t="s">
        <v>102</v>
      </c>
      <c r="B50" s="49" t="s">
        <v>183</v>
      </c>
      <c r="C50" s="50" t="s">
        <v>30</v>
      </c>
      <c r="D50" s="51">
        <f t="shared" si="17"/>
        <v>2921</v>
      </c>
      <c r="E50" s="51">
        <v>2388</v>
      </c>
      <c r="F50" s="51">
        <v>533</v>
      </c>
      <c r="G50" s="51">
        <f t="shared" si="9"/>
        <v>2921</v>
      </c>
      <c r="H50" s="51">
        <f t="shared" si="10"/>
        <v>2388</v>
      </c>
      <c r="I50" s="51">
        <f t="shared" si="11"/>
        <v>0</v>
      </c>
      <c r="J50" s="51">
        <v>0</v>
      </c>
      <c r="K50" s="51">
        <v>0</v>
      </c>
      <c r="L50" s="51">
        <v>0</v>
      </c>
      <c r="M50" s="51">
        <f t="shared" si="12"/>
        <v>1993</v>
      </c>
      <c r="N50" s="51">
        <v>0</v>
      </c>
      <c r="O50" s="51">
        <v>1993</v>
      </c>
      <c r="P50" s="51">
        <v>0</v>
      </c>
      <c r="Q50" s="51">
        <f t="shared" si="13"/>
        <v>301</v>
      </c>
      <c r="R50" s="51">
        <v>0</v>
      </c>
      <c r="S50" s="51">
        <v>301</v>
      </c>
      <c r="T50" s="51">
        <v>0</v>
      </c>
      <c r="U50" s="51">
        <f t="shared" si="14"/>
        <v>0</v>
      </c>
      <c r="V50" s="51">
        <v>0</v>
      </c>
      <c r="W50" s="51">
        <v>0</v>
      </c>
      <c r="X50" s="51">
        <v>0</v>
      </c>
      <c r="Y50" s="51">
        <f t="shared" si="15"/>
        <v>94</v>
      </c>
      <c r="Z50" s="51">
        <v>0</v>
      </c>
      <c r="AA50" s="51">
        <v>94</v>
      </c>
      <c r="AB50" s="51">
        <v>0</v>
      </c>
      <c r="AC50" s="51">
        <f t="shared" si="16"/>
        <v>0</v>
      </c>
      <c r="AD50" s="51">
        <v>0</v>
      </c>
      <c r="AE50" s="51">
        <v>0</v>
      </c>
      <c r="AF50" s="51">
        <v>0</v>
      </c>
      <c r="AG50" s="51">
        <v>533</v>
      </c>
      <c r="AH50" s="51">
        <v>0</v>
      </c>
    </row>
    <row r="51" spans="1:34" ht="13.5">
      <c r="A51" s="26" t="s">
        <v>102</v>
      </c>
      <c r="B51" s="49" t="s">
        <v>184</v>
      </c>
      <c r="C51" s="50" t="s">
        <v>185</v>
      </c>
      <c r="D51" s="51">
        <f t="shared" si="17"/>
        <v>807</v>
      </c>
      <c r="E51" s="51">
        <v>693</v>
      </c>
      <c r="F51" s="51">
        <v>114</v>
      </c>
      <c r="G51" s="51">
        <f t="shared" si="9"/>
        <v>807</v>
      </c>
      <c r="H51" s="51">
        <f t="shared" si="10"/>
        <v>807</v>
      </c>
      <c r="I51" s="51">
        <f t="shared" si="11"/>
        <v>0</v>
      </c>
      <c r="J51" s="51">
        <v>0</v>
      </c>
      <c r="K51" s="51">
        <v>0</v>
      </c>
      <c r="L51" s="51">
        <v>0</v>
      </c>
      <c r="M51" s="51">
        <f t="shared" si="12"/>
        <v>465</v>
      </c>
      <c r="N51" s="51">
        <v>0</v>
      </c>
      <c r="O51" s="51">
        <v>358</v>
      </c>
      <c r="P51" s="51">
        <v>107</v>
      </c>
      <c r="Q51" s="51">
        <f t="shared" si="13"/>
        <v>114</v>
      </c>
      <c r="R51" s="51">
        <v>0</v>
      </c>
      <c r="S51" s="51">
        <v>109</v>
      </c>
      <c r="T51" s="51">
        <v>5</v>
      </c>
      <c r="U51" s="51">
        <f t="shared" si="14"/>
        <v>206</v>
      </c>
      <c r="V51" s="51">
        <v>0</v>
      </c>
      <c r="W51" s="51">
        <v>205</v>
      </c>
      <c r="X51" s="51">
        <v>1</v>
      </c>
      <c r="Y51" s="51">
        <f t="shared" si="15"/>
        <v>22</v>
      </c>
      <c r="Z51" s="51">
        <v>0</v>
      </c>
      <c r="AA51" s="51">
        <v>21</v>
      </c>
      <c r="AB51" s="51">
        <v>1</v>
      </c>
      <c r="AC51" s="51">
        <f t="shared" si="16"/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</row>
    <row r="52" spans="1:34" ht="13.5">
      <c r="A52" s="26" t="s">
        <v>102</v>
      </c>
      <c r="B52" s="49" t="s">
        <v>186</v>
      </c>
      <c r="C52" s="50" t="s">
        <v>187</v>
      </c>
      <c r="D52" s="51">
        <f t="shared" si="17"/>
        <v>2106</v>
      </c>
      <c r="E52" s="51">
        <v>1619</v>
      </c>
      <c r="F52" s="51">
        <v>487</v>
      </c>
      <c r="G52" s="51">
        <f t="shared" si="9"/>
        <v>2106</v>
      </c>
      <c r="H52" s="51">
        <f t="shared" si="10"/>
        <v>2106</v>
      </c>
      <c r="I52" s="51">
        <f t="shared" si="11"/>
        <v>0</v>
      </c>
      <c r="J52" s="51">
        <v>0</v>
      </c>
      <c r="K52" s="51">
        <v>0</v>
      </c>
      <c r="L52" s="51">
        <v>0</v>
      </c>
      <c r="M52" s="51">
        <f t="shared" si="12"/>
        <v>1544</v>
      </c>
      <c r="N52" s="51">
        <v>0</v>
      </c>
      <c r="O52" s="51">
        <v>1099</v>
      </c>
      <c r="P52" s="51">
        <v>445</v>
      </c>
      <c r="Q52" s="51">
        <f t="shared" si="13"/>
        <v>0</v>
      </c>
      <c r="R52" s="51">
        <v>0</v>
      </c>
      <c r="S52" s="51">
        <v>0</v>
      </c>
      <c r="T52" s="51">
        <v>0</v>
      </c>
      <c r="U52" s="51">
        <f t="shared" si="14"/>
        <v>334</v>
      </c>
      <c r="V52" s="51">
        <v>0</v>
      </c>
      <c r="W52" s="51">
        <v>334</v>
      </c>
      <c r="X52" s="51">
        <v>0</v>
      </c>
      <c r="Y52" s="51">
        <f t="shared" si="15"/>
        <v>31</v>
      </c>
      <c r="Z52" s="51">
        <v>0</v>
      </c>
      <c r="AA52" s="51">
        <v>30</v>
      </c>
      <c r="AB52" s="51">
        <v>1</v>
      </c>
      <c r="AC52" s="51">
        <f t="shared" si="16"/>
        <v>197</v>
      </c>
      <c r="AD52" s="51">
        <v>0</v>
      </c>
      <c r="AE52" s="51">
        <v>156</v>
      </c>
      <c r="AF52" s="51">
        <v>41</v>
      </c>
      <c r="AG52" s="51">
        <v>0</v>
      </c>
      <c r="AH52" s="51">
        <v>0</v>
      </c>
    </row>
    <row r="53" spans="1:34" ht="13.5">
      <c r="A53" s="26" t="s">
        <v>102</v>
      </c>
      <c r="B53" s="49" t="s">
        <v>188</v>
      </c>
      <c r="C53" s="50" t="s">
        <v>189</v>
      </c>
      <c r="D53" s="51">
        <f t="shared" si="17"/>
        <v>1707</v>
      </c>
      <c r="E53" s="51">
        <v>915</v>
      </c>
      <c r="F53" s="51">
        <v>792</v>
      </c>
      <c r="G53" s="51">
        <f t="shared" si="9"/>
        <v>1707</v>
      </c>
      <c r="H53" s="51">
        <f t="shared" si="10"/>
        <v>1707</v>
      </c>
      <c r="I53" s="51">
        <f t="shared" si="11"/>
        <v>0</v>
      </c>
      <c r="J53" s="51">
        <v>0</v>
      </c>
      <c r="K53" s="51">
        <v>0</v>
      </c>
      <c r="L53" s="51">
        <v>0</v>
      </c>
      <c r="M53" s="51">
        <f t="shared" si="12"/>
        <v>1053</v>
      </c>
      <c r="N53" s="51">
        <v>0</v>
      </c>
      <c r="O53" s="51">
        <v>339</v>
      </c>
      <c r="P53" s="51">
        <v>714</v>
      </c>
      <c r="Q53" s="51">
        <f t="shared" si="13"/>
        <v>210</v>
      </c>
      <c r="R53" s="51">
        <v>0</v>
      </c>
      <c r="S53" s="51">
        <v>134</v>
      </c>
      <c r="T53" s="51">
        <v>76</v>
      </c>
      <c r="U53" s="51">
        <f t="shared" si="14"/>
        <v>414</v>
      </c>
      <c r="V53" s="51">
        <v>0</v>
      </c>
      <c r="W53" s="51">
        <v>414</v>
      </c>
      <c r="X53" s="51">
        <v>0</v>
      </c>
      <c r="Y53" s="51">
        <f t="shared" si="15"/>
        <v>30</v>
      </c>
      <c r="Z53" s="51">
        <v>0</v>
      </c>
      <c r="AA53" s="51">
        <v>28</v>
      </c>
      <c r="AB53" s="51">
        <v>2</v>
      </c>
      <c r="AC53" s="51">
        <f t="shared" si="16"/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</row>
    <row r="54" spans="1:34" ht="13.5">
      <c r="A54" s="26" t="s">
        <v>102</v>
      </c>
      <c r="B54" s="49" t="s">
        <v>190</v>
      </c>
      <c r="C54" s="50" t="s">
        <v>191</v>
      </c>
      <c r="D54" s="51">
        <f t="shared" si="17"/>
        <v>1822</v>
      </c>
      <c r="E54" s="51">
        <v>1196</v>
      </c>
      <c r="F54" s="51">
        <v>626</v>
      </c>
      <c r="G54" s="51">
        <f t="shared" si="9"/>
        <v>1822</v>
      </c>
      <c r="H54" s="51">
        <f t="shared" si="10"/>
        <v>1822</v>
      </c>
      <c r="I54" s="51">
        <f t="shared" si="11"/>
        <v>0</v>
      </c>
      <c r="J54" s="51">
        <v>0</v>
      </c>
      <c r="K54" s="51">
        <v>0</v>
      </c>
      <c r="L54" s="51">
        <v>0</v>
      </c>
      <c r="M54" s="51">
        <f t="shared" si="12"/>
        <v>1088</v>
      </c>
      <c r="N54" s="51">
        <v>0</v>
      </c>
      <c r="O54" s="51">
        <v>510</v>
      </c>
      <c r="P54" s="51">
        <v>578</v>
      </c>
      <c r="Q54" s="51">
        <f t="shared" si="13"/>
        <v>186</v>
      </c>
      <c r="R54" s="51">
        <v>0</v>
      </c>
      <c r="S54" s="51">
        <v>143</v>
      </c>
      <c r="T54" s="51">
        <v>43</v>
      </c>
      <c r="U54" s="51">
        <f t="shared" si="14"/>
        <v>407</v>
      </c>
      <c r="V54" s="51">
        <v>0</v>
      </c>
      <c r="W54" s="51">
        <v>407</v>
      </c>
      <c r="X54" s="51">
        <v>0</v>
      </c>
      <c r="Y54" s="51">
        <f t="shared" si="15"/>
        <v>141</v>
      </c>
      <c r="Z54" s="51">
        <v>0</v>
      </c>
      <c r="AA54" s="51">
        <v>136</v>
      </c>
      <c r="AB54" s="51">
        <v>5</v>
      </c>
      <c r="AC54" s="51">
        <f t="shared" si="16"/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</row>
    <row r="55" spans="1:34" ht="13.5">
      <c r="A55" s="26" t="s">
        <v>102</v>
      </c>
      <c r="B55" s="49" t="s">
        <v>192</v>
      </c>
      <c r="C55" s="50" t="s">
        <v>193</v>
      </c>
      <c r="D55" s="51">
        <f t="shared" si="17"/>
        <v>898</v>
      </c>
      <c r="E55" s="51">
        <v>412</v>
      </c>
      <c r="F55" s="51">
        <v>486</v>
      </c>
      <c r="G55" s="51">
        <f t="shared" si="9"/>
        <v>898</v>
      </c>
      <c r="H55" s="51">
        <f t="shared" si="10"/>
        <v>898</v>
      </c>
      <c r="I55" s="51">
        <f t="shared" si="11"/>
        <v>0</v>
      </c>
      <c r="J55" s="51">
        <v>0</v>
      </c>
      <c r="K55" s="51">
        <v>0</v>
      </c>
      <c r="L55" s="51">
        <v>0</v>
      </c>
      <c r="M55" s="51">
        <f t="shared" si="12"/>
        <v>626</v>
      </c>
      <c r="N55" s="51">
        <v>0</v>
      </c>
      <c r="O55" s="51">
        <v>202</v>
      </c>
      <c r="P55" s="51">
        <v>424</v>
      </c>
      <c r="Q55" s="51">
        <f t="shared" si="13"/>
        <v>127</v>
      </c>
      <c r="R55" s="51">
        <v>0</v>
      </c>
      <c r="S55" s="51">
        <v>67</v>
      </c>
      <c r="T55" s="51">
        <v>60</v>
      </c>
      <c r="U55" s="51">
        <f t="shared" si="14"/>
        <v>115</v>
      </c>
      <c r="V55" s="51">
        <v>0</v>
      </c>
      <c r="W55" s="51">
        <v>115</v>
      </c>
      <c r="X55" s="51">
        <v>0</v>
      </c>
      <c r="Y55" s="51">
        <f t="shared" si="15"/>
        <v>30</v>
      </c>
      <c r="Z55" s="51">
        <v>0</v>
      </c>
      <c r="AA55" s="51">
        <v>28</v>
      </c>
      <c r="AB55" s="51">
        <v>2</v>
      </c>
      <c r="AC55" s="51">
        <f t="shared" si="16"/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</row>
    <row r="56" spans="1:34" ht="13.5">
      <c r="A56" s="26" t="s">
        <v>102</v>
      </c>
      <c r="B56" s="49" t="s">
        <v>194</v>
      </c>
      <c r="C56" s="50" t="s">
        <v>195</v>
      </c>
      <c r="D56" s="51">
        <f t="shared" si="17"/>
        <v>1479</v>
      </c>
      <c r="E56" s="51">
        <v>1037</v>
      </c>
      <c r="F56" s="51">
        <v>442</v>
      </c>
      <c r="G56" s="51">
        <f t="shared" si="9"/>
        <v>1479</v>
      </c>
      <c r="H56" s="51">
        <f t="shared" si="10"/>
        <v>1037</v>
      </c>
      <c r="I56" s="51">
        <f t="shared" si="11"/>
        <v>0</v>
      </c>
      <c r="J56" s="51">
        <v>0</v>
      </c>
      <c r="K56" s="51">
        <v>0</v>
      </c>
      <c r="L56" s="51">
        <v>0</v>
      </c>
      <c r="M56" s="51">
        <f t="shared" si="12"/>
        <v>492</v>
      </c>
      <c r="N56" s="51">
        <v>0</v>
      </c>
      <c r="O56" s="51">
        <v>492</v>
      </c>
      <c r="P56" s="51">
        <v>0</v>
      </c>
      <c r="Q56" s="51">
        <f t="shared" si="13"/>
        <v>209</v>
      </c>
      <c r="R56" s="51">
        <v>0</v>
      </c>
      <c r="S56" s="51">
        <v>209</v>
      </c>
      <c r="T56" s="51">
        <v>0</v>
      </c>
      <c r="U56" s="51">
        <f t="shared" si="14"/>
        <v>253</v>
      </c>
      <c r="V56" s="51">
        <v>0</v>
      </c>
      <c r="W56" s="51">
        <v>253</v>
      </c>
      <c r="X56" s="51">
        <v>0</v>
      </c>
      <c r="Y56" s="51">
        <f t="shared" si="15"/>
        <v>83</v>
      </c>
      <c r="Z56" s="51">
        <v>0</v>
      </c>
      <c r="AA56" s="51">
        <v>83</v>
      </c>
      <c r="AB56" s="51">
        <v>0</v>
      </c>
      <c r="AC56" s="51">
        <f t="shared" si="16"/>
        <v>0</v>
      </c>
      <c r="AD56" s="51">
        <v>0</v>
      </c>
      <c r="AE56" s="51">
        <v>0</v>
      </c>
      <c r="AF56" s="51">
        <v>0</v>
      </c>
      <c r="AG56" s="51">
        <v>442</v>
      </c>
      <c r="AH56" s="51">
        <v>0</v>
      </c>
    </row>
    <row r="57" spans="1:34" ht="13.5">
      <c r="A57" s="26" t="s">
        <v>102</v>
      </c>
      <c r="B57" s="49" t="s">
        <v>196</v>
      </c>
      <c r="C57" s="50" t="s">
        <v>197</v>
      </c>
      <c r="D57" s="51">
        <f t="shared" si="17"/>
        <v>875</v>
      </c>
      <c r="E57" s="51">
        <v>698</v>
      </c>
      <c r="F57" s="51">
        <v>177</v>
      </c>
      <c r="G57" s="51">
        <f t="shared" si="9"/>
        <v>875</v>
      </c>
      <c r="H57" s="51">
        <f t="shared" si="10"/>
        <v>698</v>
      </c>
      <c r="I57" s="51">
        <f t="shared" si="11"/>
        <v>0</v>
      </c>
      <c r="J57" s="51">
        <v>0</v>
      </c>
      <c r="K57" s="51">
        <v>0</v>
      </c>
      <c r="L57" s="51">
        <v>0</v>
      </c>
      <c r="M57" s="51">
        <f t="shared" si="12"/>
        <v>340</v>
      </c>
      <c r="N57" s="51">
        <v>0</v>
      </c>
      <c r="O57" s="51">
        <v>340</v>
      </c>
      <c r="P57" s="51">
        <v>0</v>
      </c>
      <c r="Q57" s="51">
        <f t="shared" si="13"/>
        <v>94</v>
      </c>
      <c r="R57" s="51">
        <v>0</v>
      </c>
      <c r="S57" s="51">
        <v>94</v>
      </c>
      <c r="T57" s="51">
        <v>0</v>
      </c>
      <c r="U57" s="51">
        <f t="shared" si="14"/>
        <v>209</v>
      </c>
      <c r="V57" s="51">
        <v>0</v>
      </c>
      <c r="W57" s="51">
        <v>209</v>
      </c>
      <c r="X57" s="51">
        <v>0</v>
      </c>
      <c r="Y57" s="51">
        <f t="shared" si="15"/>
        <v>37</v>
      </c>
      <c r="Z57" s="51">
        <v>0</v>
      </c>
      <c r="AA57" s="51">
        <v>37</v>
      </c>
      <c r="AB57" s="51">
        <v>0</v>
      </c>
      <c r="AC57" s="51">
        <f t="shared" si="16"/>
        <v>18</v>
      </c>
      <c r="AD57" s="51">
        <v>0</v>
      </c>
      <c r="AE57" s="51">
        <v>18</v>
      </c>
      <c r="AF57" s="51">
        <v>0</v>
      </c>
      <c r="AG57" s="51">
        <v>177</v>
      </c>
      <c r="AH57" s="51">
        <v>0</v>
      </c>
    </row>
    <row r="58" spans="1:34" ht="13.5">
      <c r="A58" s="26" t="s">
        <v>102</v>
      </c>
      <c r="B58" s="49" t="s">
        <v>198</v>
      </c>
      <c r="C58" s="50" t="s">
        <v>199</v>
      </c>
      <c r="D58" s="51">
        <f t="shared" si="17"/>
        <v>794</v>
      </c>
      <c r="E58" s="51">
        <v>727</v>
      </c>
      <c r="F58" s="51">
        <v>67</v>
      </c>
      <c r="G58" s="51">
        <f t="shared" si="9"/>
        <v>794</v>
      </c>
      <c r="H58" s="51">
        <f t="shared" si="10"/>
        <v>794</v>
      </c>
      <c r="I58" s="51">
        <f t="shared" si="11"/>
        <v>0</v>
      </c>
      <c r="J58" s="51">
        <v>0</v>
      </c>
      <c r="K58" s="51">
        <v>0</v>
      </c>
      <c r="L58" s="51">
        <v>0</v>
      </c>
      <c r="M58" s="51">
        <f t="shared" si="12"/>
        <v>451</v>
      </c>
      <c r="N58" s="51">
        <v>0</v>
      </c>
      <c r="O58" s="51">
        <v>389</v>
      </c>
      <c r="P58" s="51">
        <v>62</v>
      </c>
      <c r="Q58" s="51">
        <f t="shared" si="13"/>
        <v>145</v>
      </c>
      <c r="R58" s="51">
        <v>0</v>
      </c>
      <c r="S58" s="51">
        <v>140</v>
      </c>
      <c r="T58" s="51">
        <v>5</v>
      </c>
      <c r="U58" s="51">
        <f t="shared" si="14"/>
        <v>154</v>
      </c>
      <c r="V58" s="51">
        <v>0</v>
      </c>
      <c r="W58" s="51">
        <v>154</v>
      </c>
      <c r="X58" s="51">
        <v>0</v>
      </c>
      <c r="Y58" s="51">
        <f t="shared" si="15"/>
        <v>44</v>
      </c>
      <c r="Z58" s="51">
        <v>0</v>
      </c>
      <c r="AA58" s="51">
        <v>44</v>
      </c>
      <c r="AB58" s="51">
        <v>0</v>
      </c>
      <c r="AC58" s="51">
        <f t="shared" si="16"/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</row>
    <row r="59" spans="1:34" ht="13.5">
      <c r="A59" s="26" t="s">
        <v>102</v>
      </c>
      <c r="B59" s="49" t="s">
        <v>200</v>
      </c>
      <c r="C59" s="50" t="s">
        <v>201</v>
      </c>
      <c r="D59" s="51">
        <f t="shared" si="17"/>
        <v>230</v>
      </c>
      <c r="E59" s="51">
        <v>230</v>
      </c>
      <c r="F59" s="51">
        <v>0</v>
      </c>
      <c r="G59" s="51">
        <f t="shared" si="9"/>
        <v>230</v>
      </c>
      <c r="H59" s="51">
        <f t="shared" si="10"/>
        <v>230</v>
      </c>
      <c r="I59" s="51">
        <f t="shared" si="11"/>
        <v>0</v>
      </c>
      <c r="J59" s="51">
        <v>0</v>
      </c>
      <c r="K59" s="51">
        <v>0</v>
      </c>
      <c r="L59" s="51">
        <v>0</v>
      </c>
      <c r="M59" s="51">
        <f t="shared" si="12"/>
        <v>35</v>
      </c>
      <c r="N59" s="51">
        <v>0</v>
      </c>
      <c r="O59" s="51">
        <v>35</v>
      </c>
      <c r="P59" s="51">
        <v>0</v>
      </c>
      <c r="Q59" s="51">
        <f t="shared" si="13"/>
        <v>0</v>
      </c>
      <c r="R59" s="51">
        <v>0</v>
      </c>
      <c r="S59" s="51">
        <v>0</v>
      </c>
      <c r="T59" s="51">
        <v>0</v>
      </c>
      <c r="U59" s="51">
        <f t="shared" si="14"/>
        <v>142</v>
      </c>
      <c r="V59" s="51">
        <v>0</v>
      </c>
      <c r="W59" s="51">
        <v>142</v>
      </c>
      <c r="X59" s="51">
        <v>0</v>
      </c>
      <c r="Y59" s="51">
        <f t="shared" si="15"/>
        <v>0</v>
      </c>
      <c r="Z59" s="51">
        <v>0</v>
      </c>
      <c r="AA59" s="51">
        <v>0</v>
      </c>
      <c r="AB59" s="51">
        <v>0</v>
      </c>
      <c r="AC59" s="51">
        <f t="shared" si="16"/>
        <v>53</v>
      </c>
      <c r="AD59" s="51">
        <v>0</v>
      </c>
      <c r="AE59" s="51">
        <v>53</v>
      </c>
      <c r="AF59" s="51">
        <v>0</v>
      </c>
      <c r="AG59" s="51">
        <v>0</v>
      </c>
      <c r="AH59" s="51">
        <v>0</v>
      </c>
    </row>
    <row r="60" spans="1:34" ht="13.5">
      <c r="A60" s="26" t="s">
        <v>102</v>
      </c>
      <c r="B60" s="49" t="s">
        <v>202</v>
      </c>
      <c r="C60" s="50" t="s">
        <v>203</v>
      </c>
      <c r="D60" s="51">
        <f t="shared" si="17"/>
        <v>268</v>
      </c>
      <c r="E60" s="51">
        <v>268</v>
      </c>
      <c r="F60" s="51">
        <v>0</v>
      </c>
      <c r="G60" s="51">
        <f t="shared" si="9"/>
        <v>268</v>
      </c>
      <c r="H60" s="51">
        <f t="shared" si="10"/>
        <v>268</v>
      </c>
      <c r="I60" s="51">
        <f t="shared" si="11"/>
        <v>0</v>
      </c>
      <c r="J60" s="51">
        <v>0</v>
      </c>
      <c r="K60" s="51">
        <v>0</v>
      </c>
      <c r="L60" s="51">
        <v>0</v>
      </c>
      <c r="M60" s="51">
        <f t="shared" si="12"/>
        <v>141</v>
      </c>
      <c r="N60" s="51">
        <v>0</v>
      </c>
      <c r="O60" s="51">
        <v>141</v>
      </c>
      <c r="P60" s="51">
        <v>0</v>
      </c>
      <c r="Q60" s="51">
        <f t="shared" si="13"/>
        <v>43</v>
      </c>
      <c r="R60" s="51">
        <v>0</v>
      </c>
      <c r="S60" s="51">
        <v>43</v>
      </c>
      <c r="T60" s="51">
        <v>0</v>
      </c>
      <c r="U60" s="51">
        <f t="shared" si="14"/>
        <v>64</v>
      </c>
      <c r="V60" s="51">
        <v>0</v>
      </c>
      <c r="W60" s="51">
        <v>64</v>
      </c>
      <c r="X60" s="51">
        <v>0</v>
      </c>
      <c r="Y60" s="51">
        <f t="shared" si="15"/>
        <v>0</v>
      </c>
      <c r="Z60" s="51">
        <v>0</v>
      </c>
      <c r="AA60" s="51">
        <v>0</v>
      </c>
      <c r="AB60" s="51">
        <v>0</v>
      </c>
      <c r="AC60" s="51">
        <f t="shared" si="16"/>
        <v>20</v>
      </c>
      <c r="AD60" s="51">
        <v>0</v>
      </c>
      <c r="AE60" s="51">
        <v>20</v>
      </c>
      <c r="AF60" s="51">
        <v>0</v>
      </c>
      <c r="AG60" s="51">
        <v>0</v>
      </c>
      <c r="AH60" s="51">
        <v>0</v>
      </c>
    </row>
    <row r="61" spans="1:34" ht="13.5">
      <c r="A61" s="26" t="s">
        <v>102</v>
      </c>
      <c r="B61" s="49" t="s">
        <v>204</v>
      </c>
      <c r="C61" s="50" t="s">
        <v>205</v>
      </c>
      <c r="D61" s="51">
        <f t="shared" si="17"/>
        <v>1844</v>
      </c>
      <c r="E61" s="51">
        <v>1759</v>
      </c>
      <c r="F61" s="51">
        <v>85</v>
      </c>
      <c r="G61" s="51">
        <f t="shared" si="9"/>
        <v>1844</v>
      </c>
      <c r="H61" s="51">
        <f t="shared" si="10"/>
        <v>1790</v>
      </c>
      <c r="I61" s="51">
        <f t="shared" si="11"/>
        <v>0</v>
      </c>
      <c r="J61" s="51">
        <v>0</v>
      </c>
      <c r="K61" s="51">
        <v>0</v>
      </c>
      <c r="L61" s="51">
        <v>0</v>
      </c>
      <c r="M61" s="51">
        <f t="shared" si="12"/>
        <v>1474</v>
      </c>
      <c r="N61" s="51">
        <v>0</v>
      </c>
      <c r="O61" s="51">
        <v>1437</v>
      </c>
      <c r="P61" s="51">
        <v>37</v>
      </c>
      <c r="Q61" s="51">
        <f t="shared" si="13"/>
        <v>162</v>
      </c>
      <c r="R61" s="51">
        <v>0</v>
      </c>
      <c r="S61" s="51">
        <v>162</v>
      </c>
      <c r="T61" s="51">
        <v>0</v>
      </c>
      <c r="U61" s="51">
        <f t="shared" si="14"/>
        <v>137</v>
      </c>
      <c r="V61" s="51">
        <v>0</v>
      </c>
      <c r="W61" s="51">
        <v>137</v>
      </c>
      <c r="X61" s="51">
        <v>0</v>
      </c>
      <c r="Y61" s="51">
        <f t="shared" si="15"/>
        <v>0</v>
      </c>
      <c r="Z61" s="51">
        <v>0</v>
      </c>
      <c r="AA61" s="51">
        <v>0</v>
      </c>
      <c r="AB61" s="51">
        <v>0</v>
      </c>
      <c r="AC61" s="51">
        <f t="shared" si="16"/>
        <v>17</v>
      </c>
      <c r="AD61" s="51">
        <v>0</v>
      </c>
      <c r="AE61" s="51">
        <v>17</v>
      </c>
      <c r="AF61" s="51">
        <v>0</v>
      </c>
      <c r="AG61" s="51">
        <v>54</v>
      </c>
      <c r="AH61" s="51">
        <v>0</v>
      </c>
    </row>
    <row r="62" spans="1:34" ht="13.5">
      <c r="A62" s="26" t="s">
        <v>102</v>
      </c>
      <c r="B62" s="49" t="s">
        <v>206</v>
      </c>
      <c r="C62" s="50" t="s">
        <v>207</v>
      </c>
      <c r="D62" s="51">
        <f t="shared" si="17"/>
        <v>3246</v>
      </c>
      <c r="E62" s="51">
        <v>2517</v>
      </c>
      <c r="F62" s="51">
        <v>729</v>
      </c>
      <c r="G62" s="51">
        <f t="shared" si="9"/>
        <v>3246</v>
      </c>
      <c r="H62" s="51">
        <f t="shared" si="10"/>
        <v>3033</v>
      </c>
      <c r="I62" s="51">
        <f t="shared" si="11"/>
        <v>0</v>
      </c>
      <c r="J62" s="51">
        <v>0</v>
      </c>
      <c r="K62" s="51">
        <v>0</v>
      </c>
      <c r="L62" s="51">
        <v>0</v>
      </c>
      <c r="M62" s="51">
        <f t="shared" si="12"/>
        <v>2437</v>
      </c>
      <c r="N62" s="51">
        <v>0</v>
      </c>
      <c r="O62" s="51">
        <v>1913</v>
      </c>
      <c r="P62" s="51">
        <v>524</v>
      </c>
      <c r="Q62" s="51">
        <f t="shared" si="13"/>
        <v>282</v>
      </c>
      <c r="R62" s="51">
        <v>0</v>
      </c>
      <c r="S62" s="51">
        <v>282</v>
      </c>
      <c r="T62" s="51">
        <v>0</v>
      </c>
      <c r="U62" s="51">
        <f t="shared" si="14"/>
        <v>314</v>
      </c>
      <c r="V62" s="51">
        <v>0</v>
      </c>
      <c r="W62" s="51">
        <v>314</v>
      </c>
      <c r="X62" s="51">
        <v>0</v>
      </c>
      <c r="Y62" s="51">
        <f t="shared" si="15"/>
        <v>0</v>
      </c>
      <c r="Z62" s="51">
        <v>0</v>
      </c>
      <c r="AA62" s="51">
        <v>0</v>
      </c>
      <c r="AB62" s="51">
        <v>0</v>
      </c>
      <c r="AC62" s="51">
        <f t="shared" si="16"/>
        <v>0</v>
      </c>
      <c r="AD62" s="51">
        <v>0</v>
      </c>
      <c r="AE62" s="51">
        <v>0</v>
      </c>
      <c r="AF62" s="51">
        <v>0</v>
      </c>
      <c r="AG62" s="51">
        <v>213</v>
      </c>
      <c r="AH62" s="51">
        <v>0</v>
      </c>
    </row>
    <row r="63" spans="1:34" ht="13.5">
      <c r="A63" s="26" t="s">
        <v>102</v>
      </c>
      <c r="B63" s="49" t="s">
        <v>208</v>
      </c>
      <c r="C63" s="50" t="s">
        <v>209</v>
      </c>
      <c r="D63" s="51">
        <f t="shared" si="17"/>
        <v>4829</v>
      </c>
      <c r="E63" s="51">
        <v>1983</v>
      </c>
      <c r="F63" s="51">
        <v>2846</v>
      </c>
      <c r="G63" s="51">
        <f t="shared" si="9"/>
        <v>4829</v>
      </c>
      <c r="H63" s="51">
        <f t="shared" si="10"/>
        <v>3208</v>
      </c>
      <c r="I63" s="51">
        <f t="shared" si="11"/>
        <v>0</v>
      </c>
      <c r="J63" s="51">
        <v>0</v>
      </c>
      <c r="K63" s="51">
        <v>0</v>
      </c>
      <c r="L63" s="51">
        <v>0</v>
      </c>
      <c r="M63" s="51">
        <f t="shared" si="12"/>
        <v>2765</v>
      </c>
      <c r="N63" s="51">
        <v>0</v>
      </c>
      <c r="O63" s="51">
        <v>1678</v>
      </c>
      <c r="P63" s="51">
        <v>1087</v>
      </c>
      <c r="Q63" s="51">
        <f t="shared" si="13"/>
        <v>427</v>
      </c>
      <c r="R63" s="51">
        <v>0</v>
      </c>
      <c r="S63" s="51">
        <v>297</v>
      </c>
      <c r="T63" s="51">
        <v>130</v>
      </c>
      <c r="U63" s="51">
        <f t="shared" si="14"/>
        <v>14</v>
      </c>
      <c r="V63" s="51">
        <v>0</v>
      </c>
      <c r="W63" s="51">
        <v>6</v>
      </c>
      <c r="X63" s="51">
        <v>8</v>
      </c>
      <c r="Y63" s="51">
        <f t="shared" si="15"/>
        <v>0</v>
      </c>
      <c r="Z63" s="51">
        <v>0</v>
      </c>
      <c r="AA63" s="51">
        <v>0</v>
      </c>
      <c r="AB63" s="51">
        <v>0</v>
      </c>
      <c r="AC63" s="51">
        <f t="shared" si="16"/>
        <v>2</v>
      </c>
      <c r="AD63" s="51">
        <v>0</v>
      </c>
      <c r="AE63" s="51">
        <v>2</v>
      </c>
      <c r="AF63" s="51">
        <v>0</v>
      </c>
      <c r="AG63" s="51">
        <v>1621</v>
      </c>
      <c r="AH63" s="51">
        <v>0</v>
      </c>
    </row>
    <row r="64" spans="1:34" ht="13.5">
      <c r="A64" s="26" t="s">
        <v>102</v>
      </c>
      <c r="B64" s="49" t="s">
        <v>210</v>
      </c>
      <c r="C64" s="50" t="s">
        <v>211</v>
      </c>
      <c r="D64" s="51">
        <f t="shared" si="17"/>
        <v>12009</v>
      </c>
      <c r="E64" s="51">
        <v>5374</v>
      </c>
      <c r="F64" s="51">
        <v>6635</v>
      </c>
      <c r="G64" s="51">
        <f t="shared" si="9"/>
        <v>12009</v>
      </c>
      <c r="H64" s="51">
        <f t="shared" si="10"/>
        <v>8197</v>
      </c>
      <c r="I64" s="51">
        <f t="shared" si="11"/>
        <v>0</v>
      </c>
      <c r="J64" s="51">
        <v>0</v>
      </c>
      <c r="K64" s="51">
        <v>0</v>
      </c>
      <c r="L64" s="51">
        <v>0</v>
      </c>
      <c r="M64" s="51">
        <f t="shared" si="12"/>
        <v>7311</v>
      </c>
      <c r="N64" s="51">
        <v>0</v>
      </c>
      <c r="O64" s="51">
        <v>4503</v>
      </c>
      <c r="P64" s="51">
        <v>2808</v>
      </c>
      <c r="Q64" s="51">
        <f t="shared" si="13"/>
        <v>764</v>
      </c>
      <c r="R64" s="51">
        <v>0</v>
      </c>
      <c r="S64" s="51">
        <v>458</v>
      </c>
      <c r="T64" s="51">
        <v>306</v>
      </c>
      <c r="U64" s="51">
        <f t="shared" si="14"/>
        <v>19</v>
      </c>
      <c r="V64" s="51">
        <v>0</v>
      </c>
      <c r="W64" s="51">
        <v>0</v>
      </c>
      <c r="X64" s="51">
        <v>19</v>
      </c>
      <c r="Y64" s="51">
        <f t="shared" si="15"/>
        <v>0</v>
      </c>
      <c r="Z64" s="51">
        <v>0</v>
      </c>
      <c r="AA64" s="51">
        <v>0</v>
      </c>
      <c r="AB64" s="51">
        <v>0</v>
      </c>
      <c r="AC64" s="51">
        <f t="shared" si="16"/>
        <v>103</v>
      </c>
      <c r="AD64" s="51">
        <v>84</v>
      </c>
      <c r="AE64" s="51">
        <v>0</v>
      </c>
      <c r="AF64" s="51">
        <v>19</v>
      </c>
      <c r="AG64" s="51">
        <v>3812</v>
      </c>
      <c r="AH64" s="51">
        <v>0</v>
      </c>
    </row>
    <row r="65" spans="1:34" ht="13.5">
      <c r="A65" s="26" t="s">
        <v>102</v>
      </c>
      <c r="B65" s="49" t="s">
        <v>212</v>
      </c>
      <c r="C65" s="50" t="s">
        <v>213</v>
      </c>
      <c r="D65" s="51">
        <f t="shared" si="17"/>
        <v>906</v>
      </c>
      <c r="E65" s="51">
        <v>757</v>
      </c>
      <c r="F65" s="51">
        <v>149</v>
      </c>
      <c r="G65" s="51">
        <f t="shared" si="9"/>
        <v>906</v>
      </c>
      <c r="H65" s="51">
        <f t="shared" si="10"/>
        <v>906</v>
      </c>
      <c r="I65" s="51">
        <f t="shared" si="11"/>
        <v>0</v>
      </c>
      <c r="J65" s="51">
        <v>0</v>
      </c>
      <c r="K65" s="51">
        <v>0</v>
      </c>
      <c r="L65" s="51">
        <v>0</v>
      </c>
      <c r="M65" s="51">
        <f t="shared" si="12"/>
        <v>693</v>
      </c>
      <c r="N65" s="51">
        <v>0</v>
      </c>
      <c r="O65" s="51">
        <v>693</v>
      </c>
      <c r="P65" s="51">
        <v>0</v>
      </c>
      <c r="Q65" s="51">
        <f t="shared" si="13"/>
        <v>90</v>
      </c>
      <c r="R65" s="51">
        <v>0</v>
      </c>
      <c r="S65" s="51">
        <v>90</v>
      </c>
      <c r="T65" s="51">
        <v>0</v>
      </c>
      <c r="U65" s="51">
        <f t="shared" si="14"/>
        <v>86</v>
      </c>
      <c r="V65" s="51">
        <v>0</v>
      </c>
      <c r="W65" s="51">
        <v>86</v>
      </c>
      <c r="X65" s="51">
        <v>0</v>
      </c>
      <c r="Y65" s="51">
        <f t="shared" si="15"/>
        <v>0</v>
      </c>
      <c r="Z65" s="51">
        <v>0</v>
      </c>
      <c r="AA65" s="51">
        <v>0</v>
      </c>
      <c r="AB65" s="51">
        <v>0</v>
      </c>
      <c r="AC65" s="51">
        <f t="shared" si="16"/>
        <v>37</v>
      </c>
      <c r="AD65" s="51">
        <v>0</v>
      </c>
      <c r="AE65" s="51">
        <v>37</v>
      </c>
      <c r="AF65" s="51">
        <v>0</v>
      </c>
      <c r="AG65" s="51">
        <v>0</v>
      </c>
      <c r="AH65" s="51">
        <v>0</v>
      </c>
    </row>
    <row r="66" spans="1:34" ht="13.5">
      <c r="A66" s="26" t="s">
        <v>102</v>
      </c>
      <c r="B66" s="49" t="s">
        <v>214</v>
      </c>
      <c r="C66" s="50" t="s">
        <v>215</v>
      </c>
      <c r="D66" s="51">
        <f t="shared" si="17"/>
        <v>611</v>
      </c>
      <c r="E66" s="51">
        <v>552</v>
      </c>
      <c r="F66" s="51">
        <v>59</v>
      </c>
      <c r="G66" s="51">
        <f t="shared" si="9"/>
        <v>611</v>
      </c>
      <c r="H66" s="51">
        <f t="shared" si="10"/>
        <v>611</v>
      </c>
      <c r="I66" s="51">
        <f t="shared" si="11"/>
        <v>0</v>
      </c>
      <c r="J66" s="51">
        <v>0</v>
      </c>
      <c r="K66" s="51">
        <v>0</v>
      </c>
      <c r="L66" s="51">
        <v>0</v>
      </c>
      <c r="M66" s="51">
        <f t="shared" si="12"/>
        <v>437</v>
      </c>
      <c r="N66" s="51">
        <v>0</v>
      </c>
      <c r="O66" s="51">
        <v>380</v>
      </c>
      <c r="P66" s="51">
        <v>57</v>
      </c>
      <c r="Q66" s="51">
        <f t="shared" si="13"/>
        <v>53</v>
      </c>
      <c r="R66" s="51">
        <v>0</v>
      </c>
      <c r="S66" s="51">
        <v>51</v>
      </c>
      <c r="T66" s="51">
        <v>2</v>
      </c>
      <c r="U66" s="51">
        <f t="shared" si="14"/>
        <v>43</v>
      </c>
      <c r="V66" s="51">
        <v>0</v>
      </c>
      <c r="W66" s="51">
        <v>43</v>
      </c>
      <c r="X66" s="51">
        <v>0</v>
      </c>
      <c r="Y66" s="51">
        <f t="shared" si="15"/>
        <v>0</v>
      </c>
      <c r="Z66" s="51">
        <v>0</v>
      </c>
      <c r="AA66" s="51">
        <v>0</v>
      </c>
      <c r="AB66" s="51">
        <v>0</v>
      </c>
      <c r="AC66" s="51">
        <f t="shared" si="16"/>
        <v>78</v>
      </c>
      <c r="AD66" s="51">
        <v>0</v>
      </c>
      <c r="AE66" s="51">
        <v>78</v>
      </c>
      <c r="AF66" s="51">
        <v>0</v>
      </c>
      <c r="AG66" s="51">
        <v>0</v>
      </c>
      <c r="AH66" s="51">
        <v>0</v>
      </c>
    </row>
    <row r="67" spans="1:34" ht="13.5">
      <c r="A67" s="26" t="s">
        <v>102</v>
      </c>
      <c r="B67" s="49" t="s">
        <v>216</v>
      </c>
      <c r="C67" s="50" t="s">
        <v>217</v>
      </c>
      <c r="D67" s="51">
        <f t="shared" si="17"/>
        <v>1730</v>
      </c>
      <c r="E67" s="51">
        <v>956</v>
      </c>
      <c r="F67" s="51">
        <v>774</v>
      </c>
      <c r="G67" s="51">
        <f t="shared" si="9"/>
        <v>1730</v>
      </c>
      <c r="H67" s="51">
        <f t="shared" si="10"/>
        <v>1730</v>
      </c>
      <c r="I67" s="51">
        <f t="shared" si="11"/>
        <v>0</v>
      </c>
      <c r="J67" s="51">
        <v>0</v>
      </c>
      <c r="K67" s="51">
        <v>0</v>
      </c>
      <c r="L67" s="51">
        <v>0</v>
      </c>
      <c r="M67" s="51">
        <f t="shared" si="12"/>
        <v>1354</v>
      </c>
      <c r="N67" s="51">
        <v>0</v>
      </c>
      <c r="O67" s="51">
        <v>669</v>
      </c>
      <c r="P67" s="51">
        <v>685</v>
      </c>
      <c r="Q67" s="51">
        <f t="shared" si="13"/>
        <v>89</v>
      </c>
      <c r="R67" s="51">
        <v>0</v>
      </c>
      <c r="S67" s="51">
        <v>0</v>
      </c>
      <c r="T67" s="51">
        <v>89</v>
      </c>
      <c r="U67" s="51">
        <f t="shared" si="14"/>
        <v>177</v>
      </c>
      <c r="V67" s="51">
        <v>0</v>
      </c>
      <c r="W67" s="51">
        <v>177</v>
      </c>
      <c r="X67" s="51">
        <v>0</v>
      </c>
      <c r="Y67" s="51">
        <f t="shared" si="15"/>
        <v>0</v>
      </c>
      <c r="Z67" s="51">
        <v>0</v>
      </c>
      <c r="AA67" s="51">
        <v>0</v>
      </c>
      <c r="AB67" s="51">
        <v>0</v>
      </c>
      <c r="AC67" s="51">
        <f t="shared" si="16"/>
        <v>110</v>
      </c>
      <c r="AD67" s="51">
        <v>0</v>
      </c>
      <c r="AE67" s="51">
        <v>110</v>
      </c>
      <c r="AF67" s="51">
        <v>0</v>
      </c>
      <c r="AG67" s="51">
        <v>0</v>
      </c>
      <c r="AH67" s="51">
        <v>0</v>
      </c>
    </row>
    <row r="68" spans="1:34" ht="13.5">
      <c r="A68" s="26" t="s">
        <v>102</v>
      </c>
      <c r="B68" s="49" t="s">
        <v>218</v>
      </c>
      <c r="C68" s="50" t="s">
        <v>219</v>
      </c>
      <c r="D68" s="51">
        <f t="shared" si="17"/>
        <v>12038</v>
      </c>
      <c r="E68" s="51">
        <v>9523</v>
      </c>
      <c r="F68" s="51">
        <v>2515</v>
      </c>
      <c r="G68" s="51">
        <f t="shared" si="9"/>
        <v>12038</v>
      </c>
      <c r="H68" s="51">
        <f t="shared" si="10"/>
        <v>11086</v>
      </c>
      <c r="I68" s="51">
        <f t="shared" si="11"/>
        <v>0</v>
      </c>
      <c r="J68" s="51">
        <v>0</v>
      </c>
      <c r="K68" s="51">
        <v>0</v>
      </c>
      <c r="L68" s="51">
        <v>0</v>
      </c>
      <c r="M68" s="51">
        <f t="shared" si="12"/>
        <v>9353</v>
      </c>
      <c r="N68" s="51">
        <v>0</v>
      </c>
      <c r="O68" s="51">
        <v>7364</v>
      </c>
      <c r="P68" s="51">
        <v>1989</v>
      </c>
      <c r="Q68" s="51">
        <f t="shared" si="13"/>
        <v>1052</v>
      </c>
      <c r="R68" s="51">
        <v>0</v>
      </c>
      <c r="S68" s="51">
        <v>874</v>
      </c>
      <c r="T68" s="51">
        <v>178</v>
      </c>
      <c r="U68" s="51">
        <f t="shared" si="14"/>
        <v>587</v>
      </c>
      <c r="V68" s="51">
        <v>0</v>
      </c>
      <c r="W68" s="51">
        <v>324</v>
      </c>
      <c r="X68" s="51">
        <v>263</v>
      </c>
      <c r="Y68" s="51">
        <f t="shared" si="15"/>
        <v>0</v>
      </c>
      <c r="Z68" s="51">
        <v>0</v>
      </c>
      <c r="AA68" s="51">
        <v>0</v>
      </c>
      <c r="AB68" s="51">
        <v>0</v>
      </c>
      <c r="AC68" s="51">
        <f t="shared" si="16"/>
        <v>94</v>
      </c>
      <c r="AD68" s="51">
        <v>0</v>
      </c>
      <c r="AE68" s="51">
        <v>9</v>
      </c>
      <c r="AF68" s="51">
        <v>85</v>
      </c>
      <c r="AG68" s="51">
        <v>952</v>
      </c>
      <c r="AH68" s="51">
        <v>0</v>
      </c>
    </row>
    <row r="69" spans="1:34" ht="13.5">
      <c r="A69" s="26" t="s">
        <v>102</v>
      </c>
      <c r="B69" s="49" t="s">
        <v>220</v>
      </c>
      <c r="C69" s="50" t="s">
        <v>221</v>
      </c>
      <c r="D69" s="51">
        <f t="shared" si="17"/>
        <v>401</v>
      </c>
      <c r="E69" s="51">
        <v>381</v>
      </c>
      <c r="F69" s="51">
        <v>20</v>
      </c>
      <c r="G69" s="51">
        <f t="shared" si="9"/>
        <v>401</v>
      </c>
      <c r="H69" s="51">
        <f t="shared" si="10"/>
        <v>401</v>
      </c>
      <c r="I69" s="51">
        <f t="shared" si="11"/>
        <v>0</v>
      </c>
      <c r="J69" s="51">
        <v>0</v>
      </c>
      <c r="K69" s="51">
        <v>0</v>
      </c>
      <c r="L69" s="51">
        <v>0</v>
      </c>
      <c r="M69" s="51">
        <f t="shared" si="12"/>
        <v>245</v>
      </c>
      <c r="N69" s="51">
        <v>0</v>
      </c>
      <c r="O69" s="51">
        <v>245</v>
      </c>
      <c r="P69" s="51">
        <v>0</v>
      </c>
      <c r="Q69" s="51">
        <f t="shared" si="13"/>
        <v>45</v>
      </c>
      <c r="R69" s="51">
        <v>0</v>
      </c>
      <c r="S69" s="51">
        <v>45</v>
      </c>
      <c r="T69" s="51">
        <v>0</v>
      </c>
      <c r="U69" s="51">
        <f t="shared" si="14"/>
        <v>56</v>
      </c>
      <c r="V69" s="51">
        <v>0</v>
      </c>
      <c r="W69" s="51">
        <v>56</v>
      </c>
      <c r="X69" s="51">
        <v>0</v>
      </c>
      <c r="Y69" s="51">
        <f t="shared" si="15"/>
        <v>0</v>
      </c>
      <c r="Z69" s="51">
        <v>0</v>
      </c>
      <c r="AA69" s="51">
        <v>0</v>
      </c>
      <c r="AB69" s="51">
        <v>0</v>
      </c>
      <c r="AC69" s="51">
        <f t="shared" si="16"/>
        <v>55</v>
      </c>
      <c r="AD69" s="51">
        <v>0</v>
      </c>
      <c r="AE69" s="51">
        <v>55</v>
      </c>
      <c r="AF69" s="51">
        <v>0</v>
      </c>
      <c r="AG69" s="51">
        <v>0</v>
      </c>
      <c r="AH69" s="51">
        <v>115</v>
      </c>
    </row>
    <row r="70" spans="1:34" ht="13.5">
      <c r="A70" s="26" t="s">
        <v>102</v>
      </c>
      <c r="B70" s="49" t="s">
        <v>222</v>
      </c>
      <c r="C70" s="50" t="s">
        <v>223</v>
      </c>
      <c r="D70" s="51">
        <f t="shared" si="17"/>
        <v>403</v>
      </c>
      <c r="E70" s="51">
        <v>403</v>
      </c>
      <c r="F70" s="51">
        <v>0</v>
      </c>
      <c r="G70" s="51">
        <f t="shared" si="9"/>
        <v>403</v>
      </c>
      <c r="H70" s="51">
        <f t="shared" si="10"/>
        <v>403</v>
      </c>
      <c r="I70" s="51">
        <f t="shared" si="11"/>
        <v>0</v>
      </c>
      <c r="J70" s="51">
        <v>0</v>
      </c>
      <c r="K70" s="51">
        <v>0</v>
      </c>
      <c r="L70" s="51">
        <v>0</v>
      </c>
      <c r="M70" s="51">
        <f t="shared" si="12"/>
        <v>245</v>
      </c>
      <c r="N70" s="51">
        <v>0</v>
      </c>
      <c r="O70" s="51">
        <v>245</v>
      </c>
      <c r="P70" s="51">
        <v>0</v>
      </c>
      <c r="Q70" s="51">
        <f t="shared" si="13"/>
        <v>13</v>
      </c>
      <c r="R70" s="51">
        <v>0</v>
      </c>
      <c r="S70" s="51">
        <v>13</v>
      </c>
      <c r="T70" s="51">
        <v>0</v>
      </c>
      <c r="U70" s="51">
        <f t="shared" si="14"/>
        <v>15</v>
      </c>
      <c r="V70" s="51">
        <v>0</v>
      </c>
      <c r="W70" s="51">
        <v>15</v>
      </c>
      <c r="X70" s="51">
        <v>0</v>
      </c>
      <c r="Y70" s="51">
        <f t="shared" si="15"/>
        <v>0</v>
      </c>
      <c r="Z70" s="51">
        <v>0</v>
      </c>
      <c r="AA70" s="51">
        <v>0</v>
      </c>
      <c r="AB70" s="51">
        <v>0</v>
      </c>
      <c r="AC70" s="51">
        <f t="shared" si="16"/>
        <v>130</v>
      </c>
      <c r="AD70" s="51">
        <v>0</v>
      </c>
      <c r="AE70" s="51">
        <v>130</v>
      </c>
      <c r="AF70" s="51">
        <v>0</v>
      </c>
      <c r="AG70" s="51">
        <v>0</v>
      </c>
      <c r="AH70" s="51">
        <v>2</v>
      </c>
    </row>
    <row r="71" spans="1:34" ht="13.5">
      <c r="A71" s="79" t="s">
        <v>101</v>
      </c>
      <c r="B71" s="80"/>
      <c r="C71" s="81"/>
      <c r="D71" s="51">
        <f aca="true" t="shared" si="18" ref="D71:AH71">SUM(D7:D70)</f>
        <v>327908</v>
      </c>
      <c r="E71" s="51">
        <f t="shared" si="18"/>
        <v>234707</v>
      </c>
      <c r="F71" s="51">
        <f t="shared" si="18"/>
        <v>93201</v>
      </c>
      <c r="G71" s="51">
        <f t="shared" si="18"/>
        <v>327908</v>
      </c>
      <c r="H71" s="51">
        <f t="shared" si="18"/>
        <v>305478</v>
      </c>
      <c r="I71" s="51">
        <f t="shared" si="18"/>
        <v>0</v>
      </c>
      <c r="J71" s="51">
        <f t="shared" si="18"/>
        <v>0</v>
      </c>
      <c r="K71" s="51">
        <f t="shared" si="18"/>
        <v>0</v>
      </c>
      <c r="L71" s="51">
        <f t="shared" si="18"/>
        <v>0</v>
      </c>
      <c r="M71" s="51">
        <f t="shared" si="18"/>
        <v>248003</v>
      </c>
      <c r="N71" s="51">
        <f t="shared" si="18"/>
        <v>61323</v>
      </c>
      <c r="O71" s="51">
        <f t="shared" si="18"/>
        <v>121968</v>
      </c>
      <c r="P71" s="51">
        <f t="shared" si="18"/>
        <v>64712</v>
      </c>
      <c r="Q71" s="51">
        <f t="shared" si="18"/>
        <v>24157</v>
      </c>
      <c r="R71" s="51">
        <f t="shared" si="18"/>
        <v>7775</v>
      </c>
      <c r="S71" s="51">
        <f t="shared" si="18"/>
        <v>13915</v>
      </c>
      <c r="T71" s="51">
        <f t="shared" si="18"/>
        <v>2467</v>
      </c>
      <c r="U71" s="51">
        <f t="shared" si="18"/>
        <v>23459</v>
      </c>
      <c r="V71" s="51">
        <f t="shared" si="18"/>
        <v>928</v>
      </c>
      <c r="W71" s="51">
        <f t="shared" si="18"/>
        <v>20858</v>
      </c>
      <c r="X71" s="51">
        <f t="shared" si="18"/>
        <v>1673</v>
      </c>
      <c r="Y71" s="51">
        <f t="shared" si="18"/>
        <v>3429</v>
      </c>
      <c r="Z71" s="51">
        <f t="shared" si="18"/>
        <v>96</v>
      </c>
      <c r="AA71" s="51">
        <f t="shared" si="18"/>
        <v>3313</v>
      </c>
      <c r="AB71" s="51">
        <f t="shared" si="18"/>
        <v>20</v>
      </c>
      <c r="AC71" s="51">
        <f t="shared" si="18"/>
        <v>6430</v>
      </c>
      <c r="AD71" s="51">
        <f t="shared" si="18"/>
        <v>418</v>
      </c>
      <c r="AE71" s="51">
        <f t="shared" si="18"/>
        <v>5799</v>
      </c>
      <c r="AF71" s="51">
        <f t="shared" si="18"/>
        <v>213</v>
      </c>
      <c r="AG71" s="51">
        <f t="shared" si="18"/>
        <v>22430</v>
      </c>
      <c r="AH71" s="51">
        <f t="shared" si="18"/>
        <v>998</v>
      </c>
    </row>
  </sheetData>
  <mergeCells count="14">
    <mergeCell ref="A71:C71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7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38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40</v>
      </c>
      <c r="C2" s="67" t="s">
        <v>43</v>
      </c>
      <c r="D2" s="29" t="s">
        <v>31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32</v>
      </c>
      <c r="V2" s="32"/>
      <c r="W2" s="32"/>
      <c r="X2" s="32"/>
      <c r="Y2" s="32"/>
      <c r="Z2" s="32"/>
      <c r="AA2" s="33"/>
      <c r="AB2" s="29" t="s">
        <v>33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44</v>
      </c>
      <c r="G3" s="83"/>
      <c r="H3" s="83"/>
      <c r="I3" s="83"/>
      <c r="J3" s="83"/>
      <c r="K3" s="84"/>
      <c r="L3" s="67" t="s">
        <v>45</v>
      </c>
      <c r="M3" s="16" t="s">
        <v>225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46</v>
      </c>
      <c r="AD3" s="67" t="s">
        <v>47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41</v>
      </c>
      <c r="P5" s="8" t="s">
        <v>19</v>
      </c>
      <c r="Q5" s="20" t="s">
        <v>48</v>
      </c>
      <c r="R5" s="8" t="s">
        <v>20</v>
      </c>
      <c r="S5" s="20" t="s">
        <v>72</v>
      </c>
      <c r="T5" s="8" t="s">
        <v>42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49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102</v>
      </c>
      <c r="B7" s="49" t="s">
        <v>103</v>
      </c>
      <c r="C7" s="50" t="s">
        <v>104</v>
      </c>
      <c r="D7" s="51">
        <f aca="true" t="shared" si="0" ref="D7:D70">E7+F7+L7+M7</f>
        <v>93931</v>
      </c>
      <c r="E7" s="51">
        <v>76617</v>
      </c>
      <c r="F7" s="51">
        <f aca="true" t="shared" si="1" ref="F7:F27">SUM(G7:K7)</f>
        <v>17314</v>
      </c>
      <c r="G7" s="51">
        <v>10813</v>
      </c>
      <c r="H7" s="51">
        <v>6501</v>
      </c>
      <c r="I7" s="51">
        <v>0</v>
      </c>
      <c r="J7" s="51">
        <v>0</v>
      </c>
      <c r="K7" s="51">
        <v>0</v>
      </c>
      <c r="L7" s="51">
        <v>0</v>
      </c>
      <c r="M7" s="51">
        <f aca="true" t="shared" si="2" ref="M7:M27">SUM(N7:T7)</f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f aca="true" t="shared" si="3" ref="U7:U27">SUM(V7:AA7)</f>
        <v>82978</v>
      </c>
      <c r="V7" s="51">
        <v>76617</v>
      </c>
      <c r="W7" s="51">
        <v>6361</v>
      </c>
      <c r="X7" s="51">
        <v>0</v>
      </c>
      <c r="Y7" s="51">
        <v>0</v>
      </c>
      <c r="Z7" s="51">
        <v>0</v>
      </c>
      <c r="AA7" s="51">
        <v>0</v>
      </c>
      <c r="AB7" s="51">
        <f aca="true" t="shared" si="4" ref="AB7:AB27">SUM(AC7:AE7)</f>
        <v>12735</v>
      </c>
      <c r="AC7" s="51">
        <v>0</v>
      </c>
      <c r="AD7" s="51">
        <v>10456</v>
      </c>
      <c r="AE7" s="51">
        <f aca="true" t="shared" si="5" ref="AE7:AE27">SUM(AF7:AJ7)</f>
        <v>2279</v>
      </c>
      <c r="AF7" s="51">
        <v>2279</v>
      </c>
      <c r="AG7" s="51">
        <v>0</v>
      </c>
      <c r="AH7" s="51">
        <v>0</v>
      </c>
      <c r="AI7" s="51">
        <v>0</v>
      </c>
      <c r="AJ7" s="51">
        <v>0</v>
      </c>
    </row>
    <row r="8" spans="1:36" ht="13.5">
      <c r="A8" s="26" t="s">
        <v>102</v>
      </c>
      <c r="B8" s="49" t="s">
        <v>105</v>
      </c>
      <c r="C8" s="50" t="s">
        <v>106</v>
      </c>
      <c r="D8" s="51">
        <f t="shared" si="0"/>
        <v>23821</v>
      </c>
      <c r="E8" s="51">
        <v>21449</v>
      </c>
      <c r="F8" s="51">
        <f t="shared" si="1"/>
        <v>2253</v>
      </c>
      <c r="G8" s="51">
        <v>2253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f t="shared" si="2"/>
        <v>119</v>
      </c>
      <c r="N8" s="51">
        <v>119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f t="shared" si="3"/>
        <v>21925</v>
      </c>
      <c r="V8" s="51">
        <v>21449</v>
      </c>
      <c r="W8" s="51">
        <v>476</v>
      </c>
      <c r="X8" s="51">
        <v>0</v>
      </c>
      <c r="Y8" s="51">
        <v>0</v>
      </c>
      <c r="Z8" s="51">
        <v>0</v>
      </c>
      <c r="AA8" s="51">
        <v>0</v>
      </c>
      <c r="AB8" s="51">
        <f t="shared" si="4"/>
        <v>3444</v>
      </c>
      <c r="AC8" s="51">
        <v>0</v>
      </c>
      <c r="AD8" s="51">
        <v>2555</v>
      </c>
      <c r="AE8" s="51">
        <f t="shared" si="5"/>
        <v>889</v>
      </c>
      <c r="AF8" s="51">
        <v>889</v>
      </c>
      <c r="AG8" s="51">
        <v>0</v>
      </c>
      <c r="AH8" s="51">
        <v>0</v>
      </c>
      <c r="AI8" s="51">
        <v>0</v>
      </c>
      <c r="AJ8" s="51">
        <v>0</v>
      </c>
    </row>
    <row r="9" spans="1:36" ht="13.5">
      <c r="A9" s="26" t="s">
        <v>102</v>
      </c>
      <c r="B9" s="49" t="s">
        <v>107</v>
      </c>
      <c r="C9" s="50" t="s">
        <v>108</v>
      </c>
      <c r="D9" s="51">
        <f t="shared" si="0"/>
        <v>9395</v>
      </c>
      <c r="E9" s="51">
        <v>7818</v>
      </c>
      <c r="F9" s="51">
        <f t="shared" si="1"/>
        <v>1577</v>
      </c>
      <c r="G9" s="51">
        <v>0</v>
      </c>
      <c r="H9" s="51">
        <v>1577</v>
      </c>
      <c r="I9" s="51">
        <v>0</v>
      </c>
      <c r="J9" s="51">
        <v>0</v>
      </c>
      <c r="K9" s="51">
        <v>0</v>
      </c>
      <c r="L9" s="51">
        <v>0</v>
      </c>
      <c r="M9" s="51">
        <f t="shared" si="2"/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f t="shared" si="3"/>
        <v>7911</v>
      </c>
      <c r="V9" s="51">
        <v>7818</v>
      </c>
      <c r="W9" s="51">
        <v>0</v>
      </c>
      <c r="X9" s="51">
        <v>93</v>
      </c>
      <c r="Y9" s="51">
        <v>0</v>
      </c>
      <c r="Z9" s="51">
        <v>0</v>
      </c>
      <c r="AA9" s="51">
        <v>0</v>
      </c>
      <c r="AB9" s="51">
        <f t="shared" si="4"/>
        <v>1062</v>
      </c>
      <c r="AC9" s="51">
        <v>0</v>
      </c>
      <c r="AD9" s="51">
        <v>1062</v>
      </c>
      <c r="AE9" s="51">
        <f t="shared" si="5"/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</row>
    <row r="10" spans="1:36" ht="13.5">
      <c r="A10" s="26" t="s">
        <v>102</v>
      </c>
      <c r="B10" s="49" t="s">
        <v>109</v>
      </c>
      <c r="C10" s="50" t="s">
        <v>110</v>
      </c>
      <c r="D10" s="51">
        <f t="shared" si="0"/>
        <v>12676</v>
      </c>
      <c r="E10" s="51">
        <v>9205</v>
      </c>
      <c r="F10" s="51">
        <f t="shared" si="1"/>
        <v>2255</v>
      </c>
      <c r="G10" s="51">
        <v>2255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f t="shared" si="2"/>
        <v>1216</v>
      </c>
      <c r="N10" s="51">
        <v>1107</v>
      </c>
      <c r="O10" s="51">
        <v>14</v>
      </c>
      <c r="P10" s="51">
        <v>51</v>
      </c>
      <c r="Q10" s="51">
        <v>24</v>
      </c>
      <c r="R10" s="51">
        <v>0</v>
      </c>
      <c r="S10" s="51">
        <v>19</v>
      </c>
      <c r="T10" s="51">
        <v>1</v>
      </c>
      <c r="U10" s="51">
        <f t="shared" si="3"/>
        <v>10082</v>
      </c>
      <c r="V10" s="51">
        <v>9205</v>
      </c>
      <c r="W10" s="51">
        <v>877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1565</v>
      </c>
      <c r="AC10" s="51">
        <v>0</v>
      </c>
      <c r="AD10" s="51">
        <v>697</v>
      </c>
      <c r="AE10" s="51">
        <f t="shared" si="5"/>
        <v>868</v>
      </c>
      <c r="AF10" s="51">
        <v>868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102</v>
      </c>
      <c r="B11" s="49" t="s">
        <v>111</v>
      </c>
      <c r="C11" s="50" t="s">
        <v>112</v>
      </c>
      <c r="D11" s="51">
        <f t="shared" si="0"/>
        <v>11117</v>
      </c>
      <c r="E11" s="51">
        <v>8902</v>
      </c>
      <c r="F11" s="51">
        <f t="shared" si="1"/>
        <v>2191</v>
      </c>
      <c r="G11" s="51">
        <v>0</v>
      </c>
      <c r="H11" s="51">
        <v>2191</v>
      </c>
      <c r="I11" s="51">
        <v>0</v>
      </c>
      <c r="J11" s="51">
        <v>0</v>
      </c>
      <c r="K11" s="51">
        <v>0</v>
      </c>
      <c r="L11" s="51">
        <v>0</v>
      </c>
      <c r="M11" s="51">
        <f t="shared" si="2"/>
        <v>24</v>
      </c>
      <c r="N11" s="51">
        <v>0</v>
      </c>
      <c r="O11" s="51">
        <v>0</v>
      </c>
      <c r="P11" s="51">
        <v>24</v>
      </c>
      <c r="Q11" s="51">
        <v>0</v>
      </c>
      <c r="R11" s="51">
        <v>0</v>
      </c>
      <c r="S11" s="51">
        <v>0</v>
      </c>
      <c r="T11" s="51">
        <v>0</v>
      </c>
      <c r="U11" s="51">
        <f t="shared" si="3"/>
        <v>8902</v>
      </c>
      <c r="V11" s="51">
        <v>8902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f t="shared" si="4"/>
        <v>1200</v>
      </c>
      <c r="AC11" s="51">
        <v>0</v>
      </c>
      <c r="AD11" s="51">
        <v>1200</v>
      </c>
      <c r="AE11" s="51">
        <f t="shared" si="5"/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102</v>
      </c>
      <c r="B12" s="49" t="s">
        <v>113</v>
      </c>
      <c r="C12" s="50" t="s">
        <v>114</v>
      </c>
      <c r="D12" s="51">
        <f t="shared" si="0"/>
        <v>10878</v>
      </c>
      <c r="E12" s="51">
        <v>8202</v>
      </c>
      <c r="F12" s="51">
        <f t="shared" si="1"/>
        <v>2149</v>
      </c>
      <c r="G12" s="51">
        <v>2149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f t="shared" si="2"/>
        <v>527</v>
      </c>
      <c r="N12" s="51">
        <v>495</v>
      </c>
      <c r="O12" s="51">
        <v>15</v>
      </c>
      <c r="P12" s="51">
        <v>0</v>
      </c>
      <c r="Q12" s="51">
        <v>16</v>
      </c>
      <c r="R12" s="51">
        <v>1</v>
      </c>
      <c r="S12" s="51">
        <v>0</v>
      </c>
      <c r="T12" s="51">
        <v>0</v>
      </c>
      <c r="U12" s="51">
        <f t="shared" si="3"/>
        <v>9201</v>
      </c>
      <c r="V12" s="51">
        <v>8202</v>
      </c>
      <c r="W12" s="51">
        <v>999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1305</v>
      </c>
      <c r="AC12" s="51">
        <v>0</v>
      </c>
      <c r="AD12" s="51">
        <v>581</v>
      </c>
      <c r="AE12" s="51">
        <f t="shared" si="5"/>
        <v>724</v>
      </c>
      <c r="AF12" s="51">
        <v>724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102</v>
      </c>
      <c r="B13" s="49" t="s">
        <v>115</v>
      </c>
      <c r="C13" s="50" t="s">
        <v>116</v>
      </c>
      <c r="D13" s="51">
        <f t="shared" si="0"/>
        <v>10245</v>
      </c>
      <c r="E13" s="51">
        <v>8063</v>
      </c>
      <c r="F13" s="51">
        <f t="shared" si="1"/>
        <v>1028</v>
      </c>
      <c r="G13" s="51">
        <v>1028</v>
      </c>
      <c r="H13" s="51">
        <v>0</v>
      </c>
      <c r="I13" s="51">
        <v>0</v>
      </c>
      <c r="J13" s="51">
        <v>0</v>
      </c>
      <c r="K13" s="51">
        <v>0</v>
      </c>
      <c r="L13" s="51">
        <v>79</v>
      </c>
      <c r="M13" s="51">
        <f t="shared" si="2"/>
        <v>1075</v>
      </c>
      <c r="N13" s="51">
        <v>935</v>
      </c>
      <c r="O13" s="51">
        <v>35</v>
      </c>
      <c r="P13" s="51">
        <v>73</v>
      </c>
      <c r="Q13" s="51">
        <v>24</v>
      </c>
      <c r="R13" s="51">
        <v>3</v>
      </c>
      <c r="S13" s="51">
        <v>5</v>
      </c>
      <c r="T13" s="51">
        <v>0</v>
      </c>
      <c r="U13" s="51">
        <f t="shared" si="3"/>
        <v>8160</v>
      </c>
      <c r="V13" s="51">
        <v>8063</v>
      </c>
      <c r="W13" s="51">
        <v>97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1784</v>
      </c>
      <c r="AC13" s="51">
        <v>79</v>
      </c>
      <c r="AD13" s="51">
        <v>1021</v>
      </c>
      <c r="AE13" s="51">
        <f t="shared" si="5"/>
        <v>684</v>
      </c>
      <c r="AF13" s="51">
        <v>684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102</v>
      </c>
      <c r="B14" s="49" t="s">
        <v>117</v>
      </c>
      <c r="C14" s="50" t="s">
        <v>118</v>
      </c>
      <c r="D14" s="51">
        <f t="shared" si="0"/>
        <v>2514</v>
      </c>
      <c r="E14" s="51">
        <v>1843</v>
      </c>
      <c r="F14" s="51">
        <f t="shared" si="1"/>
        <v>671</v>
      </c>
      <c r="G14" s="51">
        <v>0</v>
      </c>
      <c r="H14" s="51">
        <v>432</v>
      </c>
      <c r="I14" s="51">
        <v>0</v>
      </c>
      <c r="J14" s="51">
        <v>0</v>
      </c>
      <c r="K14" s="51">
        <v>239</v>
      </c>
      <c r="L14" s="51">
        <v>0</v>
      </c>
      <c r="M14" s="51">
        <f t="shared" si="2"/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f t="shared" si="3"/>
        <v>1843</v>
      </c>
      <c r="V14" s="51">
        <v>1843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f t="shared" si="4"/>
        <v>193</v>
      </c>
      <c r="AC14" s="51">
        <v>0</v>
      </c>
      <c r="AD14" s="51">
        <v>163</v>
      </c>
      <c r="AE14" s="51">
        <f t="shared" si="5"/>
        <v>30</v>
      </c>
      <c r="AF14" s="51">
        <v>0</v>
      </c>
      <c r="AG14" s="51">
        <v>0</v>
      </c>
      <c r="AH14" s="51">
        <v>0</v>
      </c>
      <c r="AI14" s="51">
        <v>0</v>
      </c>
      <c r="AJ14" s="51">
        <v>30</v>
      </c>
    </row>
    <row r="15" spans="1:36" ht="13.5">
      <c r="A15" s="26" t="s">
        <v>102</v>
      </c>
      <c r="B15" s="49" t="s">
        <v>119</v>
      </c>
      <c r="C15" s="50" t="s">
        <v>120</v>
      </c>
      <c r="D15" s="51">
        <f t="shared" si="0"/>
        <v>1739</v>
      </c>
      <c r="E15" s="51">
        <v>1416</v>
      </c>
      <c r="F15" s="51">
        <f t="shared" si="1"/>
        <v>323</v>
      </c>
      <c r="G15" s="51">
        <v>0</v>
      </c>
      <c r="H15" s="51">
        <v>323</v>
      </c>
      <c r="I15" s="51">
        <v>0</v>
      </c>
      <c r="J15" s="51">
        <v>0</v>
      </c>
      <c r="K15" s="51">
        <v>0</v>
      </c>
      <c r="L15" s="51">
        <v>0</v>
      </c>
      <c r="M15" s="51">
        <f t="shared" si="2"/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f t="shared" si="3"/>
        <v>1416</v>
      </c>
      <c r="V15" s="51">
        <v>1416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121</v>
      </c>
      <c r="AC15" s="51">
        <v>0</v>
      </c>
      <c r="AD15" s="51">
        <v>121</v>
      </c>
      <c r="AE15" s="51">
        <f t="shared" si="5"/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</row>
    <row r="16" spans="1:36" ht="13.5">
      <c r="A16" s="26" t="s">
        <v>102</v>
      </c>
      <c r="B16" s="49" t="s">
        <v>121</v>
      </c>
      <c r="C16" s="50" t="s">
        <v>122</v>
      </c>
      <c r="D16" s="51">
        <f t="shared" si="0"/>
        <v>417</v>
      </c>
      <c r="E16" s="51">
        <v>336</v>
      </c>
      <c r="F16" s="51">
        <f t="shared" si="1"/>
        <v>81</v>
      </c>
      <c r="G16" s="51">
        <v>46</v>
      </c>
      <c r="H16" s="51">
        <v>35</v>
      </c>
      <c r="I16" s="51">
        <v>0</v>
      </c>
      <c r="J16" s="51">
        <v>0</v>
      </c>
      <c r="K16" s="51">
        <v>0</v>
      </c>
      <c r="L16" s="51">
        <v>0</v>
      </c>
      <c r="M16" s="51">
        <f t="shared" si="2"/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f t="shared" si="3"/>
        <v>336</v>
      </c>
      <c r="V16" s="51">
        <v>336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51</v>
      </c>
      <c r="AC16" s="51">
        <v>0</v>
      </c>
      <c r="AD16" s="51">
        <v>38</v>
      </c>
      <c r="AE16" s="51">
        <f t="shared" si="5"/>
        <v>13</v>
      </c>
      <c r="AF16" s="51">
        <v>13</v>
      </c>
      <c r="AG16" s="51">
        <v>0</v>
      </c>
      <c r="AH16" s="51">
        <v>0</v>
      </c>
      <c r="AI16" s="51">
        <v>0</v>
      </c>
      <c r="AJ16" s="51">
        <v>0</v>
      </c>
    </row>
    <row r="17" spans="1:36" ht="13.5">
      <c r="A17" s="26" t="s">
        <v>102</v>
      </c>
      <c r="B17" s="49" t="s">
        <v>123</v>
      </c>
      <c r="C17" s="50" t="s">
        <v>124</v>
      </c>
      <c r="D17" s="51">
        <f t="shared" si="0"/>
        <v>2666</v>
      </c>
      <c r="E17" s="51">
        <v>2008</v>
      </c>
      <c r="F17" s="51">
        <f t="shared" si="1"/>
        <v>658</v>
      </c>
      <c r="G17" s="51">
        <v>162</v>
      </c>
      <c r="H17" s="51">
        <v>496</v>
      </c>
      <c r="I17" s="51">
        <v>0</v>
      </c>
      <c r="J17" s="51">
        <v>0</v>
      </c>
      <c r="K17" s="51">
        <v>0</v>
      </c>
      <c r="L17" s="51">
        <v>0</v>
      </c>
      <c r="M17" s="51">
        <f t="shared" si="2"/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f t="shared" si="3"/>
        <v>2008</v>
      </c>
      <c r="V17" s="51">
        <v>2008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4"/>
        <v>184</v>
      </c>
      <c r="AC17" s="51">
        <v>0</v>
      </c>
      <c r="AD17" s="51">
        <v>184</v>
      </c>
      <c r="AE17" s="51">
        <f t="shared" si="5"/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</row>
    <row r="18" spans="1:36" ht="13.5">
      <c r="A18" s="26" t="s">
        <v>102</v>
      </c>
      <c r="B18" s="49" t="s">
        <v>125</v>
      </c>
      <c r="C18" s="50" t="s">
        <v>79</v>
      </c>
      <c r="D18" s="51">
        <f t="shared" si="0"/>
        <v>506</v>
      </c>
      <c r="E18" s="51">
        <v>456</v>
      </c>
      <c r="F18" s="51">
        <f t="shared" si="1"/>
        <v>36</v>
      </c>
      <c r="G18" s="51">
        <v>36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f t="shared" si="2"/>
        <v>14</v>
      </c>
      <c r="N18" s="51">
        <v>0</v>
      </c>
      <c r="O18" s="51">
        <v>0</v>
      </c>
      <c r="P18" s="51">
        <v>0</v>
      </c>
      <c r="Q18" s="51">
        <v>3</v>
      </c>
      <c r="R18" s="51">
        <v>0</v>
      </c>
      <c r="S18" s="51">
        <v>0</v>
      </c>
      <c r="T18" s="51">
        <v>11</v>
      </c>
      <c r="U18" s="51">
        <f t="shared" si="3"/>
        <v>456</v>
      </c>
      <c r="V18" s="51">
        <v>456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53</v>
      </c>
      <c r="AC18" s="51">
        <v>0</v>
      </c>
      <c r="AD18" s="51">
        <v>52</v>
      </c>
      <c r="AE18" s="51">
        <f t="shared" si="5"/>
        <v>1</v>
      </c>
      <c r="AF18" s="51">
        <v>1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102</v>
      </c>
      <c r="B19" s="49" t="s">
        <v>126</v>
      </c>
      <c r="C19" s="50" t="s">
        <v>127</v>
      </c>
      <c r="D19" s="51">
        <f t="shared" si="0"/>
        <v>11590</v>
      </c>
      <c r="E19" s="51">
        <v>10881</v>
      </c>
      <c r="F19" s="51">
        <f t="shared" si="1"/>
        <v>602</v>
      </c>
      <c r="G19" s="51">
        <v>602</v>
      </c>
      <c r="H19" s="51">
        <v>0</v>
      </c>
      <c r="I19" s="51">
        <v>0</v>
      </c>
      <c r="J19" s="51">
        <v>0</v>
      </c>
      <c r="K19" s="51">
        <v>0</v>
      </c>
      <c r="L19" s="51">
        <v>107</v>
      </c>
      <c r="M19" s="51">
        <f t="shared" si="2"/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f t="shared" si="3"/>
        <v>11390</v>
      </c>
      <c r="V19" s="51">
        <v>10881</v>
      </c>
      <c r="W19" s="51">
        <v>509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4"/>
        <v>1531</v>
      </c>
      <c r="AC19" s="51">
        <v>107</v>
      </c>
      <c r="AD19" s="51">
        <v>1424</v>
      </c>
      <c r="AE19" s="51">
        <f t="shared" si="5"/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102</v>
      </c>
      <c r="B20" s="49" t="s">
        <v>128</v>
      </c>
      <c r="C20" s="50" t="s">
        <v>129</v>
      </c>
      <c r="D20" s="51">
        <f t="shared" si="0"/>
        <v>2629</v>
      </c>
      <c r="E20" s="51">
        <v>1759</v>
      </c>
      <c r="F20" s="51">
        <f t="shared" si="1"/>
        <v>870</v>
      </c>
      <c r="G20" s="51">
        <v>0</v>
      </c>
      <c r="H20" s="51">
        <v>870</v>
      </c>
      <c r="I20" s="51">
        <v>0</v>
      </c>
      <c r="J20" s="51">
        <v>0</v>
      </c>
      <c r="K20" s="51">
        <v>0</v>
      </c>
      <c r="L20" s="51">
        <v>0</v>
      </c>
      <c r="M20" s="51">
        <f t="shared" si="2"/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f t="shared" si="3"/>
        <v>1759</v>
      </c>
      <c r="V20" s="51">
        <v>1759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4"/>
        <v>355</v>
      </c>
      <c r="AC20" s="51">
        <v>0</v>
      </c>
      <c r="AD20" s="51">
        <v>263</v>
      </c>
      <c r="AE20" s="51">
        <f t="shared" si="5"/>
        <v>92</v>
      </c>
      <c r="AF20" s="51">
        <v>0</v>
      </c>
      <c r="AG20" s="51">
        <v>92</v>
      </c>
      <c r="AH20" s="51">
        <v>0</v>
      </c>
      <c r="AI20" s="51">
        <v>0</v>
      </c>
      <c r="AJ20" s="51">
        <v>0</v>
      </c>
    </row>
    <row r="21" spans="1:36" ht="13.5">
      <c r="A21" s="26" t="s">
        <v>102</v>
      </c>
      <c r="B21" s="49" t="s">
        <v>130</v>
      </c>
      <c r="C21" s="50" t="s">
        <v>73</v>
      </c>
      <c r="D21" s="51">
        <f t="shared" si="0"/>
        <v>2594</v>
      </c>
      <c r="E21" s="51">
        <v>1955</v>
      </c>
      <c r="F21" s="51">
        <f t="shared" si="1"/>
        <v>632</v>
      </c>
      <c r="G21" s="51">
        <v>0</v>
      </c>
      <c r="H21" s="51">
        <v>272</v>
      </c>
      <c r="I21" s="51">
        <v>0</v>
      </c>
      <c r="J21" s="51">
        <v>0</v>
      </c>
      <c r="K21" s="51">
        <v>360</v>
      </c>
      <c r="L21" s="51">
        <v>0</v>
      </c>
      <c r="M21" s="51">
        <f t="shared" si="2"/>
        <v>7</v>
      </c>
      <c r="N21" s="51">
        <v>0</v>
      </c>
      <c r="O21" s="51">
        <v>0</v>
      </c>
      <c r="P21" s="51">
        <v>0</v>
      </c>
      <c r="Q21" s="51">
        <v>6</v>
      </c>
      <c r="R21" s="51">
        <v>1</v>
      </c>
      <c r="S21" s="51">
        <v>0</v>
      </c>
      <c r="T21" s="51">
        <v>0</v>
      </c>
      <c r="U21" s="51">
        <f t="shared" si="3"/>
        <v>2019</v>
      </c>
      <c r="V21" s="51">
        <v>1955</v>
      </c>
      <c r="W21" s="51">
        <v>0</v>
      </c>
      <c r="X21" s="51">
        <v>27</v>
      </c>
      <c r="Y21" s="51">
        <v>0</v>
      </c>
      <c r="Z21" s="51">
        <v>0</v>
      </c>
      <c r="AA21" s="51">
        <v>37</v>
      </c>
      <c r="AB21" s="51">
        <f t="shared" si="4"/>
        <v>371</v>
      </c>
      <c r="AC21" s="51">
        <v>0</v>
      </c>
      <c r="AD21" s="51">
        <v>356</v>
      </c>
      <c r="AE21" s="51">
        <f t="shared" si="5"/>
        <v>15</v>
      </c>
      <c r="AF21" s="51">
        <v>0</v>
      </c>
      <c r="AG21" s="51">
        <v>5</v>
      </c>
      <c r="AH21" s="51">
        <v>0</v>
      </c>
      <c r="AI21" s="51">
        <v>0</v>
      </c>
      <c r="AJ21" s="51">
        <v>10</v>
      </c>
    </row>
    <row r="22" spans="1:36" ht="13.5">
      <c r="A22" s="26" t="s">
        <v>102</v>
      </c>
      <c r="B22" s="49" t="s">
        <v>131</v>
      </c>
      <c r="C22" s="50" t="s">
        <v>132</v>
      </c>
      <c r="D22" s="51">
        <f t="shared" si="0"/>
        <v>1718</v>
      </c>
      <c r="E22" s="51">
        <v>1302</v>
      </c>
      <c r="F22" s="51">
        <f t="shared" si="1"/>
        <v>302</v>
      </c>
      <c r="G22" s="51">
        <v>128</v>
      </c>
      <c r="H22" s="51">
        <v>172</v>
      </c>
      <c r="I22" s="51">
        <v>0</v>
      </c>
      <c r="J22" s="51">
        <v>0</v>
      </c>
      <c r="K22" s="51">
        <v>2</v>
      </c>
      <c r="L22" s="51">
        <v>0</v>
      </c>
      <c r="M22" s="51">
        <f t="shared" si="2"/>
        <v>114</v>
      </c>
      <c r="N22" s="51">
        <v>102</v>
      </c>
      <c r="O22" s="51">
        <v>0</v>
      </c>
      <c r="P22" s="51">
        <v>0</v>
      </c>
      <c r="Q22" s="51">
        <v>6</v>
      </c>
      <c r="R22" s="51">
        <v>0</v>
      </c>
      <c r="S22" s="51">
        <v>6</v>
      </c>
      <c r="T22" s="51">
        <v>0</v>
      </c>
      <c r="U22" s="51">
        <f t="shared" si="3"/>
        <v>1325</v>
      </c>
      <c r="V22" s="51">
        <v>1302</v>
      </c>
      <c r="W22" s="51">
        <v>0</v>
      </c>
      <c r="X22" s="51">
        <v>23</v>
      </c>
      <c r="Y22" s="51">
        <v>0</v>
      </c>
      <c r="Z22" s="51">
        <v>0</v>
      </c>
      <c r="AA22" s="51">
        <v>0</v>
      </c>
      <c r="AB22" s="51">
        <f t="shared" si="4"/>
        <v>382</v>
      </c>
      <c r="AC22" s="51">
        <v>0</v>
      </c>
      <c r="AD22" s="51">
        <v>194</v>
      </c>
      <c r="AE22" s="51">
        <f t="shared" si="5"/>
        <v>188</v>
      </c>
      <c r="AF22" s="51">
        <v>128</v>
      </c>
      <c r="AG22" s="51">
        <v>58</v>
      </c>
      <c r="AH22" s="51">
        <v>0</v>
      </c>
      <c r="AI22" s="51">
        <v>0</v>
      </c>
      <c r="AJ22" s="51">
        <v>2</v>
      </c>
    </row>
    <row r="23" spans="1:36" ht="13.5">
      <c r="A23" s="26" t="s">
        <v>102</v>
      </c>
      <c r="B23" s="49" t="s">
        <v>133</v>
      </c>
      <c r="C23" s="50" t="s">
        <v>134</v>
      </c>
      <c r="D23" s="51">
        <f t="shared" si="0"/>
        <v>488</v>
      </c>
      <c r="E23" s="51">
        <v>378</v>
      </c>
      <c r="F23" s="51">
        <f t="shared" si="1"/>
        <v>67</v>
      </c>
      <c r="G23" s="51">
        <v>0</v>
      </c>
      <c r="H23" s="51">
        <v>67</v>
      </c>
      <c r="I23" s="51">
        <v>0</v>
      </c>
      <c r="J23" s="51">
        <v>0</v>
      </c>
      <c r="K23" s="51">
        <v>0</v>
      </c>
      <c r="L23" s="51">
        <v>0</v>
      </c>
      <c r="M23" s="51">
        <f t="shared" si="2"/>
        <v>43</v>
      </c>
      <c r="N23" s="51">
        <v>1</v>
      </c>
      <c r="O23" s="51">
        <v>0</v>
      </c>
      <c r="P23" s="51">
        <v>0</v>
      </c>
      <c r="Q23" s="51">
        <v>2</v>
      </c>
      <c r="R23" s="51">
        <v>1</v>
      </c>
      <c r="S23" s="51">
        <v>0</v>
      </c>
      <c r="T23" s="51">
        <v>39</v>
      </c>
      <c r="U23" s="51">
        <f t="shared" si="3"/>
        <v>378</v>
      </c>
      <c r="V23" s="51">
        <v>378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4"/>
        <v>79</v>
      </c>
      <c r="AC23" s="51">
        <v>0</v>
      </c>
      <c r="AD23" s="51">
        <v>56</v>
      </c>
      <c r="AE23" s="51">
        <f t="shared" si="5"/>
        <v>23</v>
      </c>
      <c r="AF23" s="51">
        <v>0</v>
      </c>
      <c r="AG23" s="51">
        <v>23</v>
      </c>
      <c r="AH23" s="51">
        <v>0</v>
      </c>
      <c r="AI23" s="51">
        <v>0</v>
      </c>
      <c r="AJ23" s="51">
        <v>0</v>
      </c>
    </row>
    <row r="24" spans="1:36" ht="13.5">
      <c r="A24" s="26" t="s">
        <v>102</v>
      </c>
      <c r="B24" s="49" t="s">
        <v>135</v>
      </c>
      <c r="C24" s="50" t="s">
        <v>136</v>
      </c>
      <c r="D24" s="51">
        <f t="shared" si="0"/>
        <v>1000</v>
      </c>
      <c r="E24" s="51">
        <v>727</v>
      </c>
      <c r="F24" s="51">
        <f t="shared" si="1"/>
        <v>273</v>
      </c>
      <c r="G24" s="51">
        <v>116</v>
      </c>
      <c r="H24" s="51">
        <v>157</v>
      </c>
      <c r="I24" s="51">
        <v>0</v>
      </c>
      <c r="J24" s="51">
        <v>0</v>
      </c>
      <c r="K24" s="51">
        <v>0</v>
      </c>
      <c r="L24" s="51">
        <v>0</v>
      </c>
      <c r="M24" s="51">
        <f t="shared" si="2"/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f t="shared" si="3"/>
        <v>745</v>
      </c>
      <c r="V24" s="51">
        <v>727</v>
      </c>
      <c r="W24" s="51">
        <v>18</v>
      </c>
      <c r="X24" s="51">
        <v>0</v>
      </c>
      <c r="Y24" s="51">
        <v>0</v>
      </c>
      <c r="Z24" s="51">
        <v>0</v>
      </c>
      <c r="AA24" s="51">
        <v>0</v>
      </c>
      <c r="AB24" s="51">
        <f t="shared" si="4"/>
        <v>52</v>
      </c>
      <c r="AC24" s="51">
        <v>0</v>
      </c>
      <c r="AD24" s="51">
        <v>33</v>
      </c>
      <c r="AE24" s="51">
        <f t="shared" si="5"/>
        <v>19</v>
      </c>
      <c r="AF24" s="51">
        <v>7</v>
      </c>
      <c r="AG24" s="51">
        <v>12</v>
      </c>
      <c r="AH24" s="51">
        <v>0</v>
      </c>
      <c r="AI24" s="51">
        <v>0</v>
      </c>
      <c r="AJ24" s="51">
        <v>0</v>
      </c>
    </row>
    <row r="25" spans="1:36" ht="13.5">
      <c r="A25" s="26" t="s">
        <v>102</v>
      </c>
      <c r="B25" s="49" t="s">
        <v>137</v>
      </c>
      <c r="C25" s="50" t="s">
        <v>138</v>
      </c>
      <c r="D25" s="51">
        <f t="shared" si="0"/>
        <v>137</v>
      </c>
      <c r="E25" s="51">
        <v>88</v>
      </c>
      <c r="F25" s="51">
        <f t="shared" si="1"/>
        <v>49</v>
      </c>
      <c r="G25" s="51">
        <v>0</v>
      </c>
      <c r="H25" s="51">
        <v>49</v>
      </c>
      <c r="I25" s="51">
        <v>0</v>
      </c>
      <c r="J25" s="51">
        <v>0</v>
      </c>
      <c r="K25" s="51">
        <v>0</v>
      </c>
      <c r="L25" s="51">
        <v>0</v>
      </c>
      <c r="M25" s="51">
        <f t="shared" si="2"/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f t="shared" si="3"/>
        <v>88</v>
      </c>
      <c r="V25" s="51">
        <v>88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4"/>
        <v>19</v>
      </c>
      <c r="AC25" s="51">
        <v>0</v>
      </c>
      <c r="AD25" s="51">
        <v>19</v>
      </c>
      <c r="AE25" s="51">
        <f t="shared" si="5"/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</row>
    <row r="26" spans="1:36" ht="13.5">
      <c r="A26" s="26" t="s">
        <v>102</v>
      </c>
      <c r="B26" s="49" t="s">
        <v>139</v>
      </c>
      <c r="C26" s="50" t="s">
        <v>140</v>
      </c>
      <c r="D26" s="51">
        <f t="shared" si="0"/>
        <v>763</v>
      </c>
      <c r="E26" s="51">
        <v>460</v>
      </c>
      <c r="F26" s="51">
        <f t="shared" si="1"/>
        <v>247</v>
      </c>
      <c r="G26" s="51">
        <v>170</v>
      </c>
      <c r="H26" s="51">
        <v>77</v>
      </c>
      <c r="I26" s="51">
        <v>0</v>
      </c>
      <c r="J26" s="51">
        <v>0</v>
      </c>
      <c r="K26" s="51">
        <v>0</v>
      </c>
      <c r="L26" s="51">
        <v>0</v>
      </c>
      <c r="M26" s="51">
        <f t="shared" si="2"/>
        <v>56</v>
      </c>
      <c r="N26" s="51">
        <v>49</v>
      </c>
      <c r="O26" s="51">
        <v>0</v>
      </c>
      <c r="P26" s="51">
        <v>0</v>
      </c>
      <c r="Q26" s="51">
        <v>4</v>
      </c>
      <c r="R26" s="51">
        <v>2</v>
      </c>
      <c r="S26" s="51">
        <v>0</v>
      </c>
      <c r="T26" s="51">
        <v>1</v>
      </c>
      <c r="U26" s="51">
        <f t="shared" si="3"/>
        <v>472</v>
      </c>
      <c r="V26" s="51">
        <v>460</v>
      </c>
      <c r="W26" s="51">
        <v>1</v>
      </c>
      <c r="X26" s="51">
        <v>11</v>
      </c>
      <c r="Y26" s="51">
        <v>0</v>
      </c>
      <c r="Z26" s="51">
        <v>0</v>
      </c>
      <c r="AA26" s="51">
        <v>0</v>
      </c>
      <c r="AB26" s="51">
        <f t="shared" si="4"/>
        <v>97</v>
      </c>
      <c r="AC26" s="51">
        <v>0</v>
      </c>
      <c r="AD26" s="51">
        <v>69</v>
      </c>
      <c r="AE26" s="51">
        <f t="shared" si="5"/>
        <v>28</v>
      </c>
      <c r="AF26" s="51">
        <v>2</v>
      </c>
      <c r="AG26" s="51">
        <v>26</v>
      </c>
      <c r="AH26" s="51">
        <v>0</v>
      </c>
      <c r="AI26" s="51">
        <v>0</v>
      </c>
      <c r="AJ26" s="51">
        <v>0</v>
      </c>
    </row>
    <row r="27" spans="1:36" ht="13.5">
      <c r="A27" s="26" t="s">
        <v>102</v>
      </c>
      <c r="B27" s="49" t="s">
        <v>141</v>
      </c>
      <c r="C27" s="50" t="s">
        <v>142</v>
      </c>
      <c r="D27" s="51">
        <f t="shared" si="0"/>
        <v>658</v>
      </c>
      <c r="E27" s="51">
        <v>481</v>
      </c>
      <c r="F27" s="51">
        <f t="shared" si="1"/>
        <v>132</v>
      </c>
      <c r="G27" s="51">
        <v>63</v>
      </c>
      <c r="H27" s="51">
        <v>69</v>
      </c>
      <c r="I27" s="51">
        <v>0</v>
      </c>
      <c r="J27" s="51">
        <v>0</v>
      </c>
      <c r="K27" s="51">
        <v>0</v>
      </c>
      <c r="L27" s="51">
        <v>0</v>
      </c>
      <c r="M27" s="51">
        <f t="shared" si="2"/>
        <v>45</v>
      </c>
      <c r="N27" s="51">
        <v>40</v>
      </c>
      <c r="O27" s="51">
        <v>0</v>
      </c>
      <c r="P27" s="51">
        <v>0</v>
      </c>
      <c r="Q27" s="51">
        <v>2</v>
      </c>
      <c r="R27" s="51">
        <v>0</v>
      </c>
      <c r="S27" s="51">
        <v>3</v>
      </c>
      <c r="T27" s="51">
        <v>0</v>
      </c>
      <c r="U27" s="51">
        <f t="shared" si="3"/>
        <v>481</v>
      </c>
      <c r="V27" s="51">
        <v>481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4"/>
        <v>95</v>
      </c>
      <c r="AC27" s="51">
        <v>0</v>
      </c>
      <c r="AD27" s="51">
        <v>72</v>
      </c>
      <c r="AE27" s="51">
        <f t="shared" si="5"/>
        <v>23</v>
      </c>
      <c r="AF27" s="51">
        <v>0</v>
      </c>
      <c r="AG27" s="51">
        <v>23</v>
      </c>
      <c r="AH27" s="51">
        <v>0</v>
      </c>
      <c r="AI27" s="51">
        <v>0</v>
      </c>
      <c r="AJ27" s="51">
        <v>0</v>
      </c>
    </row>
    <row r="28" spans="1:36" ht="13.5">
      <c r="A28" s="26" t="s">
        <v>102</v>
      </c>
      <c r="B28" s="49" t="s">
        <v>143</v>
      </c>
      <c r="C28" s="50" t="s">
        <v>144</v>
      </c>
      <c r="D28" s="51">
        <f t="shared" si="0"/>
        <v>1380</v>
      </c>
      <c r="E28" s="51">
        <v>1058</v>
      </c>
      <c r="F28" s="51">
        <f aca="true" t="shared" si="6" ref="F28:F70">SUM(G28:K28)</f>
        <v>322</v>
      </c>
      <c r="G28" s="51">
        <v>39</v>
      </c>
      <c r="H28" s="51">
        <v>236</v>
      </c>
      <c r="I28" s="51">
        <v>0</v>
      </c>
      <c r="J28" s="51">
        <v>0</v>
      </c>
      <c r="K28" s="51">
        <v>47</v>
      </c>
      <c r="L28" s="51">
        <v>0</v>
      </c>
      <c r="M28" s="51">
        <f aca="true" t="shared" si="7" ref="M28:M70">SUM(N28:T28)</f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f aca="true" t="shared" si="8" ref="U28:U70">SUM(V28:AA28)</f>
        <v>1085</v>
      </c>
      <c r="V28" s="51">
        <v>1058</v>
      </c>
      <c r="W28" s="51">
        <v>27</v>
      </c>
      <c r="X28" s="51">
        <v>0</v>
      </c>
      <c r="Y28" s="51">
        <v>0</v>
      </c>
      <c r="Z28" s="51">
        <v>0</v>
      </c>
      <c r="AA28" s="51">
        <v>0</v>
      </c>
      <c r="AB28" s="51">
        <f aca="true" t="shared" si="9" ref="AB28:AB70">SUM(AC28:AE28)</f>
        <v>151</v>
      </c>
      <c r="AC28" s="51">
        <v>0</v>
      </c>
      <c r="AD28" s="51">
        <v>104</v>
      </c>
      <c r="AE28" s="51">
        <f aca="true" t="shared" si="10" ref="AE28:AE70">SUM(AF28:AJ28)</f>
        <v>47</v>
      </c>
      <c r="AF28" s="51">
        <v>0</v>
      </c>
      <c r="AG28" s="51">
        <v>0</v>
      </c>
      <c r="AH28" s="51">
        <v>0</v>
      </c>
      <c r="AI28" s="51">
        <v>0</v>
      </c>
      <c r="AJ28" s="51">
        <v>47</v>
      </c>
    </row>
    <row r="29" spans="1:36" ht="13.5">
      <c r="A29" s="26" t="s">
        <v>102</v>
      </c>
      <c r="B29" s="49" t="s">
        <v>145</v>
      </c>
      <c r="C29" s="50" t="s">
        <v>146</v>
      </c>
      <c r="D29" s="51">
        <f t="shared" si="0"/>
        <v>3562</v>
      </c>
      <c r="E29" s="51">
        <v>2714</v>
      </c>
      <c r="F29" s="51">
        <f t="shared" si="6"/>
        <v>832</v>
      </c>
      <c r="G29" s="51">
        <v>61</v>
      </c>
      <c r="H29" s="51">
        <v>659</v>
      </c>
      <c r="I29" s="51">
        <v>0</v>
      </c>
      <c r="J29" s="51">
        <v>0</v>
      </c>
      <c r="K29" s="51">
        <v>112</v>
      </c>
      <c r="L29" s="51">
        <v>0</v>
      </c>
      <c r="M29" s="51">
        <f t="shared" si="7"/>
        <v>16</v>
      </c>
      <c r="N29" s="51">
        <v>0</v>
      </c>
      <c r="O29" s="51">
        <v>0</v>
      </c>
      <c r="P29" s="51">
        <v>16</v>
      </c>
      <c r="Q29" s="51">
        <v>0</v>
      </c>
      <c r="R29" s="51">
        <v>0</v>
      </c>
      <c r="S29" s="51">
        <v>0</v>
      </c>
      <c r="T29" s="51">
        <v>0</v>
      </c>
      <c r="U29" s="51">
        <f t="shared" si="8"/>
        <v>2757</v>
      </c>
      <c r="V29" s="51">
        <v>2714</v>
      </c>
      <c r="W29" s="51">
        <v>43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9"/>
        <v>388</v>
      </c>
      <c r="AC29" s="51">
        <v>0</v>
      </c>
      <c r="AD29" s="51">
        <v>276</v>
      </c>
      <c r="AE29" s="51">
        <f t="shared" si="10"/>
        <v>112</v>
      </c>
      <c r="AF29" s="51">
        <v>0</v>
      </c>
      <c r="AG29" s="51">
        <v>0</v>
      </c>
      <c r="AH29" s="51">
        <v>0</v>
      </c>
      <c r="AI29" s="51">
        <v>0</v>
      </c>
      <c r="AJ29" s="51">
        <v>112</v>
      </c>
    </row>
    <row r="30" spans="1:36" ht="13.5">
      <c r="A30" s="26" t="s">
        <v>102</v>
      </c>
      <c r="B30" s="49" t="s">
        <v>147</v>
      </c>
      <c r="C30" s="50" t="s">
        <v>77</v>
      </c>
      <c r="D30" s="51">
        <f t="shared" si="0"/>
        <v>1233</v>
      </c>
      <c r="E30" s="51">
        <v>1075</v>
      </c>
      <c r="F30" s="51">
        <f t="shared" si="6"/>
        <v>117</v>
      </c>
      <c r="G30" s="51">
        <v>15</v>
      </c>
      <c r="H30" s="51">
        <v>94</v>
      </c>
      <c r="I30" s="51">
        <v>0</v>
      </c>
      <c r="J30" s="51">
        <v>0</v>
      </c>
      <c r="K30" s="51">
        <v>8</v>
      </c>
      <c r="L30" s="51">
        <v>0</v>
      </c>
      <c r="M30" s="51">
        <f t="shared" si="7"/>
        <v>41</v>
      </c>
      <c r="N30" s="51">
        <v>0</v>
      </c>
      <c r="O30" s="51">
        <v>0</v>
      </c>
      <c r="P30" s="51">
        <v>41</v>
      </c>
      <c r="Q30" s="51">
        <v>0</v>
      </c>
      <c r="R30" s="51">
        <v>0</v>
      </c>
      <c r="S30" s="51">
        <v>0</v>
      </c>
      <c r="T30" s="51">
        <v>0</v>
      </c>
      <c r="U30" s="51">
        <f t="shared" si="8"/>
        <v>1080</v>
      </c>
      <c r="V30" s="51">
        <v>1075</v>
      </c>
      <c r="W30" s="51">
        <v>5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9"/>
        <v>147</v>
      </c>
      <c r="AC30" s="51">
        <v>0</v>
      </c>
      <c r="AD30" s="51">
        <v>139</v>
      </c>
      <c r="AE30" s="51">
        <f t="shared" si="10"/>
        <v>8</v>
      </c>
      <c r="AF30" s="51">
        <v>0</v>
      </c>
      <c r="AG30" s="51">
        <v>0</v>
      </c>
      <c r="AH30" s="51">
        <v>0</v>
      </c>
      <c r="AI30" s="51">
        <v>0</v>
      </c>
      <c r="AJ30" s="51">
        <v>8</v>
      </c>
    </row>
    <row r="31" spans="1:36" ht="13.5">
      <c r="A31" s="26" t="s">
        <v>102</v>
      </c>
      <c r="B31" s="49" t="s">
        <v>148</v>
      </c>
      <c r="C31" s="50" t="s">
        <v>149</v>
      </c>
      <c r="D31" s="51">
        <f t="shared" si="0"/>
        <v>1682</v>
      </c>
      <c r="E31" s="51">
        <v>1557</v>
      </c>
      <c r="F31" s="51">
        <f t="shared" si="6"/>
        <v>125</v>
      </c>
      <c r="G31" s="51">
        <v>15</v>
      </c>
      <c r="H31" s="51">
        <v>73</v>
      </c>
      <c r="I31" s="51">
        <v>0</v>
      </c>
      <c r="J31" s="51">
        <v>0</v>
      </c>
      <c r="K31" s="51">
        <v>37</v>
      </c>
      <c r="L31" s="51">
        <v>0</v>
      </c>
      <c r="M31" s="51">
        <f t="shared" si="7"/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f t="shared" si="8"/>
        <v>1557</v>
      </c>
      <c r="V31" s="51">
        <v>1557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9"/>
        <v>244</v>
      </c>
      <c r="AC31" s="51">
        <v>0</v>
      </c>
      <c r="AD31" s="51">
        <v>202</v>
      </c>
      <c r="AE31" s="51">
        <f t="shared" si="10"/>
        <v>42</v>
      </c>
      <c r="AF31" s="51">
        <v>5</v>
      </c>
      <c r="AG31" s="51">
        <v>0</v>
      </c>
      <c r="AH31" s="51">
        <v>0</v>
      </c>
      <c r="AI31" s="51">
        <v>0</v>
      </c>
      <c r="AJ31" s="51">
        <v>37</v>
      </c>
    </row>
    <row r="32" spans="1:36" ht="13.5">
      <c r="A32" s="26" t="s">
        <v>102</v>
      </c>
      <c r="B32" s="49" t="s">
        <v>150</v>
      </c>
      <c r="C32" s="50" t="s">
        <v>151</v>
      </c>
      <c r="D32" s="51">
        <f t="shared" si="0"/>
        <v>3674</v>
      </c>
      <c r="E32" s="51">
        <v>3212</v>
      </c>
      <c r="F32" s="51">
        <f t="shared" si="6"/>
        <v>270</v>
      </c>
      <c r="G32" s="51">
        <v>51</v>
      </c>
      <c r="H32" s="51">
        <v>219</v>
      </c>
      <c r="I32" s="51">
        <v>0</v>
      </c>
      <c r="J32" s="51">
        <v>0</v>
      </c>
      <c r="K32" s="51">
        <v>0</v>
      </c>
      <c r="L32" s="51">
        <v>21</v>
      </c>
      <c r="M32" s="51">
        <f t="shared" si="7"/>
        <v>171</v>
      </c>
      <c r="N32" s="51">
        <v>0</v>
      </c>
      <c r="O32" s="51">
        <v>0</v>
      </c>
      <c r="P32" s="51">
        <v>171</v>
      </c>
      <c r="Q32" s="51">
        <v>0</v>
      </c>
      <c r="R32" s="51">
        <v>0</v>
      </c>
      <c r="S32" s="51">
        <v>0</v>
      </c>
      <c r="T32" s="51">
        <v>0</v>
      </c>
      <c r="U32" s="51">
        <f t="shared" si="8"/>
        <v>3212</v>
      </c>
      <c r="V32" s="51">
        <v>3212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9"/>
        <v>356</v>
      </c>
      <c r="AC32" s="51">
        <v>21</v>
      </c>
      <c r="AD32" s="51">
        <v>320</v>
      </c>
      <c r="AE32" s="51">
        <f t="shared" si="10"/>
        <v>15</v>
      </c>
      <c r="AF32" s="51">
        <v>15</v>
      </c>
      <c r="AG32" s="51">
        <v>0</v>
      </c>
      <c r="AH32" s="51">
        <v>0</v>
      </c>
      <c r="AI32" s="51">
        <v>0</v>
      </c>
      <c r="AJ32" s="51">
        <v>0</v>
      </c>
    </row>
    <row r="33" spans="1:36" ht="13.5">
      <c r="A33" s="26" t="s">
        <v>102</v>
      </c>
      <c r="B33" s="49" t="s">
        <v>152</v>
      </c>
      <c r="C33" s="50" t="s">
        <v>153</v>
      </c>
      <c r="D33" s="51">
        <f t="shared" si="0"/>
        <v>1223</v>
      </c>
      <c r="E33" s="51">
        <v>1078</v>
      </c>
      <c r="F33" s="51">
        <f t="shared" si="6"/>
        <v>80</v>
      </c>
      <c r="G33" s="51">
        <v>0</v>
      </c>
      <c r="H33" s="51">
        <v>80</v>
      </c>
      <c r="I33" s="51">
        <v>0</v>
      </c>
      <c r="J33" s="51">
        <v>0</v>
      </c>
      <c r="K33" s="51">
        <v>0</v>
      </c>
      <c r="L33" s="51">
        <v>7</v>
      </c>
      <c r="M33" s="51">
        <f t="shared" si="7"/>
        <v>58</v>
      </c>
      <c r="N33" s="51">
        <v>0</v>
      </c>
      <c r="O33" s="51">
        <v>0</v>
      </c>
      <c r="P33" s="51">
        <v>58</v>
      </c>
      <c r="Q33" s="51">
        <v>0</v>
      </c>
      <c r="R33" s="51">
        <v>0</v>
      </c>
      <c r="S33" s="51">
        <v>0</v>
      </c>
      <c r="T33" s="51">
        <v>0</v>
      </c>
      <c r="U33" s="51">
        <f t="shared" si="8"/>
        <v>1078</v>
      </c>
      <c r="V33" s="51">
        <v>1078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9"/>
        <v>114</v>
      </c>
      <c r="AC33" s="51">
        <v>7</v>
      </c>
      <c r="AD33" s="51">
        <v>107</v>
      </c>
      <c r="AE33" s="51">
        <f t="shared" si="10"/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</row>
    <row r="34" spans="1:36" ht="13.5">
      <c r="A34" s="26" t="s">
        <v>102</v>
      </c>
      <c r="B34" s="49" t="s">
        <v>154</v>
      </c>
      <c r="C34" s="50" t="s">
        <v>155</v>
      </c>
      <c r="D34" s="51">
        <f t="shared" si="0"/>
        <v>1067</v>
      </c>
      <c r="E34" s="51">
        <v>933</v>
      </c>
      <c r="F34" s="51">
        <f t="shared" si="6"/>
        <v>94</v>
      </c>
      <c r="G34" s="51">
        <v>0</v>
      </c>
      <c r="H34" s="51">
        <v>86</v>
      </c>
      <c r="I34" s="51">
        <v>0</v>
      </c>
      <c r="J34" s="51">
        <v>0</v>
      </c>
      <c r="K34" s="51">
        <v>8</v>
      </c>
      <c r="L34" s="51">
        <v>0</v>
      </c>
      <c r="M34" s="51">
        <f t="shared" si="7"/>
        <v>40</v>
      </c>
      <c r="N34" s="51">
        <v>0</v>
      </c>
      <c r="O34" s="51">
        <v>0</v>
      </c>
      <c r="P34" s="51">
        <v>40</v>
      </c>
      <c r="Q34" s="51">
        <v>0</v>
      </c>
      <c r="R34" s="51">
        <v>0</v>
      </c>
      <c r="S34" s="51">
        <v>0</v>
      </c>
      <c r="T34" s="51">
        <v>0</v>
      </c>
      <c r="U34" s="51">
        <f t="shared" si="8"/>
        <v>933</v>
      </c>
      <c r="V34" s="51">
        <v>933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9"/>
        <v>129</v>
      </c>
      <c r="AC34" s="51">
        <v>0</v>
      </c>
      <c r="AD34" s="51">
        <v>121</v>
      </c>
      <c r="AE34" s="51">
        <f t="shared" si="10"/>
        <v>8</v>
      </c>
      <c r="AF34" s="51">
        <v>0</v>
      </c>
      <c r="AG34" s="51">
        <v>0</v>
      </c>
      <c r="AH34" s="51">
        <v>0</v>
      </c>
      <c r="AI34" s="51">
        <v>0</v>
      </c>
      <c r="AJ34" s="51">
        <v>8</v>
      </c>
    </row>
    <row r="35" spans="1:36" ht="13.5">
      <c r="A35" s="26" t="s">
        <v>102</v>
      </c>
      <c r="B35" s="49" t="s">
        <v>156</v>
      </c>
      <c r="C35" s="50" t="s">
        <v>157</v>
      </c>
      <c r="D35" s="51">
        <f t="shared" si="0"/>
        <v>504</v>
      </c>
      <c r="E35" s="51">
        <v>410</v>
      </c>
      <c r="F35" s="51">
        <f t="shared" si="6"/>
        <v>74</v>
      </c>
      <c r="G35" s="51">
        <v>20</v>
      </c>
      <c r="H35" s="51">
        <v>51</v>
      </c>
      <c r="I35" s="51">
        <v>0</v>
      </c>
      <c r="J35" s="51">
        <v>0</v>
      </c>
      <c r="K35" s="51">
        <v>3</v>
      </c>
      <c r="L35" s="51">
        <v>0</v>
      </c>
      <c r="M35" s="51">
        <f t="shared" si="7"/>
        <v>20</v>
      </c>
      <c r="N35" s="51">
        <v>0</v>
      </c>
      <c r="O35" s="51">
        <v>0</v>
      </c>
      <c r="P35" s="51">
        <v>20</v>
      </c>
      <c r="Q35" s="51">
        <v>0</v>
      </c>
      <c r="R35" s="51">
        <v>0</v>
      </c>
      <c r="S35" s="51">
        <v>0</v>
      </c>
      <c r="T35" s="51">
        <v>0</v>
      </c>
      <c r="U35" s="51">
        <f t="shared" si="8"/>
        <v>410</v>
      </c>
      <c r="V35" s="51">
        <v>410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9"/>
        <v>66</v>
      </c>
      <c r="AC35" s="51">
        <v>0</v>
      </c>
      <c r="AD35" s="51">
        <v>53</v>
      </c>
      <c r="AE35" s="51">
        <f t="shared" si="10"/>
        <v>13</v>
      </c>
      <c r="AF35" s="51">
        <v>10</v>
      </c>
      <c r="AG35" s="51">
        <v>0</v>
      </c>
      <c r="AH35" s="51">
        <v>0</v>
      </c>
      <c r="AI35" s="51">
        <v>0</v>
      </c>
      <c r="AJ35" s="51">
        <v>3</v>
      </c>
    </row>
    <row r="36" spans="1:36" ht="13.5">
      <c r="A36" s="26" t="s">
        <v>102</v>
      </c>
      <c r="B36" s="49" t="s">
        <v>158</v>
      </c>
      <c r="C36" s="50" t="s">
        <v>159</v>
      </c>
      <c r="D36" s="51">
        <f t="shared" si="0"/>
        <v>3014</v>
      </c>
      <c r="E36" s="51">
        <v>2655</v>
      </c>
      <c r="F36" s="51">
        <f t="shared" si="6"/>
        <v>273</v>
      </c>
      <c r="G36" s="51">
        <v>31</v>
      </c>
      <c r="H36" s="51">
        <v>225</v>
      </c>
      <c r="I36" s="51">
        <v>0</v>
      </c>
      <c r="J36" s="51">
        <v>0</v>
      </c>
      <c r="K36" s="51">
        <v>17</v>
      </c>
      <c r="L36" s="51">
        <v>0</v>
      </c>
      <c r="M36" s="51">
        <f t="shared" si="7"/>
        <v>86</v>
      </c>
      <c r="N36" s="51">
        <v>0</v>
      </c>
      <c r="O36" s="51">
        <v>0</v>
      </c>
      <c r="P36" s="51">
        <v>86</v>
      </c>
      <c r="Q36" s="51">
        <v>0</v>
      </c>
      <c r="R36" s="51">
        <v>0</v>
      </c>
      <c r="S36" s="51">
        <v>0</v>
      </c>
      <c r="T36" s="51">
        <v>0</v>
      </c>
      <c r="U36" s="51">
        <f t="shared" si="8"/>
        <v>2671</v>
      </c>
      <c r="V36" s="51">
        <v>2655</v>
      </c>
      <c r="W36" s="51">
        <v>16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9"/>
        <v>362</v>
      </c>
      <c r="AC36" s="51">
        <v>0</v>
      </c>
      <c r="AD36" s="51">
        <v>345</v>
      </c>
      <c r="AE36" s="51">
        <f t="shared" si="10"/>
        <v>17</v>
      </c>
      <c r="AF36" s="51">
        <v>0</v>
      </c>
      <c r="AG36" s="51">
        <v>0</v>
      </c>
      <c r="AH36" s="51">
        <v>0</v>
      </c>
      <c r="AI36" s="51">
        <v>0</v>
      </c>
      <c r="AJ36" s="51">
        <v>17</v>
      </c>
    </row>
    <row r="37" spans="1:36" ht="13.5">
      <c r="A37" s="26" t="s">
        <v>102</v>
      </c>
      <c r="B37" s="49" t="s">
        <v>160</v>
      </c>
      <c r="C37" s="50" t="s">
        <v>76</v>
      </c>
      <c r="D37" s="51">
        <f t="shared" si="0"/>
        <v>1279</v>
      </c>
      <c r="E37" s="51">
        <v>0</v>
      </c>
      <c r="F37" s="51">
        <f t="shared" si="6"/>
        <v>1204</v>
      </c>
      <c r="G37" s="51">
        <v>0</v>
      </c>
      <c r="H37" s="51">
        <v>126</v>
      </c>
      <c r="I37" s="51">
        <v>0</v>
      </c>
      <c r="J37" s="51">
        <v>1078</v>
      </c>
      <c r="K37" s="51">
        <v>0</v>
      </c>
      <c r="L37" s="51">
        <v>0</v>
      </c>
      <c r="M37" s="51">
        <f t="shared" si="7"/>
        <v>75</v>
      </c>
      <c r="N37" s="51">
        <v>0</v>
      </c>
      <c r="O37" s="51">
        <v>0</v>
      </c>
      <c r="P37" s="51">
        <v>75</v>
      </c>
      <c r="Q37" s="51">
        <v>0</v>
      </c>
      <c r="R37" s="51">
        <v>0</v>
      </c>
      <c r="S37" s="51">
        <v>0</v>
      </c>
      <c r="T37" s="51">
        <v>0</v>
      </c>
      <c r="U37" s="51">
        <f t="shared" si="8"/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9"/>
        <v>81</v>
      </c>
      <c r="AC37" s="51">
        <v>0</v>
      </c>
      <c r="AD37" s="51">
        <v>0</v>
      </c>
      <c r="AE37" s="51">
        <f t="shared" si="10"/>
        <v>81</v>
      </c>
      <c r="AF37" s="51">
        <v>0</v>
      </c>
      <c r="AG37" s="51">
        <v>81</v>
      </c>
      <c r="AH37" s="51">
        <v>0</v>
      </c>
      <c r="AI37" s="51">
        <v>0</v>
      </c>
      <c r="AJ37" s="51">
        <v>0</v>
      </c>
    </row>
    <row r="38" spans="1:36" ht="13.5">
      <c r="A38" s="26" t="s">
        <v>102</v>
      </c>
      <c r="B38" s="49" t="s">
        <v>161</v>
      </c>
      <c r="C38" s="50" t="s">
        <v>162</v>
      </c>
      <c r="D38" s="51">
        <f t="shared" si="0"/>
        <v>887</v>
      </c>
      <c r="E38" s="51">
        <v>0</v>
      </c>
      <c r="F38" s="51">
        <f t="shared" si="6"/>
        <v>833</v>
      </c>
      <c r="G38" s="51">
        <v>0</v>
      </c>
      <c r="H38" s="51">
        <v>87</v>
      </c>
      <c r="I38" s="51">
        <v>0</v>
      </c>
      <c r="J38" s="51">
        <v>746</v>
      </c>
      <c r="K38" s="51">
        <v>0</v>
      </c>
      <c r="L38" s="51">
        <v>0</v>
      </c>
      <c r="M38" s="51">
        <f t="shared" si="7"/>
        <v>54</v>
      </c>
      <c r="N38" s="51">
        <v>0</v>
      </c>
      <c r="O38" s="51">
        <v>0</v>
      </c>
      <c r="P38" s="51">
        <v>54</v>
      </c>
      <c r="Q38" s="51">
        <v>0</v>
      </c>
      <c r="R38" s="51">
        <v>0</v>
      </c>
      <c r="S38" s="51">
        <v>0</v>
      </c>
      <c r="T38" s="51">
        <v>0</v>
      </c>
      <c r="U38" s="51">
        <f t="shared" si="8"/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9"/>
        <v>56</v>
      </c>
      <c r="AC38" s="51">
        <v>0</v>
      </c>
      <c r="AD38" s="51">
        <v>0</v>
      </c>
      <c r="AE38" s="51">
        <f t="shared" si="10"/>
        <v>56</v>
      </c>
      <c r="AF38" s="51">
        <v>0</v>
      </c>
      <c r="AG38" s="51">
        <v>56</v>
      </c>
      <c r="AH38" s="51">
        <v>0</v>
      </c>
      <c r="AI38" s="51">
        <v>0</v>
      </c>
      <c r="AJ38" s="51">
        <v>0</v>
      </c>
    </row>
    <row r="39" spans="1:36" ht="13.5">
      <c r="A39" s="26" t="s">
        <v>102</v>
      </c>
      <c r="B39" s="49" t="s">
        <v>163</v>
      </c>
      <c r="C39" s="50" t="s">
        <v>164</v>
      </c>
      <c r="D39" s="51">
        <f t="shared" si="0"/>
        <v>13007</v>
      </c>
      <c r="E39" s="51">
        <v>10901</v>
      </c>
      <c r="F39" s="51">
        <f t="shared" si="6"/>
        <v>2106</v>
      </c>
      <c r="G39" s="51">
        <v>2106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f t="shared" si="7"/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f t="shared" si="8"/>
        <v>11997</v>
      </c>
      <c r="V39" s="51">
        <v>10901</v>
      </c>
      <c r="W39" s="51">
        <v>1096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9"/>
        <v>546</v>
      </c>
      <c r="AC39" s="51">
        <v>0</v>
      </c>
      <c r="AD39" s="51">
        <v>46</v>
      </c>
      <c r="AE39" s="51">
        <f t="shared" si="10"/>
        <v>500</v>
      </c>
      <c r="AF39" s="51">
        <v>500</v>
      </c>
      <c r="AG39" s="51">
        <v>0</v>
      </c>
      <c r="AH39" s="51">
        <v>0</v>
      </c>
      <c r="AI39" s="51">
        <v>0</v>
      </c>
      <c r="AJ39" s="51">
        <v>0</v>
      </c>
    </row>
    <row r="40" spans="1:36" ht="13.5">
      <c r="A40" s="26" t="s">
        <v>102</v>
      </c>
      <c r="B40" s="49" t="s">
        <v>165</v>
      </c>
      <c r="C40" s="50" t="s">
        <v>166</v>
      </c>
      <c r="D40" s="51">
        <f t="shared" si="0"/>
        <v>5511</v>
      </c>
      <c r="E40" s="51">
        <v>4593</v>
      </c>
      <c r="F40" s="51">
        <f t="shared" si="6"/>
        <v>676</v>
      </c>
      <c r="G40" s="51">
        <v>676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f t="shared" si="7"/>
        <v>242</v>
      </c>
      <c r="N40" s="51">
        <v>205</v>
      </c>
      <c r="O40" s="51">
        <v>10</v>
      </c>
      <c r="P40" s="51">
        <v>21</v>
      </c>
      <c r="Q40" s="51">
        <v>5</v>
      </c>
      <c r="R40" s="51">
        <v>1</v>
      </c>
      <c r="S40" s="51">
        <v>0</v>
      </c>
      <c r="T40" s="51">
        <v>0</v>
      </c>
      <c r="U40" s="51">
        <f t="shared" si="8"/>
        <v>4635</v>
      </c>
      <c r="V40" s="51">
        <v>4593</v>
      </c>
      <c r="W40" s="51">
        <v>42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9"/>
        <v>1110</v>
      </c>
      <c r="AC40" s="51">
        <v>0</v>
      </c>
      <c r="AD40" s="51">
        <v>582</v>
      </c>
      <c r="AE40" s="51">
        <f t="shared" si="10"/>
        <v>528</v>
      </c>
      <c r="AF40" s="51">
        <v>528</v>
      </c>
      <c r="AG40" s="51">
        <v>0</v>
      </c>
      <c r="AH40" s="51">
        <v>0</v>
      </c>
      <c r="AI40" s="51">
        <v>0</v>
      </c>
      <c r="AJ40" s="51">
        <v>0</v>
      </c>
    </row>
    <row r="41" spans="1:36" ht="13.5">
      <c r="A41" s="26" t="s">
        <v>102</v>
      </c>
      <c r="B41" s="49" t="s">
        <v>167</v>
      </c>
      <c r="C41" s="50" t="s">
        <v>168</v>
      </c>
      <c r="D41" s="51">
        <f t="shared" si="0"/>
        <v>2822</v>
      </c>
      <c r="E41" s="51">
        <v>2576</v>
      </c>
      <c r="F41" s="51">
        <f t="shared" si="6"/>
        <v>246</v>
      </c>
      <c r="G41" s="51">
        <v>246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f t="shared" si="7"/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f t="shared" si="8"/>
        <v>2588</v>
      </c>
      <c r="V41" s="51">
        <v>2576</v>
      </c>
      <c r="W41" s="51">
        <v>12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9"/>
        <v>387</v>
      </c>
      <c r="AC41" s="51">
        <v>0</v>
      </c>
      <c r="AD41" s="51">
        <v>253</v>
      </c>
      <c r="AE41" s="51">
        <f t="shared" si="10"/>
        <v>134</v>
      </c>
      <c r="AF41" s="51">
        <v>134</v>
      </c>
      <c r="AG41" s="51">
        <v>0</v>
      </c>
      <c r="AH41" s="51">
        <v>0</v>
      </c>
      <c r="AI41" s="51">
        <v>0</v>
      </c>
      <c r="AJ41" s="51">
        <v>0</v>
      </c>
    </row>
    <row r="42" spans="1:36" ht="13.5">
      <c r="A42" s="26" t="s">
        <v>102</v>
      </c>
      <c r="B42" s="49" t="s">
        <v>169</v>
      </c>
      <c r="C42" s="50" t="s">
        <v>29</v>
      </c>
      <c r="D42" s="51">
        <f t="shared" si="0"/>
        <v>8281</v>
      </c>
      <c r="E42" s="51">
        <v>6759</v>
      </c>
      <c r="F42" s="51">
        <f t="shared" si="6"/>
        <v>1522</v>
      </c>
      <c r="G42" s="51">
        <v>260</v>
      </c>
      <c r="H42" s="51">
        <v>1262</v>
      </c>
      <c r="I42" s="51">
        <v>0</v>
      </c>
      <c r="J42" s="51">
        <v>0</v>
      </c>
      <c r="K42" s="51">
        <v>0</v>
      </c>
      <c r="L42" s="51">
        <v>0</v>
      </c>
      <c r="M42" s="51">
        <f t="shared" si="7"/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f t="shared" si="8"/>
        <v>6772</v>
      </c>
      <c r="V42" s="51">
        <v>6759</v>
      </c>
      <c r="W42" s="51">
        <v>13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9"/>
        <v>821</v>
      </c>
      <c r="AC42" s="51">
        <v>0</v>
      </c>
      <c r="AD42" s="51">
        <v>680</v>
      </c>
      <c r="AE42" s="51">
        <f t="shared" si="10"/>
        <v>141</v>
      </c>
      <c r="AF42" s="51">
        <v>141</v>
      </c>
      <c r="AG42" s="51">
        <v>0</v>
      </c>
      <c r="AH42" s="51">
        <v>0</v>
      </c>
      <c r="AI42" s="51">
        <v>0</v>
      </c>
      <c r="AJ42" s="51">
        <v>0</v>
      </c>
    </row>
    <row r="43" spans="1:36" ht="13.5">
      <c r="A43" s="26" t="s">
        <v>102</v>
      </c>
      <c r="B43" s="49" t="s">
        <v>170</v>
      </c>
      <c r="C43" s="50" t="s">
        <v>171</v>
      </c>
      <c r="D43" s="51">
        <f t="shared" si="0"/>
        <v>7068</v>
      </c>
      <c r="E43" s="51">
        <v>6721</v>
      </c>
      <c r="F43" s="51">
        <f t="shared" si="6"/>
        <v>283</v>
      </c>
      <c r="G43" s="51">
        <v>283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f t="shared" si="7"/>
        <v>64</v>
      </c>
      <c r="N43" s="51">
        <v>0</v>
      </c>
      <c r="O43" s="51">
        <v>17</v>
      </c>
      <c r="P43" s="51">
        <v>37</v>
      </c>
      <c r="Q43" s="51">
        <v>9</v>
      </c>
      <c r="R43" s="51">
        <v>1</v>
      </c>
      <c r="S43" s="51">
        <v>0</v>
      </c>
      <c r="T43" s="51">
        <v>0</v>
      </c>
      <c r="U43" s="51">
        <f t="shared" si="8"/>
        <v>6735</v>
      </c>
      <c r="V43" s="51">
        <v>6721</v>
      </c>
      <c r="W43" s="51">
        <v>14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9"/>
        <v>829</v>
      </c>
      <c r="AC43" s="51">
        <v>0</v>
      </c>
      <c r="AD43" s="51">
        <v>675</v>
      </c>
      <c r="AE43" s="51">
        <f t="shared" si="10"/>
        <v>154</v>
      </c>
      <c r="AF43" s="51">
        <v>154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26" t="s">
        <v>102</v>
      </c>
      <c r="B44" s="49" t="s">
        <v>172</v>
      </c>
      <c r="C44" s="50" t="s">
        <v>173</v>
      </c>
      <c r="D44" s="51">
        <f t="shared" si="0"/>
        <v>1522</v>
      </c>
      <c r="E44" s="51">
        <v>1121</v>
      </c>
      <c r="F44" s="51">
        <f t="shared" si="6"/>
        <v>77</v>
      </c>
      <c r="G44" s="51">
        <v>77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f t="shared" si="7"/>
        <v>324</v>
      </c>
      <c r="N44" s="51">
        <v>255</v>
      </c>
      <c r="O44" s="51">
        <v>23</v>
      </c>
      <c r="P44" s="51">
        <v>41</v>
      </c>
      <c r="Q44" s="51">
        <v>5</v>
      </c>
      <c r="R44" s="51">
        <v>0</v>
      </c>
      <c r="S44" s="51">
        <v>0</v>
      </c>
      <c r="T44" s="51">
        <v>0</v>
      </c>
      <c r="U44" s="51">
        <f t="shared" si="8"/>
        <v>1125</v>
      </c>
      <c r="V44" s="51">
        <v>1121</v>
      </c>
      <c r="W44" s="51">
        <v>4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9"/>
        <v>154</v>
      </c>
      <c r="AC44" s="51">
        <v>0</v>
      </c>
      <c r="AD44" s="51">
        <v>113</v>
      </c>
      <c r="AE44" s="51">
        <f t="shared" si="10"/>
        <v>41</v>
      </c>
      <c r="AF44" s="51">
        <v>41</v>
      </c>
      <c r="AG44" s="51">
        <v>0</v>
      </c>
      <c r="AH44" s="51">
        <v>0</v>
      </c>
      <c r="AI44" s="51">
        <v>0</v>
      </c>
      <c r="AJ44" s="51">
        <v>0</v>
      </c>
    </row>
    <row r="45" spans="1:36" ht="13.5">
      <c r="A45" s="26" t="s">
        <v>102</v>
      </c>
      <c r="B45" s="49" t="s">
        <v>174</v>
      </c>
      <c r="C45" s="50" t="s">
        <v>175</v>
      </c>
      <c r="D45" s="51">
        <f t="shared" si="0"/>
        <v>6212</v>
      </c>
      <c r="E45" s="51">
        <v>4702</v>
      </c>
      <c r="F45" s="51">
        <f t="shared" si="6"/>
        <v>185</v>
      </c>
      <c r="G45" s="51">
        <v>185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f t="shared" si="7"/>
        <v>1325</v>
      </c>
      <c r="N45" s="51">
        <v>863</v>
      </c>
      <c r="O45" s="51">
        <v>88</v>
      </c>
      <c r="P45" s="51">
        <v>304</v>
      </c>
      <c r="Q45" s="51">
        <v>24</v>
      </c>
      <c r="R45" s="51">
        <v>1</v>
      </c>
      <c r="S45" s="51">
        <v>45</v>
      </c>
      <c r="T45" s="51">
        <v>0</v>
      </c>
      <c r="U45" s="51">
        <f t="shared" si="8"/>
        <v>4711</v>
      </c>
      <c r="V45" s="51">
        <v>4702</v>
      </c>
      <c r="W45" s="51">
        <v>9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9"/>
        <v>574</v>
      </c>
      <c r="AC45" s="51">
        <v>0</v>
      </c>
      <c r="AD45" s="51">
        <v>473</v>
      </c>
      <c r="AE45" s="51">
        <f t="shared" si="10"/>
        <v>101</v>
      </c>
      <c r="AF45" s="51">
        <v>101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102</v>
      </c>
      <c r="B46" s="49" t="s">
        <v>176</v>
      </c>
      <c r="C46" s="50" t="s">
        <v>177</v>
      </c>
      <c r="D46" s="51">
        <f t="shared" si="0"/>
        <v>144</v>
      </c>
      <c r="E46" s="51">
        <v>122</v>
      </c>
      <c r="F46" s="51">
        <f t="shared" si="6"/>
        <v>19</v>
      </c>
      <c r="G46" s="51">
        <v>19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f t="shared" si="7"/>
        <v>3</v>
      </c>
      <c r="N46" s="51">
        <v>2</v>
      </c>
      <c r="O46" s="51">
        <v>0</v>
      </c>
      <c r="P46" s="51">
        <v>1</v>
      </c>
      <c r="Q46" s="51">
        <v>0</v>
      </c>
      <c r="R46" s="51">
        <v>0</v>
      </c>
      <c r="S46" s="51">
        <v>0</v>
      </c>
      <c r="T46" s="51">
        <v>0</v>
      </c>
      <c r="U46" s="51">
        <f t="shared" si="8"/>
        <v>123</v>
      </c>
      <c r="V46" s="51">
        <v>122</v>
      </c>
      <c r="W46" s="51">
        <v>1</v>
      </c>
      <c r="X46" s="51">
        <v>0</v>
      </c>
      <c r="Y46" s="51">
        <v>0</v>
      </c>
      <c r="Z46" s="51">
        <v>0</v>
      </c>
      <c r="AA46" s="51">
        <v>0</v>
      </c>
      <c r="AB46" s="51">
        <f t="shared" si="9"/>
        <v>22</v>
      </c>
      <c r="AC46" s="51">
        <v>0</v>
      </c>
      <c r="AD46" s="51">
        <v>12</v>
      </c>
      <c r="AE46" s="51">
        <f t="shared" si="10"/>
        <v>10</v>
      </c>
      <c r="AF46" s="51">
        <v>10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102</v>
      </c>
      <c r="B47" s="49" t="s">
        <v>178</v>
      </c>
      <c r="C47" s="50" t="s">
        <v>179</v>
      </c>
      <c r="D47" s="51">
        <f t="shared" si="0"/>
        <v>2499</v>
      </c>
      <c r="E47" s="51">
        <v>1952</v>
      </c>
      <c r="F47" s="51">
        <f t="shared" si="6"/>
        <v>167</v>
      </c>
      <c r="G47" s="51">
        <v>167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f t="shared" si="7"/>
        <v>380</v>
      </c>
      <c r="N47" s="51">
        <v>285</v>
      </c>
      <c r="O47" s="51">
        <v>29</v>
      </c>
      <c r="P47" s="51">
        <v>42</v>
      </c>
      <c r="Q47" s="51">
        <v>10</v>
      </c>
      <c r="R47" s="51">
        <v>1</v>
      </c>
      <c r="S47" s="51">
        <v>13</v>
      </c>
      <c r="T47" s="51">
        <v>0</v>
      </c>
      <c r="U47" s="51">
        <f t="shared" si="8"/>
        <v>1958</v>
      </c>
      <c r="V47" s="51">
        <v>1952</v>
      </c>
      <c r="W47" s="51">
        <v>6</v>
      </c>
      <c r="X47" s="51">
        <v>0</v>
      </c>
      <c r="Y47" s="51">
        <v>0</v>
      </c>
      <c r="Z47" s="51">
        <v>0</v>
      </c>
      <c r="AA47" s="51">
        <v>0</v>
      </c>
      <c r="AB47" s="51">
        <f t="shared" si="9"/>
        <v>277</v>
      </c>
      <c r="AC47" s="51">
        <v>0</v>
      </c>
      <c r="AD47" s="51">
        <v>209</v>
      </c>
      <c r="AE47" s="51">
        <f t="shared" si="10"/>
        <v>68</v>
      </c>
      <c r="AF47" s="51">
        <v>68</v>
      </c>
      <c r="AG47" s="51">
        <v>0</v>
      </c>
      <c r="AH47" s="51">
        <v>0</v>
      </c>
      <c r="AI47" s="51">
        <v>0</v>
      </c>
      <c r="AJ47" s="51">
        <v>0</v>
      </c>
    </row>
    <row r="48" spans="1:36" ht="13.5">
      <c r="A48" s="26" t="s">
        <v>102</v>
      </c>
      <c r="B48" s="49" t="s">
        <v>180</v>
      </c>
      <c r="C48" s="50" t="s">
        <v>71</v>
      </c>
      <c r="D48" s="51">
        <f t="shared" si="0"/>
        <v>4956</v>
      </c>
      <c r="E48" s="51">
        <v>4117</v>
      </c>
      <c r="F48" s="51">
        <f t="shared" si="6"/>
        <v>171</v>
      </c>
      <c r="G48" s="51">
        <v>171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f t="shared" si="7"/>
        <v>668</v>
      </c>
      <c r="N48" s="51">
        <v>494</v>
      </c>
      <c r="O48" s="51">
        <v>46</v>
      </c>
      <c r="P48" s="51">
        <v>114</v>
      </c>
      <c r="Q48" s="51">
        <v>12</v>
      </c>
      <c r="R48" s="51">
        <v>2</v>
      </c>
      <c r="S48" s="51">
        <v>0</v>
      </c>
      <c r="T48" s="51">
        <v>0</v>
      </c>
      <c r="U48" s="51">
        <f t="shared" si="8"/>
        <v>4125</v>
      </c>
      <c r="V48" s="51">
        <v>4117</v>
      </c>
      <c r="W48" s="51">
        <v>8</v>
      </c>
      <c r="X48" s="51">
        <v>0</v>
      </c>
      <c r="Y48" s="51">
        <v>0</v>
      </c>
      <c r="Z48" s="51">
        <v>0</v>
      </c>
      <c r="AA48" s="51">
        <v>0</v>
      </c>
      <c r="AB48" s="51">
        <f t="shared" si="9"/>
        <v>507</v>
      </c>
      <c r="AC48" s="51">
        <v>0</v>
      </c>
      <c r="AD48" s="51">
        <v>414</v>
      </c>
      <c r="AE48" s="51">
        <f t="shared" si="10"/>
        <v>93</v>
      </c>
      <c r="AF48" s="51">
        <v>93</v>
      </c>
      <c r="AG48" s="51">
        <v>0</v>
      </c>
      <c r="AH48" s="51">
        <v>0</v>
      </c>
      <c r="AI48" s="51">
        <v>0</v>
      </c>
      <c r="AJ48" s="51">
        <v>0</v>
      </c>
    </row>
    <row r="49" spans="1:36" ht="13.5">
      <c r="A49" s="26" t="s">
        <v>102</v>
      </c>
      <c r="B49" s="49" t="s">
        <v>181</v>
      </c>
      <c r="C49" s="50" t="s">
        <v>182</v>
      </c>
      <c r="D49" s="51">
        <f t="shared" si="0"/>
        <v>3494</v>
      </c>
      <c r="E49" s="51">
        <v>2804</v>
      </c>
      <c r="F49" s="51">
        <f t="shared" si="6"/>
        <v>167</v>
      </c>
      <c r="G49" s="51">
        <v>167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f t="shared" si="7"/>
        <v>523</v>
      </c>
      <c r="N49" s="51">
        <v>398</v>
      </c>
      <c r="O49" s="51">
        <v>31</v>
      </c>
      <c r="P49" s="51">
        <v>65</v>
      </c>
      <c r="Q49" s="51">
        <v>14</v>
      </c>
      <c r="R49" s="51">
        <v>15</v>
      </c>
      <c r="S49" s="51">
        <v>0</v>
      </c>
      <c r="T49" s="51">
        <v>0</v>
      </c>
      <c r="U49" s="51">
        <f t="shared" si="8"/>
        <v>2813</v>
      </c>
      <c r="V49" s="51">
        <v>2804</v>
      </c>
      <c r="W49" s="51">
        <v>9</v>
      </c>
      <c r="X49" s="51">
        <v>0</v>
      </c>
      <c r="Y49" s="51">
        <v>0</v>
      </c>
      <c r="Z49" s="51">
        <v>0</v>
      </c>
      <c r="AA49" s="51">
        <v>0</v>
      </c>
      <c r="AB49" s="51">
        <f t="shared" si="9"/>
        <v>373</v>
      </c>
      <c r="AC49" s="51">
        <v>0</v>
      </c>
      <c r="AD49" s="51">
        <v>282</v>
      </c>
      <c r="AE49" s="51">
        <f t="shared" si="10"/>
        <v>91</v>
      </c>
      <c r="AF49" s="51">
        <v>91</v>
      </c>
      <c r="AG49" s="51">
        <v>0</v>
      </c>
      <c r="AH49" s="51">
        <v>0</v>
      </c>
      <c r="AI49" s="51">
        <v>0</v>
      </c>
      <c r="AJ49" s="51">
        <v>0</v>
      </c>
    </row>
    <row r="50" spans="1:36" ht="13.5">
      <c r="A50" s="26" t="s">
        <v>102</v>
      </c>
      <c r="B50" s="49" t="s">
        <v>183</v>
      </c>
      <c r="C50" s="50" t="s">
        <v>30</v>
      </c>
      <c r="D50" s="51">
        <f t="shared" si="0"/>
        <v>2921</v>
      </c>
      <c r="E50" s="51">
        <v>2497</v>
      </c>
      <c r="F50" s="51">
        <f t="shared" si="6"/>
        <v>424</v>
      </c>
      <c r="G50" s="51">
        <v>424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f t="shared" si="7"/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f t="shared" si="8"/>
        <v>2528</v>
      </c>
      <c r="V50" s="51">
        <v>2497</v>
      </c>
      <c r="W50" s="51">
        <v>31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9"/>
        <v>632</v>
      </c>
      <c r="AC50" s="51">
        <v>0</v>
      </c>
      <c r="AD50" s="51">
        <v>316</v>
      </c>
      <c r="AE50" s="51">
        <f t="shared" si="10"/>
        <v>316</v>
      </c>
      <c r="AF50" s="51">
        <v>316</v>
      </c>
      <c r="AG50" s="51">
        <v>0</v>
      </c>
      <c r="AH50" s="51">
        <v>0</v>
      </c>
      <c r="AI50" s="51">
        <v>0</v>
      </c>
      <c r="AJ50" s="51">
        <v>0</v>
      </c>
    </row>
    <row r="51" spans="1:36" ht="13.5">
      <c r="A51" s="26" t="s">
        <v>102</v>
      </c>
      <c r="B51" s="49" t="s">
        <v>184</v>
      </c>
      <c r="C51" s="50" t="s">
        <v>185</v>
      </c>
      <c r="D51" s="51">
        <f t="shared" si="0"/>
        <v>807</v>
      </c>
      <c r="E51" s="51">
        <v>465</v>
      </c>
      <c r="F51" s="51">
        <f t="shared" si="6"/>
        <v>114</v>
      </c>
      <c r="G51" s="51">
        <v>114</v>
      </c>
      <c r="H51" s="51">
        <v>0</v>
      </c>
      <c r="I51" s="51">
        <v>0</v>
      </c>
      <c r="J51" s="51">
        <v>0</v>
      </c>
      <c r="K51" s="51">
        <v>0</v>
      </c>
      <c r="L51" s="51">
        <v>22</v>
      </c>
      <c r="M51" s="51">
        <f t="shared" si="7"/>
        <v>206</v>
      </c>
      <c r="N51" s="51">
        <v>160</v>
      </c>
      <c r="O51" s="51">
        <v>9</v>
      </c>
      <c r="P51" s="51">
        <v>26</v>
      </c>
      <c r="Q51" s="51">
        <v>4</v>
      </c>
      <c r="R51" s="51">
        <v>2</v>
      </c>
      <c r="S51" s="51">
        <v>5</v>
      </c>
      <c r="T51" s="51">
        <v>0</v>
      </c>
      <c r="U51" s="51">
        <f t="shared" si="8"/>
        <v>476</v>
      </c>
      <c r="V51" s="51">
        <v>465</v>
      </c>
      <c r="W51" s="51">
        <v>11</v>
      </c>
      <c r="X51" s="51">
        <v>0</v>
      </c>
      <c r="Y51" s="51">
        <v>0</v>
      </c>
      <c r="Z51" s="51">
        <v>0</v>
      </c>
      <c r="AA51" s="51">
        <v>0</v>
      </c>
      <c r="AB51" s="51">
        <f t="shared" si="9"/>
        <v>156</v>
      </c>
      <c r="AC51" s="51">
        <v>22</v>
      </c>
      <c r="AD51" s="51">
        <v>58</v>
      </c>
      <c r="AE51" s="51">
        <f t="shared" si="10"/>
        <v>76</v>
      </c>
      <c r="AF51" s="51">
        <v>76</v>
      </c>
      <c r="AG51" s="51">
        <v>0</v>
      </c>
      <c r="AH51" s="51">
        <v>0</v>
      </c>
      <c r="AI51" s="51">
        <v>0</v>
      </c>
      <c r="AJ51" s="51">
        <v>0</v>
      </c>
    </row>
    <row r="52" spans="1:36" ht="13.5">
      <c r="A52" s="26" t="s">
        <v>102</v>
      </c>
      <c r="B52" s="49" t="s">
        <v>186</v>
      </c>
      <c r="C52" s="50" t="s">
        <v>187</v>
      </c>
      <c r="D52" s="51">
        <f t="shared" si="0"/>
        <v>2106</v>
      </c>
      <c r="E52" s="51">
        <v>1544</v>
      </c>
      <c r="F52" s="51">
        <f t="shared" si="6"/>
        <v>228</v>
      </c>
      <c r="G52" s="51">
        <v>197</v>
      </c>
      <c r="H52" s="51">
        <v>0</v>
      </c>
      <c r="I52" s="51">
        <v>0</v>
      </c>
      <c r="J52" s="51">
        <v>0</v>
      </c>
      <c r="K52" s="51">
        <v>31</v>
      </c>
      <c r="L52" s="51">
        <v>0</v>
      </c>
      <c r="M52" s="51">
        <f t="shared" si="7"/>
        <v>334</v>
      </c>
      <c r="N52" s="51">
        <v>246</v>
      </c>
      <c r="O52" s="51">
        <v>22</v>
      </c>
      <c r="P52" s="51">
        <v>44</v>
      </c>
      <c r="Q52" s="51">
        <v>9</v>
      </c>
      <c r="R52" s="51">
        <v>4</v>
      </c>
      <c r="S52" s="51">
        <v>9</v>
      </c>
      <c r="T52" s="51">
        <v>0</v>
      </c>
      <c r="U52" s="51">
        <f t="shared" si="8"/>
        <v>1563</v>
      </c>
      <c r="V52" s="51">
        <v>1544</v>
      </c>
      <c r="W52" s="51">
        <v>19</v>
      </c>
      <c r="X52" s="51">
        <v>0</v>
      </c>
      <c r="Y52" s="51">
        <v>0</v>
      </c>
      <c r="Z52" s="51">
        <v>0</v>
      </c>
      <c r="AA52" s="51">
        <v>0</v>
      </c>
      <c r="AB52" s="51">
        <f t="shared" si="9"/>
        <v>357</v>
      </c>
      <c r="AC52" s="51">
        <v>0</v>
      </c>
      <c r="AD52" s="51">
        <v>195</v>
      </c>
      <c r="AE52" s="51">
        <f t="shared" si="10"/>
        <v>162</v>
      </c>
      <c r="AF52" s="51">
        <v>131</v>
      </c>
      <c r="AG52" s="51">
        <v>0</v>
      </c>
      <c r="AH52" s="51">
        <v>0</v>
      </c>
      <c r="AI52" s="51">
        <v>0</v>
      </c>
      <c r="AJ52" s="51">
        <v>31</v>
      </c>
    </row>
    <row r="53" spans="1:36" ht="13.5">
      <c r="A53" s="26" t="s">
        <v>102</v>
      </c>
      <c r="B53" s="49" t="s">
        <v>188</v>
      </c>
      <c r="C53" s="50" t="s">
        <v>189</v>
      </c>
      <c r="D53" s="51">
        <f t="shared" si="0"/>
        <v>1707</v>
      </c>
      <c r="E53" s="51">
        <v>1053</v>
      </c>
      <c r="F53" s="51">
        <f t="shared" si="6"/>
        <v>240</v>
      </c>
      <c r="G53" s="51">
        <v>238</v>
      </c>
      <c r="H53" s="51">
        <v>0</v>
      </c>
      <c r="I53" s="51">
        <v>0</v>
      </c>
      <c r="J53" s="51">
        <v>0</v>
      </c>
      <c r="K53" s="51">
        <v>2</v>
      </c>
      <c r="L53" s="51">
        <v>0</v>
      </c>
      <c r="M53" s="51">
        <f t="shared" si="7"/>
        <v>414</v>
      </c>
      <c r="N53" s="51">
        <v>280</v>
      </c>
      <c r="O53" s="51">
        <v>18</v>
      </c>
      <c r="P53" s="51">
        <v>89</v>
      </c>
      <c r="Q53" s="51">
        <v>6</v>
      </c>
      <c r="R53" s="51">
        <v>10</v>
      </c>
      <c r="S53" s="51">
        <v>11</v>
      </c>
      <c r="T53" s="51">
        <v>0</v>
      </c>
      <c r="U53" s="51">
        <f t="shared" si="8"/>
        <v>1073</v>
      </c>
      <c r="V53" s="51">
        <v>1053</v>
      </c>
      <c r="W53" s="51">
        <v>20</v>
      </c>
      <c r="X53" s="51">
        <v>0</v>
      </c>
      <c r="Y53" s="51">
        <v>0</v>
      </c>
      <c r="Z53" s="51">
        <v>0</v>
      </c>
      <c r="AA53" s="51">
        <v>0</v>
      </c>
      <c r="AB53" s="51">
        <f t="shared" si="9"/>
        <v>274</v>
      </c>
      <c r="AC53" s="51">
        <v>0</v>
      </c>
      <c r="AD53" s="51">
        <v>133</v>
      </c>
      <c r="AE53" s="51">
        <f t="shared" si="10"/>
        <v>141</v>
      </c>
      <c r="AF53" s="51">
        <v>139</v>
      </c>
      <c r="AG53" s="51">
        <v>0</v>
      </c>
      <c r="AH53" s="51">
        <v>0</v>
      </c>
      <c r="AI53" s="51">
        <v>0</v>
      </c>
      <c r="AJ53" s="51">
        <v>2</v>
      </c>
    </row>
    <row r="54" spans="1:36" ht="13.5">
      <c r="A54" s="26" t="s">
        <v>102</v>
      </c>
      <c r="B54" s="49" t="s">
        <v>190</v>
      </c>
      <c r="C54" s="50" t="s">
        <v>191</v>
      </c>
      <c r="D54" s="51">
        <f t="shared" si="0"/>
        <v>1778</v>
      </c>
      <c r="E54" s="51">
        <v>1088</v>
      </c>
      <c r="F54" s="51">
        <f t="shared" si="6"/>
        <v>554</v>
      </c>
      <c r="G54" s="51">
        <v>186</v>
      </c>
      <c r="H54" s="51">
        <v>363</v>
      </c>
      <c r="I54" s="51">
        <v>0</v>
      </c>
      <c r="J54" s="51">
        <v>0</v>
      </c>
      <c r="K54" s="51">
        <v>5</v>
      </c>
      <c r="L54" s="51">
        <v>136</v>
      </c>
      <c r="M54" s="51">
        <f t="shared" si="7"/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f t="shared" si="8"/>
        <v>1106</v>
      </c>
      <c r="V54" s="51">
        <v>1088</v>
      </c>
      <c r="W54" s="51">
        <v>18</v>
      </c>
      <c r="X54" s="51">
        <v>0</v>
      </c>
      <c r="Y54" s="51">
        <v>0</v>
      </c>
      <c r="Z54" s="51">
        <v>0</v>
      </c>
      <c r="AA54" s="51">
        <v>0</v>
      </c>
      <c r="AB54" s="51">
        <f t="shared" si="9"/>
        <v>403</v>
      </c>
      <c r="AC54" s="51">
        <v>136</v>
      </c>
      <c r="AD54" s="51">
        <v>138</v>
      </c>
      <c r="AE54" s="51">
        <f t="shared" si="10"/>
        <v>129</v>
      </c>
      <c r="AF54" s="51">
        <v>124</v>
      </c>
      <c r="AG54" s="51">
        <v>0</v>
      </c>
      <c r="AH54" s="51">
        <v>0</v>
      </c>
      <c r="AI54" s="51">
        <v>0</v>
      </c>
      <c r="AJ54" s="51">
        <v>5</v>
      </c>
    </row>
    <row r="55" spans="1:36" ht="13.5">
      <c r="A55" s="26" t="s">
        <v>102</v>
      </c>
      <c r="B55" s="49" t="s">
        <v>192</v>
      </c>
      <c r="C55" s="50" t="s">
        <v>193</v>
      </c>
      <c r="D55" s="51">
        <f t="shared" si="0"/>
        <v>898</v>
      </c>
      <c r="E55" s="51">
        <v>626</v>
      </c>
      <c r="F55" s="51">
        <f t="shared" si="6"/>
        <v>157</v>
      </c>
      <c r="G55" s="51">
        <v>151</v>
      </c>
      <c r="H55" s="51">
        <v>0</v>
      </c>
      <c r="I55" s="51">
        <v>0</v>
      </c>
      <c r="J55" s="51">
        <v>0</v>
      </c>
      <c r="K55" s="51">
        <v>6</v>
      </c>
      <c r="L55" s="51">
        <v>0</v>
      </c>
      <c r="M55" s="51">
        <f t="shared" si="7"/>
        <v>115</v>
      </c>
      <c r="N55" s="51">
        <v>90</v>
      </c>
      <c r="O55" s="51">
        <v>4</v>
      </c>
      <c r="P55" s="51">
        <v>19</v>
      </c>
      <c r="Q55" s="51">
        <v>2</v>
      </c>
      <c r="R55" s="51">
        <v>0</v>
      </c>
      <c r="S55" s="51">
        <v>0</v>
      </c>
      <c r="T55" s="51">
        <v>0</v>
      </c>
      <c r="U55" s="51">
        <f t="shared" si="8"/>
        <v>637</v>
      </c>
      <c r="V55" s="51">
        <v>626</v>
      </c>
      <c r="W55" s="51">
        <v>11</v>
      </c>
      <c r="X55" s="51">
        <v>0</v>
      </c>
      <c r="Y55" s="51">
        <v>0</v>
      </c>
      <c r="Z55" s="51">
        <v>0</v>
      </c>
      <c r="AA55" s="51">
        <v>0</v>
      </c>
      <c r="AB55" s="51">
        <f t="shared" si="9"/>
        <v>195</v>
      </c>
      <c r="AC55" s="51">
        <v>0</v>
      </c>
      <c r="AD55" s="51">
        <v>80</v>
      </c>
      <c r="AE55" s="51">
        <f t="shared" si="10"/>
        <v>115</v>
      </c>
      <c r="AF55" s="51">
        <v>109</v>
      </c>
      <c r="AG55" s="51">
        <v>0</v>
      </c>
      <c r="AH55" s="51">
        <v>0</v>
      </c>
      <c r="AI55" s="51">
        <v>0</v>
      </c>
      <c r="AJ55" s="51">
        <v>6</v>
      </c>
    </row>
    <row r="56" spans="1:36" ht="13.5">
      <c r="A56" s="26" t="s">
        <v>102</v>
      </c>
      <c r="B56" s="49" t="s">
        <v>194</v>
      </c>
      <c r="C56" s="50" t="s">
        <v>195</v>
      </c>
      <c r="D56" s="51">
        <f t="shared" si="0"/>
        <v>1479</v>
      </c>
      <c r="E56" s="51">
        <v>855</v>
      </c>
      <c r="F56" s="51">
        <f t="shared" si="6"/>
        <v>290</v>
      </c>
      <c r="G56" s="51">
        <v>288</v>
      </c>
      <c r="H56" s="51">
        <v>0</v>
      </c>
      <c r="I56" s="51">
        <v>0</v>
      </c>
      <c r="J56" s="51">
        <v>0</v>
      </c>
      <c r="K56" s="51">
        <v>2</v>
      </c>
      <c r="L56" s="51">
        <v>81</v>
      </c>
      <c r="M56" s="51">
        <f t="shared" si="7"/>
        <v>253</v>
      </c>
      <c r="N56" s="51">
        <v>238</v>
      </c>
      <c r="O56" s="51">
        <v>6</v>
      </c>
      <c r="P56" s="51">
        <v>2</v>
      </c>
      <c r="Q56" s="51">
        <v>4</v>
      </c>
      <c r="R56" s="51">
        <v>0</v>
      </c>
      <c r="S56" s="51">
        <v>3</v>
      </c>
      <c r="T56" s="51">
        <v>0</v>
      </c>
      <c r="U56" s="51">
        <f t="shared" si="8"/>
        <v>882</v>
      </c>
      <c r="V56" s="51">
        <v>855</v>
      </c>
      <c r="W56" s="51">
        <v>27</v>
      </c>
      <c r="X56" s="51">
        <v>0</v>
      </c>
      <c r="Y56" s="51">
        <v>0</v>
      </c>
      <c r="Z56" s="51">
        <v>0</v>
      </c>
      <c r="AA56" s="51">
        <v>0</v>
      </c>
      <c r="AB56" s="51">
        <f t="shared" si="9"/>
        <v>383</v>
      </c>
      <c r="AC56" s="51">
        <v>81</v>
      </c>
      <c r="AD56" s="51">
        <v>108</v>
      </c>
      <c r="AE56" s="51">
        <f t="shared" si="10"/>
        <v>194</v>
      </c>
      <c r="AF56" s="51">
        <v>192</v>
      </c>
      <c r="AG56" s="51">
        <v>0</v>
      </c>
      <c r="AH56" s="51">
        <v>0</v>
      </c>
      <c r="AI56" s="51">
        <v>0</v>
      </c>
      <c r="AJ56" s="51">
        <v>2</v>
      </c>
    </row>
    <row r="57" spans="1:36" ht="13.5">
      <c r="A57" s="26" t="s">
        <v>102</v>
      </c>
      <c r="B57" s="49" t="s">
        <v>196</v>
      </c>
      <c r="C57" s="50" t="s">
        <v>197</v>
      </c>
      <c r="D57" s="51">
        <f t="shared" si="0"/>
        <v>875</v>
      </c>
      <c r="E57" s="51">
        <v>511</v>
      </c>
      <c r="F57" s="51">
        <f t="shared" si="6"/>
        <v>119</v>
      </c>
      <c r="G57" s="51">
        <v>117</v>
      </c>
      <c r="H57" s="51">
        <v>0</v>
      </c>
      <c r="I57" s="51">
        <v>0</v>
      </c>
      <c r="J57" s="51">
        <v>0</v>
      </c>
      <c r="K57" s="51">
        <v>2</v>
      </c>
      <c r="L57" s="51">
        <v>36</v>
      </c>
      <c r="M57" s="51">
        <f t="shared" si="7"/>
        <v>209</v>
      </c>
      <c r="N57" s="51">
        <v>173</v>
      </c>
      <c r="O57" s="51">
        <v>9</v>
      </c>
      <c r="P57" s="51">
        <v>22</v>
      </c>
      <c r="Q57" s="51">
        <v>4</v>
      </c>
      <c r="R57" s="51">
        <v>1</v>
      </c>
      <c r="S57" s="51">
        <v>0</v>
      </c>
      <c r="T57" s="51">
        <v>0</v>
      </c>
      <c r="U57" s="51">
        <f t="shared" si="8"/>
        <v>523</v>
      </c>
      <c r="V57" s="51">
        <v>511</v>
      </c>
      <c r="W57" s="51">
        <v>12</v>
      </c>
      <c r="X57" s="51">
        <v>0</v>
      </c>
      <c r="Y57" s="51">
        <v>0</v>
      </c>
      <c r="Z57" s="51">
        <v>0</v>
      </c>
      <c r="AA57" s="51">
        <v>0</v>
      </c>
      <c r="AB57" s="51">
        <f t="shared" si="9"/>
        <v>182</v>
      </c>
      <c r="AC57" s="51">
        <v>36</v>
      </c>
      <c r="AD57" s="51">
        <v>65</v>
      </c>
      <c r="AE57" s="51">
        <f t="shared" si="10"/>
        <v>81</v>
      </c>
      <c r="AF57" s="51">
        <v>79</v>
      </c>
      <c r="AG57" s="51">
        <v>0</v>
      </c>
      <c r="AH57" s="51">
        <v>0</v>
      </c>
      <c r="AI57" s="51">
        <v>0</v>
      </c>
      <c r="AJ57" s="51">
        <v>2</v>
      </c>
    </row>
    <row r="58" spans="1:36" ht="13.5">
      <c r="A58" s="26" t="s">
        <v>102</v>
      </c>
      <c r="B58" s="49" t="s">
        <v>198</v>
      </c>
      <c r="C58" s="50" t="s">
        <v>199</v>
      </c>
      <c r="D58" s="51">
        <f t="shared" si="0"/>
        <v>794</v>
      </c>
      <c r="E58" s="51">
        <v>451</v>
      </c>
      <c r="F58" s="51">
        <f t="shared" si="6"/>
        <v>146</v>
      </c>
      <c r="G58" s="51">
        <v>145</v>
      </c>
      <c r="H58" s="51">
        <v>0</v>
      </c>
      <c r="I58" s="51">
        <v>0</v>
      </c>
      <c r="J58" s="51">
        <v>0</v>
      </c>
      <c r="K58" s="51">
        <v>1</v>
      </c>
      <c r="L58" s="51">
        <v>44</v>
      </c>
      <c r="M58" s="51">
        <f t="shared" si="7"/>
        <v>153</v>
      </c>
      <c r="N58" s="51">
        <v>129</v>
      </c>
      <c r="O58" s="51">
        <v>6</v>
      </c>
      <c r="P58" s="51">
        <v>15</v>
      </c>
      <c r="Q58" s="51">
        <v>3</v>
      </c>
      <c r="R58" s="51">
        <v>0</v>
      </c>
      <c r="S58" s="51">
        <v>0</v>
      </c>
      <c r="T58" s="51">
        <v>0</v>
      </c>
      <c r="U58" s="51">
        <f t="shared" si="8"/>
        <v>465</v>
      </c>
      <c r="V58" s="51">
        <v>451</v>
      </c>
      <c r="W58" s="51">
        <v>14</v>
      </c>
      <c r="X58" s="51">
        <v>0</v>
      </c>
      <c r="Y58" s="51">
        <v>0</v>
      </c>
      <c r="Z58" s="51">
        <v>0</v>
      </c>
      <c r="AA58" s="51">
        <v>0</v>
      </c>
      <c r="AB58" s="51">
        <f t="shared" si="9"/>
        <v>198</v>
      </c>
      <c r="AC58" s="51">
        <v>44</v>
      </c>
      <c r="AD58" s="51">
        <v>57</v>
      </c>
      <c r="AE58" s="51">
        <f t="shared" si="10"/>
        <v>97</v>
      </c>
      <c r="AF58" s="51">
        <v>96</v>
      </c>
      <c r="AG58" s="51">
        <v>0</v>
      </c>
      <c r="AH58" s="51">
        <v>0</v>
      </c>
      <c r="AI58" s="51">
        <v>0</v>
      </c>
      <c r="AJ58" s="51">
        <v>1</v>
      </c>
    </row>
    <row r="59" spans="1:36" ht="13.5">
      <c r="A59" s="26" t="s">
        <v>102</v>
      </c>
      <c r="B59" s="49" t="s">
        <v>200</v>
      </c>
      <c r="C59" s="50" t="s">
        <v>201</v>
      </c>
      <c r="D59" s="51">
        <f t="shared" si="0"/>
        <v>230</v>
      </c>
      <c r="E59" s="51">
        <v>35</v>
      </c>
      <c r="F59" s="51">
        <f t="shared" si="6"/>
        <v>195</v>
      </c>
      <c r="G59" s="51">
        <v>53</v>
      </c>
      <c r="H59" s="51">
        <v>142</v>
      </c>
      <c r="I59" s="51">
        <v>0</v>
      </c>
      <c r="J59" s="51">
        <v>0</v>
      </c>
      <c r="K59" s="51">
        <v>0</v>
      </c>
      <c r="L59" s="51">
        <v>0</v>
      </c>
      <c r="M59" s="51">
        <f t="shared" si="7"/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f t="shared" si="8"/>
        <v>57</v>
      </c>
      <c r="V59" s="51">
        <v>35</v>
      </c>
      <c r="W59" s="51">
        <v>22</v>
      </c>
      <c r="X59" s="51">
        <v>0</v>
      </c>
      <c r="Y59" s="51">
        <v>0</v>
      </c>
      <c r="Z59" s="51">
        <v>0</v>
      </c>
      <c r="AA59" s="51">
        <v>0</v>
      </c>
      <c r="AB59" s="51">
        <f t="shared" si="9"/>
        <v>5</v>
      </c>
      <c r="AC59" s="51">
        <v>0</v>
      </c>
      <c r="AD59" s="51">
        <v>2</v>
      </c>
      <c r="AE59" s="51">
        <f t="shared" si="10"/>
        <v>3</v>
      </c>
      <c r="AF59" s="51">
        <v>3</v>
      </c>
      <c r="AG59" s="51">
        <v>0</v>
      </c>
      <c r="AH59" s="51">
        <v>0</v>
      </c>
      <c r="AI59" s="51">
        <v>0</v>
      </c>
      <c r="AJ59" s="51">
        <v>0</v>
      </c>
    </row>
    <row r="60" spans="1:36" ht="13.5">
      <c r="A60" s="26" t="s">
        <v>102</v>
      </c>
      <c r="B60" s="49" t="s">
        <v>202</v>
      </c>
      <c r="C60" s="50" t="s">
        <v>203</v>
      </c>
      <c r="D60" s="51">
        <f t="shared" si="0"/>
        <v>265</v>
      </c>
      <c r="E60" s="51">
        <v>141</v>
      </c>
      <c r="F60" s="51">
        <f t="shared" si="6"/>
        <v>63</v>
      </c>
      <c r="G60" s="51">
        <v>63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f t="shared" si="7"/>
        <v>61</v>
      </c>
      <c r="N60" s="51">
        <v>42</v>
      </c>
      <c r="O60" s="51">
        <v>16</v>
      </c>
      <c r="P60" s="51">
        <v>2</v>
      </c>
      <c r="Q60" s="51">
        <v>1</v>
      </c>
      <c r="R60" s="51">
        <v>0</v>
      </c>
      <c r="S60" s="51">
        <v>0</v>
      </c>
      <c r="T60" s="51">
        <v>0</v>
      </c>
      <c r="U60" s="51">
        <f t="shared" si="8"/>
        <v>142</v>
      </c>
      <c r="V60" s="51">
        <v>141</v>
      </c>
      <c r="W60" s="51">
        <v>1</v>
      </c>
      <c r="X60" s="51">
        <v>0</v>
      </c>
      <c r="Y60" s="51">
        <v>0</v>
      </c>
      <c r="Z60" s="51">
        <v>0</v>
      </c>
      <c r="AA60" s="51">
        <v>0</v>
      </c>
      <c r="AB60" s="51">
        <f t="shared" si="9"/>
        <v>29</v>
      </c>
      <c r="AC60" s="51">
        <v>0</v>
      </c>
      <c r="AD60" s="51">
        <v>1</v>
      </c>
      <c r="AE60" s="51">
        <f t="shared" si="10"/>
        <v>28</v>
      </c>
      <c r="AF60" s="51">
        <v>28</v>
      </c>
      <c r="AG60" s="51">
        <v>0</v>
      </c>
      <c r="AH60" s="51">
        <v>0</v>
      </c>
      <c r="AI60" s="51">
        <v>0</v>
      </c>
      <c r="AJ60" s="51">
        <v>0</v>
      </c>
    </row>
    <row r="61" spans="1:36" ht="13.5">
      <c r="A61" s="26" t="s">
        <v>102</v>
      </c>
      <c r="B61" s="49" t="s">
        <v>204</v>
      </c>
      <c r="C61" s="50" t="s">
        <v>205</v>
      </c>
      <c r="D61" s="51">
        <f t="shared" si="0"/>
        <v>1844</v>
      </c>
      <c r="E61" s="51">
        <v>1522</v>
      </c>
      <c r="F61" s="51">
        <f t="shared" si="6"/>
        <v>177</v>
      </c>
      <c r="G61" s="51">
        <v>177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f t="shared" si="7"/>
        <v>145</v>
      </c>
      <c r="N61" s="51">
        <v>130</v>
      </c>
      <c r="O61" s="51">
        <v>3</v>
      </c>
      <c r="P61" s="51">
        <v>10</v>
      </c>
      <c r="Q61" s="51">
        <v>2</v>
      </c>
      <c r="R61" s="51">
        <v>0</v>
      </c>
      <c r="S61" s="51">
        <v>0</v>
      </c>
      <c r="T61" s="51">
        <v>0</v>
      </c>
      <c r="U61" s="51">
        <f t="shared" si="8"/>
        <v>1559</v>
      </c>
      <c r="V61" s="51">
        <v>1522</v>
      </c>
      <c r="W61" s="51">
        <v>37</v>
      </c>
      <c r="X61" s="51">
        <v>0</v>
      </c>
      <c r="Y61" s="51">
        <v>0</v>
      </c>
      <c r="Z61" s="51">
        <v>0</v>
      </c>
      <c r="AA61" s="51">
        <v>0</v>
      </c>
      <c r="AB61" s="51">
        <f t="shared" si="9"/>
        <v>252</v>
      </c>
      <c r="AC61" s="51">
        <v>0</v>
      </c>
      <c r="AD61" s="51">
        <v>182</v>
      </c>
      <c r="AE61" s="51">
        <f t="shared" si="10"/>
        <v>70</v>
      </c>
      <c r="AF61" s="51">
        <v>70</v>
      </c>
      <c r="AG61" s="51">
        <v>0</v>
      </c>
      <c r="AH61" s="51">
        <v>0</v>
      </c>
      <c r="AI61" s="51">
        <v>0</v>
      </c>
      <c r="AJ61" s="51">
        <v>0</v>
      </c>
    </row>
    <row r="62" spans="1:36" ht="13.5">
      <c r="A62" s="26" t="s">
        <v>102</v>
      </c>
      <c r="B62" s="49" t="s">
        <v>206</v>
      </c>
      <c r="C62" s="50" t="s">
        <v>207</v>
      </c>
      <c r="D62" s="51">
        <f t="shared" si="0"/>
        <v>3230</v>
      </c>
      <c r="E62" s="51">
        <v>2622</v>
      </c>
      <c r="F62" s="51">
        <f t="shared" si="6"/>
        <v>294</v>
      </c>
      <c r="G62" s="51">
        <v>294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f t="shared" si="7"/>
        <v>314</v>
      </c>
      <c r="N62" s="51">
        <v>246</v>
      </c>
      <c r="O62" s="51">
        <v>24</v>
      </c>
      <c r="P62" s="51">
        <v>30</v>
      </c>
      <c r="Q62" s="51">
        <v>6</v>
      </c>
      <c r="R62" s="51">
        <v>0</v>
      </c>
      <c r="S62" s="51">
        <v>8</v>
      </c>
      <c r="T62" s="51">
        <v>0</v>
      </c>
      <c r="U62" s="51">
        <f t="shared" si="8"/>
        <v>2685</v>
      </c>
      <c r="V62" s="51">
        <v>2622</v>
      </c>
      <c r="W62" s="51">
        <v>63</v>
      </c>
      <c r="X62" s="51">
        <v>0</v>
      </c>
      <c r="Y62" s="51">
        <v>0</v>
      </c>
      <c r="Z62" s="51">
        <v>0</v>
      </c>
      <c r="AA62" s="51">
        <v>0</v>
      </c>
      <c r="AB62" s="51">
        <f t="shared" si="9"/>
        <v>429</v>
      </c>
      <c r="AC62" s="51">
        <v>0</v>
      </c>
      <c r="AD62" s="51">
        <v>313</v>
      </c>
      <c r="AE62" s="51">
        <f t="shared" si="10"/>
        <v>116</v>
      </c>
      <c r="AF62" s="51">
        <v>116</v>
      </c>
      <c r="AG62" s="51">
        <v>0</v>
      </c>
      <c r="AH62" s="51">
        <v>0</v>
      </c>
      <c r="AI62" s="51">
        <v>0</v>
      </c>
      <c r="AJ62" s="51">
        <v>0</v>
      </c>
    </row>
    <row r="63" spans="1:36" ht="13.5">
      <c r="A63" s="26" t="s">
        <v>102</v>
      </c>
      <c r="B63" s="49" t="s">
        <v>208</v>
      </c>
      <c r="C63" s="50" t="s">
        <v>209</v>
      </c>
      <c r="D63" s="51">
        <f t="shared" si="0"/>
        <v>4829</v>
      </c>
      <c r="E63" s="51">
        <v>4136</v>
      </c>
      <c r="F63" s="51">
        <f t="shared" si="6"/>
        <v>693</v>
      </c>
      <c r="G63" s="51">
        <v>0</v>
      </c>
      <c r="H63" s="51">
        <v>693</v>
      </c>
      <c r="I63" s="51">
        <v>0</v>
      </c>
      <c r="J63" s="51">
        <v>0</v>
      </c>
      <c r="K63" s="51">
        <v>0</v>
      </c>
      <c r="L63" s="51">
        <v>0</v>
      </c>
      <c r="M63" s="51">
        <f t="shared" si="7"/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f t="shared" si="8"/>
        <v>4151</v>
      </c>
      <c r="V63" s="51">
        <v>4136</v>
      </c>
      <c r="W63" s="51">
        <v>0</v>
      </c>
      <c r="X63" s="51">
        <v>15</v>
      </c>
      <c r="Y63" s="51">
        <v>0</v>
      </c>
      <c r="Z63" s="51">
        <v>0</v>
      </c>
      <c r="AA63" s="51">
        <v>0</v>
      </c>
      <c r="AB63" s="51">
        <f t="shared" si="9"/>
        <v>583</v>
      </c>
      <c r="AC63" s="51">
        <v>0</v>
      </c>
      <c r="AD63" s="51">
        <v>462</v>
      </c>
      <c r="AE63" s="51">
        <f t="shared" si="10"/>
        <v>121</v>
      </c>
      <c r="AF63" s="51">
        <v>0</v>
      </c>
      <c r="AG63" s="51">
        <v>121</v>
      </c>
      <c r="AH63" s="51">
        <v>0</v>
      </c>
      <c r="AI63" s="51">
        <v>0</v>
      </c>
      <c r="AJ63" s="51">
        <v>0</v>
      </c>
    </row>
    <row r="64" spans="1:36" ht="13.5">
      <c r="A64" s="26" t="s">
        <v>102</v>
      </c>
      <c r="B64" s="49" t="s">
        <v>210</v>
      </c>
      <c r="C64" s="50" t="s">
        <v>211</v>
      </c>
      <c r="D64" s="51">
        <f t="shared" si="0"/>
        <v>12009</v>
      </c>
      <c r="E64" s="51">
        <v>10416</v>
      </c>
      <c r="F64" s="51">
        <f t="shared" si="6"/>
        <v>866</v>
      </c>
      <c r="G64" s="51">
        <v>866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f t="shared" si="7"/>
        <v>727</v>
      </c>
      <c r="N64" s="51">
        <v>727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f t="shared" si="8"/>
        <v>10416</v>
      </c>
      <c r="V64" s="51">
        <v>10416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f t="shared" si="9"/>
        <v>1612</v>
      </c>
      <c r="AC64" s="51">
        <v>0</v>
      </c>
      <c r="AD64" s="51">
        <v>1056</v>
      </c>
      <c r="AE64" s="51">
        <f t="shared" si="10"/>
        <v>556</v>
      </c>
      <c r="AF64" s="51">
        <v>556</v>
      </c>
      <c r="AG64" s="51">
        <v>0</v>
      </c>
      <c r="AH64" s="51">
        <v>0</v>
      </c>
      <c r="AI64" s="51">
        <v>0</v>
      </c>
      <c r="AJ64" s="51">
        <v>0</v>
      </c>
    </row>
    <row r="65" spans="1:36" ht="13.5">
      <c r="A65" s="26" t="s">
        <v>102</v>
      </c>
      <c r="B65" s="49" t="s">
        <v>212</v>
      </c>
      <c r="C65" s="50" t="s">
        <v>213</v>
      </c>
      <c r="D65" s="51">
        <f t="shared" si="0"/>
        <v>906</v>
      </c>
      <c r="E65" s="51">
        <v>693</v>
      </c>
      <c r="F65" s="51">
        <f t="shared" si="6"/>
        <v>213</v>
      </c>
      <c r="G65" s="51">
        <v>172</v>
      </c>
      <c r="H65" s="51">
        <v>41</v>
      </c>
      <c r="I65" s="51">
        <v>0</v>
      </c>
      <c r="J65" s="51">
        <v>0</v>
      </c>
      <c r="K65" s="51">
        <v>0</v>
      </c>
      <c r="L65" s="51">
        <v>0</v>
      </c>
      <c r="M65" s="51">
        <f t="shared" si="7"/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f t="shared" si="8"/>
        <v>693</v>
      </c>
      <c r="V65" s="51">
        <v>693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f t="shared" si="9"/>
        <v>133</v>
      </c>
      <c r="AC65" s="51">
        <v>0</v>
      </c>
      <c r="AD65" s="51">
        <v>103</v>
      </c>
      <c r="AE65" s="51">
        <f t="shared" si="10"/>
        <v>30</v>
      </c>
      <c r="AF65" s="51">
        <v>30</v>
      </c>
      <c r="AG65" s="51">
        <v>0</v>
      </c>
      <c r="AH65" s="51">
        <v>0</v>
      </c>
      <c r="AI65" s="51">
        <v>0</v>
      </c>
      <c r="AJ65" s="51">
        <v>0</v>
      </c>
    </row>
    <row r="66" spans="1:36" ht="13.5">
      <c r="A66" s="26" t="s">
        <v>102</v>
      </c>
      <c r="B66" s="49" t="s">
        <v>214</v>
      </c>
      <c r="C66" s="50" t="s">
        <v>215</v>
      </c>
      <c r="D66" s="51">
        <f t="shared" si="0"/>
        <v>611</v>
      </c>
      <c r="E66" s="51">
        <v>437</v>
      </c>
      <c r="F66" s="51">
        <f t="shared" si="6"/>
        <v>174</v>
      </c>
      <c r="G66" s="51">
        <v>0</v>
      </c>
      <c r="H66" s="51">
        <v>174</v>
      </c>
      <c r="I66" s="51">
        <v>0</v>
      </c>
      <c r="J66" s="51">
        <v>0</v>
      </c>
      <c r="K66" s="51">
        <v>0</v>
      </c>
      <c r="L66" s="51">
        <v>0</v>
      </c>
      <c r="M66" s="51">
        <f t="shared" si="7"/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f t="shared" si="8"/>
        <v>437</v>
      </c>
      <c r="V66" s="51">
        <v>437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f t="shared" si="9"/>
        <v>83</v>
      </c>
      <c r="AC66" s="51">
        <v>0</v>
      </c>
      <c r="AD66" s="51">
        <v>65</v>
      </c>
      <c r="AE66" s="51">
        <f t="shared" si="10"/>
        <v>18</v>
      </c>
      <c r="AF66" s="51">
        <v>0</v>
      </c>
      <c r="AG66" s="51">
        <v>18</v>
      </c>
      <c r="AH66" s="51">
        <v>0</v>
      </c>
      <c r="AI66" s="51">
        <v>0</v>
      </c>
      <c r="AJ66" s="51">
        <v>0</v>
      </c>
    </row>
    <row r="67" spans="1:36" ht="13.5">
      <c r="A67" s="26" t="s">
        <v>102</v>
      </c>
      <c r="B67" s="49" t="s">
        <v>216</v>
      </c>
      <c r="C67" s="50" t="s">
        <v>217</v>
      </c>
      <c r="D67" s="51">
        <f t="shared" si="0"/>
        <v>1730</v>
      </c>
      <c r="E67" s="51">
        <v>1354</v>
      </c>
      <c r="F67" s="51">
        <f t="shared" si="6"/>
        <v>376</v>
      </c>
      <c r="G67" s="51">
        <v>0</v>
      </c>
      <c r="H67" s="51">
        <v>376</v>
      </c>
      <c r="I67" s="51">
        <v>0</v>
      </c>
      <c r="J67" s="51">
        <v>0</v>
      </c>
      <c r="K67" s="51">
        <v>0</v>
      </c>
      <c r="L67" s="51">
        <v>0</v>
      </c>
      <c r="M67" s="51">
        <f t="shared" si="7"/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f t="shared" si="8"/>
        <v>1354</v>
      </c>
      <c r="V67" s="51">
        <v>1354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f t="shared" si="9"/>
        <v>295</v>
      </c>
      <c r="AC67" s="51">
        <v>0</v>
      </c>
      <c r="AD67" s="51">
        <v>295</v>
      </c>
      <c r="AE67" s="51">
        <f t="shared" si="10"/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</row>
    <row r="68" spans="1:36" ht="13.5">
      <c r="A68" s="26" t="s">
        <v>102</v>
      </c>
      <c r="B68" s="49" t="s">
        <v>218</v>
      </c>
      <c r="C68" s="50" t="s">
        <v>219</v>
      </c>
      <c r="D68" s="51">
        <f t="shared" si="0"/>
        <v>12038</v>
      </c>
      <c r="E68" s="51">
        <v>10013</v>
      </c>
      <c r="F68" s="51">
        <f t="shared" si="6"/>
        <v>2025</v>
      </c>
      <c r="G68" s="51">
        <v>0</v>
      </c>
      <c r="H68" s="51">
        <v>1728</v>
      </c>
      <c r="I68" s="51">
        <v>0</v>
      </c>
      <c r="J68" s="51">
        <v>0</v>
      </c>
      <c r="K68" s="51">
        <v>297</v>
      </c>
      <c r="L68" s="51">
        <v>0</v>
      </c>
      <c r="M68" s="51">
        <f t="shared" si="7"/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f t="shared" si="8"/>
        <v>10013</v>
      </c>
      <c r="V68" s="51">
        <v>10013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f t="shared" si="9"/>
        <v>1913</v>
      </c>
      <c r="AC68" s="51">
        <v>0</v>
      </c>
      <c r="AD68" s="51">
        <v>1408</v>
      </c>
      <c r="AE68" s="51">
        <f t="shared" si="10"/>
        <v>505</v>
      </c>
      <c r="AF68" s="51">
        <v>0</v>
      </c>
      <c r="AG68" s="51">
        <v>208</v>
      </c>
      <c r="AH68" s="51">
        <v>0</v>
      </c>
      <c r="AI68" s="51">
        <v>0</v>
      </c>
      <c r="AJ68" s="51">
        <v>297</v>
      </c>
    </row>
    <row r="69" spans="1:36" ht="13.5">
      <c r="A69" s="26" t="s">
        <v>102</v>
      </c>
      <c r="B69" s="49" t="s">
        <v>220</v>
      </c>
      <c r="C69" s="50" t="s">
        <v>221</v>
      </c>
      <c r="D69" s="51">
        <f t="shared" si="0"/>
        <v>401</v>
      </c>
      <c r="E69" s="51">
        <v>245</v>
      </c>
      <c r="F69" s="51">
        <f t="shared" si="6"/>
        <v>156</v>
      </c>
      <c r="G69" s="51">
        <v>100</v>
      </c>
      <c r="H69" s="51">
        <v>56</v>
      </c>
      <c r="I69" s="51">
        <v>0</v>
      </c>
      <c r="J69" s="51">
        <v>0</v>
      </c>
      <c r="K69" s="51">
        <v>0</v>
      </c>
      <c r="L69" s="51">
        <v>0</v>
      </c>
      <c r="M69" s="51">
        <f t="shared" si="7"/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f t="shared" si="8"/>
        <v>245</v>
      </c>
      <c r="V69" s="51">
        <v>245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f t="shared" si="9"/>
        <v>139</v>
      </c>
      <c r="AC69" s="51">
        <v>0</v>
      </c>
      <c r="AD69" s="51">
        <v>39</v>
      </c>
      <c r="AE69" s="51">
        <f t="shared" si="10"/>
        <v>100</v>
      </c>
      <c r="AF69" s="51">
        <v>100</v>
      </c>
      <c r="AG69" s="51">
        <v>0</v>
      </c>
      <c r="AH69" s="51">
        <v>0</v>
      </c>
      <c r="AI69" s="51">
        <v>0</v>
      </c>
      <c r="AJ69" s="51">
        <v>0</v>
      </c>
    </row>
    <row r="70" spans="1:36" ht="13.5">
      <c r="A70" s="26" t="s">
        <v>102</v>
      </c>
      <c r="B70" s="49" t="s">
        <v>222</v>
      </c>
      <c r="C70" s="50" t="s">
        <v>223</v>
      </c>
      <c r="D70" s="51">
        <f t="shared" si="0"/>
        <v>403</v>
      </c>
      <c r="E70" s="51">
        <v>245</v>
      </c>
      <c r="F70" s="51">
        <f t="shared" si="6"/>
        <v>158</v>
      </c>
      <c r="G70" s="51">
        <v>130</v>
      </c>
      <c r="H70" s="51">
        <v>28</v>
      </c>
      <c r="I70" s="51">
        <v>0</v>
      </c>
      <c r="J70" s="51">
        <v>0</v>
      </c>
      <c r="K70" s="51">
        <v>0</v>
      </c>
      <c r="L70" s="51">
        <v>0</v>
      </c>
      <c r="M70" s="51">
        <f t="shared" si="7"/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f t="shared" si="8"/>
        <v>258</v>
      </c>
      <c r="V70" s="51">
        <v>245</v>
      </c>
      <c r="W70" s="51">
        <v>13</v>
      </c>
      <c r="X70" s="51">
        <v>0</v>
      </c>
      <c r="Y70" s="51">
        <v>0</v>
      </c>
      <c r="Z70" s="51">
        <v>0</v>
      </c>
      <c r="AA70" s="51">
        <v>0</v>
      </c>
      <c r="AB70" s="51">
        <f t="shared" si="9"/>
        <v>92</v>
      </c>
      <c r="AC70" s="51">
        <v>0</v>
      </c>
      <c r="AD70" s="51">
        <v>50</v>
      </c>
      <c r="AE70" s="51">
        <f t="shared" si="10"/>
        <v>42</v>
      </c>
      <c r="AF70" s="51">
        <v>42</v>
      </c>
      <c r="AG70" s="51">
        <v>0</v>
      </c>
      <c r="AH70" s="51">
        <v>0</v>
      </c>
      <c r="AI70" s="51">
        <v>0</v>
      </c>
      <c r="AJ70" s="51">
        <v>0</v>
      </c>
    </row>
    <row r="71" spans="1:36" ht="13.5">
      <c r="A71" s="79" t="s">
        <v>101</v>
      </c>
      <c r="B71" s="80"/>
      <c r="C71" s="81"/>
      <c r="D71" s="51">
        <f aca="true" t="shared" si="11" ref="D71:AJ71">SUM(D7:D70)</f>
        <v>328364</v>
      </c>
      <c r="E71" s="51">
        <f t="shared" si="11"/>
        <v>266355</v>
      </c>
      <c r="F71" s="51">
        <f t="shared" si="11"/>
        <v>51215</v>
      </c>
      <c r="G71" s="51">
        <f t="shared" si="11"/>
        <v>28125</v>
      </c>
      <c r="H71" s="51">
        <f t="shared" si="11"/>
        <v>20087</v>
      </c>
      <c r="I71" s="51">
        <f t="shared" si="11"/>
        <v>0</v>
      </c>
      <c r="J71" s="51">
        <f t="shared" si="11"/>
        <v>1824</v>
      </c>
      <c r="K71" s="51">
        <f t="shared" si="11"/>
        <v>1179</v>
      </c>
      <c r="L71" s="51">
        <f t="shared" si="11"/>
        <v>533</v>
      </c>
      <c r="M71" s="51">
        <f t="shared" si="11"/>
        <v>10261</v>
      </c>
      <c r="N71" s="51">
        <f t="shared" si="11"/>
        <v>7811</v>
      </c>
      <c r="O71" s="51">
        <f t="shared" si="11"/>
        <v>425</v>
      </c>
      <c r="P71" s="51">
        <f t="shared" si="11"/>
        <v>1593</v>
      </c>
      <c r="Q71" s="51">
        <f t="shared" si="11"/>
        <v>207</v>
      </c>
      <c r="R71" s="51">
        <f t="shared" si="11"/>
        <v>46</v>
      </c>
      <c r="S71" s="51">
        <f t="shared" si="11"/>
        <v>127</v>
      </c>
      <c r="T71" s="51">
        <f t="shared" si="11"/>
        <v>52</v>
      </c>
      <c r="U71" s="51">
        <f t="shared" si="11"/>
        <v>277503</v>
      </c>
      <c r="V71" s="51">
        <f t="shared" si="11"/>
        <v>266355</v>
      </c>
      <c r="W71" s="51">
        <f t="shared" si="11"/>
        <v>10942</v>
      </c>
      <c r="X71" s="51">
        <f t="shared" si="11"/>
        <v>169</v>
      </c>
      <c r="Y71" s="51">
        <f t="shared" si="11"/>
        <v>0</v>
      </c>
      <c r="Z71" s="51">
        <f t="shared" si="11"/>
        <v>0</v>
      </c>
      <c r="AA71" s="51">
        <f t="shared" si="11"/>
        <v>37</v>
      </c>
      <c r="AB71" s="51">
        <f t="shared" si="11"/>
        <v>42717</v>
      </c>
      <c r="AC71" s="51">
        <f t="shared" si="11"/>
        <v>533</v>
      </c>
      <c r="AD71" s="51">
        <f t="shared" si="11"/>
        <v>31148</v>
      </c>
      <c r="AE71" s="51">
        <f t="shared" si="11"/>
        <v>11036</v>
      </c>
      <c r="AF71" s="51">
        <f t="shared" si="11"/>
        <v>9693</v>
      </c>
      <c r="AG71" s="51">
        <f t="shared" si="11"/>
        <v>723</v>
      </c>
      <c r="AH71" s="51">
        <f t="shared" si="11"/>
        <v>0</v>
      </c>
      <c r="AI71" s="51">
        <f t="shared" si="11"/>
        <v>0</v>
      </c>
      <c r="AJ71" s="51">
        <f t="shared" si="11"/>
        <v>620</v>
      </c>
    </row>
  </sheetData>
  <mergeCells count="25">
    <mergeCell ref="A71:C71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7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37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40</v>
      </c>
      <c r="C2" s="62" t="s">
        <v>12</v>
      </c>
      <c r="D2" s="106" t="s">
        <v>95</v>
      </c>
      <c r="E2" s="104"/>
      <c r="F2" s="104"/>
      <c r="G2" s="104"/>
      <c r="H2" s="104"/>
      <c r="I2" s="104"/>
      <c r="J2" s="104"/>
      <c r="K2" s="105"/>
      <c r="L2" s="106" t="s">
        <v>224</v>
      </c>
      <c r="M2" s="104"/>
      <c r="N2" s="104"/>
      <c r="O2" s="104"/>
      <c r="P2" s="104"/>
      <c r="Q2" s="104"/>
      <c r="R2" s="104"/>
      <c r="S2" s="105"/>
      <c r="T2" s="100" t="s">
        <v>226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227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41</v>
      </c>
      <c r="G3" s="67" t="s">
        <v>19</v>
      </c>
      <c r="H3" s="67" t="s">
        <v>74</v>
      </c>
      <c r="I3" s="67" t="s">
        <v>75</v>
      </c>
      <c r="J3" s="99" t="s">
        <v>72</v>
      </c>
      <c r="K3" s="67" t="s">
        <v>42</v>
      </c>
      <c r="L3" s="63" t="s">
        <v>15</v>
      </c>
      <c r="M3" s="67" t="s">
        <v>18</v>
      </c>
      <c r="N3" s="67" t="s">
        <v>41</v>
      </c>
      <c r="O3" s="67" t="s">
        <v>19</v>
      </c>
      <c r="P3" s="67" t="s">
        <v>74</v>
      </c>
      <c r="Q3" s="67" t="s">
        <v>75</v>
      </c>
      <c r="R3" s="99" t="s">
        <v>72</v>
      </c>
      <c r="S3" s="67" t="s">
        <v>42</v>
      </c>
      <c r="T3" s="63" t="s">
        <v>15</v>
      </c>
      <c r="U3" s="67" t="s">
        <v>18</v>
      </c>
      <c r="V3" s="67" t="s">
        <v>41</v>
      </c>
      <c r="W3" s="67" t="s">
        <v>19</v>
      </c>
      <c r="X3" s="67" t="s">
        <v>74</v>
      </c>
      <c r="Y3" s="67" t="s">
        <v>75</v>
      </c>
      <c r="Z3" s="99" t="s">
        <v>72</v>
      </c>
      <c r="AA3" s="67" t="s">
        <v>42</v>
      </c>
      <c r="AB3" s="59" t="s">
        <v>228</v>
      </c>
      <c r="AC3" s="107"/>
      <c r="AD3" s="107"/>
      <c r="AE3" s="107"/>
      <c r="AF3" s="107"/>
      <c r="AG3" s="107"/>
      <c r="AH3" s="107"/>
      <c r="AI3" s="108"/>
      <c r="AJ3" s="59" t="s">
        <v>229</v>
      </c>
      <c r="AK3" s="83"/>
      <c r="AL3" s="83"/>
      <c r="AM3" s="83"/>
      <c r="AN3" s="83"/>
      <c r="AO3" s="83"/>
      <c r="AP3" s="83"/>
      <c r="AQ3" s="84"/>
      <c r="AR3" s="59" t="s">
        <v>230</v>
      </c>
      <c r="AS3" s="109"/>
      <c r="AT3" s="109"/>
      <c r="AU3" s="109"/>
      <c r="AV3" s="109"/>
      <c r="AW3" s="109"/>
      <c r="AX3" s="109"/>
      <c r="AY3" s="110"/>
      <c r="AZ3" s="59" t="s">
        <v>231</v>
      </c>
      <c r="BA3" s="107"/>
      <c r="BB3" s="107"/>
      <c r="BC3" s="107"/>
      <c r="BD3" s="107"/>
      <c r="BE3" s="107"/>
      <c r="BF3" s="107"/>
      <c r="BG3" s="108"/>
      <c r="BH3" s="59" t="s">
        <v>232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41</v>
      </c>
      <c r="BS3" s="67" t="s">
        <v>19</v>
      </c>
      <c r="BT3" s="67" t="s">
        <v>74</v>
      </c>
      <c r="BU3" s="67" t="s">
        <v>75</v>
      </c>
      <c r="BV3" s="99" t="s">
        <v>72</v>
      </c>
      <c r="BW3" s="67" t="s">
        <v>42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41</v>
      </c>
      <c r="AE4" s="67" t="s">
        <v>19</v>
      </c>
      <c r="AF4" s="67" t="s">
        <v>74</v>
      </c>
      <c r="AG4" s="67" t="s">
        <v>75</v>
      </c>
      <c r="AH4" s="99" t="s">
        <v>72</v>
      </c>
      <c r="AI4" s="67" t="s">
        <v>42</v>
      </c>
      <c r="AJ4" s="63" t="s">
        <v>15</v>
      </c>
      <c r="AK4" s="67" t="s">
        <v>18</v>
      </c>
      <c r="AL4" s="67" t="s">
        <v>41</v>
      </c>
      <c r="AM4" s="67" t="s">
        <v>19</v>
      </c>
      <c r="AN4" s="67" t="s">
        <v>74</v>
      </c>
      <c r="AO4" s="67" t="s">
        <v>75</v>
      </c>
      <c r="AP4" s="99" t="s">
        <v>72</v>
      </c>
      <c r="AQ4" s="67" t="s">
        <v>42</v>
      </c>
      <c r="AR4" s="63" t="s">
        <v>15</v>
      </c>
      <c r="AS4" s="67" t="s">
        <v>18</v>
      </c>
      <c r="AT4" s="67" t="s">
        <v>41</v>
      </c>
      <c r="AU4" s="67" t="s">
        <v>19</v>
      </c>
      <c r="AV4" s="67" t="s">
        <v>74</v>
      </c>
      <c r="AW4" s="67" t="s">
        <v>75</v>
      </c>
      <c r="AX4" s="99" t="s">
        <v>72</v>
      </c>
      <c r="AY4" s="67" t="s">
        <v>42</v>
      </c>
      <c r="AZ4" s="63" t="s">
        <v>15</v>
      </c>
      <c r="BA4" s="67" t="s">
        <v>18</v>
      </c>
      <c r="BB4" s="67" t="s">
        <v>41</v>
      </c>
      <c r="BC4" s="67" t="s">
        <v>19</v>
      </c>
      <c r="BD4" s="67" t="s">
        <v>74</v>
      </c>
      <c r="BE4" s="67" t="s">
        <v>75</v>
      </c>
      <c r="BF4" s="99" t="s">
        <v>72</v>
      </c>
      <c r="BG4" s="67" t="s">
        <v>42</v>
      </c>
      <c r="BH4" s="63" t="s">
        <v>15</v>
      </c>
      <c r="BI4" s="67" t="s">
        <v>18</v>
      </c>
      <c r="BJ4" s="67" t="s">
        <v>41</v>
      </c>
      <c r="BK4" s="67" t="s">
        <v>19</v>
      </c>
      <c r="BL4" s="67" t="s">
        <v>74</v>
      </c>
      <c r="BM4" s="67" t="s">
        <v>75</v>
      </c>
      <c r="BN4" s="99" t="s">
        <v>72</v>
      </c>
      <c r="BO4" s="67" t="s">
        <v>42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102</v>
      </c>
      <c r="B7" s="49" t="s">
        <v>103</v>
      </c>
      <c r="C7" s="50" t="s">
        <v>104</v>
      </c>
      <c r="D7" s="51">
        <f aca="true" t="shared" si="0" ref="D7:D70">SUM(E7:K7)</f>
        <v>18073</v>
      </c>
      <c r="E7" s="51">
        <f aca="true" t="shared" si="1" ref="E7:E27">M7+U7+BQ7</f>
        <v>11000</v>
      </c>
      <c r="F7" s="51">
        <f aca="true" t="shared" si="2" ref="F7:F27">N7+V7+BR7</f>
        <v>4394</v>
      </c>
      <c r="G7" s="51">
        <f aca="true" t="shared" si="3" ref="G7:G27">O7+W7+BS7</f>
        <v>2048</v>
      </c>
      <c r="H7" s="51">
        <f aca="true" t="shared" si="4" ref="H7:H27">P7+X7+BT7</f>
        <v>272</v>
      </c>
      <c r="I7" s="51">
        <f aca="true" t="shared" si="5" ref="I7:I27">Q7+Y7+BU7</f>
        <v>6</v>
      </c>
      <c r="J7" s="51">
        <f aca="true" t="shared" si="6" ref="J7:J27">R7+Z7+BV7</f>
        <v>353</v>
      </c>
      <c r="K7" s="51">
        <f aca="true" t="shared" si="7" ref="K7:K27">S7+AA7+BW7</f>
        <v>0</v>
      </c>
      <c r="L7" s="51">
        <f aca="true" t="shared" si="8" ref="L7:L27">SUM(M7:S7)</f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f aca="true" t="shared" si="9" ref="T7:T27">SUM(U7:AA7)</f>
        <v>7828</v>
      </c>
      <c r="U7" s="51">
        <f aca="true" t="shared" si="10" ref="U7:U27">AC7+AK7+AS7+BA7+BI7</f>
        <v>3375</v>
      </c>
      <c r="V7" s="51">
        <f aca="true" t="shared" si="11" ref="V7:V27">AD7+AL7+AT7+BB7+BJ7</f>
        <v>3490</v>
      </c>
      <c r="W7" s="51">
        <f aca="true" t="shared" si="12" ref="W7:W27">AE7+AM7+AU7+BC7+BK7</f>
        <v>814</v>
      </c>
      <c r="X7" s="51">
        <f aca="true" t="shared" si="13" ref="X7:X27">AF7+AN7+AV7+BD7+BL7</f>
        <v>96</v>
      </c>
      <c r="Y7" s="51">
        <f aca="true" t="shared" si="14" ref="Y7:Y27">AG7+AO7+AW7+BE7+BM7</f>
        <v>0</v>
      </c>
      <c r="Z7" s="51">
        <f aca="true" t="shared" si="15" ref="Z7:Z27">AH7+AP7+AX7+BF7+BN7</f>
        <v>53</v>
      </c>
      <c r="AA7" s="51">
        <f aca="true" t="shared" si="16" ref="AA7:AA27">AI7+AQ7+AY7+BG7+BO7</f>
        <v>0</v>
      </c>
      <c r="AB7" s="51">
        <f aca="true" t="shared" si="17" ref="AB7:AB27">SUM(AC7:AI7)</f>
        <v>331</v>
      </c>
      <c r="AC7" s="51">
        <v>0</v>
      </c>
      <c r="AD7" s="51">
        <v>331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27">SUM(AK7:AQ7)</f>
        <v>1979</v>
      </c>
      <c r="AK7" s="51">
        <v>0</v>
      </c>
      <c r="AL7" s="51">
        <v>1979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27">SUM(AS7:AY7)</f>
        <v>5518</v>
      </c>
      <c r="AS7" s="51">
        <v>3375</v>
      </c>
      <c r="AT7" s="51">
        <v>1180</v>
      </c>
      <c r="AU7" s="51">
        <v>814</v>
      </c>
      <c r="AV7" s="51">
        <v>96</v>
      </c>
      <c r="AW7" s="51">
        <v>0</v>
      </c>
      <c r="AX7" s="51">
        <v>53</v>
      </c>
      <c r="AY7" s="51">
        <v>0</v>
      </c>
      <c r="AZ7" s="51">
        <f aca="true" t="shared" si="20" ref="AZ7:AZ27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27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27">SUM(BQ7:BW7)</f>
        <v>10245</v>
      </c>
      <c r="BQ7" s="51">
        <v>7625</v>
      </c>
      <c r="BR7" s="51">
        <v>904</v>
      </c>
      <c r="BS7" s="51">
        <v>1234</v>
      </c>
      <c r="BT7" s="51">
        <v>176</v>
      </c>
      <c r="BU7" s="51">
        <v>6</v>
      </c>
      <c r="BV7" s="51">
        <v>300</v>
      </c>
      <c r="BW7" s="51">
        <v>0</v>
      </c>
    </row>
    <row r="8" spans="1:75" ht="13.5">
      <c r="A8" s="26" t="s">
        <v>102</v>
      </c>
      <c r="B8" s="49" t="s">
        <v>105</v>
      </c>
      <c r="C8" s="50" t="s">
        <v>106</v>
      </c>
      <c r="D8" s="51">
        <f t="shared" si="0"/>
        <v>2211</v>
      </c>
      <c r="E8" s="51">
        <f t="shared" si="1"/>
        <v>1134</v>
      </c>
      <c r="F8" s="51">
        <f t="shared" si="2"/>
        <v>762</v>
      </c>
      <c r="G8" s="51">
        <f t="shared" si="3"/>
        <v>281</v>
      </c>
      <c r="H8" s="51">
        <f t="shared" si="4"/>
        <v>16</v>
      </c>
      <c r="I8" s="51">
        <f t="shared" si="5"/>
        <v>1</v>
      </c>
      <c r="J8" s="51">
        <f t="shared" si="6"/>
        <v>8</v>
      </c>
      <c r="K8" s="51">
        <f t="shared" si="7"/>
        <v>9</v>
      </c>
      <c r="L8" s="51">
        <f t="shared" si="8"/>
        <v>119</v>
      </c>
      <c r="M8" s="51">
        <v>119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f t="shared" si="9"/>
        <v>888</v>
      </c>
      <c r="U8" s="51">
        <f t="shared" si="10"/>
        <v>0</v>
      </c>
      <c r="V8" s="51">
        <f t="shared" si="11"/>
        <v>709</v>
      </c>
      <c r="W8" s="51">
        <f t="shared" si="12"/>
        <v>179</v>
      </c>
      <c r="X8" s="51">
        <f t="shared" si="13"/>
        <v>0</v>
      </c>
      <c r="Y8" s="51">
        <f t="shared" si="14"/>
        <v>0</v>
      </c>
      <c r="Z8" s="51">
        <f t="shared" si="15"/>
        <v>0</v>
      </c>
      <c r="AA8" s="51">
        <f t="shared" si="16"/>
        <v>0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888</v>
      </c>
      <c r="AK8" s="51">
        <v>0</v>
      </c>
      <c r="AL8" s="51">
        <v>709</v>
      </c>
      <c r="AM8" s="51">
        <v>179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0</v>
      </c>
      <c r="AS8" s="51">
        <v>0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1204</v>
      </c>
      <c r="BQ8" s="51">
        <v>1015</v>
      </c>
      <c r="BR8" s="51">
        <v>53</v>
      </c>
      <c r="BS8" s="51">
        <v>102</v>
      </c>
      <c r="BT8" s="51">
        <v>16</v>
      </c>
      <c r="BU8" s="51">
        <v>1</v>
      </c>
      <c r="BV8" s="51">
        <v>8</v>
      </c>
      <c r="BW8" s="51">
        <v>9</v>
      </c>
    </row>
    <row r="9" spans="1:75" ht="13.5">
      <c r="A9" s="26" t="s">
        <v>102</v>
      </c>
      <c r="B9" s="49" t="s">
        <v>107</v>
      </c>
      <c r="C9" s="50" t="s">
        <v>108</v>
      </c>
      <c r="D9" s="51">
        <f t="shared" si="0"/>
        <v>1912</v>
      </c>
      <c r="E9" s="51">
        <f t="shared" si="1"/>
        <v>927</v>
      </c>
      <c r="F9" s="51">
        <f t="shared" si="2"/>
        <v>524</v>
      </c>
      <c r="G9" s="51">
        <f t="shared" si="3"/>
        <v>400</v>
      </c>
      <c r="H9" s="51">
        <f t="shared" si="4"/>
        <v>11</v>
      </c>
      <c r="I9" s="51">
        <f t="shared" si="5"/>
        <v>0</v>
      </c>
      <c r="J9" s="51">
        <f t="shared" si="6"/>
        <v>50</v>
      </c>
      <c r="K9" s="51">
        <f t="shared" si="7"/>
        <v>0</v>
      </c>
      <c r="L9" s="51">
        <f t="shared" si="8"/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f t="shared" si="9"/>
        <v>1484</v>
      </c>
      <c r="U9" s="51">
        <f t="shared" si="10"/>
        <v>502</v>
      </c>
      <c r="V9" s="51">
        <f t="shared" si="11"/>
        <v>524</v>
      </c>
      <c r="W9" s="51">
        <f t="shared" si="12"/>
        <v>400</v>
      </c>
      <c r="X9" s="51">
        <f t="shared" si="13"/>
        <v>11</v>
      </c>
      <c r="Y9" s="51">
        <f t="shared" si="14"/>
        <v>0</v>
      </c>
      <c r="Z9" s="51">
        <f t="shared" si="15"/>
        <v>47</v>
      </c>
      <c r="AA9" s="51">
        <f t="shared" si="16"/>
        <v>0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1484</v>
      </c>
      <c r="AS9" s="51">
        <v>502</v>
      </c>
      <c r="AT9" s="51">
        <v>524</v>
      </c>
      <c r="AU9" s="51">
        <v>400</v>
      </c>
      <c r="AV9" s="51">
        <v>11</v>
      </c>
      <c r="AW9" s="51">
        <v>0</v>
      </c>
      <c r="AX9" s="51">
        <v>47</v>
      </c>
      <c r="AY9" s="51">
        <v>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428</v>
      </c>
      <c r="BQ9" s="51">
        <v>425</v>
      </c>
      <c r="BR9" s="51">
        <v>0</v>
      </c>
      <c r="BS9" s="51">
        <v>0</v>
      </c>
      <c r="BT9" s="51">
        <v>0</v>
      </c>
      <c r="BU9" s="51">
        <v>0</v>
      </c>
      <c r="BV9" s="51">
        <v>3</v>
      </c>
      <c r="BW9" s="51">
        <v>0</v>
      </c>
    </row>
    <row r="10" spans="1:75" ht="13.5">
      <c r="A10" s="26" t="s">
        <v>102</v>
      </c>
      <c r="B10" s="49" t="s">
        <v>109</v>
      </c>
      <c r="C10" s="50" t="s">
        <v>110</v>
      </c>
      <c r="D10" s="51">
        <f t="shared" si="0"/>
        <v>1726</v>
      </c>
      <c r="E10" s="51">
        <f t="shared" si="1"/>
        <v>1107</v>
      </c>
      <c r="F10" s="51">
        <f t="shared" si="2"/>
        <v>524</v>
      </c>
      <c r="G10" s="51">
        <f t="shared" si="3"/>
        <v>51</v>
      </c>
      <c r="H10" s="51">
        <f t="shared" si="4"/>
        <v>24</v>
      </c>
      <c r="I10" s="51">
        <f t="shared" si="5"/>
        <v>0</v>
      </c>
      <c r="J10" s="51">
        <f t="shared" si="6"/>
        <v>19</v>
      </c>
      <c r="K10" s="51">
        <f t="shared" si="7"/>
        <v>1</v>
      </c>
      <c r="L10" s="51">
        <f t="shared" si="8"/>
        <v>1216</v>
      </c>
      <c r="M10" s="51">
        <v>1107</v>
      </c>
      <c r="N10" s="51">
        <v>14</v>
      </c>
      <c r="O10" s="51">
        <v>51</v>
      </c>
      <c r="P10" s="51">
        <v>24</v>
      </c>
      <c r="Q10" s="51">
        <v>0</v>
      </c>
      <c r="R10" s="51">
        <v>19</v>
      </c>
      <c r="S10" s="51">
        <v>1</v>
      </c>
      <c r="T10" s="51">
        <f t="shared" si="9"/>
        <v>510</v>
      </c>
      <c r="U10" s="51">
        <f t="shared" si="10"/>
        <v>0</v>
      </c>
      <c r="V10" s="51">
        <f t="shared" si="11"/>
        <v>510</v>
      </c>
      <c r="W10" s="51">
        <f t="shared" si="12"/>
        <v>0</v>
      </c>
      <c r="X10" s="51">
        <f t="shared" si="13"/>
        <v>0</v>
      </c>
      <c r="Y10" s="51">
        <f t="shared" si="14"/>
        <v>0</v>
      </c>
      <c r="Z10" s="51">
        <f t="shared" si="15"/>
        <v>0</v>
      </c>
      <c r="AA10" s="51">
        <f t="shared" si="16"/>
        <v>0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510</v>
      </c>
      <c r="AK10" s="51">
        <v>0</v>
      </c>
      <c r="AL10" s="51">
        <v>510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0</v>
      </c>
      <c r="AS10" s="51">
        <v>0</v>
      </c>
      <c r="AT10" s="51">
        <v>0</v>
      </c>
      <c r="AU10" s="51">
        <v>0</v>
      </c>
      <c r="AV10" s="51">
        <v>0</v>
      </c>
      <c r="AW10" s="51">
        <v>0</v>
      </c>
      <c r="AX10" s="51">
        <v>0</v>
      </c>
      <c r="AY10" s="51">
        <v>0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0</v>
      </c>
      <c r="BQ10" s="51">
        <v>0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</row>
    <row r="11" spans="1:75" ht="13.5">
      <c r="A11" s="26" t="s">
        <v>102</v>
      </c>
      <c r="B11" s="49" t="s">
        <v>111</v>
      </c>
      <c r="C11" s="50" t="s">
        <v>112</v>
      </c>
      <c r="D11" s="51">
        <f t="shared" si="0"/>
        <v>2573</v>
      </c>
      <c r="E11" s="51">
        <f t="shared" si="1"/>
        <v>1355</v>
      </c>
      <c r="F11" s="51">
        <f t="shared" si="2"/>
        <v>604</v>
      </c>
      <c r="G11" s="51">
        <f t="shared" si="3"/>
        <v>550</v>
      </c>
      <c r="H11" s="51">
        <f t="shared" si="4"/>
        <v>24</v>
      </c>
      <c r="I11" s="51">
        <f t="shared" si="5"/>
        <v>0</v>
      </c>
      <c r="J11" s="51">
        <f t="shared" si="6"/>
        <v>40</v>
      </c>
      <c r="K11" s="51">
        <f t="shared" si="7"/>
        <v>0</v>
      </c>
      <c r="L11" s="51">
        <f t="shared" si="8"/>
        <v>24</v>
      </c>
      <c r="M11" s="51">
        <v>0</v>
      </c>
      <c r="N11" s="51">
        <v>0</v>
      </c>
      <c r="O11" s="51">
        <v>24</v>
      </c>
      <c r="P11" s="51">
        <v>0</v>
      </c>
      <c r="Q11" s="51">
        <v>0</v>
      </c>
      <c r="R11" s="51">
        <v>0</v>
      </c>
      <c r="S11" s="51">
        <v>0</v>
      </c>
      <c r="T11" s="51">
        <f t="shared" si="9"/>
        <v>2191</v>
      </c>
      <c r="U11" s="51">
        <f t="shared" si="10"/>
        <v>997</v>
      </c>
      <c r="V11" s="51">
        <f t="shared" si="11"/>
        <v>604</v>
      </c>
      <c r="W11" s="51">
        <f t="shared" si="12"/>
        <v>526</v>
      </c>
      <c r="X11" s="51">
        <f t="shared" si="13"/>
        <v>24</v>
      </c>
      <c r="Y11" s="51">
        <f t="shared" si="14"/>
        <v>0</v>
      </c>
      <c r="Z11" s="51">
        <f t="shared" si="15"/>
        <v>40</v>
      </c>
      <c r="AA11" s="51">
        <f t="shared" si="16"/>
        <v>0</v>
      </c>
      <c r="AB11" s="51">
        <f t="shared" si="17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2191</v>
      </c>
      <c r="AS11" s="51">
        <v>997</v>
      </c>
      <c r="AT11" s="51">
        <v>604</v>
      </c>
      <c r="AU11" s="51">
        <v>526</v>
      </c>
      <c r="AV11" s="51">
        <v>24</v>
      </c>
      <c r="AW11" s="51">
        <v>0</v>
      </c>
      <c r="AX11" s="51">
        <v>40</v>
      </c>
      <c r="AY11" s="51">
        <v>0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358</v>
      </c>
      <c r="BQ11" s="51">
        <v>358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</row>
    <row r="12" spans="1:75" ht="13.5">
      <c r="A12" s="26" t="s">
        <v>102</v>
      </c>
      <c r="B12" s="49" t="s">
        <v>113</v>
      </c>
      <c r="C12" s="50" t="s">
        <v>114</v>
      </c>
      <c r="D12" s="51">
        <f t="shared" si="0"/>
        <v>953</v>
      </c>
      <c r="E12" s="51">
        <f t="shared" si="1"/>
        <v>495</v>
      </c>
      <c r="F12" s="51">
        <f t="shared" si="2"/>
        <v>441</v>
      </c>
      <c r="G12" s="51">
        <f t="shared" si="3"/>
        <v>0</v>
      </c>
      <c r="H12" s="51">
        <f t="shared" si="4"/>
        <v>16</v>
      </c>
      <c r="I12" s="51">
        <f t="shared" si="5"/>
        <v>1</v>
      </c>
      <c r="J12" s="51">
        <f t="shared" si="6"/>
        <v>0</v>
      </c>
      <c r="K12" s="51">
        <f t="shared" si="7"/>
        <v>0</v>
      </c>
      <c r="L12" s="51">
        <f t="shared" si="8"/>
        <v>527</v>
      </c>
      <c r="M12" s="51">
        <v>495</v>
      </c>
      <c r="N12" s="51">
        <v>15</v>
      </c>
      <c r="O12" s="51">
        <v>0</v>
      </c>
      <c r="P12" s="51">
        <v>16</v>
      </c>
      <c r="Q12" s="51">
        <v>1</v>
      </c>
      <c r="R12" s="51">
        <v>0</v>
      </c>
      <c r="S12" s="51">
        <v>0</v>
      </c>
      <c r="T12" s="51">
        <f t="shared" si="9"/>
        <v>426</v>
      </c>
      <c r="U12" s="51">
        <f t="shared" si="10"/>
        <v>0</v>
      </c>
      <c r="V12" s="51">
        <f t="shared" si="11"/>
        <v>426</v>
      </c>
      <c r="W12" s="51">
        <f t="shared" si="12"/>
        <v>0</v>
      </c>
      <c r="X12" s="51">
        <f t="shared" si="13"/>
        <v>0</v>
      </c>
      <c r="Y12" s="51">
        <f t="shared" si="14"/>
        <v>0</v>
      </c>
      <c r="Z12" s="51">
        <f t="shared" si="15"/>
        <v>0</v>
      </c>
      <c r="AA12" s="51">
        <f t="shared" si="16"/>
        <v>0</v>
      </c>
      <c r="AB12" s="51">
        <f t="shared" si="17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426</v>
      </c>
      <c r="AK12" s="51">
        <v>0</v>
      </c>
      <c r="AL12" s="51">
        <v>426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</row>
    <row r="13" spans="1:75" ht="13.5">
      <c r="A13" s="26" t="s">
        <v>102</v>
      </c>
      <c r="B13" s="49" t="s">
        <v>115</v>
      </c>
      <c r="C13" s="50" t="s">
        <v>116</v>
      </c>
      <c r="D13" s="51">
        <f t="shared" si="0"/>
        <v>1322</v>
      </c>
      <c r="E13" s="51">
        <f t="shared" si="1"/>
        <v>935</v>
      </c>
      <c r="F13" s="51">
        <f t="shared" si="2"/>
        <v>282</v>
      </c>
      <c r="G13" s="51">
        <f t="shared" si="3"/>
        <v>73</v>
      </c>
      <c r="H13" s="51">
        <f t="shared" si="4"/>
        <v>24</v>
      </c>
      <c r="I13" s="51">
        <f t="shared" si="5"/>
        <v>3</v>
      </c>
      <c r="J13" s="51">
        <f t="shared" si="6"/>
        <v>5</v>
      </c>
      <c r="K13" s="51">
        <f t="shared" si="7"/>
        <v>0</v>
      </c>
      <c r="L13" s="51">
        <f t="shared" si="8"/>
        <v>1075</v>
      </c>
      <c r="M13" s="51">
        <v>935</v>
      </c>
      <c r="N13" s="51">
        <v>35</v>
      </c>
      <c r="O13" s="51">
        <v>73</v>
      </c>
      <c r="P13" s="51">
        <v>24</v>
      </c>
      <c r="Q13" s="51">
        <v>3</v>
      </c>
      <c r="R13" s="51">
        <v>5</v>
      </c>
      <c r="S13" s="51">
        <v>0</v>
      </c>
      <c r="T13" s="51">
        <f t="shared" si="9"/>
        <v>247</v>
      </c>
      <c r="U13" s="51">
        <f t="shared" si="10"/>
        <v>0</v>
      </c>
      <c r="V13" s="51">
        <f t="shared" si="11"/>
        <v>247</v>
      </c>
      <c r="W13" s="51">
        <f t="shared" si="12"/>
        <v>0</v>
      </c>
      <c r="X13" s="51">
        <f t="shared" si="13"/>
        <v>0</v>
      </c>
      <c r="Y13" s="51">
        <f t="shared" si="14"/>
        <v>0</v>
      </c>
      <c r="Z13" s="51">
        <f t="shared" si="15"/>
        <v>0</v>
      </c>
      <c r="AA13" s="51">
        <f t="shared" si="16"/>
        <v>0</v>
      </c>
      <c r="AB13" s="51">
        <f t="shared" si="17"/>
        <v>247</v>
      </c>
      <c r="AC13" s="51">
        <v>0</v>
      </c>
      <c r="AD13" s="51">
        <v>247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</row>
    <row r="14" spans="1:75" ht="13.5">
      <c r="A14" s="26" t="s">
        <v>102</v>
      </c>
      <c r="B14" s="49" t="s">
        <v>117</v>
      </c>
      <c r="C14" s="50" t="s">
        <v>118</v>
      </c>
      <c r="D14" s="51">
        <f t="shared" si="0"/>
        <v>432</v>
      </c>
      <c r="E14" s="51">
        <f t="shared" si="1"/>
        <v>329</v>
      </c>
      <c r="F14" s="51">
        <f t="shared" si="2"/>
        <v>25</v>
      </c>
      <c r="G14" s="51">
        <f t="shared" si="3"/>
        <v>62</v>
      </c>
      <c r="H14" s="51">
        <f t="shared" si="4"/>
        <v>9</v>
      </c>
      <c r="I14" s="51">
        <f t="shared" si="5"/>
        <v>0</v>
      </c>
      <c r="J14" s="51">
        <f t="shared" si="6"/>
        <v>7</v>
      </c>
      <c r="K14" s="51">
        <f t="shared" si="7"/>
        <v>0</v>
      </c>
      <c r="L14" s="51">
        <f t="shared" si="8"/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f t="shared" si="9"/>
        <v>432</v>
      </c>
      <c r="U14" s="51">
        <f t="shared" si="10"/>
        <v>329</v>
      </c>
      <c r="V14" s="51">
        <f t="shared" si="11"/>
        <v>25</v>
      </c>
      <c r="W14" s="51">
        <f t="shared" si="12"/>
        <v>62</v>
      </c>
      <c r="X14" s="51">
        <f t="shared" si="13"/>
        <v>9</v>
      </c>
      <c r="Y14" s="51">
        <f t="shared" si="14"/>
        <v>0</v>
      </c>
      <c r="Z14" s="51">
        <f t="shared" si="15"/>
        <v>7</v>
      </c>
      <c r="AA14" s="51">
        <f t="shared" si="16"/>
        <v>0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432</v>
      </c>
      <c r="AS14" s="51">
        <v>329</v>
      </c>
      <c r="AT14" s="51">
        <v>25</v>
      </c>
      <c r="AU14" s="51">
        <v>62</v>
      </c>
      <c r="AV14" s="51">
        <v>9</v>
      </c>
      <c r="AW14" s="51">
        <v>0</v>
      </c>
      <c r="AX14" s="51">
        <v>7</v>
      </c>
      <c r="AY14" s="51">
        <v>0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</row>
    <row r="15" spans="1:75" ht="13.5">
      <c r="A15" s="26" t="s">
        <v>102</v>
      </c>
      <c r="B15" s="49" t="s">
        <v>119</v>
      </c>
      <c r="C15" s="50" t="s">
        <v>120</v>
      </c>
      <c r="D15" s="51">
        <f t="shared" si="0"/>
        <v>323</v>
      </c>
      <c r="E15" s="51">
        <f t="shared" si="1"/>
        <v>195</v>
      </c>
      <c r="F15" s="51">
        <f t="shared" si="2"/>
        <v>65</v>
      </c>
      <c r="G15" s="51">
        <f t="shared" si="3"/>
        <v>55</v>
      </c>
      <c r="H15" s="51">
        <f t="shared" si="4"/>
        <v>7</v>
      </c>
      <c r="I15" s="51">
        <f t="shared" si="5"/>
        <v>0</v>
      </c>
      <c r="J15" s="51">
        <f t="shared" si="6"/>
        <v>1</v>
      </c>
      <c r="K15" s="51">
        <f t="shared" si="7"/>
        <v>0</v>
      </c>
      <c r="L15" s="51">
        <f t="shared" si="8"/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f t="shared" si="9"/>
        <v>323</v>
      </c>
      <c r="U15" s="51">
        <f t="shared" si="10"/>
        <v>195</v>
      </c>
      <c r="V15" s="51">
        <f t="shared" si="11"/>
        <v>65</v>
      </c>
      <c r="W15" s="51">
        <f t="shared" si="12"/>
        <v>55</v>
      </c>
      <c r="X15" s="51">
        <f t="shared" si="13"/>
        <v>7</v>
      </c>
      <c r="Y15" s="51">
        <f t="shared" si="14"/>
        <v>0</v>
      </c>
      <c r="Z15" s="51">
        <f t="shared" si="15"/>
        <v>1</v>
      </c>
      <c r="AA15" s="51">
        <f t="shared" si="16"/>
        <v>0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323</v>
      </c>
      <c r="AS15" s="51">
        <v>195</v>
      </c>
      <c r="AT15" s="51">
        <v>65</v>
      </c>
      <c r="AU15" s="51">
        <v>55</v>
      </c>
      <c r="AV15" s="51">
        <v>7</v>
      </c>
      <c r="AW15" s="51">
        <v>0</v>
      </c>
      <c r="AX15" s="51">
        <v>1</v>
      </c>
      <c r="AY15" s="51">
        <v>0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</row>
    <row r="16" spans="1:75" ht="13.5">
      <c r="A16" s="26" t="s">
        <v>102</v>
      </c>
      <c r="B16" s="49" t="s">
        <v>121</v>
      </c>
      <c r="C16" s="50" t="s">
        <v>122</v>
      </c>
      <c r="D16" s="51">
        <f t="shared" si="0"/>
        <v>68</v>
      </c>
      <c r="E16" s="51">
        <f t="shared" si="1"/>
        <v>0</v>
      </c>
      <c r="F16" s="51">
        <f t="shared" si="2"/>
        <v>31</v>
      </c>
      <c r="G16" s="51">
        <f t="shared" si="3"/>
        <v>20</v>
      </c>
      <c r="H16" s="51">
        <f t="shared" si="4"/>
        <v>2</v>
      </c>
      <c r="I16" s="51">
        <f t="shared" si="5"/>
        <v>5</v>
      </c>
      <c r="J16" s="51">
        <f t="shared" si="6"/>
        <v>0</v>
      </c>
      <c r="K16" s="51">
        <f t="shared" si="7"/>
        <v>10</v>
      </c>
      <c r="L16" s="51">
        <f t="shared" si="8"/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f t="shared" si="9"/>
        <v>68</v>
      </c>
      <c r="U16" s="51">
        <f t="shared" si="10"/>
        <v>0</v>
      </c>
      <c r="V16" s="51">
        <f t="shared" si="11"/>
        <v>31</v>
      </c>
      <c r="W16" s="51">
        <f t="shared" si="12"/>
        <v>20</v>
      </c>
      <c r="X16" s="51">
        <f t="shared" si="13"/>
        <v>2</v>
      </c>
      <c r="Y16" s="51">
        <f t="shared" si="14"/>
        <v>5</v>
      </c>
      <c r="Z16" s="51">
        <f t="shared" si="15"/>
        <v>0</v>
      </c>
      <c r="AA16" s="51">
        <f t="shared" si="16"/>
        <v>10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33</v>
      </c>
      <c r="AK16" s="51">
        <v>0</v>
      </c>
      <c r="AL16" s="51">
        <v>17</v>
      </c>
      <c r="AM16" s="51">
        <v>1</v>
      </c>
      <c r="AN16" s="51">
        <v>0</v>
      </c>
      <c r="AO16" s="51">
        <v>5</v>
      </c>
      <c r="AP16" s="51">
        <v>0</v>
      </c>
      <c r="AQ16" s="51">
        <v>10</v>
      </c>
      <c r="AR16" s="51">
        <f t="shared" si="19"/>
        <v>35</v>
      </c>
      <c r="AS16" s="51">
        <v>0</v>
      </c>
      <c r="AT16" s="51">
        <v>14</v>
      </c>
      <c r="AU16" s="51">
        <v>19</v>
      </c>
      <c r="AV16" s="51">
        <v>2</v>
      </c>
      <c r="AW16" s="51">
        <v>0</v>
      </c>
      <c r="AX16" s="51">
        <v>0</v>
      </c>
      <c r="AY16" s="51">
        <v>0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</row>
    <row r="17" spans="1:75" ht="13.5">
      <c r="A17" s="26" t="s">
        <v>102</v>
      </c>
      <c r="B17" s="49" t="s">
        <v>123</v>
      </c>
      <c r="C17" s="50" t="s">
        <v>124</v>
      </c>
      <c r="D17" s="51">
        <f t="shared" si="0"/>
        <v>728</v>
      </c>
      <c r="E17" s="51">
        <f t="shared" si="1"/>
        <v>306</v>
      </c>
      <c r="F17" s="51">
        <f t="shared" si="2"/>
        <v>202</v>
      </c>
      <c r="G17" s="51">
        <f t="shared" si="3"/>
        <v>91</v>
      </c>
      <c r="H17" s="51">
        <f t="shared" si="4"/>
        <v>14</v>
      </c>
      <c r="I17" s="51">
        <f t="shared" si="5"/>
        <v>0</v>
      </c>
      <c r="J17" s="51">
        <f t="shared" si="6"/>
        <v>40</v>
      </c>
      <c r="K17" s="51">
        <f t="shared" si="7"/>
        <v>75</v>
      </c>
      <c r="L17" s="51">
        <f t="shared" si="8"/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f t="shared" si="9"/>
        <v>728</v>
      </c>
      <c r="U17" s="51">
        <f t="shared" si="10"/>
        <v>306</v>
      </c>
      <c r="V17" s="51">
        <f t="shared" si="11"/>
        <v>202</v>
      </c>
      <c r="W17" s="51">
        <f t="shared" si="12"/>
        <v>91</v>
      </c>
      <c r="X17" s="51">
        <f t="shared" si="13"/>
        <v>14</v>
      </c>
      <c r="Y17" s="51">
        <f t="shared" si="14"/>
        <v>0</v>
      </c>
      <c r="Z17" s="51">
        <f t="shared" si="15"/>
        <v>40</v>
      </c>
      <c r="AA17" s="51">
        <f t="shared" si="16"/>
        <v>75</v>
      </c>
      <c r="AB17" s="51">
        <f t="shared" si="17"/>
        <v>70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40</v>
      </c>
      <c r="AI17" s="51">
        <v>30</v>
      </c>
      <c r="AJ17" s="51">
        <f t="shared" si="18"/>
        <v>162</v>
      </c>
      <c r="AK17" s="51">
        <v>0</v>
      </c>
      <c r="AL17" s="51">
        <v>117</v>
      </c>
      <c r="AM17" s="51">
        <v>0</v>
      </c>
      <c r="AN17" s="51">
        <v>0</v>
      </c>
      <c r="AO17" s="51">
        <v>0</v>
      </c>
      <c r="AP17" s="51">
        <v>0</v>
      </c>
      <c r="AQ17" s="51">
        <v>45</v>
      </c>
      <c r="AR17" s="51">
        <f t="shared" si="19"/>
        <v>496</v>
      </c>
      <c r="AS17" s="51">
        <v>306</v>
      </c>
      <c r="AT17" s="51">
        <v>85</v>
      </c>
      <c r="AU17" s="51">
        <v>91</v>
      </c>
      <c r="AV17" s="51">
        <v>14</v>
      </c>
      <c r="AW17" s="51">
        <v>0</v>
      </c>
      <c r="AX17" s="51">
        <v>0</v>
      </c>
      <c r="AY17" s="51">
        <v>0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</row>
    <row r="18" spans="1:75" ht="13.5">
      <c r="A18" s="26" t="s">
        <v>102</v>
      </c>
      <c r="B18" s="49" t="s">
        <v>125</v>
      </c>
      <c r="C18" s="50" t="s">
        <v>79</v>
      </c>
      <c r="D18" s="51">
        <f t="shared" si="0"/>
        <v>49</v>
      </c>
      <c r="E18" s="51">
        <f t="shared" si="1"/>
        <v>0</v>
      </c>
      <c r="F18" s="51">
        <f t="shared" si="2"/>
        <v>8</v>
      </c>
      <c r="G18" s="51">
        <f t="shared" si="3"/>
        <v>27</v>
      </c>
      <c r="H18" s="51">
        <f t="shared" si="4"/>
        <v>3</v>
      </c>
      <c r="I18" s="51">
        <f t="shared" si="5"/>
        <v>0</v>
      </c>
      <c r="J18" s="51">
        <f t="shared" si="6"/>
        <v>0</v>
      </c>
      <c r="K18" s="51">
        <f t="shared" si="7"/>
        <v>11</v>
      </c>
      <c r="L18" s="51">
        <f t="shared" si="8"/>
        <v>14</v>
      </c>
      <c r="M18" s="51">
        <v>0</v>
      </c>
      <c r="N18" s="51">
        <v>0</v>
      </c>
      <c r="O18" s="51">
        <v>0</v>
      </c>
      <c r="P18" s="51">
        <v>3</v>
      </c>
      <c r="Q18" s="51">
        <v>0</v>
      </c>
      <c r="R18" s="51">
        <v>0</v>
      </c>
      <c r="S18" s="51">
        <v>11</v>
      </c>
      <c r="T18" s="51">
        <f t="shared" si="9"/>
        <v>35</v>
      </c>
      <c r="U18" s="51">
        <f t="shared" si="10"/>
        <v>0</v>
      </c>
      <c r="V18" s="51">
        <f t="shared" si="11"/>
        <v>8</v>
      </c>
      <c r="W18" s="51">
        <f t="shared" si="12"/>
        <v>27</v>
      </c>
      <c r="X18" s="51">
        <f t="shared" si="13"/>
        <v>0</v>
      </c>
      <c r="Y18" s="51">
        <f t="shared" si="14"/>
        <v>0</v>
      </c>
      <c r="Z18" s="51">
        <f t="shared" si="15"/>
        <v>0</v>
      </c>
      <c r="AA18" s="51">
        <f t="shared" si="16"/>
        <v>0</v>
      </c>
      <c r="AB18" s="51">
        <f t="shared" si="17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35</v>
      </c>
      <c r="AK18" s="51">
        <v>0</v>
      </c>
      <c r="AL18" s="51">
        <v>8</v>
      </c>
      <c r="AM18" s="51">
        <v>27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0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102</v>
      </c>
      <c r="B19" s="49" t="s">
        <v>126</v>
      </c>
      <c r="C19" s="50" t="s">
        <v>127</v>
      </c>
      <c r="D19" s="51">
        <f t="shared" si="0"/>
        <v>1526</v>
      </c>
      <c r="E19" s="51">
        <f t="shared" si="1"/>
        <v>1027</v>
      </c>
      <c r="F19" s="51">
        <f t="shared" si="2"/>
        <v>216</v>
      </c>
      <c r="G19" s="51">
        <f t="shared" si="3"/>
        <v>191</v>
      </c>
      <c r="H19" s="51">
        <f t="shared" si="4"/>
        <v>40</v>
      </c>
      <c r="I19" s="51">
        <f t="shared" si="5"/>
        <v>0</v>
      </c>
      <c r="J19" s="51">
        <f t="shared" si="6"/>
        <v>49</v>
      </c>
      <c r="K19" s="51">
        <f t="shared" si="7"/>
        <v>3</v>
      </c>
      <c r="L19" s="51">
        <f t="shared" si="8"/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f t="shared" si="9"/>
        <v>93</v>
      </c>
      <c r="U19" s="51">
        <f t="shared" si="10"/>
        <v>0</v>
      </c>
      <c r="V19" s="51">
        <f t="shared" si="11"/>
        <v>93</v>
      </c>
      <c r="W19" s="51">
        <f t="shared" si="12"/>
        <v>0</v>
      </c>
      <c r="X19" s="51">
        <f t="shared" si="13"/>
        <v>0</v>
      </c>
      <c r="Y19" s="51">
        <f t="shared" si="14"/>
        <v>0</v>
      </c>
      <c r="Z19" s="51">
        <f t="shared" si="15"/>
        <v>0</v>
      </c>
      <c r="AA19" s="51">
        <f t="shared" si="16"/>
        <v>0</v>
      </c>
      <c r="AB19" s="51">
        <f t="shared" si="17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93</v>
      </c>
      <c r="AK19" s="51">
        <v>0</v>
      </c>
      <c r="AL19" s="51">
        <v>93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19"/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1433</v>
      </c>
      <c r="BQ19" s="51">
        <v>1027</v>
      </c>
      <c r="BR19" s="51">
        <v>123</v>
      </c>
      <c r="BS19" s="51">
        <v>191</v>
      </c>
      <c r="BT19" s="51">
        <v>40</v>
      </c>
      <c r="BU19" s="51">
        <v>0</v>
      </c>
      <c r="BV19" s="51">
        <v>49</v>
      </c>
      <c r="BW19" s="51">
        <v>3</v>
      </c>
    </row>
    <row r="20" spans="1:75" ht="13.5">
      <c r="A20" s="26" t="s">
        <v>102</v>
      </c>
      <c r="B20" s="49" t="s">
        <v>128</v>
      </c>
      <c r="C20" s="50" t="s">
        <v>129</v>
      </c>
      <c r="D20" s="51">
        <f t="shared" si="0"/>
        <v>848</v>
      </c>
      <c r="E20" s="51">
        <f t="shared" si="1"/>
        <v>438</v>
      </c>
      <c r="F20" s="51">
        <f t="shared" si="2"/>
        <v>328</v>
      </c>
      <c r="G20" s="51">
        <f t="shared" si="3"/>
        <v>67</v>
      </c>
      <c r="H20" s="51">
        <f t="shared" si="4"/>
        <v>10</v>
      </c>
      <c r="I20" s="51">
        <f t="shared" si="5"/>
        <v>3</v>
      </c>
      <c r="J20" s="51">
        <f t="shared" si="6"/>
        <v>2</v>
      </c>
      <c r="K20" s="51">
        <f t="shared" si="7"/>
        <v>0</v>
      </c>
      <c r="L20" s="51">
        <f t="shared" si="8"/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f t="shared" si="9"/>
        <v>738</v>
      </c>
      <c r="U20" s="51">
        <f t="shared" si="10"/>
        <v>332</v>
      </c>
      <c r="V20" s="51">
        <f t="shared" si="11"/>
        <v>324</v>
      </c>
      <c r="W20" s="51">
        <f t="shared" si="12"/>
        <v>67</v>
      </c>
      <c r="X20" s="51">
        <f t="shared" si="13"/>
        <v>10</v>
      </c>
      <c r="Y20" s="51">
        <f t="shared" si="14"/>
        <v>3</v>
      </c>
      <c r="Z20" s="51">
        <f t="shared" si="15"/>
        <v>2</v>
      </c>
      <c r="AA20" s="51">
        <f t="shared" si="16"/>
        <v>0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738</v>
      </c>
      <c r="AS20" s="51">
        <v>332</v>
      </c>
      <c r="AT20" s="51">
        <v>324</v>
      </c>
      <c r="AU20" s="51">
        <v>67</v>
      </c>
      <c r="AV20" s="51">
        <v>10</v>
      </c>
      <c r="AW20" s="51">
        <v>3</v>
      </c>
      <c r="AX20" s="51">
        <v>2</v>
      </c>
      <c r="AY20" s="51">
        <v>0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110</v>
      </c>
      <c r="BQ20" s="51">
        <v>106</v>
      </c>
      <c r="BR20" s="51">
        <v>4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102</v>
      </c>
      <c r="B21" s="49" t="s">
        <v>130</v>
      </c>
      <c r="C21" s="50" t="s">
        <v>73</v>
      </c>
      <c r="D21" s="51">
        <f t="shared" si="0"/>
        <v>165</v>
      </c>
      <c r="E21" s="51">
        <f t="shared" si="1"/>
        <v>2</v>
      </c>
      <c r="F21" s="51">
        <f t="shared" si="2"/>
        <v>82</v>
      </c>
      <c r="G21" s="51">
        <f t="shared" si="3"/>
        <v>70</v>
      </c>
      <c r="H21" s="51">
        <f t="shared" si="4"/>
        <v>6</v>
      </c>
      <c r="I21" s="51">
        <f t="shared" si="5"/>
        <v>1</v>
      </c>
      <c r="J21" s="51">
        <f t="shared" si="6"/>
        <v>1</v>
      </c>
      <c r="K21" s="51">
        <f t="shared" si="7"/>
        <v>3</v>
      </c>
      <c r="L21" s="51">
        <f t="shared" si="8"/>
        <v>7</v>
      </c>
      <c r="M21" s="51">
        <v>0</v>
      </c>
      <c r="N21" s="51">
        <v>0</v>
      </c>
      <c r="O21" s="51">
        <v>0</v>
      </c>
      <c r="P21" s="51">
        <v>6</v>
      </c>
      <c r="Q21" s="51">
        <v>1</v>
      </c>
      <c r="R21" s="51">
        <v>0</v>
      </c>
      <c r="S21" s="51">
        <v>0</v>
      </c>
      <c r="T21" s="51">
        <f t="shared" si="9"/>
        <v>154</v>
      </c>
      <c r="U21" s="51">
        <f t="shared" si="10"/>
        <v>0</v>
      </c>
      <c r="V21" s="51">
        <f t="shared" si="11"/>
        <v>82</v>
      </c>
      <c r="W21" s="51">
        <f t="shared" si="12"/>
        <v>68</v>
      </c>
      <c r="X21" s="51">
        <f t="shared" si="13"/>
        <v>0</v>
      </c>
      <c r="Y21" s="51">
        <f t="shared" si="14"/>
        <v>0</v>
      </c>
      <c r="Z21" s="51">
        <f t="shared" si="15"/>
        <v>1</v>
      </c>
      <c r="AA21" s="51">
        <f t="shared" si="16"/>
        <v>3</v>
      </c>
      <c r="AB21" s="51">
        <f t="shared" si="17"/>
        <v>1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1</v>
      </c>
      <c r="AI21" s="51">
        <v>0</v>
      </c>
      <c r="AJ21" s="51">
        <f t="shared" si="18"/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19"/>
        <v>153</v>
      </c>
      <c r="AS21" s="51">
        <v>0</v>
      </c>
      <c r="AT21" s="51">
        <v>82</v>
      </c>
      <c r="AU21" s="51">
        <v>68</v>
      </c>
      <c r="AV21" s="51">
        <v>0</v>
      </c>
      <c r="AW21" s="51">
        <v>0</v>
      </c>
      <c r="AX21" s="51">
        <v>0</v>
      </c>
      <c r="AY21" s="51">
        <v>3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4</v>
      </c>
      <c r="BQ21" s="51">
        <v>2</v>
      </c>
      <c r="BR21" s="51">
        <v>0</v>
      </c>
      <c r="BS21" s="51">
        <v>2</v>
      </c>
      <c r="BT21" s="51">
        <v>0</v>
      </c>
      <c r="BU21" s="51">
        <v>0</v>
      </c>
      <c r="BV21" s="51">
        <v>0</v>
      </c>
      <c r="BW21" s="51">
        <v>0</v>
      </c>
    </row>
    <row r="22" spans="1:75" ht="13.5">
      <c r="A22" s="26" t="s">
        <v>102</v>
      </c>
      <c r="B22" s="49" t="s">
        <v>131</v>
      </c>
      <c r="C22" s="50" t="s">
        <v>132</v>
      </c>
      <c r="D22" s="51">
        <f t="shared" si="0"/>
        <v>287</v>
      </c>
      <c r="E22" s="51">
        <f t="shared" si="1"/>
        <v>179</v>
      </c>
      <c r="F22" s="51">
        <f t="shared" si="2"/>
        <v>49</v>
      </c>
      <c r="G22" s="51">
        <f t="shared" si="3"/>
        <v>47</v>
      </c>
      <c r="H22" s="51">
        <f t="shared" si="4"/>
        <v>6</v>
      </c>
      <c r="I22" s="51">
        <f t="shared" si="5"/>
        <v>0</v>
      </c>
      <c r="J22" s="51">
        <f t="shared" si="6"/>
        <v>6</v>
      </c>
      <c r="K22" s="51">
        <f t="shared" si="7"/>
        <v>0</v>
      </c>
      <c r="L22" s="51">
        <f t="shared" si="8"/>
        <v>114</v>
      </c>
      <c r="M22" s="51">
        <v>102</v>
      </c>
      <c r="N22" s="51">
        <v>0</v>
      </c>
      <c r="O22" s="51">
        <v>0</v>
      </c>
      <c r="P22" s="51">
        <v>6</v>
      </c>
      <c r="Q22" s="51">
        <v>0</v>
      </c>
      <c r="R22" s="51">
        <v>6</v>
      </c>
      <c r="S22" s="51">
        <v>0</v>
      </c>
      <c r="T22" s="51">
        <f t="shared" si="9"/>
        <v>91</v>
      </c>
      <c r="U22" s="51">
        <f t="shared" si="10"/>
        <v>0</v>
      </c>
      <c r="V22" s="51">
        <f t="shared" si="11"/>
        <v>49</v>
      </c>
      <c r="W22" s="51">
        <f t="shared" si="12"/>
        <v>42</v>
      </c>
      <c r="X22" s="51">
        <f t="shared" si="13"/>
        <v>0</v>
      </c>
      <c r="Y22" s="51">
        <f t="shared" si="14"/>
        <v>0</v>
      </c>
      <c r="Z22" s="51">
        <f t="shared" si="15"/>
        <v>0</v>
      </c>
      <c r="AA22" s="51">
        <f t="shared" si="16"/>
        <v>0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19"/>
        <v>91</v>
      </c>
      <c r="AS22" s="51">
        <v>0</v>
      </c>
      <c r="AT22" s="51">
        <v>49</v>
      </c>
      <c r="AU22" s="51">
        <v>42</v>
      </c>
      <c r="AV22" s="51">
        <v>0</v>
      </c>
      <c r="AW22" s="51">
        <v>0</v>
      </c>
      <c r="AX22" s="51">
        <v>0</v>
      </c>
      <c r="AY22" s="51">
        <v>0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82</v>
      </c>
      <c r="BQ22" s="51">
        <v>77</v>
      </c>
      <c r="BR22" s="51">
        <v>0</v>
      </c>
      <c r="BS22" s="51">
        <v>5</v>
      </c>
      <c r="BT22" s="51">
        <v>0</v>
      </c>
      <c r="BU22" s="51">
        <v>0</v>
      </c>
      <c r="BV22" s="51">
        <v>0</v>
      </c>
      <c r="BW22" s="51">
        <v>0</v>
      </c>
    </row>
    <row r="23" spans="1:75" ht="13.5">
      <c r="A23" s="26" t="s">
        <v>102</v>
      </c>
      <c r="B23" s="49" t="s">
        <v>133</v>
      </c>
      <c r="C23" s="50" t="s">
        <v>134</v>
      </c>
      <c r="D23" s="51">
        <f t="shared" si="0"/>
        <v>243</v>
      </c>
      <c r="E23" s="51">
        <f t="shared" si="1"/>
        <v>147</v>
      </c>
      <c r="F23" s="51">
        <f t="shared" si="2"/>
        <v>21</v>
      </c>
      <c r="G23" s="51">
        <f t="shared" si="3"/>
        <v>25</v>
      </c>
      <c r="H23" s="51">
        <f t="shared" si="4"/>
        <v>2</v>
      </c>
      <c r="I23" s="51">
        <f t="shared" si="5"/>
        <v>1</v>
      </c>
      <c r="J23" s="51">
        <f t="shared" si="6"/>
        <v>7</v>
      </c>
      <c r="K23" s="51">
        <f t="shared" si="7"/>
        <v>40</v>
      </c>
      <c r="L23" s="51">
        <f t="shared" si="8"/>
        <v>43</v>
      </c>
      <c r="M23" s="51">
        <v>1</v>
      </c>
      <c r="N23" s="51">
        <v>0</v>
      </c>
      <c r="O23" s="51">
        <v>0</v>
      </c>
      <c r="P23" s="51">
        <v>2</v>
      </c>
      <c r="Q23" s="51">
        <v>1</v>
      </c>
      <c r="R23" s="51">
        <v>0</v>
      </c>
      <c r="S23" s="51">
        <v>39</v>
      </c>
      <c r="T23" s="51">
        <f t="shared" si="9"/>
        <v>35</v>
      </c>
      <c r="U23" s="51">
        <f t="shared" si="10"/>
        <v>0</v>
      </c>
      <c r="V23" s="51">
        <f t="shared" si="11"/>
        <v>18</v>
      </c>
      <c r="W23" s="51">
        <f t="shared" si="12"/>
        <v>16</v>
      </c>
      <c r="X23" s="51">
        <f t="shared" si="13"/>
        <v>0</v>
      </c>
      <c r="Y23" s="51">
        <f t="shared" si="14"/>
        <v>0</v>
      </c>
      <c r="Z23" s="51">
        <f t="shared" si="15"/>
        <v>0</v>
      </c>
      <c r="AA23" s="51">
        <f t="shared" si="16"/>
        <v>1</v>
      </c>
      <c r="AB23" s="51">
        <f t="shared" si="17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18"/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19"/>
        <v>35</v>
      </c>
      <c r="AS23" s="51">
        <v>0</v>
      </c>
      <c r="AT23" s="51">
        <v>18</v>
      </c>
      <c r="AU23" s="51">
        <v>16</v>
      </c>
      <c r="AV23" s="51">
        <v>0</v>
      </c>
      <c r="AW23" s="51">
        <v>0</v>
      </c>
      <c r="AX23" s="51">
        <v>0</v>
      </c>
      <c r="AY23" s="51">
        <v>1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165</v>
      </c>
      <c r="BQ23" s="51">
        <v>146</v>
      </c>
      <c r="BR23" s="51">
        <v>3</v>
      </c>
      <c r="BS23" s="51">
        <v>9</v>
      </c>
      <c r="BT23" s="51">
        <v>0</v>
      </c>
      <c r="BU23" s="51">
        <v>0</v>
      </c>
      <c r="BV23" s="51">
        <v>7</v>
      </c>
      <c r="BW23" s="51">
        <v>0</v>
      </c>
    </row>
    <row r="24" spans="1:75" ht="13.5">
      <c r="A24" s="26" t="s">
        <v>102</v>
      </c>
      <c r="B24" s="49" t="s">
        <v>135</v>
      </c>
      <c r="C24" s="50" t="s">
        <v>136</v>
      </c>
      <c r="D24" s="51">
        <f t="shared" si="0"/>
        <v>273</v>
      </c>
      <c r="E24" s="51">
        <f t="shared" si="1"/>
        <v>137</v>
      </c>
      <c r="F24" s="51">
        <f t="shared" si="2"/>
        <v>67</v>
      </c>
      <c r="G24" s="51">
        <f t="shared" si="3"/>
        <v>44</v>
      </c>
      <c r="H24" s="51">
        <f t="shared" si="4"/>
        <v>7</v>
      </c>
      <c r="I24" s="51">
        <f t="shared" si="5"/>
        <v>4</v>
      </c>
      <c r="J24" s="51">
        <f t="shared" si="6"/>
        <v>0</v>
      </c>
      <c r="K24" s="51">
        <f t="shared" si="7"/>
        <v>14</v>
      </c>
      <c r="L24" s="51">
        <f t="shared" si="8"/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f t="shared" si="9"/>
        <v>137</v>
      </c>
      <c r="U24" s="51">
        <f t="shared" si="10"/>
        <v>12</v>
      </c>
      <c r="V24" s="51">
        <f t="shared" si="11"/>
        <v>67</v>
      </c>
      <c r="W24" s="51">
        <f t="shared" si="12"/>
        <v>34</v>
      </c>
      <c r="X24" s="51">
        <f t="shared" si="13"/>
        <v>7</v>
      </c>
      <c r="Y24" s="51">
        <f t="shared" si="14"/>
        <v>4</v>
      </c>
      <c r="Z24" s="51">
        <f t="shared" si="15"/>
        <v>0</v>
      </c>
      <c r="AA24" s="51">
        <f t="shared" si="16"/>
        <v>13</v>
      </c>
      <c r="AB24" s="51">
        <f t="shared" si="17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18"/>
        <v>46</v>
      </c>
      <c r="AK24" s="51">
        <v>0</v>
      </c>
      <c r="AL24" s="51">
        <v>31</v>
      </c>
      <c r="AM24" s="51">
        <v>2</v>
      </c>
      <c r="AN24" s="51">
        <v>0</v>
      </c>
      <c r="AO24" s="51">
        <v>0</v>
      </c>
      <c r="AP24" s="51">
        <v>0</v>
      </c>
      <c r="AQ24" s="51">
        <v>13</v>
      </c>
      <c r="AR24" s="51">
        <f t="shared" si="19"/>
        <v>91</v>
      </c>
      <c r="AS24" s="51">
        <v>12</v>
      </c>
      <c r="AT24" s="51">
        <v>36</v>
      </c>
      <c r="AU24" s="51">
        <v>32</v>
      </c>
      <c r="AV24" s="51">
        <v>7</v>
      </c>
      <c r="AW24" s="51">
        <v>4</v>
      </c>
      <c r="AX24" s="51">
        <v>0</v>
      </c>
      <c r="AY24" s="51">
        <v>0</v>
      </c>
      <c r="AZ24" s="51">
        <f t="shared" si="20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1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2"/>
        <v>136</v>
      </c>
      <c r="BQ24" s="51">
        <v>125</v>
      </c>
      <c r="BR24" s="51">
        <v>0</v>
      </c>
      <c r="BS24" s="51">
        <v>10</v>
      </c>
      <c r="BT24" s="51">
        <v>0</v>
      </c>
      <c r="BU24" s="51">
        <v>0</v>
      </c>
      <c r="BV24" s="51">
        <v>0</v>
      </c>
      <c r="BW24" s="51">
        <v>1</v>
      </c>
    </row>
    <row r="25" spans="1:75" ht="13.5">
      <c r="A25" s="26" t="s">
        <v>102</v>
      </c>
      <c r="B25" s="49" t="s">
        <v>137</v>
      </c>
      <c r="C25" s="50" t="s">
        <v>138</v>
      </c>
      <c r="D25" s="51">
        <f t="shared" si="0"/>
        <v>9</v>
      </c>
      <c r="E25" s="51">
        <f t="shared" si="1"/>
        <v>0</v>
      </c>
      <c r="F25" s="51">
        <f t="shared" si="2"/>
        <v>5</v>
      </c>
      <c r="G25" s="51">
        <f t="shared" si="3"/>
        <v>4</v>
      </c>
      <c r="H25" s="51">
        <f t="shared" si="4"/>
        <v>0</v>
      </c>
      <c r="I25" s="51">
        <f t="shared" si="5"/>
        <v>0</v>
      </c>
      <c r="J25" s="51">
        <f t="shared" si="6"/>
        <v>0</v>
      </c>
      <c r="K25" s="51">
        <f t="shared" si="7"/>
        <v>0</v>
      </c>
      <c r="L25" s="51">
        <f t="shared" si="8"/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f t="shared" si="9"/>
        <v>9</v>
      </c>
      <c r="U25" s="51">
        <f t="shared" si="10"/>
        <v>0</v>
      </c>
      <c r="V25" s="51">
        <f t="shared" si="11"/>
        <v>5</v>
      </c>
      <c r="W25" s="51">
        <f t="shared" si="12"/>
        <v>4</v>
      </c>
      <c r="X25" s="51">
        <f t="shared" si="13"/>
        <v>0</v>
      </c>
      <c r="Y25" s="51">
        <f t="shared" si="14"/>
        <v>0</v>
      </c>
      <c r="Z25" s="51">
        <f t="shared" si="15"/>
        <v>0</v>
      </c>
      <c r="AA25" s="51">
        <f t="shared" si="16"/>
        <v>0</v>
      </c>
      <c r="AB25" s="51">
        <f t="shared" si="17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18"/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19"/>
        <v>9</v>
      </c>
      <c r="AS25" s="51">
        <v>0</v>
      </c>
      <c r="AT25" s="51">
        <v>5</v>
      </c>
      <c r="AU25" s="51">
        <v>4</v>
      </c>
      <c r="AV25" s="51">
        <v>0</v>
      </c>
      <c r="AW25" s="51">
        <v>0</v>
      </c>
      <c r="AX25" s="51">
        <v>0</v>
      </c>
      <c r="AY25" s="51">
        <v>0</v>
      </c>
      <c r="AZ25" s="51">
        <f t="shared" si="20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1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2"/>
        <v>0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</row>
    <row r="26" spans="1:75" ht="13.5">
      <c r="A26" s="26" t="s">
        <v>102</v>
      </c>
      <c r="B26" s="49" t="s">
        <v>139</v>
      </c>
      <c r="C26" s="50" t="s">
        <v>140</v>
      </c>
      <c r="D26" s="51">
        <f t="shared" si="0"/>
        <v>333</v>
      </c>
      <c r="E26" s="51">
        <f t="shared" si="1"/>
        <v>175</v>
      </c>
      <c r="F26" s="51">
        <f t="shared" si="2"/>
        <v>99</v>
      </c>
      <c r="G26" s="51">
        <f t="shared" si="3"/>
        <v>28</v>
      </c>
      <c r="H26" s="51">
        <f t="shared" si="4"/>
        <v>4</v>
      </c>
      <c r="I26" s="51">
        <f t="shared" si="5"/>
        <v>5</v>
      </c>
      <c r="J26" s="51">
        <f t="shared" si="6"/>
        <v>0</v>
      </c>
      <c r="K26" s="51">
        <f t="shared" si="7"/>
        <v>22</v>
      </c>
      <c r="L26" s="51">
        <f t="shared" si="8"/>
        <v>56</v>
      </c>
      <c r="M26" s="51">
        <v>49</v>
      </c>
      <c r="N26" s="51">
        <v>0</v>
      </c>
      <c r="O26" s="51">
        <v>0</v>
      </c>
      <c r="P26" s="51">
        <v>4</v>
      </c>
      <c r="Q26" s="51">
        <v>2</v>
      </c>
      <c r="R26" s="51">
        <v>0</v>
      </c>
      <c r="S26" s="51">
        <v>1</v>
      </c>
      <c r="T26" s="51">
        <f t="shared" si="9"/>
        <v>207</v>
      </c>
      <c r="U26" s="51">
        <f t="shared" si="10"/>
        <v>60</v>
      </c>
      <c r="V26" s="51">
        <f t="shared" si="11"/>
        <v>99</v>
      </c>
      <c r="W26" s="51">
        <f t="shared" si="12"/>
        <v>24</v>
      </c>
      <c r="X26" s="51">
        <f t="shared" si="13"/>
        <v>0</v>
      </c>
      <c r="Y26" s="51">
        <f t="shared" si="14"/>
        <v>3</v>
      </c>
      <c r="Z26" s="51">
        <f t="shared" si="15"/>
        <v>0</v>
      </c>
      <c r="AA26" s="51">
        <f t="shared" si="16"/>
        <v>21</v>
      </c>
      <c r="AB26" s="51">
        <f t="shared" si="17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18"/>
        <v>167</v>
      </c>
      <c r="AK26" s="51">
        <v>60</v>
      </c>
      <c r="AL26" s="51">
        <v>78</v>
      </c>
      <c r="AM26" s="51">
        <v>6</v>
      </c>
      <c r="AN26" s="51">
        <v>0</v>
      </c>
      <c r="AO26" s="51">
        <v>3</v>
      </c>
      <c r="AP26" s="51">
        <v>0</v>
      </c>
      <c r="AQ26" s="51">
        <v>20</v>
      </c>
      <c r="AR26" s="51">
        <f t="shared" si="19"/>
        <v>40</v>
      </c>
      <c r="AS26" s="51">
        <v>0</v>
      </c>
      <c r="AT26" s="51">
        <v>21</v>
      </c>
      <c r="AU26" s="51">
        <v>18</v>
      </c>
      <c r="AV26" s="51">
        <v>0</v>
      </c>
      <c r="AW26" s="51">
        <v>0</v>
      </c>
      <c r="AX26" s="51">
        <v>0</v>
      </c>
      <c r="AY26" s="51">
        <v>1</v>
      </c>
      <c r="AZ26" s="51">
        <f t="shared" si="20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1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2"/>
        <v>70</v>
      </c>
      <c r="BQ26" s="51">
        <v>66</v>
      </c>
      <c r="BR26" s="51">
        <v>0</v>
      </c>
      <c r="BS26" s="51">
        <v>4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102</v>
      </c>
      <c r="B27" s="49" t="s">
        <v>141</v>
      </c>
      <c r="C27" s="50" t="s">
        <v>142</v>
      </c>
      <c r="D27" s="51">
        <f t="shared" si="0"/>
        <v>154</v>
      </c>
      <c r="E27" s="51">
        <f t="shared" si="1"/>
        <v>40</v>
      </c>
      <c r="F27" s="51">
        <f t="shared" si="2"/>
        <v>19</v>
      </c>
      <c r="G27" s="51">
        <f t="shared" si="3"/>
        <v>17</v>
      </c>
      <c r="H27" s="51">
        <f t="shared" si="4"/>
        <v>2</v>
      </c>
      <c r="I27" s="51">
        <f t="shared" si="5"/>
        <v>0</v>
      </c>
      <c r="J27" s="51">
        <f t="shared" si="6"/>
        <v>3</v>
      </c>
      <c r="K27" s="51">
        <f t="shared" si="7"/>
        <v>73</v>
      </c>
      <c r="L27" s="51">
        <f t="shared" si="8"/>
        <v>45</v>
      </c>
      <c r="M27" s="51">
        <v>40</v>
      </c>
      <c r="N27" s="51">
        <v>0</v>
      </c>
      <c r="O27" s="51">
        <v>0</v>
      </c>
      <c r="P27" s="51">
        <v>2</v>
      </c>
      <c r="Q27" s="51">
        <v>0</v>
      </c>
      <c r="R27" s="51">
        <v>3</v>
      </c>
      <c r="S27" s="51">
        <v>0</v>
      </c>
      <c r="T27" s="51">
        <f t="shared" si="9"/>
        <v>109</v>
      </c>
      <c r="U27" s="51">
        <f t="shared" si="10"/>
        <v>0</v>
      </c>
      <c r="V27" s="51">
        <f t="shared" si="11"/>
        <v>19</v>
      </c>
      <c r="W27" s="51">
        <f t="shared" si="12"/>
        <v>17</v>
      </c>
      <c r="X27" s="51">
        <f t="shared" si="13"/>
        <v>0</v>
      </c>
      <c r="Y27" s="51">
        <f t="shared" si="14"/>
        <v>0</v>
      </c>
      <c r="Z27" s="51">
        <f t="shared" si="15"/>
        <v>0</v>
      </c>
      <c r="AA27" s="51">
        <f t="shared" si="16"/>
        <v>73</v>
      </c>
      <c r="AB27" s="51">
        <f t="shared" si="17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18"/>
        <v>63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63</v>
      </c>
      <c r="AR27" s="51">
        <f t="shared" si="19"/>
        <v>46</v>
      </c>
      <c r="AS27" s="51">
        <v>0</v>
      </c>
      <c r="AT27" s="51">
        <v>19</v>
      </c>
      <c r="AU27" s="51">
        <v>17</v>
      </c>
      <c r="AV27" s="51">
        <v>0</v>
      </c>
      <c r="AW27" s="51">
        <v>0</v>
      </c>
      <c r="AX27" s="51">
        <v>0</v>
      </c>
      <c r="AY27" s="51">
        <v>10</v>
      </c>
      <c r="AZ27" s="51">
        <f t="shared" si="20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1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2"/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</row>
    <row r="28" spans="1:75" ht="13.5">
      <c r="A28" s="26" t="s">
        <v>102</v>
      </c>
      <c r="B28" s="49" t="s">
        <v>143</v>
      </c>
      <c r="C28" s="50" t="s">
        <v>144</v>
      </c>
      <c r="D28" s="51">
        <f t="shared" si="0"/>
        <v>248</v>
      </c>
      <c r="E28" s="51">
        <f aca="true" t="shared" si="23" ref="E28:E70">M28+U28+BQ28</f>
        <v>167</v>
      </c>
      <c r="F28" s="51">
        <f aca="true" t="shared" si="24" ref="F28:F70">N28+V28+BR28</f>
        <v>57</v>
      </c>
      <c r="G28" s="51">
        <f aca="true" t="shared" si="25" ref="G28:G70">O28+W28+BS28</f>
        <v>16</v>
      </c>
      <c r="H28" s="51">
        <f aca="true" t="shared" si="26" ref="H28:H70">P28+X28+BT28</f>
        <v>5</v>
      </c>
      <c r="I28" s="51">
        <f aca="true" t="shared" si="27" ref="I28:I70">Q28+Y28+BU28</f>
        <v>1</v>
      </c>
      <c r="J28" s="51">
        <f aca="true" t="shared" si="28" ref="J28:J70">R28+Z28+BV28</f>
        <v>2</v>
      </c>
      <c r="K28" s="51">
        <f aca="true" t="shared" si="29" ref="K28:K70">S28+AA28+BW28</f>
        <v>0</v>
      </c>
      <c r="L28" s="51">
        <f aca="true" t="shared" si="30" ref="L28:L70">SUM(M28:S28)</f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f aca="true" t="shared" si="31" ref="T28:T70">SUM(U28:AA28)</f>
        <v>248</v>
      </c>
      <c r="U28" s="51">
        <f aca="true" t="shared" si="32" ref="U28:U70">AC28+AK28+AS28+BA28+BI28</f>
        <v>167</v>
      </c>
      <c r="V28" s="51">
        <f aca="true" t="shared" si="33" ref="V28:V70">AD28+AL28+AT28+BB28+BJ28</f>
        <v>57</v>
      </c>
      <c r="W28" s="51">
        <f aca="true" t="shared" si="34" ref="W28:W70">AE28+AM28+AU28+BC28+BK28</f>
        <v>16</v>
      </c>
      <c r="X28" s="51">
        <f aca="true" t="shared" si="35" ref="X28:X70">AF28+AN28+AV28+BD28+BL28</f>
        <v>5</v>
      </c>
      <c r="Y28" s="51">
        <f aca="true" t="shared" si="36" ref="Y28:Y70">AG28+AO28+AW28+BE28+BM28</f>
        <v>1</v>
      </c>
      <c r="Z28" s="51">
        <f aca="true" t="shared" si="37" ref="Z28:Z70">AH28+AP28+AX28+BF28+BN28</f>
        <v>2</v>
      </c>
      <c r="AA28" s="51">
        <f aca="true" t="shared" si="38" ref="AA28:AA70">AI28+AQ28+AY28+BG28+BO28</f>
        <v>0</v>
      </c>
      <c r="AB28" s="51">
        <f aca="true" t="shared" si="39" ref="AB28:AB70">SUM(AC28:AI28)</f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aca="true" t="shared" si="40" ref="AJ28:AJ70">SUM(AK28:AQ28)</f>
        <v>12</v>
      </c>
      <c r="AK28" s="51">
        <v>0</v>
      </c>
      <c r="AL28" s="51">
        <v>8</v>
      </c>
      <c r="AM28" s="51">
        <v>4</v>
      </c>
      <c r="AN28" s="51">
        <v>0</v>
      </c>
      <c r="AO28" s="51">
        <v>0</v>
      </c>
      <c r="AP28" s="51">
        <v>0</v>
      </c>
      <c r="AQ28" s="51">
        <v>0</v>
      </c>
      <c r="AR28" s="51">
        <f aca="true" t="shared" si="41" ref="AR28:AR70">SUM(AS28:AY28)</f>
        <v>236</v>
      </c>
      <c r="AS28" s="51">
        <v>167</v>
      </c>
      <c r="AT28" s="51">
        <v>49</v>
      </c>
      <c r="AU28" s="51">
        <v>12</v>
      </c>
      <c r="AV28" s="51">
        <v>5</v>
      </c>
      <c r="AW28" s="51">
        <v>1</v>
      </c>
      <c r="AX28" s="51">
        <v>2</v>
      </c>
      <c r="AY28" s="51">
        <v>0</v>
      </c>
      <c r="AZ28" s="51">
        <f aca="true" t="shared" si="42" ref="AZ28:AZ70">SUM(BA28:BG28)</f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aca="true" t="shared" si="43" ref="BH28:BH70">SUM(BI28:BO28)</f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aca="true" t="shared" si="44" ref="BP28:BP70">SUM(BQ28:BW28)</f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</row>
    <row r="29" spans="1:75" ht="13.5">
      <c r="A29" s="26" t="s">
        <v>102</v>
      </c>
      <c r="B29" s="49" t="s">
        <v>145</v>
      </c>
      <c r="C29" s="50" t="s">
        <v>146</v>
      </c>
      <c r="D29" s="51">
        <f t="shared" si="0"/>
        <v>693</v>
      </c>
      <c r="E29" s="51">
        <f t="shared" si="23"/>
        <v>451</v>
      </c>
      <c r="F29" s="51">
        <f t="shared" si="24"/>
        <v>142</v>
      </c>
      <c r="G29" s="51">
        <f t="shared" si="25"/>
        <v>76</v>
      </c>
      <c r="H29" s="51">
        <f t="shared" si="26"/>
        <v>15</v>
      </c>
      <c r="I29" s="51">
        <f t="shared" si="27"/>
        <v>3</v>
      </c>
      <c r="J29" s="51">
        <f t="shared" si="28"/>
        <v>5</v>
      </c>
      <c r="K29" s="51">
        <f t="shared" si="29"/>
        <v>1</v>
      </c>
      <c r="L29" s="51">
        <f t="shared" si="30"/>
        <v>16</v>
      </c>
      <c r="M29" s="51">
        <v>0</v>
      </c>
      <c r="N29" s="51">
        <v>0</v>
      </c>
      <c r="O29" s="51">
        <v>16</v>
      </c>
      <c r="P29" s="51">
        <v>0</v>
      </c>
      <c r="Q29" s="51">
        <v>0</v>
      </c>
      <c r="R29" s="51">
        <v>0</v>
      </c>
      <c r="S29" s="51">
        <v>0</v>
      </c>
      <c r="T29" s="51">
        <f t="shared" si="31"/>
        <v>677</v>
      </c>
      <c r="U29" s="51">
        <f t="shared" si="32"/>
        <v>451</v>
      </c>
      <c r="V29" s="51">
        <f t="shared" si="33"/>
        <v>142</v>
      </c>
      <c r="W29" s="51">
        <f t="shared" si="34"/>
        <v>60</v>
      </c>
      <c r="X29" s="51">
        <f t="shared" si="35"/>
        <v>15</v>
      </c>
      <c r="Y29" s="51">
        <f t="shared" si="36"/>
        <v>3</v>
      </c>
      <c r="Z29" s="51">
        <f t="shared" si="37"/>
        <v>5</v>
      </c>
      <c r="AA29" s="51">
        <f t="shared" si="38"/>
        <v>1</v>
      </c>
      <c r="AB29" s="51">
        <f t="shared" si="39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40"/>
        <v>18</v>
      </c>
      <c r="AK29" s="51">
        <v>0</v>
      </c>
      <c r="AL29" s="51">
        <v>16</v>
      </c>
      <c r="AM29" s="51">
        <v>0</v>
      </c>
      <c r="AN29" s="51">
        <v>0</v>
      </c>
      <c r="AO29" s="51">
        <v>1</v>
      </c>
      <c r="AP29" s="51">
        <v>0</v>
      </c>
      <c r="AQ29" s="51">
        <v>1</v>
      </c>
      <c r="AR29" s="51">
        <f t="shared" si="41"/>
        <v>659</v>
      </c>
      <c r="AS29" s="51">
        <v>451</v>
      </c>
      <c r="AT29" s="51">
        <v>126</v>
      </c>
      <c r="AU29" s="51">
        <v>60</v>
      </c>
      <c r="AV29" s="51">
        <v>15</v>
      </c>
      <c r="AW29" s="51">
        <v>2</v>
      </c>
      <c r="AX29" s="51">
        <v>5</v>
      </c>
      <c r="AY29" s="51">
        <v>0</v>
      </c>
      <c r="AZ29" s="51">
        <f t="shared" si="42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43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44"/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</row>
    <row r="30" spans="1:75" ht="13.5">
      <c r="A30" s="26" t="s">
        <v>102</v>
      </c>
      <c r="B30" s="49" t="s">
        <v>147</v>
      </c>
      <c r="C30" s="50" t="s">
        <v>77</v>
      </c>
      <c r="D30" s="51">
        <f t="shared" si="0"/>
        <v>145</v>
      </c>
      <c r="E30" s="51">
        <f t="shared" si="23"/>
        <v>50</v>
      </c>
      <c r="F30" s="51">
        <f t="shared" si="24"/>
        <v>40</v>
      </c>
      <c r="G30" s="51">
        <f t="shared" si="25"/>
        <v>41</v>
      </c>
      <c r="H30" s="51">
        <f t="shared" si="26"/>
        <v>4</v>
      </c>
      <c r="I30" s="51">
        <f t="shared" si="27"/>
        <v>0</v>
      </c>
      <c r="J30" s="51">
        <f t="shared" si="28"/>
        <v>0</v>
      </c>
      <c r="K30" s="51">
        <f t="shared" si="29"/>
        <v>10</v>
      </c>
      <c r="L30" s="51">
        <f t="shared" si="30"/>
        <v>41</v>
      </c>
      <c r="M30" s="51">
        <v>0</v>
      </c>
      <c r="N30" s="51">
        <v>0</v>
      </c>
      <c r="O30" s="51">
        <v>41</v>
      </c>
      <c r="P30" s="51">
        <v>0</v>
      </c>
      <c r="Q30" s="51">
        <v>0</v>
      </c>
      <c r="R30" s="51">
        <v>0</v>
      </c>
      <c r="S30" s="51">
        <v>0</v>
      </c>
      <c r="T30" s="51">
        <f t="shared" si="31"/>
        <v>104</v>
      </c>
      <c r="U30" s="51">
        <f t="shared" si="32"/>
        <v>50</v>
      </c>
      <c r="V30" s="51">
        <f t="shared" si="33"/>
        <v>40</v>
      </c>
      <c r="W30" s="51">
        <f t="shared" si="34"/>
        <v>0</v>
      </c>
      <c r="X30" s="51">
        <f t="shared" si="35"/>
        <v>4</v>
      </c>
      <c r="Y30" s="51">
        <f t="shared" si="36"/>
        <v>0</v>
      </c>
      <c r="Z30" s="51">
        <f t="shared" si="37"/>
        <v>0</v>
      </c>
      <c r="AA30" s="51">
        <f t="shared" si="38"/>
        <v>10</v>
      </c>
      <c r="AB30" s="51">
        <f t="shared" si="39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40"/>
        <v>10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10</v>
      </c>
      <c r="AR30" s="51">
        <f t="shared" si="41"/>
        <v>94</v>
      </c>
      <c r="AS30" s="51">
        <v>50</v>
      </c>
      <c r="AT30" s="51">
        <v>40</v>
      </c>
      <c r="AU30" s="51">
        <v>0</v>
      </c>
      <c r="AV30" s="51">
        <v>4</v>
      </c>
      <c r="AW30" s="51">
        <v>0</v>
      </c>
      <c r="AX30" s="51">
        <v>0</v>
      </c>
      <c r="AY30" s="51">
        <v>0</v>
      </c>
      <c r="AZ30" s="51">
        <f t="shared" si="42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43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44"/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102</v>
      </c>
      <c r="B31" s="49" t="s">
        <v>148</v>
      </c>
      <c r="C31" s="50" t="s">
        <v>149</v>
      </c>
      <c r="D31" s="51">
        <f t="shared" si="0"/>
        <v>73</v>
      </c>
      <c r="E31" s="51">
        <f t="shared" si="23"/>
        <v>27</v>
      </c>
      <c r="F31" s="51">
        <f t="shared" si="24"/>
        <v>33</v>
      </c>
      <c r="G31" s="51">
        <f t="shared" si="25"/>
        <v>7</v>
      </c>
      <c r="H31" s="51">
        <f t="shared" si="26"/>
        <v>6</v>
      </c>
      <c r="I31" s="51">
        <f t="shared" si="27"/>
        <v>0</v>
      </c>
      <c r="J31" s="51">
        <f t="shared" si="28"/>
        <v>0</v>
      </c>
      <c r="K31" s="51">
        <f t="shared" si="29"/>
        <v>0</v>
      </c>
      <c r="L31" s="51">
        <f t="shared" si="30"/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f t="shared" si="31"/>
        <v>73</v>
      </c>
      <c r="U31" s="51">
        <f t="shared" si="32"/>
        <v>27</v>
      </c>
      <c r="V31" s="51">
        <f t="shared" si="33"/>
        <v>33</v>
      </c>
      <c r="W31" s="51">
        <f t="shared" si="34"/>
        <v>7</v>
      </c>
      <c r="X31" s="51">
        <f t="shared" si="35"/>
        <v>6</v>
      </c>
      <c r="Y31" s="51">
        <f t="shared" si="36"/>
        <v>0</v>
      </c>
      <c r="Z31" s="51">
        <f t="shared" si="37"/>
        <v>0</v>
      </c>
      <c r="AA31" s="51">
        <f t="shared" si="38"/>
        <v>0</v>
      </c>
      <c r="AB31" s="51">
        <f t="shared" si="39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40"/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41"/>
        <v>73</v>
      </c>
      <c r="AS31" s="51">
        <v>27</v>
      </c>
      <c r="AT31" s="51">
        <v>33</v>
      </c>
      <c r="AU31" s="51">
        <v>7</v>
      </c>
      <c r="AV31" s="51">
        <v>6</v>
      </c>
      <c r="AW31" s="51">
        <v>0</v>
      </c>
      <c r="AX31" s="51">
        <v>0</v>
      </c>
      <c r="AY31" s="51">
        <v>0</v>
      </c>
      <c r="AZ31" s="51">
        <f t="shared" si="42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43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44"/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</row>
    <row r="32" spans="1:75" ht="13.5">
      <c r="A32" s="26" t="s">
        <v>102</v>
      </c>
      <c r="B32" s="49" t="s">
        <v>150</v>
      </c>
      <c r="C32" s="50" t="s">
        <v>151</v>
      </c>
      <c r="D32" s="51">
        <f t="shared" si="0"/>
        <v>426</v>
      </c>
      <c r="E32" s="51">
        <f t="shared" si="23"/>
        <v>0</v>
      </c>
      <c r="F32" s="51">
        <f t="shared" si="24"/>
        <v>169</v>
      </c>
      <c r="G32" s="51">
        <f t="shared" si="25"/>
        <v>171</v>
      </c>
      <c r="H32" s="51">
        <f t="shared" si="26"/>
        <v>15</v>
      </c>
      <c r="I32" s="51">
        <f t="shared" si="27"/>
        <v>16</v>
      </c>
      <c r="J32" s="51">
        <f t="shared" si="28"/>
        <v>0</v>
      </c>
      <c r="K32" s="51">
        <f t="shared" si="29"/>
        <v>55</v>
      </c>
      <c r="L32" s="51">
        <f t="shared" si="30"/>
        <v>171</v>
      </c>
      <c r="M32" s="51">
        <v>0</v>
      </c>
      <c r="N32" s="51">
        <v>0</v>
      </c>
      <c r="O32" s="51">
        <v>171</v>
      </c>
      <c r="P32" s="51">
        <v>0</v>
      </c>
      <c r="Q32" s="51">
        <v>0</v>
      </c>
      <c r="R32" s="51">
        <v>0</v>
      </c>
      <c r="S32" s="51">
        <v>0</v>
      </c>
      <c r="T32" s="51">
        <f t="shared" si="31"/>
        <v>255</v>
      </c>
      <c r="U32" s="51">
        <f t="shared" si="32"/>
        <v>0</v>
      </c>
      <c r="V32" s="51">
        <f t="shared" si="33"/>
        <v>169</v>
      </c>
      <c r="W32" s="51">
        <f t="shared" si="34"/>
        <v>0</v>
      </c>
      <c r="X32" s="51">
        <f t="shared" si="35"/>
        <v>15</v>
      </c>
      <c r="Y32" s="51">
        <f t="shared" si="36"/>
        <v>16</v>
      </c>
      <c r="Z32" s="51">
        <f t="shared" si="37"/>
        <v>0</v>
      </c>
      <c r="AA32" s="51">
        <f t="shared" si="38"/>
        <v>55</v>
      </c>
      <c r="AB32" s="51">
        <f t="shared" si="39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40"/>
        <v>36</v>
      </c>
      <c r="AK32" s="51">
        <v>0</v>
      </c>
      <c r="AL32" s="51">
        <v>36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41"/>
        <v>219</v>
      </c>
      <c r="AS32" s="51">
        <v>0</v>
      </c>
      <c r="AT32" s="51">
        <v>133</v>
      </c>
      <c r="AU32" s="51">
        <v>0</v>
      </c>
      <c r="AV32" s="51">
        <v>15</v>
      </c>
      <c r="AW32" s="51">
        <v>16</v>
      </c>
      <c r="AX32" s="51">
        <v>0</v>
      </c>
      <c r="AY32" s="51">
        <v>55</v>
      </c>
      <c r="AZ32" s="51">
        <f t="shared" si="42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43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44"/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</row>
    <row r="33" spans="1:75" ht="13.5">
      <c r="A33" s="26" t="s">
        <v>102</v>
      </c>
      <c r="B33" s="49" t="s">
        <v>152</v>
      </c>
      <c r="C33" s="50" t="s">
        <v>153</v>
      </c>
      <c r="D33" s="51">
        <f t="shared" si="0"/>
        <v>138</v>
      </c>
      <c r="E33" s="51">
        <f t="shared" si="23"/>
        <v>0</v>
      </c>
      <c r="F33" s="51">
        <f t="shared" si="24"/>
        <v>45</v>
      </c>
      <c r="G33" s="51">
        <f t="shared" si="25"/>
        <v>58</v>
      </c>
      <c r="H33" s="51">
        <f t="shared" si="26"/>
        <v>5</v>
      </c>
      <c r="I33" s="51">
        <f t="shared" si="27"/>
        <v>8</v>
      </c>
      <c r="J33" s="51">
        <f t="shared" si="28"/>
        <v>0</v>
      </c>
      <c r="K33" s="51">
        <f t="shared" si="29"/>
        <v>22</v>
      </c>
      <c r="L33" s="51">
        <f t="shared" si="30"/>
        <v>58</v>
      </c>
      <c r="M33" s="51">
        <v>0</v>
      </c>
      <c r="N33" s="51">
        <v>0</v>
      </c>
      <c r="O33" s="51">
        <v>58</v>
      </c>
      <c r="P33" s="51">
        <v>0</v>
      </c>
      <c r="Q33" s="51">
        <v>0</v>
      </c>
      <c r="R33" s="51">
        <v>0</v>
      </c>
      <c r="S33" s="51">
        <v>0</v>
      </c>
      <c r="T33" s="51">
        <f t="shared" si="31"/>
        <v>80</v>
      </c>
      <c r="U33" s="51">
        <f t="shared" si="32"/>
        <v>0</v>
      </c>
      <c r="V33" s="51">
        <f t="shared" si="33"/>
        <v>45</v>
      </c>
      <c r="W33" s="51">
        <f t="shared" si="34"/>
        <v>0</v>
      </c>
      <c r="X33" s="51">
        <f t="shared" si="35"/>
        <v>5</v>
      </c>
      <c r="Y33" s="51">
        <f t="shared" si="36"/>
        <v>8</v>
      </c>
      <c r="Z33" s="51">
        <f t="shared" si="37"/>
        <v>0</v>
      </c>
      <c r="AA33" s="51">
        <f t="shared" si="38"/>
        <v>22</v>
      </c>
      <c r="AB33" s="51">
        <f t="shared" si="39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40"/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41"/>
        <v>80</v>
      </c>
      <c r="AS33" s="51">
        <v>0</v>
      </c>
      <c r="AT33" s="51">
        <v>45</v>
      </c>
      <c r="AU33" s="51">
        <v>0</v>
      </c>
      <c r="AV33" s="51">
        <v>5</v>
      </c>
      <c r="AW33" s="51">
        <v>8</v>
      </c>
      <c r="AX33" s="51">
        <v>0</v>
      </c>
      <c r="AY33" s="51">
        <v>22</v>
      </c>
      <c r="AZ33" s="51">
        <f t="shared" si="42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43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44"/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102</v>
      </c>
      <c r="B34" s="49" t="s">
        <v>154</v>
      </c>
      <c r="C34" s="50" t="s">
        <v>155</v>
      </c>
      <c r="D34" s="51">
        <f t="shared" si="0"/>
        <v>126</v>
      </c>
      <c r="E34" s="51">
        <f t="shared" si="23"/>
        <v>48</v>
      </c>
      <c r="F34" s="51">
        <f t="shared" si="24"/>
        <v>34</v>
      </c>
      <c r="G34" s="51">
        <f t="shared" si="25"/>
        <v>40</v>
      </c>
      <c r="H34" s="51">
        <f t="shared" si="26"/>
        <v>4</v>
      </c>
      <c r="I34" s="51">
        <f t="shared" si="27"/>
        <v>0</v>
      </c>
      <c r="J34" s="51">
        <f t="shared" si="28"/>
        <v>0</v>
      </c>
      <c r="K34" s="51">
        <f t="shared" si="29"/>
        <v>0</v>
      </c>
      <c r="L34" s="51">
        <f t="shared" si="30"/>
        <v>40</v>
      </c>
      <c r="M34" s="51">
        <v>0</v>
      </c>
      <c r="N34" s="51">
        <v>0</v>
      </c>
      <c r="O34" s="51">
        <v>40</v>
      </c>
      <c r="P34" s="51">
        <v>0</v>
      </c>
      <c r="Q34" s="51">
        <v>0</v>
      </c>
      <c r="R34" s="51">
        <v>0</v>
      </c>
      <c r="S34" s="51">
        <v>0</v>
      </c>
      <c r="T34" s="51">
        <f t="shared" si="31"/>
        <v>86</v>
      </c>
      <c r="U34" s="51">
        <f t="shared" si="32"/>
        <v>48</v>
      </c>
      <c r="V34" s="51">
        <f t="shared" si="33"/>
        <v>34</v>
      </c>
      <c r="W34" s="51">
        <f t="shared" si="34"/>
        <v>0</v>
      </c>
      <c r="X34" s="51">
        <f t="shared" si="35"/>
        <v>4</v>
      </c>
      <c r="Y34" s="51">
        <f t="shared" si="36"/>
        <v>0</v>
      </c>
      <c r="Z34" s="51">
        <f t="shared" si="37"/>
        <v>0</v>
      </c>
      <c r="AA34" s="51">
        <f t="shared" si="38"/>
        <v>0</v>
      </c>
      <c r="AB34" s="51">
        <f t="shared" si="39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40"/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41"/>
        <v>86</v>
      </c>
      <c r="AS34" s="51">
        <v>48</v>
      </c>
      <c r="AT34" s="51">
        <v>34</v>
      </c>
      <c r="AU34" s="51">
        <v>0</v>
      </c>
      <c r="AV34" s="51">
        <v>4</v>
      </c>
      <c r="AW34" s="51">
        <v>0</v>
      </c>
      <c r="AX34" s="51">
        <v>0</v>
      </c>
      <c r="AY34" s="51">
        <v>0</v>
      </c>
      <c r="AZ34" s="51">
        <f t="shared" si="42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43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44"/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102</v>
      </c>
      <c r="B35" s="49" t="s">
        <v>156</v>
      </c>
      <c r="C35" s="50" t="s">
        <v>157</v>
      </c>
      <c r="D35" s="51">
        <f t="shared" si="0"/>
        <v>71</v>
      </c>
      <c r="E35" s="51">
        <f t="shared" si="23"/>
        <v>29</v>
      </c>
      <c r="F35" s="51">
        <f t="shared" si="24"/>
        <v>20</v>
      </c>
      <c r="G35" s="51">
        <f t="shared" si="25"/>
        <v>20</v>
      </c>
      <c r="H35" s="51">
        <f t="shared" si="26"/>
        <v>2</v>
      </c>
      <c r="I35" s="51">
        <f t="shared" si="27"/>
        <v>0</v>
      </c>
      <c r="J35" s="51">
        <f t="shared" si="28"/>
        <v>0</v>
      </c>
      <c r="K35" s="51">
        <f t="shared" si="29"/>
        <v>0</v>
      </c>
      <c r="L35" s="51">
        <f t="shared" si="30"/>
        <v>20</v>
      </c>
      <c r="M35" s="51">
        <v>0</v>
      </c>
      <c r="N35" s="51">
        <v>0</v>
      </c>
      <c r="O35" s="51">
        <v>20</v>
      </c>
      <c r="P35" s="51">
        <v>0</v>
      </c>
      <c r="Q35" s="51">
        <v>0</v>
      </c>
      <c r="R35" s="51">
        <v>0</v>
      </c>
      <c r="S35" s="51">
        <v>0</v>
      </c>
      <c r="T35" s="51">
        <f t="shared" si="31"/>
        <v>51</v>
      </c>
      <c r="U35" s="51">
        <f t="shared" si="32"/>
        <v>29</v>
      </c>
      <c r="V35" s="51">
        <f t="shared" si="33"/>
        <v>20</v>
      </c>
      <c r="W35" s="51">
        <f t="shared" si="34"/>
        <v>0</v>
      </c>
      <c r="X35" s="51">
        <f t="shared" si="35"/>
        <v>2</v>
      </c>
      <c r="Y35" s="51">
        <f t="shared" si="36"/>
        <v>0</v>
      </c>
      <c r="Z35" s="51">
        <f t="shared" si="37"/>
        <v>0</v>
      </c>
      <c r="AA35" s="51">
        <f t="shared" si="38"/>
        <v>0</v>
      </c>
      <c r="AB35" s="51">
        <f t="shared" si="39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40"/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41"/>
        <v>51</v>
      </c>
      <c r="AS35" s="51">
        <v>29</v>
      </c>
      <c r="AT35" s="51">
        <v>20</v>
      </c>
      <c r="AU35" s="51">
        <v>0</v>
      </c>
      <c r="AV35" s="51">
        <v>2</v>
      </c>
      <c r="AW35" s="51">
        <v>0</v>
      </c>
      <c r="AX35" s="51">
        <v>0</v>
      </c>
      <c r="AY35" s="51">
        <v>0</v>
      </c>
      <c r="AZ35" s="51">
        <f t="shared" si="42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43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44"/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</row>
    <row r="36" spans="1:75" ht="13.5">
      <c r="A36" s="26" t="s">
        <v>102</v>
      </c>
      <c r="B36" s="49" t="s">
        <v>158</v>
      </c>
      <c r="C36" s="50" t="s">
        <v>159</v>
      </c>
      <c r="D36" s="51">
        <f t="shared" si="0"/>
        <v>326</v>
      </c>
      <c r="E36" s="51">
        <f t="shared" si="23"/>
        <v>146</v>
      </c>
      <c r="F36" s="51">
        <f t="shared" si="24"/>
        <v>67</v>
      </c>
      <c r="G36" s="51">
        <f t="shared" si="25"/>
        <v>86</v>
      </c>
      <c r="H36" s="51">
        <f t="shared" si="26"/>
        <v>12</v>
      </c>
      <c r="I36" s="51">
        <f t="shared" si="27"/>
        <v>0</v>
      </c>
      <c r="J36" s="51">
        <f t="shared" si="28"/>
        <v>0</v>
      </c>
      <c r="K36" s="51">
        <f t="shared" si="29"/>
        <v>15</v>
      </c>
      <c r="L36" s="51">
        <f t="shared" si="30"/>
        <v>86</v>
      </c>
      <c r="M36" s="51">
        <v>0</v>
      </c>
      <c r="N36" s="51">
        <v>0</v>
      </c>
      <c r="O36" s="51">
        <v>86</v>
      </c>
      <c r="P36" s="51">
        <v>0</v>
      </c>
      <c r="Q36" s="51">
        <v>0</v>
      </c>
      <c r="R36" s="51">
        <v>0</v>
      </c>
      <c r="S36" s="51">
        <v>0</v>
      </c>
      <c r="T36" s="51">
        <f t="shared" si="31"/>
        <v>240</v>
      </c>
      <c r="U36" s="51">
        <f t="shared" si="32"/>
        <v>146</v>
      </c>
      <c r="V36" s="51">
        <f t="shared" si="33"/>
        <v>67</v>
      </c>
      <c r="W36" s="51">
        <f t="shared" si="34"/>
        <v>0</v>
      </c>
      <c r="X36" s="51">
        <f t="shared" si="35"/>
        <v>12</v>
      </c>
      <c r="Y36" s="51">
        <f t="shared" si="36"/>
        <v>0</v>
      </c>
      <c r="Z36" s="51">
        <f t="shared" si="37"/>
        <v>0</v>
      </c>
      <c r="AA36" s="51">
        <f t="shared" si="38"/>
        <v>15</v>
      </c>
      <c r="AB36" s="51">
        <f t="shared" si="39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40"/>
        <v>15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15</v>
      </c>
      <c r="AR36" s="51">
        <f t="shared" si="41"/>
        <v>225</v>
      </c>
      <c r="AS36" s="51">
        <v>146</v>
      </c>
      <c r="AT36" s="51">
        <v>67</v>
      </c>
      <c r="AU36" s="51">
        <v>0</v>
      </c>
      <c r="AV36" s="51">
        <v>12</v>
      </c>
      <c r="AW36" s="51">
        <v>0</v>
      </c>
      <c r="AX36" s="51">
        <v>0</v>
      </c>
      <c r="AY36" s="51">
        <v>0</v>
      </c>
      <c r="AZ36" s="51">
        <f t="shared" si="42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43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44"/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102</v>
      </c>
      <c r="B37" s="49" t="s">
        <v>160</v>
      </c>
      <c r="C37" s="50" t="s">
        <v>76</v>
      </c>
      <c r="D37" s="51">
        <f t="shared" si="0"/>
        <v>613</v>
      </c>
      <c r="E37" s="51">
        <f t="shared" si="23"/>
        <v>0</v>
      </c>
      <c r="F37" s="51">
        <f t="shared" si="24"/>
        <v>45</v>
      </c>
      <c r="G37" s="51">
        <f t="shared" si="25"/>
        <v>75</v>
      </c>
      <c r="H37" s="51">
        <f t="shared" si="26"/>
        <v>0</v>
      </c>
      <c r="I37" s="51">
        <f t="shared" si="27"/>
        <v>0</v>
      </c>
      <c r="J37" s="51">
        <f t="shared" si="28"/>
        <v>0</v>
      </c>
      <c r="K37" s="51">
        <f t="shared" si="29"/>
        <v>493</v>
      </c>
      <c r="L37" s="51">
        <f t="shared" si="30"/>
        <v>75</v>
      </c>
      <c r="M37" s="51">
        <v>0</v>
      </c>
      <c r="N37" s="51">
        <v>0</v>
      </c>
      <c r="O37" s="51">
        <v>75</v>
      </c>
      <c r="P37" s="51">
        <v>0</v>
      </c>
      <c r="Q37" s="51">
        <v>0</v>
      </c>
      <c r="R37" s="51">
        <v>0</v>
      </c>
      <c r="S37" s="51">
        <v>0</v>
      </c>
      <c r="T37" s="51">
        <f t="shared" si="31"/>
        <v>538</v>
      </c>
      <c r="U37" s="51">
        <f t="shared" si="32"/>
        <v>0</v>
      </c>
      <c r="V37" s="51">
        <f t="shared" si="33"/>
        <v>45</v>
      </c>
      <c r="W37" s="51">
        <f t="shared" si="34"/>
        <v>0</v>
      </c>
      <c r="X37" s="51">
        <f t="shared" si="35"/>
        <v>0</v>
      </c>
      <c r="Y37" s="51">
        <f t="shared" si="36"/>
        <v>0</v>
      </c>
      <c r="Z37" s="51">
        <f t="shared" si="37"/>
        <v>0</v>
      </c>
      <c r="AA37" s="51">
        <f t="shared" si="38"/>
        <v>493</v>
      </c>
      <c r="AB37" s="51">
        <f t="shared" si="39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40"/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41"/>
        <v>45</v>
      </c>
      <c r="AS37" s="51">
        <v>0</v>
      </c>
      <c r="AT37" s="51">
        <v>45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f t="shared" si="42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43"/>
        <v>493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493</v>
      </c>
      <c r="BP37" s="51">
        <f t="shared" si="44"/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</row>
    <row r="38" spans="1:75" ht="13.5">
      <c r="A38" s="26" t="s">
        <v>102</v>
      </c>
      <c r="B38" s="49" t="s">
        <v>161</v>
      </c>
      <c r="C38" s="50" t="s">
        <v>162</v>
      </c>
      <c r="D38" s="51">
        <f t="shared" si="0"/>
        <v>428</v>
      </c>
      <c r="E38" s="51">
        <f t="shared" si="23"/>
        <v>0</v>
      </c>
      <c r="F38" s="51">
        <f t="shared" si="24"/>
        <v>31</v>
      </c>
      <c r="G38" s="51">
        <f t="shared" si="25"/>
        <v>54</v>
      </c>
      <c r="H38" s="51">
        <f t="shared" si="26"/>
        <v>0</v>
      </c>
      <c r="I38" s="51">
        <f t="shared" si="27"/>
        <v>0</v>
      </c>
      <c r="J38" s="51">
        <f t="shared" si="28"/>
        <v>0</v>
      </c>
      <c r="K38" s="51">
        <f t="shared" si="29"/>
        <v>343</v>
      </c>
      <c r="L38" s="51">
        <f t="shared" si="30"/>
        <v>54</v>
      </c>
      <c r="M38" s="51">
        <v>0</v>
      </c>
      <c r="N38" s="51">
        <v>0</v>
      </c>
      <c r="O38" s="51">
        <v>54</v>
      </c>
      <c r="P38" s="51">
        <v>0</v>
      </c>
      <c r="Q38" s="51">
        <v>0</v>
      </c>
      <c r="R38" s="51">
        <v>0</v>
      </c>
      <c r="S38" s="51">
        <v>0</v>
      </c>
      <c r="T38" s="51">
        <f t="shared" si="31"/>
        <v>374</v>
      </c>
      <c r="U38" s="51">
        <f t="shared" si="32"/>
        <v>0</v>
      </c>
      <c r="V38" s="51">
        <f t="shared" si="33"/>
        <v>31</v>
      </c>
      <c r="W38" s="51">
        <f t="shared" si="34"/>
        <v>0</v>
      </c>
      <c r="X38" s="51">
        <f t="shared" si="35"/>
        <v>0</v>
      </c>
      <c r="Y38" s="51">
        <f t="shared" si="36"/>
        <v>0</v>
      </c>
      <c r="Z38" s="51">
        <f t="shared" si="37"/>
        <v>0</v>
      </c>
      <c r="AA38" s="51">
        <f t="shared" si="38"/>
        <v>343</v>
      </c>
      <c r="AB38" s="51">
        <f t="shared" si="39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40"/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41"/>
        <v>31</v>
      </c>
      <c r="AS38" s="51">
        <v>0</v>
      </c>
      <c r="AT38" s="51">
        <v>31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f t="shared" si="42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43"/>
        <v>343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343</v>
      </c>
      <c r="BP38" s="51">
        <f t="shared" si="44"/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</row>
    <row r="39" spans="1:75" ht="13.5">
      <c r="A39" s="26" t="s">
        <v>102</v>
      </c>
      <c r="B39" s="49" t="s">
        <v>163</v>
      </c>
      <c r="C39" s="50" t="s">
        <v>164</v>
      </c>
      <c r="D39" s="51">
        <f t="shared" si="0"/>
        <v>1962</v>
      </c>
      <c r="E39" s="51">
        <f t="shared" si="23"/>
        <v>1257</v>
      </c>
      <c r="F39" s="51">
        <f t="shared" si="24"/>
        <v>479</v>
      </c>
      <c r="G39" s="51">
        <f t="shared" si="25"/>
        <v>144</v>
      </c>
      <c r="H39" s="51">
        <f t="shared" si="26"/>
        <v>50</v>
      </c>
      <c r="I39" s="51">
        <f t="shared" si="27"/>
        <v>1</v>
      </c>
      <c r="J39" s="51">
        <f t="shared" si="28"/>
        <v>31</v>
      </c>
      <c r="K39" s="51">
        <f t="shared" si="29"/>
        <v>0</v>
      </c>
      <c r="L39" s="51">
        <f t="shared" si="30"/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f t="shared" si="31"/>
        <v>510</v>
      </c>
      <c r="U39" s="51">
        <f t="shared" si="32"/>
        <v>0</v>
      </c>
      <c r="V39" s="51">
        <f t="shared" si="33"/>
        <v>375</v>
      </c>
      <c r="W39" s="51">
        <f t="shared" si="34"/>
        <v>84</v>
      </c>
      <c r="X39" s="51">
        <f t="shared" si="35"/>
        <v>50</v>
      </c>
      <c r="Y39" s="51">
        <f t="shared" si="36"/>
        <v>1</v>
      </c>
      <c r="Z39" s="51">
        <f t="shared" si="37"/>
        <v>0</v>
      </c>
      <c r="AA39" s="51">
        <f t="shared" si="38"/>
        <v>0</v>
      </c>
      <c r="AB39" s="51">
        <f t="shared" si="39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40"/>
        <v>510</v>
      </c>
      <c r="AK39" s="51">
        <v>0</v>
      </c>
      <c r="AL39" s="51">
        <v>375</v>
      </c>
      <c r="AM39" s="51">
        <v>84</v>
      </c>
      <c r="AN39" s="51">
        <v>50</v>
      </c>
      <c r="AO39" s="51">
        <v>1</v>
      </c>
      <c r="AP39" s="51">
        <v>0</v>
      </c>
      <c r="AQ39" s="51">
        <v>0</v>
      </c>
      <c r="AR39" s="51">
        <f t="shared" si="41"/>
        <v>0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f t="shared" si="42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43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44"/>
        <v>1452</v>
      </c>
      <c r="BQ39" s="51">
        <v>1257</v>
      </c>
      <c r="BR39" s="51">
        <v>104</v>
      </c>
      <c r="BS39" s="51">
        <v>60</v>
      </c>
      <c r="BT39" s="51">
        <v>0</v>
      </c>
      <c r="BU39" s="51">
        <v>0</v>
      </c>
      <c r="BV39" s="51">
        <v>31</v>
      </c>
      <c r="BW39" s="51">
        <v>0</v>
      </c>
    </row>
    <row r="40" spans="1:75" ht="13.5">
      <c r="A40" s="26" t="s">
        <v>102</v>
      </c>
      <c r="B40" s="49" t="s">
        <v>165</v>
      </c>
      <c r="C40" s="50" t="s">
        <v>166</v>
      </c>
      <c r="D40" s="51">
        <f t="shared" si="0"/>
        <v>796</v>
      </c>
      <c r="E40" s="51">
        <f t="shared" si="23"/>
        <v>582</v>
      </c>
      <c r="F40" s="51">
        <f t="shared" si="24"/>
        <v>147</v>
      </c>
      <c r="G40" s="51">
        <f t="shared" si="25"/>
        <v>55</v>
      </c>
      <c r="H40" s="51">
        <f t="shared" si="26"/>
        <v>5</v>
      </c>
      <c r="I40" s="51">
        <f t="shared" si="27"/>
        <v>1</v>
      </c>
      <c r="J40" s="51">
        <f t="shared" si="28"/>
        <v>6</v>
      </c>
      <c r="K40" s="51">
        <f t="shared" si="29"/>
        <v>0</v>
      </c>
      <c r="L40" s="51">
        <f t="shared" si="30"/>
        <v>242</v>
      </c>
      <c r="M40" s="51">
        <v>205</v>
      </c>
      <c r="N40" s="51">
        <v>10</v>
      </c>
      <c r="O40" s="51">
        <v>21</v>
      </c>
      <c r="P40" s="51">
        <v>5</v>
      </c>
      <c r="Q40" s="51">
        <v>1</v>
      </c>
      <c r="R40" s="51">
        <v>0</v>
      </c>
      <c r="S40" s="51">
        <v>0</v>
      </c>
      <c r="T40" s="51">
        <f t="shared" si="31"/>
        <v>106</v>
      </c>
      <c r="U40" s="51">
        <f t="shared" si="32"/>
        <v>0</v>
      </c>
      <c r="V40" s="51">
        <f t="shared" si="33"/>
        <v>106</v>
      </c>
      <c r="W40" s="51">
        <f t="shared" si="34"/>
        <v>0</v>
      </c>
      <c r="X40" s="51">
        <f t="shared" si="35"/>
        <v>0</v>
      </c>
      <c r="Y40" s="51">
        <f t="shared" si="36"/>
        <v>0</v>
      </c>
      <c r="Z40" s="51">
        <f t="shared" si="37"/>
        <v>0</v>
      </c>
      <c r="AA40" s="51">
        <f t="shared" si="38"/>
        <v>0</v>
      </c>
      <c r="AB40" s="51">
        <f t="shared" si="39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40"/>
        <v>106</v>
      </c>
      <c r="AK40" s="51">
        <v>0</v>
      </c>
      <c r="AL40" s="51">
        <v>106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41"/>
        <v>0</v>
      </c>
      <c r="AS40" s="51">
        <v>0</v>
      </c>
      <c r="AT40" s="51">
        <v>0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f t="shared" si="4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43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44"/>
        <v>448</v>
      </c>
      <c r="BQ40" s="51">
        <v>377</v>
      </c>
      <c r="BR40" s="51">
        <v>31</v>
      </c>
      <c r="BS40" s="51">
        <v>34</v>
      </c>
      <c r="BT40" s="51">
        <v>0</v>
      </c>
      <c r="BU40" s="51">
        <v>0</v>
      </c>
      <c r="BV40" s="51">
        <v>6</v>
      </c>
      <c r="BW40" s="51">
        <v>0</v>
      </c>
    </row>
    <row r="41" spans="1:75" ht="13.5">
      <c r="A41" s="26" t="s">
        <v>102</v>
      </c>
      <c r="B41" s="49" t="s">
        <v>167</v>
      </c>
      <c r="C41" s="50" t="s">
        <v>168</v>
      </c>
      <c r="D41" s="51">
        <f t="shared" si="0"/>
        <v>100</v>
      </c>
      <c r="E41" s="51">
        <f t="shared" si="23"/>
        <v>0</v>
      </c>
      <c r="F41" s="51">
        <f t="shared" si="24"/>
        <v>35</v>
      </c>
      <c r="G41" s="51">
        <f t="shared" si="25"/>
        <v>35</v>
      </c>
      <c r="H41" s="51">
        <f t="shared" si="26"/>
        <v>30</v>
      </c>
      <c r="I41" s="51">
        <f t="shared" si="27"/>
        <v>0</v>
      </c>
      <c r="J41" s="51">
        <f t="shared" si="28"/>
        <v>0</v>
      </c>
      <c r="K41" s="51">
        <f t="shared" si="29"/>
        <v>0</v>
      </c>
      <c r="L41" s="51">
        <f t="shared" si="30"/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f t="shared" si="31"/>
        <v>100</v>
      </c>
      <c r="U41" s="51">
        <f t="shared" si="32"/>
        <v>0</v>
      </c>
      <c r="V41" s="51">
        <f t="shared" si="33"/>
        <v>35</v>
      </c>
      <c r="W41" s="51">
        <f t="shared" si="34"/>
        <v>35</v>
      </c>
      <c r="X41" s="51">
        <f t="shared" si="35"/>
        <v>30</v>
      </c>
      <c r="Y41" s="51">
        <f t="shared" si="36"/>
        <v>0</v>
      </c>
      <c r="Z41" s="51">
        <f t="shared" si="37"/>
        <v>0</v>
      </c>
      <c r="AA41" s="51">
        <f t="shared" si="38"/>
        <v>0</v>
      </c>
      <c r="AB41" s="51">
        <f t="shared" si="39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40"/>
        <v>100</v>
      </c>
      <c r="AK41" s="51">
        <v>0</v>
      </c>
      <c r="AL41" s="51">
        <v>35</v>
      </c>
      <c r="AM41" s="51">
        <v>35</v>
      </c>
      <c r="AN41" s="51">
        <v>30</v>
      </c>
      <c r="AO41" s="51">
        <v>0</v>
      </c>
      <c r="AP41" s="51">
        <v>0</v>
      </c>
      <c r="AQ41" s="51">
        <v>0</v>
      </c>
      <c r="AR41" s="51">
        <f t="shared" si="41"/>
        <v>0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f t="shared" si="4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4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44"/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26" t="s">
        <v>102</v>
      </c>
      <c r="B42" s="49" t="s">
        <v>169</v>
      </c>
      <c r="C42" s="50" t="s">
        <v>29</v>
      </c>
      <c r="D42" s="51">
        <f t="shared" si="0"/>
        <v>1368</v>
      </c>
      <c r="E42" s="51">
        <f t="shared" si="23"/>
        <v>808</v>
      </c>
      <c r="F42" s="51">
        <f t="shared" si="24"/>
        <v>465</v>
      </c>
      <c r="G42" s="51">
        <f t="shared" si="25"/>
        <v>71</v>
      </c>
      <c r="H42" s="51">
        <f t="shared" si="26"/>
        <v>20</v>
      </c>
      <c r="I42" s="51">
        <f t="shared" si="27"/>
        <v>4</v>
      </c>
      <c r="J42" s="51">
        <f t="shared" si="28"/>
        <v>0</v>
      </c>
      <c r="K42" s="51">
        <f t="shared" si="29"/>
        <v>0</v>
      </c>
      <c r="L42" s="51">
        <f t="shared" si="30"/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f t="shared" si="31"/>
        <v>1368</v>
      </c>
      <c r="U42" s="51">
        <f t="shared" si="32"/>
        <v>808</v>
      </c>
      <c r="V42" s="51">
        <f t="shared" si="33"/>
        <v>465</v>
      </c>
      <c r="W42" s="51">
        <f t="shared" si="34"/>
        <v>71</v>
      </c>
      <c r="X42" s="51">
        <f t="shared" si="35"/>
        <v>20</v>
      </c>
      <c r="Y42" s="51">
        <f t="shared" si="36"/>
        <v>4</v>
      </c>
      <c r="Z42" s="51">
        <f t="shared" si="37"/>
        <v>0</v>
      </c>
      <c r="AA42" s="51">
        <f t="shared" si="38"/>
        <v>0</v>
      </c>
      <c r="AB42" s="51">
        <f t="shared" si="39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40"/>
        <v>106</v>
      </c>
      <c r="AK42" s="51">
        <v>0</v>
      </c>
      <c r="AL42" s="51">
        <v>106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41"/>
        <v>1262</v>
      </c>
      <c r="AS42" s="51">
        <v>808</v>
      </c>
      <c r="AT42" s="51">
        <v>359</v>
      </c>
      <c r="AU42" s="51">
        <v>71</v>
      </c>
      <c r="AV42" s="51">
        <v>20</v>
      </c>
      <c r="AW42" s="51">
        <v>4</v>
      </c>
      <c r="AX42" s="51">
        <v>0</v>
      </c>
      <c r="AY42" s="51">
        <v>0</v>
      </c>
      <c r="AZ42" s="51">
        <f t="shared" si="42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43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44"/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102</v>
      </c>
      <c r="B43" s="49" t="s">
        <v>170</v>
      </c>
      <c r="C43" s="50" t="s">
        <v>171</v>
      </c>
      <c r="D43" s="51">
        <f t="shared" si="0"/>
        <v>310</v>
      </c>
      <c r="E43" s="51">
        <f t="shared" si="23"/>
        <v>0</v>
      </c>
      <c r="F43" s="51">
        <f t="shared" si="24"/>
        <v>263</v>
      </c>
      <c r="G43" s="51">
        <f t="shared" si="25"/>
        <v>37</v>
      </c>
      <c r="H43" s="51">
        <f t="shared" si="26"/>
        <v>9</v>
      </c>
      <c r="I43" s="51">
        <f t="shared" si="27"/>
        <v>1</v>
      </c>
      <c r="J43" s="51">
        <f t="shared" si="28"/>
        <v>0</v>
      </c>
      <c r="K43" s="51">
        <f t="shared" si="29"/>
        <v>0</v>
      </c>
      <c r="L43" s="51">
        <f t="shared" si="30"/>
        <v>64</v>
      </c>
      <c r="M43" s="51">
        <v>0</v>
      </c>
      <c r="N43" s="51">
        <v>17</v>
      </c>
      <c r="O43" s="51">
        <v>37</v>
      </c>
      <c r="P43" s="51">
        <v>9</v>
      </c>
      <c r="Q43" s="51">
        <v>1</v>
      </c>
      <c r="R43" s="51">
        <v>0</v>
      </c>
      <c r="S43" s="51">
        <v>0</v>
      </c>
      <c r="T43" s="51">
        <f t="shared" si="31"/>
        <v>115</v>
      </c>
      <c r="U43" s="51">
        <f t="shared" si="32"/>
        <v>0</v>
      </c>
      <c r="V43" s="51">
        <f t="shared" si="33"/>
        <v>115</v>
      </c>
      <c r="W43" s="51">
        <f t="shared" si="34"/>
        <v>0</v>
      </c>
      <c r="X43" s="51">
        <f t="shared" si="35"/>
        <v>0</v>
      </c>
      <c r="Y43" s="51">
        <f t="shared" si="36"/>
        <v>0</v>
      </c>
      <c r="Z43" s="51">
        <f t="shared" si="37"/>
        <v>0</v>
      </c>
      <c r="AA43" s="51">
        <f t="shared" si="38"/>
        <v>0</v>
      </c>
      <c r="AB43" s="51">
        <f t="shared" si="39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40"/>
        <v>115</v>
      </c>
      <c r="AK43" s="51">
        <v>0</v>
      </c>
      <c r="AL43" s="51">
        <v>115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41"/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f t="shared" si="4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4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44"/>
        <v>131</v>
      </c>
      <c r="BQ43" s="51">
        <v>0</v>
      </c>
      <c r="BR43" s="51">
        <v>131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102</v>
      </c>
      <c r="B44" s="49" t="s">
        <v>172</v>
      </c>
      <c r="C44" s="50" t="s">
        <v>173</v>
      </c>
      <c r="D44" s="51">
        <f t="shared" si="0"/>
        <v>356</v>
      </c>
      <c r="E44" s="51">
        <f t="shared" si="23"/>
        <v>255</v>
      </c>
      <c r="F44" s="51">
        <f t="shared" si="24"/>
        <v>55</v>
      </c>
      <c r="G44" s="51">
        <f t="shared" si="25"/>
        <v>41</v>
      </c>
      <c r="H44" s="51">
        <f t="shared" si="26"/>
        <v>5</v>
      </c>
      <c r="I44" s="51">
        <f t="shared" si="27"/>
        <v>0</v>
      </c>
      <c r="J44" s="51">
        <f t="shared" si="28"/>
        <v>0</v>
      </c>
      <c r="K44" s="51">
        <f t="shared" si="29"/>
        <v>0</v>
      </c>
      <c r="L44" s="51">
        <f t="shared" si="30"/>
        <v>324</v>
      </c>
      <c r="M44" s="51">
        <v>255</v>
      </c>
      <c r="N44" s="51">
        <v>23</v>
      </c>
      <c r="O44" s="51">
        <v>41</v>
      </c>
      <c r="P44" s="51">
        <v>5</v>
      </c>
      <c r="Q44" s="51">
        <v>0</v>
      </c>
      <c r="R44" s="51">
        <v>0</v>
      </c>
      <c r="S44" s="51">
        <v>0</v>
      </c>
      <c r="T44" s="51">
        <f t="shared" si="31"/>
        <v>32</v>
      </c>
      <c r="U44" s="51">
        <f t="shared" si="32"/>
        <v>0</v>
      </c>
      <c r="V44" s="51">
        <f t="shared" si="33"/>
        <v>32</v>
      </c>
      <c r="W44" s="51">
        <f t="shared" si="34"/>
        <v>0</v>
      </c>
      <c r="X44" s="51">
        <f t="shared" si="35"/>
        <v>0</v>
      </c>
      <c r="Y44" s="51">
        <f t="shared" si="36"/>
        <v>0</v>
      </c>
      <c r="Z44" s="51">
        <f t="shared" si="37"/>
        <v>0</v>
      </c>
      <c r="AA44" s="51">
        <f t="shared" si="38"/>
        <v>0</v>
      </c>
      <c r="AB44" s="51">
        <f t="shared" si="39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40"/>
        <v>32</v>
      </c>
      <c r="AK44" s="51">
        <v>0</v>
      </c>
      <c r="AL44" s="51">
        <v>32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41"/>
        <v>0</v>
      </c>
      <c r="AS44" s="51">
        <v>0</v>
      </c>
      <c r="AT44" s="51">
        <v>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f t="shared" si="4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43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44"/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102</v>
      </c>
      <c r="B45" s="49" t="s">
        <v>174</v>
      </c>
      <c r="C45" s="50" t="s">
        <v>175</v>
      </c>
      <c r="D45" s="51">
        <f t="shared" si="0"/>
        <v>1400</v>
      </c>
      <c r="E45" s="51">
        <f t="shared" si="23"/>
        <v>863</v>
      </c>
      <c r="F45" s="51">
        <f t="shared" si="24"/>
        <v>163</v>
      </c>
      <c r="G45" s="51">
        <f t="shared" si="25"/>
        <v>304</v>
      </c>
      <c r="H45" s="51">
        <f t="shared" si="26"/>
        <v>24</v>
      </c>
      <c r="I45" s="51">
        <f t="shared" si="27"/>
        <v>1</v>
      </c>
      <c r="J45" s="51">
        <f t="shared" si="28"/>
        <v>45</v>
      </c>
      <c r="K45" s="51">
        <f t="shared" si="29"/>
        <v>0</v>
      </c>
      <c r="L45" s="51">
        <f t="shared" si="30"/>
        <v>1325</v>
      </c>
      <c r="M45" s="51">
        <v>863</v>
      </c>
      <c r="N45" s="51">
        <v>88</v>
      </c>
      <c r="O45" s="51">
        <v>304</v>
      </c>
      <c r="P45" s="51">
        <v>24</v>
      </c>
      <c r="Q45" s="51">
        <v>1</v>
      </c>
      <c r="R45" s="51">
        <v>45</v>
      </c>
      <c r="S45" s="51">
        <v>0</v>
      </c>
      <c r="T45" s="51">
        <f t="shared" si="31"/>
        <v>75</v>
      </c>
      <c r="U45" s="51">
        <f t="shared" si="32"/>
        <v>0</v>
      </c>
      <c r="V45" s="51">
        <f t="shared" si="33"/>
        <v>75</v>
      </c>
      <c r="W45" s="51">
        <f t="shared" si="34"/>
        <v>0</v>
      </c>
      <c r="X45" s="51">
        <f t="shared" si="35"/>
        <v>0</v>
      </c>
      <c r="Y45" s="51">
        <f t="shared" si="36"/>
        <v>0</v>
      </c>
      <c r="Z45" s="51">
        <f t="shared" si="37"/>
        <v>0</v>
      </c>
      <c r="AA45" s="51">
        <f t="shared" si="38"/>
        <v>0</v>
      </c>
      <c r="AB45" s="51">
        <f t="shared" si="39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40"/>
        <v>75</v>
      </c>
      <c r="AK45" s="51">
        <v>0</v>
      </c>
      <c r="AL45" s="51">
        <v>75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41"/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f t="shared" si="4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4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44"/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26" t="s">
        <v>102</v>
      </c>
      <c r="B46" s="49" t="s">
        <v>176</v>
      </c>
      <c r="C46" s="50" t="s">
        <v>177</v>
      </c>
      <c r="D46" s="51">
        <f t="shared" si="0"/>
        <v>11</v>
      </c>
      <c r="E46" s="51">
        <f t="shared" si="23"/>
        <v>2</v>
      </c>
      <c r="F46" s="51">
        <f t="shared" si="24"/>
        <v>8</v>
      </c>
      <c r="G46" s="51">
        <f t="shared" si="25"/>
        <v>1</v>
      </c>
      <c r="H46" s="51">
        <f t="shared" si="26"/>
        <v>0</v>
      </c>
      <c r="I46" s="51">
        <f t="shared" si="27"/>
        <v>0</v>
      </c>
      <c r="J46" s="51">
        <f t="shared" si="28"/>
        <v>0</v>
      </c>
      <c r="K46" s="51">
        <f t="shared" si="29"/>
        <v>0</v>
      </c>
      <c r="L46" s="51">
        <f t="shared" si="30"/>
        <v>3</v>
      </c>
      <c r="M46" s="51">
        <v>2</v>
      </c>
      <c r="N46" s="51">
        <v>0</v>
      </c>
      <c r="O46" s="51">
        <v>1</v>
      </c>
      <c r="P46" s="51">
        <v>0</v>
      </c>
      <c r="Q46" s="51">
        <v>0</v>
      </c>
      <c r="R46" s="51">
        <v>0</v>
      </c>
      <c r="S46" s="51">
        <v>0</v>
      </c>
      <c r="T46" s="51">
        <f t="shared" si="31"/>
        <v>8</v>
      </c>
      <c r="U46" s="51">
        <f t="shared" si="32"/>
        <v>0</v>
      </c>
      <c r="V46" s="51">
        <f t="shared" si="33"/>
        <v>8</v>
      </c>
      <c r="W46" s="51">
        <f t="shared" si="34"/>
        <v>0</v>
      </c>
      <c r="X46" s="51">
        <f t="shared" si="35"/>
        <v>0</v>
      </c>
      <c r="Y46" s="51">
        <f t="shared" si="36"/>
        <v>0</v>
      </c>
      <c r="Z46" s="51">
        <f t="shared" si="37"/>
        <v>0</v>
      </c>
      <c r="AA46" s="51">
        <f t="shared" si="38"/>
        <v>0</v>
      </c>
      <c r="AB46" s="51">
        <f t="shared" si="39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40"/>
        <v>8</v>
      </c>
      <c r="AK46" s="51">
        <v>0</v>
      </c>
      <c r="AL46" s="51">
        <v>8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41"/>
        <v>0</v>
      </c>
      <c r="AS46" s="51">
        <v>0</v>
      </c>
      <c r="AT46" s="51">
        <v>0</v>
      </c>
      <c r="AU46" s="51">
        <v>0</v>
      </c>
      <c r="AV46" s="51">
        <v>0</v>
      </c>
      <c r="AW46" s="51">
        <v>0</v>
      </c>
      <c r="AX46" s="51">
        <v>0</v>
      </c>
      <c r="AY46" s="51">
        <v>0</v>
      </c>
      <c r="AZ46" s="51">
        <f t="shared" si="4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4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44"/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</row>
    <row r="47" spans="1:75" ht="13.5">
      <c r="A47" s="26" t="s">
        <v>102</v>
      </c>
      <c r="B47" s="49" t="s">
        <v>178</v>
      </c>
      <c r="C47" s="50" t="s">
        <v>179</v>
      </c>
      <c r="D47" s="51">
        <f t="shared" si="0"/>
        <v>448</v>
      </c>
      <c r="E47" s="51">
        <f t="shared" si="23"/>
        <v>285</v>
      </c>
      <c r="F47" s="51">
        <f t="shared" si="24"/>
        <v>97</v>
      </c>
      <c r="G47" s="51">
        <f t="shared" si="25"/>
        <v>42</v>
      </c>
      <c r="H47" s="51">
        <f t="shared" si="26"/>
        <v>10</v>
      </c>
      <c r="I47" s="51">
        <f t="shared" si="27"/>
        <v>1</v>
      </c>
      <c r="J47" s="51">
        <f t="shared" si="28"/>
        <v>13</v>
      </c>
      <c r="K47" s="51">
        <f t="shared" si="29"/>
        <v>0</v>
      </c>
      <c r="L47" s="51">
        <f t="shared" si="30"/>
        <v>380</v>
      </c>
      <c r="M47" s="51">
        <v>285</v>
      </c>
      <c r="N47" s="51">
        <v>29</v>
      </c>
      <c r="O47" s="51">
        <v>42</v>
      </c>
      <c r="P47" s="51">
        <v>10</v>
      </c>
      <c r="Q47" s="51">
        <v>1</v>
      </c>
      <c r="R47" s="51">
        <v>13</v>
      </c>
      <c r="S47" s="51">
        <v>0</v>
      </c>
      <c r="T47" s="51">
        <f t="shared" si="31"/>
        <v>68</v>
      </c>
      <c r="U47" s="51">
        <f t="shared" si="32"/>
        <v>0</v>
      </c>
      <c r="V47" s="51">
        <f t="shared" si="33"/>
        <v>68</v>
      </c>
      <c r="W47" s="51">
        <f t="shared" si="34"/>
        <v>0</v>
      </c>
      <c r="X47" s="51">
        <f t="shared" si="35"/>
        <v>0</v>
      </c>
      <c r="Y47" s="51">
        <f t="shared" si="36"/>
        <v>0</v>
      </c>
      <c r="Z47" s="51">
        <f t="shared" si="37"/>
        <v>0</v>
      </c>
      <c r="AA47" s="51">
        <f t="shared" si="38"/>
        <v>0</v>
      </c>
      <c r="AB47" s="51">
        <f t="shared" si="39"/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40"/>
        <v>68</v>
      </c>
      <c r="AK47" s="51">
        <v>0</v>
      </c>
      <c r="AL47" s="51">
        <v>68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41"/>
        <v>0</v>
      </c>
      <c r="AS47" s="51">
        <v>0</v>
      </c>
      <c r="AT47" s="51">
        <v>0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f t="shared" si="4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43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44"/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102</v>
      </c>
      <c r="B48" s="49" t="s">
        <v>180</v>
      </c>
      <c r="C48" s="50" t="s">
        <v>71</v>
      </c>
      <c r="D48" s="51">
        <f t="shared" si="0"/>
        <v>738</v>
      </c>
      <c r="E48" s="51">
        <f t="shared" si="23"/>
        <v>494</v>
      </c>
      <c r="F48" s="51">
        <f t="shared" si="24"/>
        <v>116</v>
      </c>
      <c r="G48" s="51">
        <f t="shared" si="25"/>
        <v>114</v>
      </c>
      <c r="H48" s="51">
        <f t="shared" si="26"/>
        <v>12</v>
      </c>
      <c r="I48" s="51">
        <f t="shared" si="27"/>
        <v>2</v>
      </c>
      <c r="J48" s="51">
        <f t="shared" si="28"/>
        <v>0</v>
      </c>
      <c r="K48" s="51">
        <f t="shared" si="29"/>
        <v>0</v>
      </c>
      <c r="L48" s="51">
        <f t="shared" si="30"/>
        <v>668</v>
      </c>
      <c r="M48" s="51">
        <v>494</v>
      </c>
      <c r="N48" s="51">
        <v>46</v>
      </c>
      <c r="O48" s="51">
        <v>114</v>
      </c>
      <c r="P48" s="51">
        <v>12</v>
      </c>
      <c r="Q48" s="51">
        <v>2</v>
      </c>
      <c r="R48" s="51">
        <v>0</v>
      </c>
      <c r="S48" s="51">
        <v>0</v>
      </c>
      <c r="T48" s="51">
        <f t="shared" si="31"/>
        <v>70</v>
      </c>
      <c r="U48" s="51">
        <f t="shared" si="32"/>
        <v>0</v>
      </c>
      <c r="V48" s="51">
        <f t="shared" si="33"/>
        <v>70</v>
      </c>
      <c r="W48" s="51">
        <f t="shared" si="34"/>
        <v>0</v>
      </c>
      <c r="X48" s="51">
        <f t="shared" si="35"/>
        <v>0</v>
      </c>
      <c r="Y48" s="51">
        <f t="shared" si="36"/>
        <v>0</v>
      </c>
      <c r="Z48" s="51">
        <f t="shared" si="37"/>
        <v>0</v>
      </c>
      <c r="AA48" s="51">
        <f t="shared" si="38"/>
        <v>0</v>
      </c>
      <c r="AB48" s="51">
        <f t="shared" si="39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40"/>
        <v>70</v>
      </c>
      <c r="AK48" s="51">
        <v>0</v>
      </c>
      <c r="AL48" s="51">
        <v>70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41"/>
        <v>0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f t="shared" si="4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43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44"/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102</v>
      </c>
      <c r="B49" s="49" t="s">
        <v>181</v>
      </c>
      <c r="C49" s="50" t="s">
        <v>182</v>
      </c>
      <c r="D49" s="51">
        <f t="shared" si="0"/>
        <v>590</v>
      </c>
      <c r="E49" s="51">
        <f t="shared" si="23"/>
        <v>398</v>
      </c>
      <c r="F49" s="51">
        <f t="shared" si="24"/>
        <v>98</v>
      </c>
      <c r="G49" s="51">
        <f t="shared" si="25"/>
        <v>65</v>
      </c>
      <c r="H49" s="51">
        <f t="shared" si="26"/>
        <v>14</v>
      </c>
      <c r="I49" s="51">
        <f t="shared" si="27"/>
        <v>15</v>
      </c>
      <c r="J49" s="51">
        <f t="shared" si="28"/>
        <v>0</v>
      </c>
      <c r="K49" s="51">
        <f t="shared" si="29"/>
        <v>0</v>
      </c>
      <c r="L49" s="51">
        <f t="shared" si="30"/>
        <v>523</v>
      </c>
      <c r="M49" s="51">
        <v>398</v>
      </c>
      <c r="N49" s="51">
        <v>31</v>
      </c>
      <c r="O49" s="51">
        <v>65</v>
      </c>
      <c r="P49" s="51">
        <v>14</v>
      </c>
      <c r="Q49" s="51">
        <v>15</v>
      </c>
      <c r="R49" s="51">
        <v>0</v>
      </c>
      <c r="S49" s="51">
        <v>0</v>
      </c>
      <c r="T49" s="51">
        <f t="shared" si="31"/>
        <v>67</v>
      </c>
      <c r="U49" s="51">
        <f t="shared" si="32"/>
        <v>0</v>
      </c>
      <c r="V49" s="51">
        <f t="shared" si="33"/>
        <v>67</v>
      </c>
      <c r="W49" s="51">
        <f t="shared" si="34"/>
        <v>0</v>
      </c>
      <c r="X49" s="51">
        <f t="shared" si="35"/>
        <v>0</v>
      </c>
      <c r="Y49" s="51">
        <f t="shared" si="36"/>
        <v>0</v>
      </c>
      <c r="Z49" s="51">
        <f t="shared" si="37"/>
        <v>0</v>
      </c>
      <c r="AA49" s="51">
        <f t="shared" si="38"/>
        <v>0</v>
      </c>
      <c r="AB49" s="51">
        <f t="shared" si="39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40"/>
        <v>67</v>
      </c>
      <c r="AK49" s="51">
        <v>0</v>
      </c>
      <c r="AL49" s="51">
        <v>67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41"/>
        <v>0</v>
      </c>
      <c r="AS49" s="51">
        <v>0</v>
      </c>
      <c r="AT49" s="51">
        <v>0</v>
      </c>
      <c r="AU49" s="51">
        <v>0</v>
      </c>
      <c r="AV49" s="51">
        <v>0</v>
      </c>
      <c r="AW49" s="51">
        <v>0</v>
      </c>
      <c r="AX49" s="51">
        <v>0</v>
      </c>
      <c r="AY49" s="51">
        <v>0</v>
      </c>
      <c r="AZ49" s="51">
        <f t="shared" si="4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43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44"/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102</v>
      </c>
      <c r="B50" s="49" t="s">
        <v>183</v>
      </c>
      <c r="C50" s="50" t="s">
        <v>30</v>
      </c>
      <c r="D50" s="51">
        <f t="shared" si="0"/>
        <v>468</v>
      </c>
      <c r="E50" s="51">
        <f t="shared" si="23"/>
        <v>366</v>
      </c>
      <c r="F50" s="51">
        <f t="shared" si="24"/>
        <v>81</v>
      </c>
      <c r="G50" s="51">
        <f t="shared" si="25"/>
        <v>9</v>
      </c>
      <c r="H50" s="51">
        <f t="shared" si="26"/>
        <v>8</v>
      </c>
      <c r="I50" s="51">
        <f t="shared" si="27"/>
        <v>0</v>
      </c>
      <c r="J50" s="51">
        <f t="shared" si="28"/>
        <v>4</v>
      </c>
      <c r="K50" s="51">
        <f t="shared" si="29"/>
        <v>0</v>
      </c>
      <c r="L50" s="51">
        <f t="shared" si="30"/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f t="shared" si="31"/>
        <v>77</v>
      </c>
      <c r="U50" s="51">
        <f t="shared" si="32"/>
        <v>0</v>
      </c>
      <c r="V50" s="51">
        <f t="shared" si="33"/>
        <v>77</v>
      </c>
      <c r="W50" s="51">
        <f t="shared" si="34"/>
        <v>0</v>
      </c>
      <c r="X50" s="51">
        <f t="shared" si="35"/>
        <v>0</v>
      </c>
      <c r="Y50" s="51">
        <f t="shared" si="36"/>
        <v>0</v>
      </c>
      <c r="Z50" s="51">
        <f t="shared" si="37"/>
        <v>0</v>
      </c>
      <c r="AA50" s="51">
        <f t="shared" si="38"/>
        <v>0</v>
      </c>
      <c r="AB50" s="51">
        <f t="shared" si="39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40"/>
        <v>77</v>
      </c>
      <c r="AK50" s="51">
        <v>0</v>
      </c>
      <c r="AL50" s="51">
        <v>77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41"/>
        <v>0</v>
      </c>
      <c r="AS50" s="51">
        <v>0</v>
      </c>
      <c r="AT50" s="51">
        <v>0</v>
      </c>
      <c r="AU50" s="51">
        <v>0</v>
      </c>
      <c r="AV50" s="51">
        <v>0</v>
      </c>
      <c r="AW50" s="51">
        <v>0</v>
      </c>
      <c r="AX50" s="51">
        <v>0</v>
      </c>
      <c r="AY50" s="51">
        <v>0</v>
      </c>
      <c r="AZ50" s="51">
        <f t="shared" si="4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4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44"/>
        <v>391</v>
      </c>
      <c r="BQ50" s="51">
        <v>366</v>
      </c>
      <c r="BR50" s="51">
        <v>4</v>
      </c>
      <c r="BS50" s="51">
        <v>9</v>
      </c>
      <c r="BT50" s="51">
        <v>8</v>
      </c>
      <c r="BU50" s="51">
        <v>0</v>
      </c>
      <c r="BV50" s="51">
        <v>4</v>
      </c>
      <c r="BW50" s="51">
        <v>0</v>
      </c>
    </row>
    <row r="51" spans="1:75" ht="13.5">
      <c r="A51" s="26" t="s">
        <v>102</v>
      </c>
      <c r="B51" s="49" t="s">
        <v>184</v>
      </c>
      <c r="C51" s="50" t="s">
        <v>185</v>
      </c>
      <c r="D51" s="51">
        <f t="shared" si="0"/>
        <v>233</v>
      </c>
      <c r="E51" s="51">
        <f t="shared" si="23"/>
        <v>160</v>
      </c>
      <c r="F51" s="51">
        <f t="shared" si="24"/>
        <v>36</v>
      </c>
      <c r="G51" s="51">
        <f t="shared" si="25"/>
        <v>26</v>
      </c>
      <c r="H51" s="51">
        <f t="shared" si="26"/>
        <v>4</v>
      </c>
      <c r="I51" s="51">
        <f t="shared" si="27"/>
        <v>2</v>
      </c>
      <c r="J51" s="51">
        <f t="shared" si="28"/>
        <v>5</v>
      </c>
      <c r="K51" s="51">
        <f t="shared" si="29"/>
        <v>0</v>
      </c>
      <c r="L51" s="51">
        <f t="shared" si="30"/>
        <v>206</v>
      </c>
      <c r="M51" s="51">
        <v>160</v>
      </c>
      <c r="N51" s="51">
        <v>9</v>
      </c>
      <c r="O51" s="51">
        <v>26</v>
      </c>
      <c r="P51" s="51">
        <v>4</v>
      </c>
      <c r="Q51" s="51">
        <v>2</v>
      </c>
      <c r="R51" s="51">
        <v>5</v>
      </c>
      <c r="S51" s="51">
        <v>0</v>
      </c>
      <c r="T51" s="51">
        <f t="shared" si="31"/>
        <v>27</v>
      </c>
      <c r="U51" s="51">
        <f t="shared" si="32"/>
        <v>0</v>
      </c>
      <c r="V51" s="51">
        <f t="shared" si="33"/>
        <v>27</v>
      </c>
      <c r="W51" s="51">
        <f t="shared" si="34"/>
        <v>0</v>
      </c>
      <c r="X51" s="51">
        <f t="shared" si="35"/>
        <v>0</v>
      </c>
      <c r="Y51" s="51">
        <f t="shared" si="36"/>
        <v>0</v>
      </c>
      <c r="Z51" s="51">
        <f t="shared" si="37"/>
        <v>0</v>
      </c>
      <c r="AA51" s="51">
        <f t="shared" si="38"/>
        <v>0</v>
      </c>
      <c r="AB51" s="51">
        <f t="shared" si="39"/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40"/>
        <v>27</v>
      </c>
      <c r="AK51" s="51">
        <v>0</v>
      </c>
      <c r="AL51" s="51">
        <v>27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41"/>
        <v>0</v>
      </c>
      <c r="AS51" s="51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0</v>
      </c>
      <c r="AY51" s="51">
        <v>0</v>
      </c>
      <c r="AZ51" s="51">
        <f t="shared" si="42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43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44"/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0</v>
      </c>
      <c r="BW51" s="51">
        <v>0</v>
      </c>
    </row>
    <row r="52" spans="1:75" ht="13.5">
      <c r="A52" s="26" t="s">
        <v>102</v>
      </c>
      <c r="B52" s="49" t="s">
        <v>186</v>
      </c>
      <c r="C52" s="50" t="s">
        <v>187</v>
      </c>
      <c r="D52" s="51">
        <f t="shared" si="0"/>
        <v>381</v>
      </c>
      <c r="E52" s="51">
        <f t="shared" si="23"/>
        <v>246</v>
      </c>
      <c r="F52" s="51">
        <f t="shared" si="24"/>
        <v>69</v>
      </c>
      <c r="G52" s="51">
        <f t="shared" si="25"/>
        <v>44</v>
      </c>
      <c r="H52" s="51">
        <f t="shared" si="26"/>
        <v>9</v>
      </c>
      <c r="I52" s="51">
        <f t="shared" si="27"/>
        <v>4</v>
      </c>
      <c r="J52" s="51">
        <f t="shared" si="28"/>
        <v>9</v>
      </c>
      <c r="K52" s="51">
        <f t="shared" si="29"/>
        <v>0</v>
      </c>
      <c r="L52" s="51">
        <f t="shared" si="30"/>
        <v>334</v>
      </c>
      <c r="M52" s="51">
        <v>246</v>
      </c>
      <c r="N52" s="51">
        <v>22</v>
      </c>
      <c r="O52" s="51">
        <v>44</v>
      </c>
      <c r="P52" s="51">
        <v>9</v>
      </c>
      <c r="Q52" s="51">
        <v>4</v>
      </c>
      <c r="R52" s="51">
        <v>9</v>
      </c>
      <c r="S52" s="51">
        <v>0</v>
      </c>
      <c r="T52" s="51">
        <f t="shared" si="31"/>
        <v>47</v>
      </c>
      <c r="U52" s="51">
        <f t="shared" si="32"/>
        <v>0</v>
      </c>
      <c r="V52" s="51">
        <f t="shared" si="33"/>
        <v>47</v>
      </c>
      <c r="W52" s="51">
        <f t="shared" si="34"/>
        <v>0</v>
      </c>
      <c r="X52" s="51">
        <f t="shared" si="35"/>
        <v>0</v>
      </c>
      <c r="Y52" s="51">
        <f t="shared" si="36"/>
        <v>0</v>
      </c>
      <c r="Z52" s="51">
        <f t="shared" si="37"/>
        <v>0</v>
      </c>
      <c r="AA52" s="51">
        <f t="shared" si="38"/>
        <v>0</v>
      </c>
      <c r="AB52" s="51">
        <f t="shared" si="39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40"/>
        <v>47</v>
      </c>
      <c r="AK52" s="51">
        <v>0</v>
      </c>
      <c r="AL52" s="51">
        <v>47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41"/>
        <v>0</v>
      </c>
      <c r="AS52" s="51">
        <v>0</v>
      </c>
      <c r="AT52" s="51">
        <v>0</v>
      </c>
      <c r="AU52" s="51">
        <v>0</v>
      </c>
      <c r="AV52" s="51">
        <v>0</v>
      </c>
      <c r="AW52" s="51">
        <v>0</v>
      </c>
      <c r="AX52" s="51">
        <v>0</v>
      </c>
      <c r="AY52" s="51">
        <v>0</v>
      </c>
      <c r="AZ52" s="51">
        <f t="shared" si="42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43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44"/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1">
        <v>0</v>
      </c>
      <c r="BW52" s="51">
        <v>0</v>
      </c>
    </row>
    <row r="53" spans="1:75" ht="13.5">
      <c r="A53" s="26" t="s">
        <v>102</v>
      </c>
      <c r="B53" s="49" t="s">
        <v>188</v>
      </c>
      <c r="C53" s="50" t="s">
        <v>189</v>
      </c>
      <c r="D53" s="51">
        <f t="shared" si="0"/>
        <v>465</v>
      </c>
      <c r="E53" s="51">
        <f t="shared" si="23"/>
        <v>280</v>
      </c>
      <c r="F53" s="51">
        <f t="shared" si="24"/>
        <v>69</v>
      </c>
      <c r="G53" s="51">
        <f t="shared" si="25"/>
        <v>89</v>
      </c>
      <c r="H53" s="51">
        <f t="shared" si="26"/>
        <v>6</v>
      </c>
      <c r="I53" s="51">
        <f t="shared" si="27"/>
        <v>10</v>
      </c>
      <c r="J53" s="51">
        <f t="shared" si="28"/>
        <v>11</v>
      </c>
      <c r="K53" s="51">
        <f t="shared" si="29"/>
        <v>0</v>
      </c>
      <c r="L53" s="51">
        <f t="shared" si="30"/>
        <v>414</v>
      </c>
      <c r="M53" s="51">
        <v>280</v>
      </c>
      <c r="N53" s="51">
        <v>18</v>
      </c>
      <c r="O53" s="51">
        <v>89</v>
      </c>
      <c r="P53" s="51">
        <v>6</v>
      </c>
      <c r="Q53" s="51">
        <v>10</v>
      </c>
      <c r="R53" s="51">
        <v>11</v>
      </c>
      <c r="S53" s="51">
        <v>0</v>
      </c>
      <c r="T53" s="51">
        <f t="shared" si="31"/>
        <v>51</v>
      </c>
      <c r="U53" s="51">
        <f t="shared" si="32"/>
        <v>0</v>
      </c>
      <c r="V53" s="51">
        <f t="shared" si="33"/>
        <v>51</v>
      </c>
      <c r="W53" s="51">
        <f t="shared" si="34"/>
        <v>0</v>
      </c>
      <c r="X53" s="51">
        <f t="shared" si="35"/>
        <v>0</v>
      </c>
      <c r="Y53" s="51">
        <f t="shared" si="36"/>
        <v>0</v>
      </c>
      <c r="Z53" s="51">
        <f t="shared" si="37"/>
        <v>0</v>
      </c>
      <c r="AA53" s="51">
        <f t="shared" si="38"/>
        <v>0</v>
      </c>
      <c r="AB53" s="51">
        <f t="shared" si="39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40"/>
        <v>51</v>
      </c>
      <c r="AK53" s="51">
        <v>0</v>
      </c>
      <c r="AL53" s="51">
        <v>51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41"/>
        <v>0</v>
      </c>
      <c r="AS53" s="51">
        <v>0</v>
      </c>
      <c r="AT53" s="51">
        <v>0</v>
      </c>
      <c r="AU53" s="51">
        <v>0</v>
      </c>
      <c r="AV53" s="51">
        <v>0</v>
      </c>
      <c r="AW53" s="51">
        <v>0</v>
      </c>
      <c r="AX53" s="51">
        <v>0</v>
      </c>
      <c r="AY53" s="51">
        <v>0</v>
      </c>
      <c r="AZ53" s="51">
        <f t="shared" si="4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4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44"/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</row>
    <row r="54" spans="1:75" ht="13.5">
      <c r="A54" s="26" t="s">
        <v>102</v>
      </c>
      <c r="B54" s="49" t="s">
        <v>190</v>
      </c>
      <c r="C54" s="50" t="s">
        <v>191</v>
      </c>
      <c r="D54" s="51">
        <f t="shared" si="0"/>
        <v>407</v>
      </c>
      <c r="E54" s="51">
        <f t="shared" si="23"/>
        <v>298</v>
      </c>
      <c r="F54" s="51">
        <f t="shared" si="24"/>
        <v>62</v>
      </c>
      <c r="G54" s="51">
        <f t="shared" si="25"/>
        <v>36</v>
      </c>
      <c r="H54" s="51">
        <f t="shared" si="26"/>
        <v>7</v>
      </c>
      <c r="I54" s="51">
        <f t="shared" si="27"/>
        <v>2</v>
      </c>
      <c r="J54" s="51">
        <f t="shared" si="28"/>
        <v>2</v>
      </c>
      <c r="K54" s="51">
        <f t="shared" si="29"/>
        <v>0</v>
      </c>
      <c r="L54" s="51">
        <f t="shared" si="30"/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f t="shared" si="31"/>
        <v>407</v>
      </c>
      <c r="U54" s="51">
        <f t="shared" si="32"/>
        <v>298</v>
      </c>
      <c r="V54" s="51">
        <f t="shared" si="33"/>
        <v>62</v>
      </c>
      <c r="W54" s="51">
        <f t="shared" si="34"/>
        <v>36</v>
      </c>
      <c r="X54" s="51">
        <f t="shared" si="35"/>
        <v>7</v>
      </c>
      <c r="Y54" s="51">
        <f t="shared" si="36"/>
        <v>2</v>
      </c>
      <c r="Z54" s="51">
        <f t="shared" si="37"/>
        <v>2</v>
      </c>
      <c r="AA54" s="51">
        <f t="shared" si="38"/>
        <v>0</v>
      </c>
      <c r="AB54" s="51">
        <f t="shared" si="39"/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40"/>
        <v>44</v>
      </c>
      <c r="AK54" s="51">
        <v>0</v>
      </c>
      <c r="AL54" s="51">
        <v>44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f t="shared" si="41"/>
        <v>363</v>
      </c>
      <c r="AS54" s="51">
        <v>298</v>
      </c>
      <c r="AT54" s="51">
        <v>18</v>
      </c>
      <c r="AU54" s="51">
        <v>36</v>
      </c>
      <c r="AV54" s="51">
        <v>7</v>
      </c>
      <c r="AW54" s="51">
        <v>2</v>
      </c>
      <c r="AX54" s="51">
        <v>2</v>
      </c>
      <c r="AY54" s="51">
        <v>0</v>
      </c>
      <c r="AZ54" s="51">
        <f t="shared" si="42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43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44"/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</row>
    <row r="55" spans="1:75" ht="13.5">
      <c r="A55" s="26" t="s">
        <v>102</v>
      </c>
      <c r="B55" s="49" t="s">
        <v>192</v>
      </c>
      <c r="C55" s="50" t="s">
        <v>193</v>
      </c>
      <c r="D55" s="51">
        <f t="shared" si="0"/>
        <v>146</v>
      </c>
      <c r="E55" s="51">
        <f t="shared" si="23"/>
        <v>90</v>
      </c>
      <c r="F55" s="51">
        <f t="shared" si="24"/>
        <v>35</v>
      </c>
      <c r="G55" s="51">
        <f t="shared" si="25"/>
        <v>19</v>
      </c>
      <c r="H55" s="51">
        <f t="shared" si="26"/>
        <v>2</v>
      </c>
      <c r="I55" s="51">
        <f t="shared" si="27"/>
        <v>0</v>
      </c>
      <c r="J55" s="51">
        <f t="shared" si="28"/>
        <v>0</v>
      </c>
      <c r="K55" s="51">
        <f t="shared" si="29"/>
        <v>0</v>
      </c>
      <c r="L55" s="51">
        <f t="shared" si="30"/>
        <v>115</v>
      </c>
      <c r="M55" s="51">
        <v>90</v>
      </c>
      <c r="N55" s="51">
        <v>4</v>
      </c>
      <c r="O55" s="51">
        <v>19</v>
      </c>
      <c r="P55" s="51">
        <v>2</v>
      </c>
      <c r="Q55" s="51">
        <v>0</v>
      </c>
      <c r="R55" s="51">
        <v>0</v>
      </c>
      <c r="S55" s="51">
        <v>0</v>
      </c>
      <c r="T55" s="51">
        <f t="shared" si="31"/>
        <v>31</v>
      </c>
      <c r="U55" s="51">
        <f t="shared" si="32"/>
        <v>0</v>
      </c>
      <c r="V55" s="51">
        <f t="shared" si="33"/>
        <v>31</v>
      </c>
      <c r="W55" s="51">
        <f t="shared" si="34"/>
        <v>0</v>
      </c>
      <c r="X55" s="51">
        <f t="shared" si="35"/>
        <v>0</v>
      </c>
      <c r="Y55" s="51">
        <f t="shared" si="36"/>
        <v>0</v>
      </c>
      <c r="Z55" s="51">
        <f t="shared" si="37"/>
        <v>0</v>
      </c>
      <c r="AA55" s="51">
        <f t="shared" si="38"/>
        <v>0</v>
      </c>
      <c r="AB55" s="51">
        <f t="shared" si="39"/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40"/>
        <v>31</v>
      </c>
      <c r="AK55" s="51">
        <v>0</v>
      </c>
      <c r="AL55" s="51">
        <v>31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41"/>
        <v>0</v>
      </c>
      <c r="AS55" s="51">
        <v>0</v>
      </c>
      <c r="AT55" s="51">
        <v>0</v>
      </c>
      <c r="AU55" s="51">
        <v>0</v>
      </c>
      <c r="AV55" s="51">
        <v>0</v>
      </c>
      <c r="AW55" s="51">
        <v>0</v>
      </c>
      <c r="AX55" s="51">
        <v>0</v>
      </c>
      <c r="AY55" s="51">
        <v>0</v>
      </c>
      <c r="AZ55" s="51">
        <f t="shared" si="42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43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44"/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</row>
    <row r="56" spans="1:75" ht="13.5">
      <c r="A56" s="26" t="s">
        <v>102</v>
      </c>
      <c r="B56" s="49" t="s">
        <v>194</v>
      </c>
      <c r="C56" s="50" t="s">
        <v>195</v>
      </c>
      <c r="D56" s="51">
        <f t="shared" si="0"/>
        <v>322</v>
      </c>
      <c r="E56" s="51">
        <f t="shared" si="23"/>
        <v>238</v>
      </c>
      <c r="F56" s="51">
        <f t="shared" si="24"/>
        <v>75</v>
      </c>
      <c r="G56" s="51">
        <f t="shared" si="25"/>
        <v>2</v>
      </c>
      <c r="H56" s="51">
        <f t="shared" si="26"/>
        <v>4</v>
      </c>
      <c r="I56" s="51">
        <f t="shared" si="27"/>
        <v>0</v>
      </c>
      <c r="J56" s="51">
        <f t="shared" si="28"/>
        <v>3</v>
      </c>
      <c r="K56" s="51">
        <f t="shared" si="29"/>
        <v>0</v>
      </c>
      <c r="L56" s="51">
        <f t="shared" si="30"/>
        <v>253</v>
      </c>
      <c r="M56" s="51">
        <v>238</v>
      </c>
      <c r="N56" s="51">
        <v>6</v>
      </c>
      <c r="O56" s="51">
        <v>2</v>
      </c>
      <c r="P56" s="51">
        <v>4</v>
      </c>
      <c r="Q56" s="51">
        <v>0</v>
      </c>
      <c r="R56" s="51">
        <v>3</v>
      </c>
      <c r="S56" s="51">
        <v>0</v>
      </c>
      <c r="T56" s="51">
        <f t="shared" si="31"/>
        <v>69</v>
      </c>
      <c r="U56" s="51">
        <f t="shared" si="32"/>
        <v>0</v>
      </c>
      <c r="V56" s="51">
        <f t="shared" si="33"/>
        <v>69</v>
      </c>
      <c r="W56" s="51">
        <f t="shared" si="34"/>
        <v>0</v>
      </c>
      <c r="X56" s="51">
        <f t="shared" si="35"/>
        <v>0</v>
      </c>
      <c r="Y56" s="51">
        <f t="shared" si="36"/>
        <v>0</v>
      </c>
      <c r="Z56" s="51">
        <f t="shared" si="37"/>
        <v>0</v>
      </c>
      <c r="AA56" s="51">
        <f t="shared" si="38"/>
        <v>0</v>
      </c>
      <c r="AB56" s="51">
        <f t="shared" si="39"/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40"/>
        <v>69</v>
      </c>
      <c r="AK56" s="51">
        <v>0</v>
      </c>
      <c r="AL56" s="51">
        <v>69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f t="shared" si="41"/>
        <v>0</v>
      </c>
      <c r="AS56" s="51">
        <v>0</v>
      </c>
      <c r="AT56" s="51">
        <v>0</v>
      </c>
      <c r="AU56" s="51">
        <v>0</v>
      </c>
      <c r="AV56" s="51">
        <v>0</v>
      </c>
      <c r="AW56" s="51">
        <v>0</v>
      </c>
      <c r="AX56" s="51">
        <v>0</v>
      </c>
      <c r="AY56" s="51">
        <v>0</v>
      </c>
      <c r="AZ56" s="51">
        <f t="shared" si="42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43"/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f t="shared" si="44"/>
        <v>0</v>
      </c>
      <c r="BQ56" s="51">
        <v>0</v>
      </c>
      <c r="BR56" s="51">
        <v>0</v>
      </c>
      <c r="BS56" s="51">
        <v>0</v>
      </c>
      <c r="BT56" s="51">
        <v>0</v>
      </c>
      <c r="BU56" s="51">
        <v>0</v>
      </c>
      <c r="BV56" s="51">
        <v>0</v>
      </c>
      <c r="BW56" s="51">
        <v>0</v>
      </c>
    </row>
    <row r="57" spans="1:75" ht="13.5">
      <c r="A57" s="26" t="s">
        <v>102</v>
      </c>
      <c r="B57" s="49" t="s">
        <v>196</v>
      </c>
      <c r="C57" s="50" t="s">
        <v>197</v>
      </c>
      <c r="D57" s="51">
        <f t="shared" si="0"/>
        <v>235</v>
      </c>
      <c r="E57" s="51">
        <f t="shared" si="23"/>
        <v>173</v>
      </c>
      <c r="F57" s="51">
        <f t="shared" si="24"/>
        <v>35</v>
      </c>
      <c r="G57" s="51">
        <f t="shared" si="25"/>
        <v>22</v>
      </c>
      <c r="H57" s="51">
        <f t="shared" si="26"/>
        <v>4</v>
      </c>
      <c r="I57" s="51">
        <f t="shared" si="27"/>
        <v>1</v>
      </c>
      <c r="J57" s="51">
        <f t="shared" si="28"/>
        <v>0</v>
      </c>
      <c r="K57" s="51">
        <f t="shared" si="29"/>
        <v>0</v>
      </c>
      <c r="L57" s="51">
        <f t="shared" si="30"/>
        <v>209</v>
      </c>
      <c r="M57" s="51">
        <v>173</v>
      </c>
      <c r="N57" s="51">
        <v>9</v>
      </c>
      <c r="O57" s="51">
        <v>22</v>
      </c>
      <c r="P57" s="51">
        <v>4</v>
      </c>
      <c r="Q57" s="51">
        <v>1</v>
      </c>
      <c r="R57" s="51">
        <v>0</v>
      </c>
      <c r="S57" s="51">
        <v>0</v>
      </c>
      <c r="T57" s="51">
        <f t="shared" si="31"/>
        <v>26</v>
      </c>
      <c r="U57" s="51">
        <f t="shared" si="32"/>
        <v>0</v>
      </c>
      <c r="V57" s="51">
        <f t="shared" si="33"/>
        <v>26</v>
      </c>
      <c r="W57" s="51">
        <f t="shared" si="34"/>
        <v>0</v>
      </c>
      <c r="X57" s="51">
        <f t="shared" si="35"/>
        <v>0</v>
      </c>
      <c r="Y57" s="51">
        <f t="shared" si="36"/>
        <v>0</v>
      </c>
      <c r="Z57" s="51">
        <f t="shared" si="37"/>
        <v>0</v>
      </c>
      <c r="AA57" s="51">
        <f t="shared" si="38"/>
        <v>0</v>
      </c>
      <c r="AB57" s="51">
        <f t="shared" si="39"/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f t="shared" si="40"/>
        <v>26</v>
      </c>
      <c r="AK57" s="51">
        <v>0</v>
      </c>
      <c r="AL57" s="51">
        <v>26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f t="shared" si="41"/>
        <v>0</v>
      </c>
      <c r="AS57" s="51">
        <v>0</v>
      </c>
      <c r="AT57" s="51">
        <v>0</v>
      </c>
      <c r="AU57" s="51">
        <v>0</v>
      </c>
      <c r="AV57" s="51">
        <v>0</v>
      </c>
      <c r="AW57" s="51">
        <v>0</v>
      </c>
      <c r="AX57" s="51">
        <v>0</v>
      </c>
      <c r="AY57" s="51">
        <v>0</v>
      </c>
      <c r="AZ57" s="51">
        <f t="shared" si="42"/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f t="shared" si="43"/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f t="shared" si="44"/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>
        <v>0</v>
      </c>
      <c r="BW57" s="51">
        <v>0</v>
      </c>
    </row>
    <row r="58" spans="1:75" ht="13.5">
      <c r="A58" s="26" t="s">
        <v>102</v>
      </c>
      <c r="B58" s="49" t="s">
        <v>198</v>
      </c>
      <c r="C58" s="50" t="s">
        <v>199</v>
      </c>
      <c r="D58" s="51">
        <f t="shared" si="0"/>
        <v>188</v>
      </c>
      <c r="E58" s="51">
        <f t="shared" si="23"/>
        <v>129</v>
      </c>
      <c r="F58" s="51">
        <f t="shared" si="24"/>
        <v>41</v>
      </c>
      <c r="G58" s="51">
        <f t="shared" si="25"/>
        <v>15</v>
      </c>
      <c r="H58" s="51">
        <f t="shared" si="26"/>
        <v>3</v>
      </c>
      <c r="I58" s="51">
        <f t="shared" si="27"/>
        <v>0</v>
      </c>
      <c r="J58" s="51">
        <f t="shared" si="28"/>
        <v>0</v>
      </c>
      <c r="K58" s="51">
        <f t="shared" si="29"/>
        <v>0</v>
      </c>
      <c r="L58" s="51">
        <f t="shared" si="30"/>
        <v>153</v>
      </c>
      <c r="M58" s="51">
        <v>129</v>
      </c>
      <c r="N58" s="51">
        <v>6</v>
      </c>
      <c r="O58" s="51">
        <v>15</v>
      </c>
      <c r="P58" s="51">
        <v>3</v>
      </c>
      <c r="Q58" s="51">
        <v>0</v>
      </c>
      <c r="R58" s="51">
        <v>0</v>
      </c>
      <c r="S58" s="51">
        <v>0</v>
      </c>
      <c r="T58" s="51">
        <f t="shared" si="31"/>
        <v>35</v>
      </c>
      <c r="U58" s="51">
        <f t="shared" si="32"/>
        <v>0</v>
      </c>
      <c r="V58" s="51">
        <f t="shared" si="33"/>
        <v>35</v>
      </c>
      <c r="W58" s="51">
        <f t="shared" si="34"/>
        <v>0</v>
      </c>
      <c r="X58" s="51">
        <f t="shared" si="35"/>
        <v>0</v>
      </c>
      <c r="Y58" s="51">
        <f t="shared" si="36"/>
        <v>0</v>
      </c>
      <c r="Z58" s="51">
        <f t="shared" si="37"/>
        <v>0</v>
      </c>
      <c r="AA58" s="51">
        <f t="shared" si="38"/>
        <v>0</v>
      </c>
      <c r="AB58" s="51">
        <f t="shared" si="39"/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f t="shared" si="40"/>
        <v>35</v>
      </c>
      <c r="AK58" s="51">
        <v>0</v>
      </c>
      <c r="AL58" s="51">
        <v>35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f t="shared" si="41"/>
        <v>0</v>
      </c>
      <c r="AS58" s="51">
        <v>0</v>
      </c>
      <c r="AT58" s="51">
        <v>0</v>
      </c>
      <c r="AU58" s="51">
        <v>0</v>
      </c>
      <c r="AV58" s="51">
        <v>0</v>
      </c>
      <c r="AW58" s="51">
        <v>0</v>
      </c>
      <c r="AX58" s="51">
        <v>0</v>
      </c>
      <c r="AY58" s="51">
        <v>0</v>
      </c>
      <c r="AZ58" s="51">
        <f t="shared" si="42"/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f t="shared" si="43"/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f t="shared" si="44"/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1">
        <v>0</v>
      </c>
      <c r="BW58" s="51">
        <v>0</v>
      </c>
    </row>
    <row r="59" spans="1:75" ht="13.5">
      <c r="A59" s="26" t="s">
        <v>102</v>
      </c>
      <c r="B59" s="49" t="s">
        <v>200</v>
      </c>
      <c r="C59" s="50" t="s">
        <v>201</v>
      </c>
      <c r="D59" s="51">
        <f t="shared" si="0"/>
        <v>170</v>
      </c>
      <c r="E59" s="51">
        <f t="shared" si="23"/>
        <v>62</v>
      </c>
      <c r="F59" s="51">
        <f t="shared" si="24"/>
        <v>61</v>
      </c>
      <c r="G59" s="51">
        <f t="shared" si="25"/>
        <v>44</v>
      </c>
      <c r="H59" s="51">
        <f t="shared" si="26"/>
        <v>1</v>
      </c>
      <c r="I59" s="51">
        <f t="shared" si="27"/>
        <v>0</v>
      </c>
      <c r="J59" s="51">
        <f t="shared" si="28"/>
        <v>2</v>
      </c>
      <c r="K59" s="51">
        <f t="shared" si="29"/>
        <v>0</v>
      </c>
      <c r="L59" s="51">
        <f t="shared" si="30"/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f t="shared" si="31"/>
        <v>170</v>
      </c>
      <c r="U59" s="51">
        <f t="shared" si="32"/>
        <v>62</v>
      </c>
      <c r="V59" s="51">
        <f t="shared" si="33"/>
        <v>61</v>
      </c>
      <c r="W59" s="51">
        <f t="shared" si="34"/>
        <v>44</v>
      </c>
      <c r="X59" s="51">
        <f t="shared" si="35"/>
        <v>1</v>
      </c>
      <c r="Y59" s="51">
        <f t="shared" si="36"/>
        <v>0</v>
      </c>
      <c r="Z59" s="51">
        <f t="shared" si="37"/>
        <v>2</v>
      </c>
      <c r="AA59" s="51">
        <f t="shared" si="38"/>
        <v>0</v>
      </c>
      <c r="AB59" s="51">
        <f t="shared" si="39"/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f t="shared" si="40"/>
        <v>28</v>
      </c>
      <c r="AK59" s="51">
        <v>1</v>
      </c>
      <c r="AL59" s="51">
        <v>25</v>
      </c>
      <c r="AM59" s="51">
        <v>0</v>
      </c>
      <c r="AN59" s="51">
        <v>0</v>
      </c>
      <c r="AO59" s="51">
        <v>0</v>
      </c>
      <c r="AP59" s="51">
        <v>2</v>
      </c>
      <c r="AQ59" s="51">
        <v>0</v>
      </c>
      <c r="AR59" s="51">
        <f t="shared" si="41"/>
        <v>142</v>
      </c>
      <c r="AS59" s="51">
        <v>61</v>
      </c>
      <c r="AT59" s="51">
        <v>36</v>
      </c>
      <c r="AU59" s="51">
        <v>44</v>
      </c>
      <c r="AV59" s="51">
        <v>1</v>
      </c>
      <c r="AW59" s="51">
        <v>0</v>
      </c>
      <c r="AX59" s="51">
        <v>0</v>
      </c>
      <c r="AY59" s="51">
        <v>0</v>
      </c>
      <c r="AZ59" s="51">
        <f t="shared" si="42"/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f t="shared" si="43"/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f t="shared" si="44"/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</row>
    <row r="60" spans="1:75" ht="13.5">
      <c r="A60" s="26" t="s">
        <v>102</v>
      </c>
      <c r="B60" s="49" t="s">
        <v>202</v>
      </c>
      <c r="C60" s="50" t="s">
        <v>203</v>
      </c>
      <c r="D60" s="51">
        <f t="shared" si="0"/>
        <v>61</v>
      </c>
      <c r="E60" s="51">
        <f t="shared" si="23"/>
        <v>42</v>
      </c>
      <c r="F60" s="51">
        <f t="shared" si="24"/>
        <v>16</v>
      </c>
      <c r="G60" s="51">
        <f t="shared" si="25"/>
        <v>2</v>
      </c>
      <c r="H60" s="51">
        <f t="shared" si="26"/>
        <v>1</v>
      </c>
      <c r="I60" s="51">
        <f t="shared" si="27"/>
        <v>0</v>
      </c>
      <c r="J60" s="51">
        <f t="shared" si="28"/>
        <v>0</v>
      </c>
      <c r="K60" s="51">
        <f t="shared" si="29"/>
        <v>0</v>
      </c>
      <c r="L60" s="51">
        <f t="shared" si="30"/>
        <v>61</v>
      </c>
      <c r="M60" s="51">
        <v>42</v>
      </c>
      <c r="N60" s="51">
        <v>16</v>
      </c>
      <c r="O60" s="51">
        <v>2</v>
      </c>
      <c r="P60" s="51">
        <v>1</v>
      </c>
      <c r="Q60" s="51">
        <v>0</v>
      </c>
      <c r="R60" s="51">
        <v>0</v>
      </c>
      <c r="S60" s="51">
        <v>0</v>
      </c>
      <c r="T60" s="51">
        <f t="shared" si="31"/>
        <v>0</v>
      </c>
      <c r="U60" s="51">
        <f t="shared" si="32"/>
        <v>0</v>
      </c>
      <c r="V60" s="51">
        <f t="shared" si="33"/>
        <v>0</v>
      </c>
      <c r="W60" s="51">
        <f t="shared" si="34"/>
        <v>0</v>
      </c>
      <c r="X60" s="51">
        <f t="shared" si="35"/>
        <v>0</v>
      </c>
      <c r="Y60" s="51">
        <f t="shared" si="36"/>
        <v>0</v>
      </c>
      <c r="Z60" s="51">
        <f t="shared" si="37"/>
        <v>0</v>
      </c>
      <c r="AA60" s="51">
        <f t="shared" si="38"/>
        <v>0</v>
      </c>
      <c r="AB60" s="51">
        <f t="shared" si="39"/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f t="shared" si="40"/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f t="shared" si="41"/>
        <v>0</v>
      </c>
      <c r="AS60" s="51">
        <v>0</v>
      </c>
      <c r="AT60" s="51">
        <v>0</v>
      </c>
      <c r="AU60" s="51">
        <v>0</v>
      </c>
      <c r="AV60" s="51">
        <v>0</v>
      </c>
      <c r="AW60" s="51">
        <v>0</v>
      </c>
      <c r="AX60" s="51">
        <v>0</v>
      </c>
      <c r="AY60" s="51">
        <v>0</v>
      </c>
      <c r="AZ60" s="51">
        <f t="shared" si="42"/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f t="shared" si="43"/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f t="shared" si="44"/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1">
        <v>0</v>
      </c>
      <c r="BW60" s="51">
        <v>0</v>
      </c>
    </row>
    <row r="61" spans="1:75" ht="13.5">
      <c r="A61" s="26" t="s">
        <v>102</v>
      </c>
      <c r="B61" s="49" t="s">
        <v>204</v>
      </c>
      <c r="C61" s="50" t="s">
        <v>205</v>
      </c>
      <c r="D61" s="51">
        <f t="shared" si="0"/>
        <v>215</v>
      </c>
      <c r="E61" s="51">
        <f t="shared" si="23"/>
        <v>130</v>
      </c>
      <c r="F61" s="51">
        <f t="shared" si="24"/>
        <v>59</v>
      </c>
      <c r="G61" s="51">
        <f t="shared" si="25"/>
        <v>24</v>
      </c>
      <c r="H61" s="51">
        <f t="shared" si="26"/>
        <v>2</v>
      </c>
      <c r="I61" s="51">
        <f t="shared" si="27"/>
        <v>0</v>
      </c>
      <c r="J61" s="51">
        <f t="shared" si="28"/>
        <v>0</v>
      </c>
      <c r="K61" s="51">
        <f t="shared" si="29"/>
        <v>0</v>
      </c>
      <c r="L61" s="51">
        <f t="shared" si="30"/>
        <v>145</v>
      </c>
      <c r="M61" s="51">
        <v>130</v>
      </c>
      <c r="N61" s="51">
        <v>3</v>
      </c>
      <c r="O61" s="51">
        <v>10</v>
      </c>
      <c r="P61" s="51">
        <v>2</v>
      </c>
      <c r="Q61" s="51">
        <v>0</v>
      </c>
      <c r="R61" s="51">
        <v>0</v>
      </c>
      <c r="S61" s="51">
        <v>0</v>
      </c>
      <c r="T61" s="51">
        <f t="shared" si="31"/>
        <v>70</v>
      </c>
      <c r="U61" s="51">
        <f t="shared" si="32"/>
        <v>0</v>
      </c>
      <c r="V61" s="51">
        <f t="shared" si="33"/>
        <v>56</v>
      </c>
      <c r="W61" s="51">
        <f t="shared" si="34"/>
        <v>14</v>
      </c>
      <c r="X61" s="51">
        <f t="shared" si="35"/>
        <v>0</v>
      </c>
      <c r="Y61" s="51">
        <f t="shared" si="36"/>
        <v>0</v>
      </c>
      <c r="Z61" s="51">
        <f t="shared" si="37"/>
        <v>0</v>
      </c>
      <c r="AA61" s="51">
        <f t="shared" si="38"/>
        <v>0</v>
      </c>
      <c r="AB61" s="51">
        <f t="shared" si="39"/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f t="shared" si="40"/>
        <v>70</v>
      </c>
      <c r="AK61" s="51">
        <v>0</v>
      </c>
      <c r="AL61" s="51">
        <v>56</v>
      </c>
      <c r="AM61" s="51">
        <v>14</v>
      </c>
      <c r="AN61" s="51">
        <v>0</v>
      </c>
      <c r="AO61" s="51">
        <v>0</v>
      </c>
      <c r="AP61" s="51">
        <v>0</v>
      </c>
      <c r="AQ61" s="51">
        <v>0</v>
      </c>
      <c r="AR61" s="51">
        <f t="shared" si="41"/>
        <v>0</v>
      </c>
      <c r="AS61" s="51">
        <v>0</v>
      </c>
      <c r="AT61" s="51">
        <v>0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f t="shared" si="42"/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f t="shared" si="43"/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f t="shared" si="44"/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1">
        <v>0</v>
      </c>
      <c r="BW61" s="51">
        <v>0</v>
      </c>
    </row>
    <row r="62" spans="1:75" ht="13.5">
      <c r="A62" s="26" t="s">
        <v>102</v>
      </c>
      <c r="B62" s="49" t="s">
        <v>206</v>
      </c>
      <c r="C62" s="50" t="s">
        <v>207</v>
      </c>
      <c r="D62" s="51">
        <f t="shared" si="0"/>
        <v>409</v>
      </c>
      <c r="E62" s="51">
        <f t="shared" si="23"/>
        <v>246</v>
      </c>
      <c r="F62" s="51">
        <f t="shared" si="24"/>
        <v>96</v>
      </c>
      <c r="G62" s="51">
        <f t="shared" si="25"/>
        <v>53</v>
      </c>
      <c r="H62" s="51">
        <f t="shared" si="26"/>
        <v>6</v>
      </c>
      <c r="I62" s="51">
        <f t="shared" si="27"/>
        <v>0</v>
      </c>
      <c r="J62" s="51">
        <f t="shared" si="28"/>
        <v>8</v>
      </c>
      <c r="K62" s="51">
        <f t="shared" si="29"/>
        <v>0</v>
      </c>
      <c r="L62" s="51">
        <f t="shared" si="30"/>
        <v>314</v>
      </c>
      <c r="M62" s="51">
        <v>246</v>
      </c>
      <c r="N62" s="51">
        <v>24</v>
      </c>
      <c r="O62" s="51">
        <v>30</v>
      </c>
      <c r="P62" s="51">
        <v>6</v>
      </c>
      <c r="Q62" s="51">
        <v>0</v>
      </c>
      <c r="R62" s="51">
        <v>8</v>
      </c>
      <c r="S62" s="51">
        <v>0</v>
      </c>
      <c r="T62" s="51">
        <f t="shared" si="31"/>
        <v>95</v>
      </c>
      <c r="U62" s="51">
        <f t="shared" si="32"/>
        <v>0</v>
      </c>
      <c r="V62" s="51">
        <f t="shared" si="33"/>
        <v>72</v>
      </c>
      <c r="W62" s="51">
        <f t="shared" si="34"/>
        <v>23</v>
      </c>
      <c r="X62" s="51">
        <f t="shared" si="35"/>
        <v>0</v>
      </c>
      <c r="Y62" s="51">
        <f t="shared" si="36"/>
        <v>0</v>
      </c>
      <c r="Z62" s="51">
        <f t="shared" si="37"/>
        <v>0</v>
      </c>
      <c r="AA62" s="51">
        <f t="shared" si="38"/>
        <v>0</v>
      </c>
      <c r="AB62" s="51">
        <f t="shared" si="39"/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f t="shared" si="40"/>
        <v>95</v>
      </c>
      <c r="AK62" s="51">
        <v>0</v>
      </c>
      <c r="AL62" s="51">
        <v>72</v>
      </c>
      <c r="AM62" s="51">
        <v>23</v>
      </c>
      <c r="AN62" s="51">
        <v>0</v>
      </c>
      <c r="AO62" s="51">
        <v>0</v>
      </c>
      <c r="AP62" s="51">
        <v>0</v>
      </c>
      <c r="AQ62" s="51">
        <v>0</v>
      </c>
      <c r="AR62" s="51">
        <f t="shared" si="41"/>
        <v>0</v>
      </c>
      <c r="AS62" s="51">
        <v>0</v>
      </c>
      <c r="AT62" s="51">
        <v>0</v>
      </c>
      <c r="AU62" s="51">
        <v>0</v>
      </c>
      <c r="AV62" s="51">
        <v>0</v>
      </c>
      <c r="AW62" s="51">
        <v>0</v>
      </c>
      <c r="AX62" s="51">
        <v>0</v>
      </c>
      <c r="AY62" s="51">
        <v>0</v>
      </c>
      <c r="AZ62" s="51">
        <f t="shared" si="42"/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f t="shared" si="43"/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f t="shared" si="44"/>
        <v>0</v>
      </c>
      <c r="BQ62" s="51">
        <v>0</v>
      </c>
      <c r="BR62" s="51">
        <v>0</v>
      </c>
      <c r="BS62" s="51">
        <v>0</v>
      </c>
      <c r="BT62" s="51">
        <v>0</v>
      </c>
      <c r="BU62" s="51">
        <v>0</v>
      </c>
      <c r="BV62" s="51">
        <v>0</v>
      </c>
      <c r="BW62" s="51">
        <v>0</v>
      </c>
    </row>
    <row r="63" spans="1:75" ht="13.5">
      <c r="A63" s="26" t="s">
        <v>102</v>
      </c>
      <c r="B63" s="49" t="s">
        <v>208</v>
      </c>
      <c r="C63" s="50" t="s">
        <v>209</v>
      </c>
      <c r="D63" s="51">
        <f t="shared" si="0"/>
        <v>662</v>
      </c>
      <c r="E63" s="51">
        <f t="shared" si="23"/>
        <v>92</v>
      </c>
      <c r="F63" s="51">
        <f t="shared" si="24"/>
        <v>375</v>
      </c>
      <c r="G63" s="51">
        <f t="shared" si="25"/>
        <v>155</v>
      </c>
      <c r="H63" s="51">
        <f t="shared" si="26"/>
        <v>27</v>
      </c>
      <c r="I63" s="51">
        <f t="shared" si="27"/>
        <v>0</v>
      </c>
      <c r="J63" s="51">
        <f t="shared" si="28"/>
        <v>9</v>
      </c>
      <c r="K63" s="51">
        <f t="shared" si="29"/>
        <v>4</v>
      </c>
      <c r="L63" s="51">
        <f t="shared" si="30"/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f t="shared" si="31"/>
        <v>557</v>
      </c>
      <c r="U63" s="51">
        <f t="shared" si="32"/>
        <v>0</v>
      </c>
      <c r="V63" s="51">
        <f t="shared" si="33"/>
        <v>373</v>
      </c>
      <c r="W63" s="51">
        <f t="shared" si="34"/>
        <v>155</v>
      </c>
      <c r="X63" s="51">
        <f t="shared" si="35"/>
        <v>26</v>
      </c>
      <c r="Y63" s="51">
        <f t="shared" si="36"/>
        <v>0</v>
      </c>
      <c r="Z63" s="51">
        <f t="shared" si="37"/>
        <v>3</v>
      </c>
      <c r="AA63" s="51">
        <f t="shared" si="38"/>
        <v>0</v>
      </c>
      <c r="AB63" s="51">
        <f t="shared" si="39"/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f t="shared" si="40"/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f t="shared" si="41"/>
        <v>557</v>
      </c>
      <c r="AS63" s="51">
        <v>0</v>
      </c>
      <c r="AT63" s="51">
        <v>373</v>
      </c>
      <c r="AU63" s="51">
        <v>155</v>
      </c>
      <c r="AV63" s="51">
        <v>26</v>
      </c>
      <c r="AW63" s="51">
        <v>0</v>
      </c>
      <c r="AX63" s="51">
        <v>3</v>
      </c>
      <c r="AY63" s="51">
        <v>0</v>
      </c>
      <c r="AZ63" s="51">
        <f t="shared" si="42"/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f t="shared" si="43"/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f t="shared" si="44"/>
        <v>105</v>
      </c>
      <c r="BQ63" s="51">
        <v>92</v>
      </c>
      <c r="BR63" s="51">
        <v>2</v>
      </c>
      <c r="BS63" s="51">
        <v>0</v>
      </c>
      <c r="BT63" s="51">
        <v>1</v>
      </c>
      <c r="BU63" s="51">
        <v>0</v>
      </c>
      <c r="BV63" s="51">
        <v>6</v>
      </c>
      <c r="BW63" s="51">
        <v>4</v>
      </c>
    </row>
    <row r="64" spans="1:75" ht="13.5">
      <c r="A64" s="26" t="s">
        <v>102</v>
      </c>
      <c r="B64" s="49" t="s">
        <v>210</v>
      </c>
      <c r="C64" s="50" t="s">
        <v>211</v>
      </c>
      <c r="D64" s="51">
        <f t="shared" si="0"/>
        <v>1037</v>
      </c>
      <c r="E64" s="51">
        <f t="shared" si="23"/>
        <v>727</v>
      </c>
      <c r="F64" s="51">
        <f t="shared" si="24"/>
        <v>310</v>
      </c>
      <c r="G64" s="51">
        <f t="shared" si="25"/>
        <v>0</v>
      </c>
      <c r="H64" s="51">
        <f t="shared" si="26"/>
        <v>0</v>
      </c>
      <c r="I64" s="51">
        <f t="shared" si="27"/>
        <v>0</v>
      </c>
      <c r="J64" s="51">
        <f t="shared" si="28"/>
        <v>0</v>
      </c>
      <c r="K64" s="51">
        <f t="shared" si="29"/>
        <v>0</v>
      </c>
      <c r="L64" s="51">
        <f t="shared" si="30"/>
        <v>727</v>
      </c>
      <c r="M64" s="51">
        <v>727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f t="shared" si="31"/>
        <v>310</v>
      </c>
      <c r="U64" s="51">
        <f t="shared" si="32"/>
        <v>0</v>
      </c>
      <c r="V64" s="51">
        <f t="shared" si="33"/>
        <v>310</v>
      </c>
      <c r="W64" s="51">
        <f t="shared" si="34"/>
        <v>0</v>
      </c>
      <c r="X64" s="51">
        <f t="shared" si="35"/>
        <v>0</v>
      </c>
      <c r="Y64" s="51">
        <f t="shared" si="36"/>
        <v>0</v>
      </c>
      <c r="Z64" s="51">
        <f t="shared" si="37"/>
        <v>0</v>
      </c>
      <c r="AA64" s="51">
        <f t="shared" si="38"/>
        <v>0</v>
      </c>
      <c r="AB64" s="51">
        <f t="shared" si="39"/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f t="shared" si="40"/>
        <v>310</v>
      </c>
      <c r="AK64" s="51">
        <v>0</v>
      </c>
      <c r="AL64" s="51">
        <v>310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f t="shared" si="41"/>
        <v>0</v>
      </c>
      <c r="AS64" s="51">
        <v>0</v>
      </c>
      <c r="AT64" s="51">
        <v>0</v>
      </c>
      <c r="AU64" s="51">
        <v>0</v>
      </c>
      <c r="AV64" s="51">
        <v>0</v>
      </c>
      <c r="AW64" s="51">
        <v>0</v>
      </c>
      <c r="AX64" s="51">
        <v>0</v>
      </c>
      <c r="AY64" s="51">
        <v>0</v>
      </c>
      <c r="AZ64" s="51">
        <f t="shared" si="42"/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f t="shared" si="43"/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f t="shared" si="44"/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1">
        <v>0</v>
      </c>
      <c r="BW64" s="51">
        <v>0</v>
      </c>
    </row>
    <row r="65" spans="1:75" ht="13.5">
      <c r="A65" s="26" t="s">
        <v>102</v>
      </c>
      <c r="B65" s="49" t="s">
        <v>212</v>
      </c>
      <c r="C65" s="50" t="s">
        <v>213</v>
      </c>
      <c r="D65" s="51">
        <f t="shared" si="0"/>
        <v>126</v>
      </c>
      <c r="E65" s="51">
        <f t="shared" si="23"/>
        <v>38</v>
      </c>
      <c r="F65" s="51">
        <f t="shared" si="24"/>
        <v>57</v>
      </c>
      <c r="G65" s="51">
        <f t="shared" si="25"/>
        <v>22</v>
      </c>
      <c r="H65" s="51">
        <f t="shared" si="26"/>
        <v>1</v>
      </c>
      <c r="I65" s="51">
        <f t="shared" si="27"/>
        <v>0</v>
      </c>
      <c r="J65" s="51">
        <f t="shared" si="28"/>
        <v>2</v>
      </c>
      <c r="K65" s="51">
        <f t="shared" si="29"/>
        <v>6</v>
      </c>
      <c r="L65" s="51">
        <f t="shared" si="30"/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f t="shared" si="31"/>
        <v>126</v>
      </c>
      <c r="U65" s="51">
        <f t="shared" si="32"/>
        <v>38</v>
      </c>
      <c r="V65" s="51">
        <f t="shared" si="33"/>
        <v>57</v>
      </c>
      <c r="W65" s="51">
        <f t="shared" si="34"/>
        <v>22</v>
      </c>
      <c r="X65" s="51">
        <f t="shared" si="35"/>
        <v>1</v>
      </c>
      <c r="Y65" s="51">
        <f t="shared" si="36"/>
        <v>0</v>
      </c>
      <c r="Z65" s="51">
        <f t="shared" si="37"/>
        <v>2</v>
      </c>
      <c r="AA65" s="51">
        <f t="shared" si="38"/>
        <v>6</v>
      </c>
      <c r="AB65" s="51">
        <f t="shared" si="39"/>
        <v>48</v>
      </c>
      <c r="AC65" s="51">
        <v>0</v>
      </c>
      <c r="AD65" s="51">
        <v>26</v>
      </c>
      <c r="AE65" s="51">
        <v>22</v>
      </c>
      <c r="AF65" s="51">
        <v>0</v>
      </c>
      <c r="AG65" s="51">
        <v>0</v>
      </c>
      <c r="AH65" s="51">
        <v>0</v>
      </c>
      <c r="AI65" s="51">
        <v>0</v>
      </c>
      <c r="AJ65" s="51">
        <f t="shared" si="40"/>
        <v>37</v>
      </c>
      <c r="AK65" s="51">
        <v>0</v>
      </c>
      <c r="AL65" s="51">
        <v>31</v>
      </c>
      <c r="AM65" s="51">
        <v>0</v>
      </c>
      <c r="AN65" s="51">
        <v>0</v>
      </c>
      <c r="AO65" s="51">
        <v>0</v>
      </c>
      <c r="AP65" s="51">
        <v>0</v>
      </c>
      <c r="AQ65" s="51">
        <v>6</v>
      </c>
      <c r="AR65" s="51">
        <f t="shared" si="41"/>
        <v>41</v>
      </c>
      <c r="AS65" s="51">
        <v>38</v>
      </c>
      <c r="AT65" s="51">
        <v>0</v>
      </c>
      <c r="AU65" s="51">
        <v>0</v>
      </c>
      <c r="AV65" s="51">
        <v>1</v>
      </c>
      <c r="AW65" s="51">
        <v>0</v>
      </c>
      <c r="AX65" s="51">
        <v>2</v>
      </c>
      <c r="AY65" s="51">
        <v>0</v>
      </c>
      <c r="AZ65" s="51">
        <f t="shared" si="42"/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f t="shared" si="43"/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f t="shared" si="44"/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0</v>
      </c>
      <c r="BW65" s="51">
        <v>0</v>
      </c>
    </row>
    <row r="66" spans="1:75" ht="13.5">
      <c r="A66" s="26" t="s">
        <v>102</v>
      </c>
      <c r="B66" s="49" t="s">
        <v>214</v>
      </c>
      <c r="C66" s="50" t="s">
        <v>215</v>
      </c>
      <c r="D66" s="51">
        <f t="shared" si="0"/>
        <v>149</v>
      </c>
      <c r="E66" s="51">
        <f t="shared" si="23"/>
        <v>43</v>
      </c>
      <c r="F66" s="51">
        <f t="shared" si="24"/>
        <v>69</v>
      </c>
      <c r="G66" s="51">
        <f t="shared" si="25"/>
        <v>25</v>
      </c>
      <c r="H66" s="51">
        <f t="shared" si="26"/>
        <v>2</v>
      </c>
      <c r="I66" s="51">
        <f t="shared" si="27"/>
        <v>2</v>
      </c>
      <c r="J66" s="51">
        <f t="shared" si="28"/>
        <v>3</v>
      </c>
      <c r="K66" s="51">
        <f t="shared" si="29"/>
        <v>5</v>
      </c>
      <c r="L66" s="51">
        <f t="shared" si="30"/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f t="shared" si="31"/>
        <v>149</v>
      </c>
      <c r="U66" s="51">
        <f t="shared" si="32"/>
        <v>43</v>
      </c>
      <c r="V66" s="51">
        <f t="shared" si="33"/>
        <v>69</v>
      </c>
      <c r="W66" s="51">
        <f t="shared" si="34"/>
        <v>25</v>
      </c>
      <c r="X66" s="51">
        <f t="shared" si="35"/>
        <v>2</v>
      </c>
      <c r="Y66" s="51">
        <f t="shared" si="36"/>
        <v>2</v>
      </c>
      <c r="Z66" s="51">
        <f t="shared" si="37"/>
        <v>3</v>
      </c>
      <c r="AA66" s="51">
        <f t="shared" si="38"/>
        <v>5</v>
      </c>
      <c r="AB66" s="51">
        <f t="shared" si="39"/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f t="shared" si="40"/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f t="shared" si="41"/>
        <v>149</v>
      </c>
      <c r="AS66" s="51">
        <v>43</v>
      </c>
      <c r="AT66" s="51">
        <v>69</v>
      </c>
      <c r="AU66" s="51">
        <v>25</v>
      </c>
      <c r="AV66" s="51">
        <v>2</v>
      </c>
      <c r="AW66" s="51">
        <v>2</v>
      </c>
      <c r="AX66" s="51">
        <v>3</v>
      </c>
      <c r="AY66" s="51">
        <v>5</v>
      </c>
      <c r="AZ66" s="51">
        <f t="shared" si="42"/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f t="shared" si="43"/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f t="shared" si="44"/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1">
        <v>0</v>
      </c>
      <c r="BW66" s="51">
        <v>0</v>
      </c>
    </row>
    <row r="67" spans="1:75" ht="13.5">
      <c r="A67" s="26" t="s">
        <v>102</v>
      </c>
      <c r="B67" s="49" t="s">
        <v>216</v>
      </c>
      <c r="C67" s="50" t="s">
        <v>217</v>
      </c>
      <c r="D67" s="51">
        <f t="shared" si="0"/>
        <v>254</v>
      </c>
      <c r="E67" s="51">
        <f t="shared" si="23"/>
        <v>46</v>
      </c>
      <c r="F67" s="51">
        <f t="shared" si="24"/>
        <v>177</v>
      </c>
      <c r="G67" s="51">
        <f t="shared" si="25"/>
        <v>15</v>
      </c>
      <c r="H67" s="51">
        <f t="shared" si="26"/>
        <v>3</v>
      </c>
      <c r="I67" s="51">
        <f t="shared" si="27"/>
        <v>0</v>
      </c>
      <c r="J67" s="51">
        <f t="shared" si="28"/>
        <v>10</v>
      </c>
      <c r="K67" s="51">
        <f t="shared" si="29"/>
        <v>3</v>
      </c>
      <c r="L67" s="51">
        <f t="shared" si="30"/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f t="shared" si="31"/>
        <v>254</v>
      </c>
      <c r="U67" s="51">
        <f t="shared" si="32"/>
        <v>46</v>
      </c>
      <c r="V67" s="51">
        <f t="shared" si="33"/>
        <v>177</v>
      </c>
      <c r="W67" s="51">
        <f t="shared" si="34"/>
        <v>15</v>
      </c>
      <c r="X67" s="51">
        <f t="shared" si="35"/>
        <v>3</v>
      </c>
      <c r="Y67" s="51">
        <f t="shared" si="36"/>
        <v>0</v>
      </c>
      <c r="Z67" s="51">
        <f t="shared" si="37"/>
        <v>10</v>
      </c>
      <c r="AA67" s="51">
        <f t="shared" si="38"/>
        <v>3</v>
      </c>
      <c r="AB67" s="51">
        <f t="shared" si="39"/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f t="shared" si="40"/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f t="shared" si="41"/>
        <v>254</v>
      </c>
      <c r="AS67" s="51">
        <v>46</v>
      </c>
      <c r="AT67" s="51">
        <v>177</v>
      </c>
      <c r="AU67" s="51">
        <v>15</v>
      </c>
      <c r="AV67" s="51">
        <v>3</v>
      </c>
      <c r="AW67" s="51">
        <v>0</v>
      </c>
      <c r="AX67" s="51">
        <v>10</v>
      </c>
      <c r="AY67" s="51">
        <v>3</v>
      </c>
      <c r="AZ67" s="51">
        <f t="shared" si="42"/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f t="shared" si="43"/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f t="shared" si="44"/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</row>
    <row r="68" spans="1:75" ht="13.5">
      <c r="A68" s="26" t="s">
        <v>102</v>
      </c>
      <c r="B68" s="49" t="s">
        <v>218</v>
      </c>
      <c r="C68" s="50" t="s">
        <v>219</v>
      </c>
      <c r="D68" s="51">
        <f t="shared" si="0"/>
        <v>1728</v>
      </c>
      <c r="E68" s="51">
        <f t="shared" si="23"/>
        <v>807</v>
      </c>
      <c r="F68" s="51">
        <f t="shared" si="24"/>
        <v>610</v>
      </c>
      <c r="G68" s="51">
        <f t="shared" si="25"/>
        <v>294</v>
      </c>
      <c r="H68" s="51">
        <f t="shared" si="26"/>
        <v>17</v>
      </c>
      <c r="I68" s="51">
        <f t="shared" si="27"/>
        <v>0</v>
      </c>
      <c r="J68" s="51">
        <f t="shared" si="28"/>
        <v>0</v>
      </c>
      <c r="K68" s="51">
        <f t="shared" si="29"/>
        <v>0</v>
      </c>
      <c r="L68" s="51">
        <f t="shared" si="30"/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f t="shared" si="31"/>
        <v>1338</v>
      </c>
      <c r="U68" s="51">
        <f t="shared" si="32"/>
        <v>470</v>
      </c>
      <c r="V68" s="51">
        <f t="shared" si="33"/>
        <v>610</v>
      </c>
      <c r="W68" s="51">
        <f t="shared" si="34"/>
        <v>246</v>
      </c>
      <c r="X68" s="51">
        <f t="shared" si="35"/>
        <v>12</v>
      </c>
      <c r="Y68" s="51">
        <f t="shared" si="36"/>
        <v>0</v>
      </c>
      <c r="Z68" s="51">
        <f t="shared" si="37"/>
        <v>0</v>
      </c>
      <c r="AA68" s="51">
        <f t="shared" si="38"/>
        <v>0</v>
      </c>
      <c r="AB68" s="51">
        <f t="shared" si="39"/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f t="shared" si="40"/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f t="shared" si="41"/>
        <v>1338</v>
      </c>
      <c r="AS68" s="51">
        <v>470</v>
      </c>
      <c r="AT68" s="51">
        <v>610</v>
      </c>
      <c r="AU68" s="51">
        <v>246</v>
      </c>
      <c r="AV68" s="51">
        <v>12</v>
      </c>
      <c r="AW68" s="51">
        <v>0</v>
      </c>
      <c r="AX68" s="51">
        <v>0</v>
      </c>
      <c r="AY68" s="51">
        <v>0</v>
      </c>
      <c r="AZ68" s="51">
        <f t="shared" si="42"/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f t="shared" si="43"/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  <c r="BP68" s="51">
        <f t="shared" si="44"/>
        <v>390</v>
      </c>
      <c r="BQ68" s="51">
        <v>337</v>
      </c>
      <c r="BR68" s="51">
        <v>0</v>
      </c>
      <c r="BS68" s="51">
        <v>48</v>
      </c>
      <c r="BT68" s="51">
        <v>5</v>
      </c>
      <c r="BU68" s="51">
        <v>0</v>
      </c>
      <c r="BV68" s="51">
        <v>0</v>
      </c>
      <c r="BW68" s="51">
        <v>0</v>
      </c>
    </row>
    <row r="69" spans="1:75" ht="13.5">
      <c r="A69" s="26" t="s">
        <v>102</v>
      </c>
      <c r="B69" s="49" t="s">
        <v>220</v>
      </c>
      <c r="C69" s="50" t="s">
        <v>221</v>
      </c>
      <c r="D69" s="51">
        <f t="shared" si="0"/>
        <v>56</v>
      </c>
      <c r="E69" s="51">
        <f t="shared" si="23"/>
        <v>42</v>
      </c>
      <c r="F69" s="51">
        <f t="shared" si="24"/>
        <v>12</v>
      </c>
      <c r="G69" s="51">
        <f t="shared" si="25"/>
        <v>0</v>
      </c>
      <c r="H69" s="51">
        <f t="shared" si="26"/>
        <v>2</v>
      </c>
      <c r="I69" s="51">
        <f t="shared" si="27"/>
        <v>0</v>
      </c>
      <c r="J69" s="51">
        <f t="shared" si="28"/>
        <v>0</v>
      </c>
      <c r="K69" s="51">
        <f t="shared" si="29"/>
        <v>0</v>
      </c>
      <c r="L69" s="51">
        <f t="shared" si="30"/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f t="shared" si="31"/>
        <v>56</v>
      </c>
      <c r="U69" s="51">
        <f t="shared" si="32"/>
        <v>42</v>
      </c>
      <c r="V69" s="51">
        <f t="shared" si="33"/>
        <v>12</v>
      </c>
      <c r="W69" s="51">
        <f t="shared" si="34"/>
        <v>0</v>
      </c>
      <c r="X69" s="51">
        <f t="shared" si="35"/>
        <v>2</v>
      </c>
      <c r="Y69" s="51">
        <f t="shared" si="36"/>
        <v>0</v>
      </c>
      <c r="Z69" s="51">
        <f t="shared" si="37"/>
        <v>0</v>
      </c>
      <c r="AA69" s="51">
        <f t="shared" si="38"/>
        <v>0</v>
      </c>
      <c r="AB69" s="51">
        <f t="shared" si="39"/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f t="shared" si="40"/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f t="shared" si="41"/>
        <v>56</v>
      </c>
      <c r="AS69" s="51">
        <v>42</v>
      </c>
      <c r="AT69" s="51">
        <v>12</v>
      </c>
      <c r="AU69" s="51">
        <v>0</v>
      </c>
      <c r="AV69" s="51">
        <v>2</v>
      </c>
      <c r="AW69" s="51">
        <v>0</v>
      </c>
      <c r="AX69" s="51">
        <v>0</v>
      </c>
      <c r="AY69" s="51">
        <v>0</v>
      </c>
      <c r="AZ69" s="51">
        <f t="shared" si="42"/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f t="shared" si="43"/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f t="shared" si="44"/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1">
        <v>0</v>
      </c>
      <c r="BW69" s="51">
        <v>0</v>
      </c>
    </row>
    <row r="70" spans="1:75" ht="13.5">
      <c r="A70" s="26" t="s">
        <v>102</v>
      </c>
      <c r="B70" s="49" t="s">
        <v>222</v>
      </c>
      <c r="C70" s="50" t="s">
        <v>223</v>
      </c>
      <c r="D70" s="51">
        <f t="shared" si="0"/>
        <v>103</v>
      </c>
      <c r="E70" s="51">
        <f t="shared" si="23"/>
        <v>9</v>
      </c>
      <c r="F70" s="51">
        <f t="shared" si="24"/>
        <v>10</v>
      </c>
      <c r="G70" s="51">
        <f t="shared" si="25"/>
        <v>8</v>
      </c>
      <c r="H70" s="51">
        <f t="shared" si="26"/>
        <v>1</v>
      </c>
      <c r="I70" s="51">
        <f t="shared" si="27"/>
        <v>0</v>
      </c>
      <c r="J70" s="51">
        <f t="shared" si="28"/>
        <v>0</v>
      </c>
      <c r="K70" s="51">
        <f t="shared" si="29"/>
        <v>75</v>
      </c>
      <c r="L70" s="51">
        <f t="shared" si="30"/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f t="shared" si="31"/>
        <v>103</v>
      </c>
      <c r="U70" s="51">
        <f t="shared" si="32"/>
        <v>9</v>
      </c>
      <c r="V70" s="51">
        <f t="shared" si="33"/>
        <v>10</v>
      </c>
      <c r="W70" s="51">
        <f t="shared" si="34"/>
        <v>8</v>
      </c>
      <c r="X70" s="51">
        <f t="shared" si="35"/>
        <v>1</v>
      </c>
      <c r="Y70" s="51">
        <f t="shared" si="36"/>
        <v>0</v>
      </c>
      <c r="Z70" s="51">
        <f t="shared" si="37"/>
        <v>0</v>
      </c>
      <c r="AA70" s="51">
        <f t="shared" si="38"/>
        <v>75</v>
      </c>
      <c r="AB70" s="51">
        <f t="shared" si="39"/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f t="shared" si="40"/>
        <v>75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75</v>
      </c>
      <c r="AR70" s="51">
        <f t="shared" si="41"/>
        <v>28</v>
      </c>
      <c r="AS70" s="51">
        <v>9</v>
      </c>
      <c r="AT70" s="51">
        <v>10</v>
      </c>
      <c r="AU70" s="51">
        <v>8</v>
      </c>
      <c r="AV70" s="51">
        <v>1</v>
      </c>
      <c r="AW70" s="51">
        <v>0</v>
      </c>
      <c r="AX70" s="51">
        <v>0</v>
      </c>
      <c r="AY70" s="51">
        <v>0</v>
      </c>
      <c r="AZ70" s="51">
        <f t="shared" si="42"/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1">
        <v>0</v>
      </c>
      <c r="BH70" s="51">
        <f t="shared" si="43"/>
        <v>0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0</v>
      </c>
      <c r="BP70" s="51">
        <f t="shared" si="44"/>
        <v>0</v>
      </c>
      <c r="BQ70" s="51">
        <v>0</v>
      </c>
      <c r="BR70" s="51">
        <v>0</v>
      </c>
      <c r="BS70" s="51">
        <v>0</v>
      </c>
      <c r="BT70" s="51">
        <v>0</v>
      </c>
      <c r="BU70" s="51">
        <v>0</v>
      </c>
      <c r="BV70" s="51">
        <v>0</v>
      </c>
      <c r="BW70" s="51">
        <v>0</v>
      </c>
    </row>
    <row r="71" spans="1:75" ht="13.5">
      <c r="A71" s="79" t="s">
        <v>101</v>
      </c>
      <c r="B71" s="80"/>
      <c r="C71" s="81"/>
      <c r="D71" s="51">
        <f>SUM(D7:D70)</f>
        <v>53389</v>
      </c>
      <c r="E71" s="51">
        <f aca="true" t="shared" si="45" ref="E71:BP71">SUM(E7:E70)</f>
        <v>30054</v>
      </c>
      <c r="F71" s="51">
        <f t="shared" si="45"/>
        <v>13712</v>
      </c>
      <c r="G71" s="51">
        <f t="shared" si="45"/>
        <v>6608</v>
      </c>
      <c r="H71" s="51">
        <f t="shared" si="45"/>
        <v>856</v>
      </c>
      <c r="I71" s="51">
        <f t="shared" si="45"/>
        <v>105</v>
      </c>
      <c r="J71" s="51">
        <f t="shared" si="45"/>
        <v>761</v>
      </c>
      <c r="K71" s="51">
        <f t="shared" si="45"/>
        <v>1293</v>
      </c>
      <c r="L71" s="51">
        <f t="shared" si="45"/>
        <v>10261</v>
      </c>
      <c r="M71" s="51">
        <f t="shared" si="45"/>
        <v>7811</v>
      </c>
      <c r="N71" s="51">
        <f t="shared" si="45"/>
        <v>425</v>
      </c>
      <c r="O71" s="51">
        <f t="shared" si="45"/>
        <v>1593</v>
      </c>
      <c r="P71" s="51">
        <f t="shared" si="45"/>
        <v>207</v>
      </c>
      <c r="Q71" s="51">
        <f t="shared" si="45"/>
        <v>46</v>
      </c>
      <c r="R71" s="51">
        <f t="shared" si="45"/>
        <v>127</v>
      </c>
      <c r="S71" s="51">
        <f t="shared" si="45"/>
        <v>52</v>
      </c>
      <c r="T71" s="51">
        <f t="shared" si="45"/>
        <v>25976</v>
      </c>
      <c r="U71" s="51">
        <f t="shared" si="45"/>
        <v>8842</v>
      </c>
      <c r="V71" s="51">
        <f t="shared" si="45"/>
        <v>11928</v>
      </c>
      <c r="W71" s="51">
        <f t="shared" si="45"/>
        <v>3307</v>
      </c>
      <c r="X71" s="51">
        <f t="shared" si="45"/>
        <v>403</v>
      </c>
      <c r="Y71" s="51">
        <f t="shared" si="45"/>
        <v>52</v>
      </c>
      <c r="Z71" s="51">
        <f t="shared" si="45"/>
        <v>220</v>
      </c>
      <c r="AA71" s="51">
        <f t="shared" si="45"/>
        <v>1224</v>
      </c>
      <c r="AB71" s="51">
        <f t="shared" si="45"/>
        <v>697</v>
      </c>
      <c r="AC71" s="51">
        <f t="shared" si="45"/>
        <v>0</v>
      </c>
      <c r="AD71" s="51">
        <f t="shared" si="45"/>
        <v>604</v>
      </c>
      <c r="AE71" s="51">
        <f t="shared" si="45"/>
        <v>22</v>
      </c>
      <c r="AF71" s="51">
        <f t="shared" si="45"/>
        <v>0</v>
      </c>
      <c r="AG71" s="51">
        <f t="shared" si="45"/>
        <v>0</v>
      </c>
      <c r="AH71" s="51">
        <f t="shared" si="45"/>
        <v>41</v>
      </c>
      <c r="AI71" s="51">
        <f t="shared" si="45"/>
        <v>30</v>
      </c>
      <c r="AJ71" s="51">
        <f t="shared" si="45"/>
        <v>6772</v>
      </c>
      <c r="AK71" s="51">
        <f t="shared" si="45"/>
        <v>61</v>
      </c>
      <c r="AL71" s="51">
        <f t="shared" si="45"/>
        <v>5986</v>
      </c>
      <c r="AM71" s="51">
        <f t="shared" si="45"/>
        <v>375</v>
      </c>
      <c r="AN71" s="51">
        <f t="shared" si="45"/>
        <v>80</v>
      </c>
      <c r="AO71" s="51">
        <f t="shared" si="45"/>
        <v>10</v>
      </c>
      <c r="AP71" s="51">
        <f t="shared" si="45"/>
        <v>2</v>
      </c>
      <c r="AQ71" s="51">
        <f t="shared" si="45"/>
        <v>258</v>
      </c>
      <c r="AR71" s="51">
        <f t="shared" si="45"/>
        <v>17671</v>
      </c>
      <c r="AS71" s="51">
        <f t="shared" si="45"/>
        <v>8781</v>
      </c>
      <c r="AT71" s="51">
        <f t="shared" si="45"/>
        <v>5338</v>
      </c>
      <c r="AU71" s="51">
        <f t="shared" si="45"/>
        <v>2910</v>
      </c>
      <c r="AV71" s="51">
        <f t="shared" si="45"/>
        <v>323</v>
      </c>
      <c r="AW71" s="51">
        <f t="shared" si="45"/>
        <v>42</v>
      </c>
      <c r="AX71" s="51">
        <f t="shared" si="45"/>
        <v>177</v>
      </c>
      <c r="AY71" s="51">
        <f t="shared" si="45"/>
        <v>100</v>
      </c>
      <c r="AZ71" s="51">
        <f t="shared" si="45"/>
        <v>0</v>
      </c>
      <c r="BA71" s="51">
        <f t="shared" si="45"/>
        <v>0</v>
      </c>
      <c r="BB71" s="51">
        <f t="shared" si="45"/>
        <v>0</v>
      </c>
      <c r="BC71" s="51">
        <f t="shared" si="45"/>
        <v>0</v>
      </c>
      <c r="BD71" s="51">
        <f t="shared" si="45"/>
        <v>0</v>
      </c>
      <c r="BE71" s="51">
        <f t="shared" si="45"/>
        <v>0</v>
      </c>
      <c r="BF71" s="51">
        <f t="shared" si="45"/>
        <v>0</v>
      </c>
      <c r="BG71" s="51">
        <f t="shared" si="45"/>
        <v>0</v>
      </c>
      <c r="BH71" s="51">
        <f t="shared" si="45"/>
        <v>836</v>
      </c>
      <c r="BI71" s="51">
        <f t="shared" si="45"/>
        <v>0</v>
      </c>
      <c r="BJ71" s="51">
        <f t="shared" si="45"/>
        <v>0</v>
      </c>
      <c r="BK71" s="51">
        <f t="shared" si="45"/>
        <v>0</v>
      </c>
      <c r="BL71" s="51">
        <f t="shared" si="45"/>
        <v>0</v>
      </c>
      <c r="BM71" s="51">
        <f t="shared" si="45"/>
        <v>0</v>
      </c>
      <c r="BN71" s="51">
        <f t="shared" si="45"/>
        <v>0</v>
      </c>
      <c r="BO71" s="51">
        <f t="shared" si="45"/>
        <v>836</v>
      </c>
      <c r="BP71" s="51">
        <f t="shared" si="45"/>
        <v>17152</v>
      </c>
      <c r="BQ71" s="51">
        <f aca="true" t="shared" si="46" ref="BQ71:BW71">SUM(BQ7:BQ70)</f>
        <v>13401</v>
      </c>
      <c r="BR71" s="51">
        <f t="shared" si="46"/>
        <v>1359</v>
      </c>
      <c r="BS71" s="51">
        <f t="shared" si="46"/>
        <v>1708</v>
      </c>
      <c r="BT71" s="51">
        <f t="shared" si="46"/>
        <v>246</v>
      </c>
      <c r="BU71" s="51">
        <f t="shared" si="46"/>
        <v>7</v>
      </c>
      <c r="BV71" s="51">
        <f t="shared" si="46"/>
        <v>414</v>
      </c>
      <c r="BW71" s="51">
        <f t="shared" si="46"/>
        <v>17</v>
      </c>
    </row>
  </sheetData>
  <mergeCells count="85">
    <mergeCell ref="A71:C71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2004-03-03T00:10:22Z</dcterms:modified>
  <cp:category/>
  <cp:version/>
  <cp:contentType/>
  <cp:contentStatus/>
</cp:coreProperties>
</file>