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'ごみ処理概要'!$A$2:$AQ$42</definedName>
    <definedName name="_xlnm.Print_Area" localSheetId="2">'ごみ処理量内訳'!$A$2:$AJ$42</definedName>
    <definedName name="_xlnm.Print_Area" localSheetId="1">'ごみ搬入量内訳'!$A$2:$AH$42</definedName>
    <definedName name="_xlnm.Print_Area" localSheetId="3">'資源化量内訳'!$A$2:$BW$42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<sst xmlns="http://schemas.openxmlformats.org/spreadsheetml/2006/main" count="861" uniqueCount="175">
  <si>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</si>
  <si>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</si>
  <si>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</si>
  <si>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</si>
  <si>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</si>
  <si>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</si>
  <si>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</si>
  <si>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</si>
  <si>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</si>
  <si>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</si>
  <si>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</si>
  <si>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</si>
  <si>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</si>
  <si>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</si>
  <si>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</si>
  <si>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</si>
  <si>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</si>
  <si>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</si>
  <si>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</si>
  <si>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</si>
  <si>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</si>
  <si>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</si>
  <si>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</si>
  <si>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</si>
  <si>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</si>
  <si>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</si>
  <si>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</si>
  <si>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</si>
  <si>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</si>
  <si>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清水町</t>
  </si>
  <si>
    <t>池田町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</si>
  <si>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</si>
  <si>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</si>
  <si>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</si>
  <si>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</si>
  <si>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</si>
  <si>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</si>
  <si>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</si>
  <si>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</si>
  <si>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</si>
  <si>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</si>
  <si>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</si>
  <si>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</si>
  <si>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</si>
  <si>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</si>
  <si>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</si>
  <si>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</si>
  <si>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</si>
  <si>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</si>
  <si>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</si>
  <si>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</si>
  <si>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</si>
  <si>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</si>
  <si>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</si>
  <si>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</si>
  <si>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</si>
  <si>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</si>
  <si>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</si>
  <si>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</si>
  <si>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</si>
  <si>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</si>
  <si>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</si>
  <si>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</si>
  <si>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</si>
  <si>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</si>
  <si>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</si>
  <si>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</si>
  <si>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</si>
  <si>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</si>
  <si>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</si>
  <si>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</si>
  <si>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</si>
  <si>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ﾍﾟｯﾄﾎﾞﾄﾙ</t>
  </si>
  <si>
    <t>ﾌﾟﾗｽﾁｯｸ類</t>
  </si>
  <si>
    <t>朝日町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</si>
  <si>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</si>
  <si>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</si>
  <si>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</si>
  <si>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</si>
  <si>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</si>
  <si>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</si>
  <si>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</si>
  <si>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</si>
  <si>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</si>
  <si>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</si>
  <si>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</si>
  <si>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</si>
  <si>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</si>
  <si>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</si>
  <si>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</si>
  <si>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</si>
  <si>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</si>
  <si>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</si>
  <si>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</si>
  <si>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</si>
  <si>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</si>
  <si>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</si>
  <si>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福井県合計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</si>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</sst>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58</v>
      </c>
      <c r="B2" s="62" t="s">
        <v>59</v>
      </c>
      <c r="C2" s="67" t="s">
        <v>60</v>
      </c>
      <c r="D2" s="59" t="s">
        <v>76</v>
      </c>
      <c r="E2" s="60"/>
      <c r="F2" s="59" t="s">
        <v>77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78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79</v>
      </c>
      <c r="AF2" s="59" t="s">
        <v>80</v>
      </c>
      <c r="AG2" s="77"/>
      <c r="AH2" s="77"/>
      <c r="AI2" s="77"/>
      <c r="AJ2" s="77"/>
      <c r="AK2" s="77"/>
      <c r="AL2" s="78"/>
      <c r="AM2" s="71" t="s">
        <v>81</v>
      </c>
      <c r="AN2" s="59" t="s">
        <v>82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83</v>
      </c>
      <c r="F3" s="67" t="s">
        <v>84</v>
      </c>
      <c r="G3" s="67" t="s">
        <v>85</v>
      </c>
      <c r="H3" s="67" t="s">
        <v>86</v>
      </c>
      <c r="I3" s="14" t="s">
        <v>15</v>
      </c>
      <c r="J3" s="71" t="s">
        <v>87</v>
      </c>
      <c r="K3" s="71" t="s">
        <v>88</v>
      </c>
      <c r="L3" s="71" t="s">
        <v>89</v>
      </c>
      <c r="M3" s="70"/>
      <c r="N3" s="67" t="s">
        <v>90</v>
      </c>
      <c r="O3" s="67" t="s">
        <v>46</v>
      </c>
      <c r="P3" s="82" t="s">
        <v>16</v>
      </c>
      <c r="Q3" s="83"/>
      <c r="R3" s="83"/>
      <c r="S3" s="83"/>
      <c r="T3" s="83"/>
      <c r="U3" s="84"/>
      <c r="V3" s="16" t="s">
        <v>167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61</v>
      </c>
      <c r="AG3" s="67" t="s">
        <v>23</v>
      </c>
      <c r="AH3" s="67" t="s">
        <v>62</v>
      </c>
      <c r="AI3" s="67" t="s">
        <v>63</v>
      </c>
      <c r="AJ3" s="67" t="s">
        <v>64</v>
      </c>
      <c r="AK3" s="67" t="s">
        <v>65</v>
      </c>
      <c r="AL3" s="14" t="s">
        <v>17</v>
      </c>
      <c r="AM3" s="76"/>
      <c r="AN3" s="67" t="s">
        <v>66</v>
      </c>
      <c r="AO3" s="67" t="s">
        <v>67</v>
      </c>
      <c r="AP3" s="67" t="s">
        <v>68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69</v>
      </c>
      <c r="R4" s="8" t="s">
        <v>70</v>
      </c>
      <c r="S4" s="8" t="s">
        <v>92</v>
      </c>
      <c r="T4" s="8" t="s">
        <v>93</v>
      </c>
      <c r="U4" s="8" t="s">
        <v>94</v>
      </c>
      <c r="V4" s="14" t="s">
        <v>15</v>
      </c>
      <c r="W4" s="8" t="s">
        <v>18</v>
      </c>
      <c r="X4" s="8" t="s">
        <v>41</v>
      </c>
      <c r="Y4" s="8" t="s">
        <v>19</v>
      </c>
      <c r="Z4" s="20" t="s">
        <v>48</v>
      </c>
      <c r="AA4" s="8" t="s">
        <v>20</v>
      </c>
      <c r="AB4" s="20" t="s">
        <v>71</v>
      </c>
      <c r="AC4" s="8" t="s">
        <v>42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95</v>
      </c>
      <c r="G6" s="24" t="s">
        <v>95</v>
      </c>
      <c r="H6" s="24" t="s">
        <v>95</v>
      </c>
      <c r="I6" s="24" t="s">
        <v>95</v>
      </c>
      <c r="J6" s="25" t="s">
        <v>22</v>
      </c>
      <c r="K6" s="25" t="s">
        <v>22</v>
      </c>
      <c r="L6" s="25" t="s">
        <v>22</v>
      </c>
      <c r="M6" s="24" t="s">
        <v>95</v>
      </c>
      <c r="N6" s="24" t="s">
        <v>95</v>
      </c>
      <c r="O6" s="24" t="s">
        <v>95</v>
      </c>
      <c r="P6" s="24" t="s">
        <v>95</v>
      </c>
      <c r="Q6" s="24" t="s">
        <v>95</v>
      </c>
      <c r="R6" s="24" t="s">
        <v>95</v>
      </c>
      <c r="S6" s="24" t="s">
        <v>95</v>
      </c>
      <c r="T6" s="24" t="s">
        <v>95</v>
      </c>
      <c r="U6" s="24" t="s">
        <v>95</v>
      </c>
      <c r="V6" s="24" t="s">
        <v>95</v>
      </c>
      <c r="W6" s="24" t="s">
        <v>95</v>
      </c>
      <c r="X6" s="24" t="s">
        <v>95</v>
      </c>
      <c r="Y6" s="24" t="s">
        <v>95</v>
      </c>
      <c r="Z6" s="24" t="s">
        <v>95</v>
      </c>
      <c r="AA6" s="24" t="s">
        <v>95</v>
      </c>
      <c r="AB6" s="24" t="s">
        <v>95</v>
      </c>
      <c r="AC6" s="24" t="s">
        <v>95</v>
      </c>
      <c r="AD6" s="24" t="s">
        <v>95</v>
      </c>
      <c r="AE6" s="24" t="s">
        <v>96</v>
      </c>
      <c r="AF6" s="24" t="s">
        <v>95</v>
      </c>
      <c r="AG6" s="24" t="s">
        <v>95</v>
      </c>
      <c r="AH6" s="24" t="s">
        <v>95</v>
      </c>
      <c r="AI6" s="24" t="s">
        <v>95</v>
      </c>
      <c r="AJ6" s="24" t="s">
        <v>95</v>
      </c>
      <c r="AK6" s="24" t="s">
        <v>95</v>
      </c>
      <c r="AL6" s="24" t="s">
        <v>95</v>
      </c>
      <c r="AM6" s="24" t="s">
        <v>96</v>
      </c>
      <c r="AN6" s="24" t="s">
        <v>95</v>
      </c>
      <c r="AO6" s="24" t="s">
        <v>95</v>
      </c>
      <c r="AP6" s="24" t="s">
        <v>95</v>
      </c>
      <c r="AQ6" s="24" t="s">
        <v>95</v>
      </c>
    </row>
    <row r="7" spans="1:43" ht="13.5">
      <c r="A7" s="26" t="s">
        <v>98</v>
      </c>
      <c r="B7" s="49" t="s">
        <v>99</v>
      </c>
      <c r="C7" s="50" t="s">
        <v>100</v>
      </c>
      <c r="D7" s="51">
        <v>250279</v>
      </c>
      <c r="E7" s="51">
        <v>250279</v>
      </c>
      <c r="F7" s="51">
        <f>'ごみ搬入量内訳'!H7</f>
        <v>95061</v>
      </c>
      <c r="G7" s="51">
        <f>'ごみ搬入量内訳'!AG7</f>
        <v>7541</v>
      </c>
      <c r="H7" s="51">
        <f>'ごみ搬入量内訳'!AH7</f>
        <v>0</v>
      </c>
      <c r="I7" s="51">
        <f aca="true" t="shared" si="0" ref="I7:I42">SUM(F7:H7)</f>
        <v>102602</v>
      </c>
      <c r="J7" s="51">
        <f aca="true" t="shared" si="1" ref="J7:J42">I7/D7/365*1000000</f>
        <v>1123.1520417734357</v>
      </c>
      <c r="K7" s="51">
        <f>('ごみ搬入量内訳'!E7+'ごみ搬入量内訳'!AH7)/'ごみ処理概要'!D7/365*1000000</f>
        <v>684.8247766451544</v>
      </c>
      <c r="L7" s="51">
        <f>'ごみ搬入量内訳'!F7/'ごみ処理概要'!D7/365*1000000</f>
        <v>438.3272651282812</v>
      </c>
      <c r="M7" s="51">
        <f>'資源化量内訳'!BP7</f>
        <v>8957</v>
      </c>
      <c r="N7" s="51">
        <f>'ごみ処理量内訳'!E7</f>
        <v>84250</v>
      </c>
      <c r="O7" s="51">
        <f>'ごみ処理量内訳'!L7</f>
        <v>0</v>
      </c>
      <c r="P7" s="51">
        <f aca="true" t="shared" si="2" ref="P7:P42">SUM(Q7:U7)</f>
        <v>18352</v>
      </c>
      <c r="Q7" s="51">
        <f>'ごみ処理量内訳'!G7</f>
        <v>15989</v>
      </c>
      <c r="R7" s="51">
        <f>'ごみ処理量内訳'!H7</f>
        <v>2363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42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42">N7+O7+P7+V7</f>
        <v>102602</v>
      </c>
      <c r="AE7" s="52">
        <f aca="true" t="shared" si="5" ref="AE7:AE42">(N7+P7+V7)/AD7*100</f>
        <v>100</v>
      </c>
      <c r="AF7" s="51">
        <f>'資源化量内訳'!AB7</f>
        <v>178</v>
      </c>
      <c r="AG7" s="51">
        <f>'資源化量内訳'!AJ7</f>
        <v>3572</v>
      </c>
      <c r="AH7" s="51">
        <f>'資源化量内訳'!AR7</f>
        <v>2363</v>
      </c>
      <c r="AI7" s="51">
        <f>'資源化量内訳'!AZ7</f>
        <v>0</v>
      </c>
      <c r="AJ7" s="51">
        <f>'資源化量内訳'!BH7</f>
        <v>0</v>
      </c>
      <c r="AK7" s="51" t="s">
        <v>75</v>
      </c>
      <c r="AL7" s="51">
        <f aca="true" t="shared" si="6" ref="AL7:AL42">SUM(AF7:AJ7)</f>
        <v>6113</v>
      </c>
      <c r="AM7" s="52">
        <f aca="true" t="shared" si="7" ref="AM7:AM42">(V7+AL7+M7)/(M7+AD7)*100</f>
        <v>13.50854704685413</v>
      </c>
      <c r="AN7" s="51">
        <f>'ごみ処理量内訳'!AC7</f>
        <v>0</v>
      </c>
      <c r="AO7" s="51">
        <f>'ごみ処理量内訳'!AD7</f>
        <v>8805</v>
      </c>
      <c r="AP7" s="51">
        <f>'ごみ処理量内訳'!AE7</f>
        <v>1590</v>
      </c>
      <c r="AQ7" s="51">
        <f aca="true" t="shared" si="8" ref="AQ7:AQ42">SUM(AN7:AP7)</f>
        <v>10395</v>
      </c>
    </row>
    <row r="8" spans="1:43" ht="13.5">
      <c r="A8" s="26" t="s">
        <v>98</v>
      </c>
      <c r="B8" s="49" t="s">
        <v>101</v>
      </c>
      <c r="C8" s="50" t="s">
        <v>102</v>
      </c>
      <c r="D8" s="51">
        <v>67979</v>
      </c>
      <c r="E8" s="51">
        <v>67979</v>
      </c>
      <c r="F8" s="51">
        <f>'ごみ搬入量内訳'!H8</f>
        <v>24146</v>
      </c>
      <c r="G8" s="51">
        <f>'ごみ搬入量内訳'!AG8</f>
        <v>3434</v>
      </c>
      <c r="H8" s="51">
        <f>'ごみ搬入量内訳'!AH8</f>
        <v>0</v>
      </c>
      <c r="I8" s="51">
        <f t="shared" si="0"/>
        <v>27580</v>
      </c>
      <c r="J8" s="51">
        <f t="shared" si="1"/>
        <v>1111.5439155565164</v>
      </c>
      <c r="K8" s="51">
        <f>('ごみ搬入量内訳'!E8+'ごみ搬入量内訳'!AH8)/'ごみ処理概要'!D8/365*1000000</f>
        <v>760.5088356255064</v>
      </c>
      <c r="L8" s="51">
        <f>'ごみ搬入量内訳'!F8/'ごみ処理概要'!D8/365*1000000</f>
        <v>351.03507993101016</v>
      </c>
      <c r="M8" s="51">
        <f>'資源化量内訳'!BP8</f>
        <v>2009</v>
      </c>
      <c r="N8" s="51">
        <f>'ごみ処理量内訳'!E8</f>
        <v>21258</v>
      </c>
      <c r="O8" s="51">
        <f>'ごみ処理量内訳'!L8</f>
        <v>574</v>
      </c>
      <c r="P8" s="51">
        <f t="shared" si="2"/>
        <v>5401</v>
      </c>
      <c r="Q8" s="51">
        <f>'ごみ処理量内訳'!G8</f>
        <v>2432</v>
      </c>
      <c r="R8" s="51">
        <f>'ごみ処理量内訳'!H8</f>
        <v>2969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347</v>
      </c>
      <c r="W8" s="51">
        <f>'資源化量内訳'!M8</f>
        <v>347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27580</v>
      </c>
      <c r="AE8" s="52">
        <f t="shared" si="5"/>
        <v>97.91878172588832</v>
      </c>
      <c r="AF8" s="51">
        <f>'資源化量内訳'!AB8</f>
        <v>78</v>
      </c>
      <c r="AG8" s="51">
        <f>'資源化量内訳'!AJ8</f>
        <v>711</v>
      </c>
      <c r="AH8" s="51">
        <f>'資源化量内訳'!AR8</f>
        <v>1155</v>
      </c>
      <c r="AI8" s="51">
        <f>'資源化量内訳'!AZ8</f>
        <v>0</v>
      </c>
      <c r="AJ8" s="51">
        <f>'資源化量内訳'!BH8</f>
        <v>0</v>
      </c>
      <c r="AK8" s="51" t="s">
        <v>75</v>
      </c>
      <c r="AL8" s="51">
        <f t="shared" si="6"/>
        <v>1944</v>
      </c>
      <c r="AM8" s="52">
        <f t="shared" si="7"/>
        <v>14.532427591334617</v>
      </c>
      <c r="AN8" s="51">
        <f>'ごみ処理量内訳'!AC8</f>
        <v>574</v>
      </c>
      <c r="AO8" s="51">
        <f>'ごみ処理量内訳'!AD8</f>
        <v>3280</v>
      </c>
      <c r="AP8" s="51">
        <f>'ごみ処理量内訳'!AE8</f>
        <v>354</v>
      </c>
      <c r="AQ8" s="51">
        <f t="shared" si="8"/>
        <v>4208</v>
      </c>
    </row>
    <row r="9" spans="1:43" ht="13.5">
      <c r="A9" s="26" t="s">
        <v>98</v>
      </c>
      <c r="B9" s="49" t="s">
        <v>103</v>
      </c>
      <c r="C9" s="50" t="s">
        <v>104</v>
      </c>
      <c r="D9" s="51">
        <v>71261</v>
      </c>
      <c r="E9" s="51">
        <v>71249</v>
      </c>
      <c r="F9" s="51">
        <f>'ごみ搬入量内訳'!H9</f>
        <v>19534</v>
      </c>
      <c r="G9" s="51">
        <f>'ごみ搬入量内訳'!AG9</f>
        <v>4235</v>
      </c>
      <c r="H9" s="51">
        <f>'ごみ搬入量内訳'!AH9</f>
        <v>2</v>
      </c>
      <c r="I9" s="51">
        <f t="shared" si="0"/>
        <v>23771</v>
      </c>
      <c r="J9" s="51">
        <f t="shared" si="1"/>
        <v>913.9084126978329</v>
      </c>
      <c r="K9" s="51">
        <f>('ごみ搬入量内訳'!E9+'ごみ搬入量内訳'!AH9)/'ごみ処理概要'!D9/365*1000000</f>
        <v>698.5319065376689</v>
      </c>
      <c r="L9" s="51">
        <f>'ごみ搬入量内訳'!F9/'ごみ処理概要'!D9/365*1000000</f>
        <v>215.37650616016407</v>
      </c>
      <c r="M9" s="51">
        <f>'資源化量内訳'!BP9</f>
        <v>3110</v>
      </c>
      <c r="N9" s="51">
        <f>'ごみ処理量内訳'!E9</f>
        <v>16391</v>
      </c>
      <c r="O9" s="51">
        <f>'ごみ処理量内訳'!L9</f>
        <v>584</v>
      </c>
      <c r="P9" s="51">
        <f t="shared" si="2"/>
        <v>6794</v>
      </c>
      <c r="Q9" s="51">
        <f>'ごみ処理量内訳'!G9</f>
        <v>5202</v>
      </c>
      <c r="R9" s="51">
        <f>'ごみ処理量内訳'!H9</f>
        <v>1592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0</v>
      </c>
      <c r="W9" s="51">
        <f>'資源化量内訳'!M9</f>
        <v>0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23769</v>
      </c>
      <c r="AE9" s="52">
        <f t="shared" si="5"/>
        <v>97.54301821700534</v>
      </c>
      <c r="AF9" s="51">
        <f>'資源化量内訳'!AB9</f>
        <v>0</v>
      </c>
      <c r="AG9" s="51">
        <f>'資源化量内訳'!AJ9</f>
        <v>966</v>
      </c>
      <c r="AH9" s="51">
        <f>'資源化量内訳'!AR9</f>
        <v>1592</v>
      </c>
      <c r="AI9" s="51">
        <f>'資源化量内訳'!AZ9</f>
        <v>0</v>
      </c>
      <c r="AJ9" s="51">
        <f>'資源化量内訳'!BH9</f>
        <v>0</v>
      </c>
      <c r="AK9" s="51" t="s">
        <v>75</v>
      </c>
      <c r="AL9" s="51">
        <f t="shared" si="6"/>
        <v>2558</v>
      </c>
      <c r="AM9" s="52">
        <f t="shared" si="7"/>
        <v>21.08709401391421</v>
      </c>
      <c r="AN9" s="51">
        <f>'ごみ処理量内訳'!AC9</f>
        <v>584</v>
      </c>
      <c r="AO9" s="51">
        <f>'ごみ処理量内訳'!AD9</f>
        <v>1782</v>
      </c>
      <c r="AP9" s="51">
        <f>'ごみ処理量内訳'!AE9</f>
        <v>3773</v>
      </c>
      <c r="AQ9" s="51">
        <f t="shared" si="8"/>
        <v>6139</v>
      </c>
    </row>
    <row r="10" spans="1:43" ht="13.5">
      <c r="A10" s="26" t="s">
        <v>98</v>
      </c>
      <c r="B10" s="49" t="s">
        <v>105</v>
      </c>
      <c r="C10" s="50" t="s">
        <v>106</v>
      </c>
      <c r="D10" s="51">
        <v>33785</v>
      </c>
      <c r="E10" s="51">
        <v>33785</v>
      </c>
      <c r="F10" s="51">
        <f>'ごみ搬入量内訳'!H10</f>
        <v>11016</v>
      </c>
      <c r="G10" s="51">
        <f>'ごみ搬入量内訳'!AG10</f>
        <v>5039</v>
      </c>
      <c r="H10" s="51">
        <f>'ごみ搬入量内訳'!AH10</f>
        <v>0</v>
      </c>
      <c r="I10" s="51">
        <f t="shared" si="0"/>
        <v>16055</v>
      </c>
      <c r="J10" s="51">
        <f t="shared" si="1"/>
        <v>1301.9476504325298</v>
      </c>
      <c r="K10" s="51">
        <f>('ごみ搬入量内訳'!E10+'ごみ搬入量内訳'!AH10)/'ごみ処理概要'!D10/365*1000000</f>
        <v>716.2131204372532</v>
      </c>
      <c r="L10" s="51">
        <f>'ごみ搬入量内訳'!F10/'ごみ処理概要'!D10/365*1000000</f>
        <v>585.7345299952764</v>
      </c>
      <c r="M10" s="51">
        <f>'資源化量内訳'!BP10</f>
        <v>962</v>
      </c>
      <c r="N10" s="51">
        <f>'ごみ処理量内訳'!E10</f>
        <v>12316</v>
      </c>
      <c r="O10" s="51">
        <f>'ごみ処理量内訳'!L10</f>
        <v>2741</v>
      </c>
      <c r="P10" s="51">
        <f t="shared" si="2"/>
        <v>998</v>
      </c>
      <c r="Q10" s="51">
        <f>'ごみ処理量内訳'!G10</f>
        <v>0</v>
      </c>
      <c r="R10" s="51">
        <f>'ごみ処理量内訳'!H10</f>
        <v>998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0</v>
      </c>
      <c r="W10" s="51">
        <f>'資源化量内訳'!M10</f>
        <v>0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16055</v>
      </c>
      <c r="AE10" s="52">
        <f t="shared" si="5"/>
        <v>82.9274369355341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998</v>
      </c>
      <c r="AI10" s="51">
        <f>'資源化量内訳'!AZ10</f>
        <v>0</v>
      </c>
      <c r="AJ10" s="51">
        <f>'資源化量内訳'!BH10</f>
        <v>0</v>
      </c>
      <c r="AK10" s="51" t="s">
        <v>75</v>
      </c>
      <c r="AL10" s="51">
        <f t="shared" si="6"/>
        <v>998</v>
      </c>
      <c r="AM10" s="52">
        <f t="shared" si="7"/>
        <v>11.517893870835048</v>
      </c>
      <c r="AN10" s="51">
        <f>'ごみ処理量内訳'!AC10</f>
        <v>2741</v>
      </c>
      <c r="AO10" s="51">
        <f>'ごみ処理量内訳'!AD10</f>
        <v>1035</v>
      </c>
      <c r="AP10" s="51">
        <f>'ごみ処理量内訳'!AE10</f>
        <v>0</v>
      </c>
      <c r="AQ10" s="51">
        <f t="shared" si="8"/>
        <v>3776</v>
      </c>
    </row>
    <row r="11" spans="1:43" ht="13.5">
      <c r="A11" s="26" t="s">
        <v>98</v>
      </c>
      <c r="B11" s="49" t="s">
        <v>107</v>
      </c>
      <c r="C11" s="50" t="s">
        <v>108</v>
      </c>
      <c r="D11" s="51">
        <v>39934</v>
      </c>
      <c r="E11" s="51">
        <v>39934</v>
      </c>
      <c r="F11" s="51">
        <f>'ごみ搬入量内訳'!H11</f>
        <v>10800</v>
      </c>
      <c r="G11" s="51">
        <f>'ごみ搬入量内訳'!AG11</f>
        <v>1999</v>
      </c>
      <c r="H11" s="51">
        <f>'ごみ搬入量内訳'!AH11</f>
        <v>0</v>
      </c>
      <c r="I11" s="51">
        <f t="shared" si="0"/>
        <v>12799</v>
      </c>
      <c r="J11" s="51">
        <f t="shared" si="1"/>
        <v>878.0926885525499</v>
      </c>
      <c r="K11" s="51">
        <f>('ごみ搬入量内訳'!E11+'ごみ搬入量内訳'!AH11)/'ごみ処理概要'!D11/365*1000000</f>
        <v>650.3882090380635</v>
      </c>
      <c r="L11" s="51">
        <f>'ごみ搬入量内訳'!F11/'ごみ処理概要'!D11/365*1000000</f>
        <v>227.70447951448656</v>
      </c>
      <c r="M11" s="51">
        <f>'資源化量内訳'!BP11</f>
        <v>547</v>
      </c>
      <c r="N11" s="51">
        <f>'ごみ処理量内訳'!E11</f>
        <v>9439</v>
      </c>
      <c r="O11" s="51">
        <f>'ごみ処理量内訳'!L11</f>
        <v>0</v>
      </c>
      <c r="P11" s="51">
        <f t="shared" si="2"/>
        <v>1543</v>
      </c>
      <c r="Q11" s="51">
        <f>'ごみ処理量内訳'!G11</f>
        <v>0</v>
      </c>
      <c r="R11" s="51">
        <f>'ごみ処理量内訳'!H11</f>
        <v>1543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1817</v>
      </c>
      <c r="W11" s="51">
        <f>'資源化量内訳'!M11</f>
        <v>1456</v>
      </c>
      <c r="X11" s="51">
        <f>'資源化量内訳'!N11</f>
        <v>0</v>
      </c>
      <c r="Y11" s="51">
        <f>'資源化量内訳'!O11</f>
        <v>313</v>
      </c>
      <c r="Z11" s="51">
        <f>'資源化量内訳'!P11</f>
        <v>48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12799</v>
      </c>
      <c r="AE11" s="52">
        <f t="shared" si="5"/>
        <v>100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683</v>
      </c>
      <c r="AI11" s="51">
        <f>'資源化量内訳'!AZ11</f>
        <v>0</v>
      </c>
      <c r="AJ11" s="51">
        <f>'資源化量内訳'!BH11</f>
        <v>0</v>
      </c>
      <c r="AK11" s="51" t="s">
        <v>75</v>
      </c>
      <c r="AL11" s="51">
        <f t="shared" si="6"/>
        <v>683</v>
      </c>
      <c r="AM11" s="52">
        <f t="shared" si="7"/>
        <v>22.830810729806682</v>
      </c>
      <c r="AN11" s="51">
        <f>'ごみ処理量内訳'!AC11</f>
        <v>0</v>
      </c>
      <c r="AO11" s="51">
        <f>'ごみ処理量内訳'!AD11</f>
        <v>1229</v>
      </c>
      <c r="AP11" s="51">
        <f>'ごみ処理量内訳'!AE11</f>
        <v>766</v>
      </c>
      <c r="AQ11" s="51">
        <f t="shared" si="8"/>
        <v>1995</v>
      </c>
    </row>
    <row r="12" spans="1:43" ht="13.5">
      <c r="A12" s="26" t="s">
        <v>98</v>
      </c>
      <c r="B12" s="49" t="s">
        <v>109</v>
      </c>
      <c r="C12" s="50" t="s">
        <v>110</v>
      </c>
      <c r="D12" s="51">
        <v>28545</v>
      </c>
      <c r="E12" s="51">
        <v>28545</v>
      </c>
      <c r="F12" s="51">
        <f>'ごみ搬入量内訳'!H12</f>
        <v>4621</v>
      </c>
      <c r="G12" s="51">
        <f>'ごみ搬入量内訳'!AG12</f>
        <v>1246</v>
      </c>
      <c r="H12" s="51">
        <f>'ごみ搬入量内訳'!AH12</f>
        <v>0</v>
      </c>
      <c r="I12" s="51">
        <f t="shared" si="0"/>
        <v>5867</v>
      </c>
      <c r="J12" s="51">
        <f t="shared" si="1"/>
        <v>563.1099177698275</v>
      </c>
      <c r="K12" s="51">
        <f>('ごみ搬入量内訳'!E12+'ごみ搬入量内訳'!AH12)/'ごみ処理概要'!D12/365*1000000</f>
        <v>422.69236029628775</v>
      </c>
      <c r="L12" s="51">
        <f>'ごみ搬入量内訳'!F12/'ごみ処理概要'!D12/365*1000000</f>
        <v>140.41755747353974</v>
      </c>
      <c r="M12" s="51">
        <f>'資源化量内訳'!BP12</f>
        <v>1408</v>
      </c>
      <c r="N12" s="51">
        <f>'ごみ処理量内訳'!E12</f>
        <v>3718</v>
      </c>
      <c r="O12" s="51">
        <f>'ごみ処理量内訳'!L12</f>
        <v>0</v>
      </c>
      <c r="P12" s="51">
        <f t="shared" si="2"/>
        <v>1791</v>
      </c>
      <c r="Q12" s="51">
        <f>'ごみ処理量内訳'!G12</f>
        <v>0</v>
      </c>
      <c r="R12" s="51">
        <f>'ごみ処理量内訳'!H12</f>
        <v>1791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358</v>
      </c>
      <c r="W12" s="51">
        <f>'資源化量内訳'!M12</f>
        <v>340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18</v>
      </c>
      <c r="AC12" s="51">
        <f>'資源化量内訳'!S12</f>
        <v>0</v>
      </c>
      <c r="AD12" s="51">
        <f t="shared" si="4"/>
        <v>5867</v>
      </c>
      <c r="AE12" s="52">
        <f t="shared" si="5"/>
        <v>100</v>
      </c>
      <c r="AF12" s="51">
        <f>'資源化量内訳'!AB12</f>
        <v>0</v>
      </c>
      <c r="AG12" s="51">
        <f>'資源化量内訳'!AJ12</f>
        <v>0</v>
      </c>
      <c r="AH12" s="51">
        <f>'資源化量内訳'!AR12</f>
        <v>746</v>
      </c>
      <c r="AI12" s="51">
        <f>'資源化量内訳'!AZ12</f>
        <v>0</v>
      </c>
      <c r="AJ12" s="51">
        <f>'資源化量内訳'!BH12</f>
        <v>0</v>
      </c>
      <c r="AK12" s="51" t="s">
        <v>75</v>
      </c>
      <c r="AL12" s="51">
        <f t="shared" si="6"/>
        <v>746</v>
      </c>
      <c r="AM12" s="52">
        <f t="shared" si="7"/>
        <v>34.52920962199313</v>
      </c>
      <c r="AN12" s="51">
        <f>'ごみ処理量内訳'!AC12</f>
        <v>0</v>
      </c>
      <c r="AO12" s="51">
        <f>'ごみ処理量内訳'!AD12</f>
        <v>628</v>
      </c>
      <c r="AP12" s="51">
        <f>'ごみ処理量内訳'!AE12</f>
        <v>1045</v>
      </c>
      <c r="AQ12" s="51">
        <f t="shared" si="8"/>
        <v>1673</v>
      </c>
    </row>
    <row r="13" spans="1:43" ht="13.5">
      <c r="A13" s="26" t="s">
        <v>98</v>
      </c>
      <c r="B13" s="49" t="s">
        <v>111</v>
      </c>
      <c r="C13" s="50" t="s">
        <v>112</v>
      </c>
      <c r="D13" s="51">
        <v>65644</v>
      </c>
      <c r="E13" s="51">
        <v>65644</v>
      </c>
      <c r="F13" s="51">
        <f>'ごみ搬入量内訳'!H13</f>
        <v>24916</v>
      </c>
      <c r="G13" s="51">
        <f>'ごみ搬入量内訳'!AG13</f>
        <v>2471</v>
      </c>
      <c r="H13" s="51">
        <f>'ごみ搬入量内訳'!AH13</f>
        <v>0</v>
      </c>
      <c r="I13" s="51">
        <f t="shared" si="0"/>
        <v>27387</v>
      </c>
      <c r="J13" s="51">
        <f t="shared" si="1"/>
        <v>1143.027187744939</v>
      </c>
      <c r="K13" s="51">
        <f>('ごみ搬入量内訳'!E13+'ごみ搬入量内訳'!AH13)/'ごみ処理概要'!D13/365*1000000</f>
        <v>893.8208001148578</v>
      </c>
      <c r="L13" s="51">
        <f>'ごみ搬入量内訳'!F13/'ごみ処理概要'!D13/365*1000000</f>
        <v>249.20638763008105</v>
      </c>
      <c r="M13" s="51">
        <f>'資源化量内訳'!BP13</f>
        <v>0</v>
      </c>
      <c r="N13" s="51">
        <f>'ごみ処理量内訳'!E13</f>
        <v>20730</v>
      </c>
      <c r="O13" s="51">
        <f>'ごみ処理量内訳'!L13</f>
        <v>0</v>
      </c>
      <c r="P13" s="51">
        <f t="shared" si="2"/>
        <v>6389</v>
      </c>
      <c r="Q13" s="51">
        <f>'ごみ処理量内訳'!G13</f>
        <v>2245</v>
      </c>
      <c r="R13" s="51">
        <f>'ごみ処理量内訳'!H13</f>
        <v>4144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268</v>
      </c>
      <c r="W13" s="51">
        <f>'資源化量内訳'!M13</f>
        <v>268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27387</v>
      </c>
      <c r="AE13" s="52">
        <f t="shared" si="5"/>
        <v>100</v>
      </c>
      <c r="AF13" s="51">
        <f>'資源化量内訳'!AB13</f>
        <v>0</v>
      </c>
      <c r="AG13" s="51">
        <f>'資源化量内訳'!AJ13</f>
        <v>1128</v>
      </c>
      <c r="AH13" s="51">
        <f>'資源化量内訳'!AR13</f>
        <v>4144</v>
      </c>
      <c r="AI13" s="51">
        <f>'資源化量内訳'!AZ13</f>
        <v>0</v>
      </c>
      <c r="AJ13" s="51">
        <f>'資源化量内訳'!BH13</f>
        <v>0</v>
      </c>
      <c r="AK13" s="51" t="s">
        <v>75</v>
      </c>
      <c r="AL13" s="51">
        <f t="shared" si="6"/>
        <v>5272</v>
      </c>
      <c r="AM13" s="52">
        <f t="shared" si="7"/>
        <v>20.228575601562785</v>
      </c>
      <c r="AN13" s="51">
        <f>'ごみ処理量内訳'!AC13</f>
        <v>0</v>
      </c>
      <c r="AO13" s="51">
        <f>'ごみ処理量内訳'!AD13</f>
        <v>2925</v>
      </c>
      <c r="AP13" s="51">
        <f>'ごみ処理量内訳'!AE13</f>
        <v>0</v>
      </c>
      <c r="AQ13" s="51">
        <f t="shared" si="8"/>
        <v>2925</v>
      </c>
    </row>
    <row r="14" spans="1:43" ht="13.5">
      <c r="A14" s="26" t="s">
        <v>98</v>
      </c>
      <c r="B14" s="49" t="s">
        <v>113</v>
      </c>
      <c r="C14" s="50" t="s">
        <v>114</v>
      </c>
      <c r="D14" s="51">
        <v>5480</v>
      </c>
      <c r="E14" s="51">
        <v>5480</v>
      </c>
      <c r="F14" s="51">
        <f>'ごみ搬入量内訳'!H14</f>
        <v>825</v>
      </c>
      <c r="G14" s="51">
        <f>'ごみ搬入量内訳'!AG14</f>
        <v>25</v>
      </c>
      <c r="H14" s="51">
        <f>'ごみ搬入量内訳'!AH14</f>
        <v>0</v>
      </c>
      <c r="I14" s="51">
        <f t="shared" si="0"/>
        <v>850</v>
      </c>
      <c r="J14" s="51">
        <f t="shared" si="1"/>
        <v>424.95750424957504</v>
      </c>
      <c r="K14" s="51">
        <f>('ごみ搬入量内訳'!E14+'ごみ搬入量内訳'!AH14)/'ごみ処理概要'!D14/365*1000000</f>
        <v>413.4586541345866</v>
      </c>
      <c r="L14" s="51">
        <f>'ごみ搬入量内訳'!F14/'ごみ処理概要'!D14/365*1000000</f>
        <v>11.498850114988501</v>
      </c>
      <c r="M14" s="51">
        <f>'資源化量内訳'!BP14</f>
        <v>133</v>
      </c>
      <c r="N14" s="51">
        <f>'ごみ処理量内訳'!E14</f>
        <v>695</v>
      </c>
      <c r="O14" s="51">
        <f>'ごみ処理量内訳'!L14</f>
        <v>0</v>
      </c>
      <c r="P14" s="51">
        <f t="shared" si="2"/>
        <v>154</v>
      </c>
      <c r="Q14" s="51">
        <f>'ごみ処理量内訳'!G14</f>
        <v>115</v>
      </c>
      <c r="R14" s="51">
        <f>'ごみ処理量内訳'!H14</f>
        <v>39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1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1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850</v>
      </c>
      <c r="AE14" s="52">
        <f t="shared" si="5"/>
        <v>100</v>
      </c>
      <c r="AF14" s="51">
        <f>'資源化量内訳'!AB14</f>
        <v>0</v>
      </c>
      <c r="AG14" s="51">
        <f>'資源化量内訳'!AJ14</f>
        <v>46</v>
      </c>
      <c r="AH14" s="51">
        <f>'資源化量内訳'!AR14</f>
        <v>39</v>
      </c>
      <c r="AI14" s="51">
        <f>'資源化量内訳'!AZ14</f>
        <v>0</v>
      </c>
      <c r="AJ14" s="51">
        <f>'資源化量内訳'!BH14</f>
        <v>0</v>
      </c>
      <c r="AK14" s="51" t="s">
        <v>75</v>
      </c>
      <c r="AL14" s="51">
        <f t="shared" si="6"/>
        <v>85</v>
      </c>
      <c r="AM14" s="52">
        <f t="shared" si="7"/>
        <v>22.278738555442523</v>
      </c>
      <c r="AN14" s="51">
        <f>'ごみ処理量内訳'!AC14</f>
        <v>0</v>
      </c>
      <c r="AO14" s="51">
        <f>'ごみ処理量内訳'!AD14</f>
        <v>108</v>
      </c>
      <c r="AP14" s="51">
        <f>'ごみ処理量内訳'!AE14</f>
        <v>8</v>
      </c>
      <c r="AQ14" s="51">
        <f t="shared" si="8"/>
        <v>116</v>
      </c>
    </row>
    <row r="15" spans="1:43" ht="13.5">
      <c r="A15" s="26" t="s">
        <v>98</v>
      </c>
      <c r="B15" s="49" t="s">
        <v>115</v>
      </c>
      <c r="C15" s="50" t="s">
        <v>116</v>
      </c>
      <c r="D15" s="51">
        <v>10367</v>
      </c>
      <c r="E15" s="51">
        <v>10367</v>
      </c>
      <c r="F15" s="51">
        <f>'ごみ搬入量内訳'!H15</f>
        <v>2929</v>
      </c>
      <c r="G15" s="51">
        <f>'ごみ搬入量内訳'!AG15</f>
        <v>152</v>
      </c>
      <c r="H15" s="51">
        <f>'ごみ搬入量内訳'!AH15</f>
        <v>0</v>
      </c>
      <c r="I15" s="51">
        <f t="shared" si="0"/>
        <v>3081</v>
      </c>
      <c r="J15" s="51">
        <f t="shared" si="1"/>
        <v>814.2274419225387</v>
      </c>
      <c r="K15" s="51">
        <f>('ごみ搬入量内訳'!E15+'ごみ搬入量内訳'!AH15)/'ごみ処理概要'!D15/365*1000000</f>
        <v>781.1932224352562</v>
      </c>
      <c r="L15" s="51">
        <f>'ごみ搬入量内訳'!F15/'ごみ処理概要'!D15/365*1000000</f>
        <v>33.034219487282485</v>
      </c>
      <c r="M15" s="51">
        <f>'資源化量内訳'!BP15</f>
        <v>312</v>
      </c>
      <c r="N15" s="51">
        <f>'ごみ処理量内訳'!E15</f>
        <v>2659</v>
      </c>
      <c r="O15" s="51">
        <f>'ごみ処理量内訳'!L15</f>
        <v>0</v>
      </c>
      <c r="P15" s="51">
        <f t="shared" si="2"/>
        <v>349</v>
      </c>
      <c r="Q15" s="51">
        <f>'ごみ処理量内訳'!G15</f>
        <v>232</v>
      </c>
      <c r="R15" s="51">
        <f>'ごみ処理量内訳'!H15</f>
        <v>117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73</v>
      </c>
      <c r="W15" s="51">
        <f>'資源化量内訳'!M15</f>
        <v>3</v>
      </c>
      <c r="X15" s="51">
        <f>'資源化量内訳'!N15</f>
        <v>67</v>
      </c>
      <c r="Y15" s="51">
        <f>'資源化量内訳'!O15</f>
        <v>0</v>
      </c>
      <c r="Z15" s="51">
        <f>'資源化量内訳'!P15</f>
        <v>0</v>
      </c>
      <c r="AA15" s="51">
        <f>'資源化量内訳'!Q15</f>
        <v>3</v>
      </c>
      <c r="AB15" s="51">
        <f>'資源化量内訳'!R15</f>
        <v>0</v>
      </c>
      <c r="AC15" s="51">
        <f>'資源化量内訳'!S15</f>
        <v>0</v>
      </c>
      <c r="AD15" s="51">
        <f t="shared" si="4"/>
        <v>3081</v>
      </c>
      <c r="AE15" s="52">
        <f t="shared" si="5"/>
        <v>100</v>
      </c>
      <c r="AF15" s="51">
        <f>'資源化量内訳'!AB15</f>
        <v>0</v>
      </c>
      <c r="AG15" s="51">
        <f>'資源化量内訳'!AJ15</f>
        <v>52</v>
      </c>
      <c r="AH15" s="51">
        <f>'資源化量内訳'!AR15</f>
        <v>115</v>
      </c>
      <c r="AI15" s="51">
        <f>'資源化量内訳'!AZ15</f>
        <v>0</v>
      </c>
      <c r="AJ15" s="51">
        <f>'資源化量内訳'!BH15</f>
        <v>0</v>
      </c>
      <c r="AK15" s="51" t="s">
        <v>75</v>
      </c>
      <c r="AL15" s="51">
        <f t="shared" si="6"/>
        <v>167</v>
      </c>
      <c r="AM15" s="52">
        <f t="shared" si="7"/>
        <v>16.268788682581786</v>
      </c>
      <c r="AN15" s="51">
        <f>'ごみ処理量内訳'!AC15</f>
        <v>0</v>
      </c>
      <c r="AO15" s="51">
        <f>'ごみ処理量内訳'!AD15</f>
        <v>404</v>
      </c>
      <c r="AP15" s="51">
        <f>'ごみ処理量内訳'!AE15</f>
        <v>23</v>
      </c>
      <c r="AQ15" s="51">
        <f t="shared" si="8"/>
        <v>427</v>
      </c>
    </row>
    <row r="16" spans="1:43" ht="13.5">
      <c r="A16" s="26" t="s">
        <v>98</v>
      </c>
      <c r="B16" s="49" t="s">
        <v>117</v>
      </c>
      <c r="C16" s="50" t="s">
        <v>118</v>
      </c>
      <c r="D16" s="51">
        <v>6449</v>
      </c>
      <c r="E16" s="51">
        <v>6449</v>
      </c>
      <c r="F16" s="51">
        <f>'ごみ搬入量内訳'!H16</f>
        <v>1362</v>
      </c>
      <c r="G16" s="51">
        <f>'ごみ搬入量内訳'!AG16</f>
        <v>97</v>
      </c>
      <c r="H16" s="51">
        <f>'ごみ搬入量内訳'!AH16</f>
        <v>0</v>
      </c>
      <c r="I16" s="51">
        <f t="shared" si="0"/>
        <v>1459</v>
      </c>
      <c r="J16" s="51">
        <f t="shared" si="1"/>
        <v>619.8263721464726</v>
      </c>
      <c r="K16" s="51">
        <f>('ごみ搬入量内訳'!E16+'ごみ搬入量内訳'!AH16)/'ごみ処理概要'!D16/365*1000000</f>
        <v>587.5393232889458</v>
      </c>
      <c r="L16" s="51">
        <f>'ごみ搬入量内訳'!F16/'ごみ処理概要'!D16/365*1000000</f>
        <v>32.287048857527026</v>
      </c>
      <c r="M16" s="51">
        <f>'資源化量内訳'!BP16</f>
        <v>177</v>
      </c>
      <c r="N16" s="51">
        <f>'ごみ処理量内訳'!E16</f>
        <v>1231</v>
      </c>
      <c r="O16" s="51">
        <f>'ごみ処理量内訳'!L16</f>
        <v>0</v>
      </c>
      <c r="P16" s="51">
        <f t="shared" si="2"/>
        <v>228</v>
      </c>
      <c r="Q16" s="51">
        <f>'ごみ処理量内訳'!G16</f>
        <v>173</v>
      </c>
      <c r="R16" s="51">
        <f>'ごみ処理量内訳'!H16</f>
        <v>55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1459</v>
      </c>
      <c r="AE16" s="52">
        <f t="shared" si="5"/>
        <v>100</v>
      </c>
      <c r="AF16" s="51">
        <f>'資源化量内訳'!AB16</f>
        <v>0</v>
      </c>
      <c r="AG16" s="51">
        <f>'資源化量内訳'!AJ16</f>
        <v>60</v>
      </c>
      <c r="AH16" s="51">
        <f>'資源化量内訳'!AR16</f>
        <v>54</v>
      </c>
      <c r="AI16" s="51">
        <f>'資源化量内訳'!AZ16</f>
        <v>0</v>
      </c>
      <c r="AJ16" s="51">
        <f>'資源化量内訳'!BH16</f>
        <v>0</v>
      </c>
      <c r="AK16" s="51" t="s">
        <v>75</v>
      </c>
      <c r="AL16" s="51">
        <f t="shared" si="6"/>
        <v>114</v>
      </c>
      <c r="AM16" s="52">
        <f t="shared" si="7"/>
        <v>17.78728606356968</v>
      </c>
      <c r="AN16" s="51">
        <f>'ごみ処理量内訳'!AC16</f>
        <v>0</v>
      </c>
      <c r="AO16" s="51">
        <f>'ごみ処理量内訳'!AD16</f>
        <v>191</v>
      </c>
      <c r="AP16" s="51">
        <f>'ごみ処理量内訳'!AE16</f>
        <v>13</v>
      </c>
      <c r="AQ16" s="51">
        <f t="shared" si="8"/>
        <v>204</v>
      </c>
    </row>
    <row r="17" spans="1:43" ht="13.5">
      <c r="A17" s="26" t="s">
        <v>98</v>
      </c>
      <c r="B17" s="49" t="s">
        <v>119</v>
      </c>
      <c r="C17" s="50" t="s">
        <v>120</v>
      </c>
      <c r="D17" s="51">
        <v>3686</v>
      </c>
      <c r="E17" s="51">
        <v>3686</v>
      </c>
      <c r="F17" s="51">
        <f>'ごみ搬入量内訳'!H17</f>
        <v>631</v>
      </c>
      <c r="G17" s="51">
        <f>'ごみ搬入量内訳'!AG17</f>
        <v>24</v>
      </c>
      <c r="H17" s="51">
        <f>'ごみ搬入量内訳'!AH17</f>
        <v>0</v>
      </c>
      <c r="I17" s="51">
        <f t="shared" si="0"/>
        <v>655</v>
      </c>
      <c r="J17" s="51">
        <f t="shared" si="1"/>
        <v>486.847679854912</v>
      </c>
      <c r="K17" s="51">
        <f>('ごみ搬入量内訳'!E17+'ごみ搬入量内訳'!AH17)/'ごみ処理概要'!D17/365*1000000</f>
        <v>471.982101844075</v>
      </c>
      <c r="L17" s="51">
        <f>'ごみ搬入量内訳'!F17/'ごみ処理概要'!D17/365*1000000</f>
        <v>14.865578010837005</v>
      </c>
      <c r="M17" s="51">
        <f>'資源化量内訳'!BP17</f>
        <v>126</v>
      </c>
      <c r="N17" s="51">
        <f>'ごみ処理量内訳'!E17</f>
        <v>538</v>
      </c>
      <c r="O17" s="51">
        <f>'ごみ処理量内訳'!L17</f>
        <v>0</v>
      </c>
      <c r="P17" s="51">
        <f t="shared" si="2"/>
        <v>117</v>
      </c>
      <c r="Q17" s="51">
        <f>'ごみ処理量内訳'!G17</f>
        <v>96</v>
      </c>
      <c r="R17" s="51">
        <f>'ごみ処理量内訳'!H17</f>
        <v>21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655</v>
      </c>
      <c r="AE17" s="52">
        <f t="shared" si="5"/>
        <v>100</v>
      </c>
      <c r="AF17" s="51">
        <f>'資源化量内訳'!AB17</f>
        <v>0</v>
      </c>
      <c r="AG17" s="51">
        <f>'資源化量内訳'!AJ17</f>
        <v>29</v>
      </c>
      <c r="AH17" s="51">
        <f>'資源化量内訳'!AR17</f>
        <v>21</v>
      </c>
      <c r="AI17" s="51">
        <f>'資源化量内訳'!AZ17</f>
        <v>0</v>
      </c>
      <c r="AJ17" s="51">
        <f>'資源化量内訳'!BH17</f>
        <v>0</v>
      </c>
      <c r="AK17" s="51" t="s">
        <v>75</v>
      </c>
      <c r="AL17" s="51">
        <f t="shared" si="6"/>
        <v>50</v>
      </c>
      <c r="AM17" s="52">
        <f t="shared" si="7"/>
        <v>22.535211267605636</v>
      </c>
      <c r="AN17" s="51">
        <f>'ごみ処理量内訳'!AC17</f>
        <v>0</v>
      </c>
      <c r="AO17" s="51">
        <f>'ごみ処理量内訳'!AD17</f>
        <v>85</v>
      </c>
      <c r="AP17" s="51">
        <f>'ごみ処理量内訳'!AE17</f>
        <v>9</v>
      </c>
      <c r="AQ17" s="51">
        <f t="shared" si="8"/>
        <v>94</v>
      </c>
    </row>
    <row r="18" spans="1:43" ht="13.5">
      <c r="A18" s="26" t="s">
        <v>98</v>
      </c>
      <c r="B18" s="49" t="s">
        <v>121</v>
      </c>
      <c r="C18" s="50" t="s">
        <v>122</v>
      </c>
      <c r="D18" s="51">
        <v>779</v>
      </c>
      <c r="E18" s="51">
        <v>779</v>
      </c>
      <c r="F18" s="51">
        <f>'ごみ搬入量内訳'!H18</f>
        <v>604</v>
      </c>
      <c r="G18" s="51">
        <f>'ごみ搬入量内訳'!AG18</f>
        <v>48</v>
      </c>
      <c r="H18" s="51">
        <f>'ごみ搬入量内訳'!AH18</f>
        <v>0</v>
      </c>
      <c r="I18" s="51">
        <f t="shared" si="0"/>
        <v>652</v>
      </c>
      <c r="J18" s="51">
        <f t="shared" si="1"/>
        <v>2293.0697944326234</v>
      </c>
      <c r="K18" s="51">
        <f>('ごみ搬入量内訳'!E18+'ごみ搬入量内訳'!AH18)/'ごみ処理概要'!D18/365*1000000</f>
        <v>2124.254840241265</v>
      </c>
      <c r="L18" s="51">
        <f>'ごみ搬入量内訳'!F18/'ごみ処理概要'!D18/365*1000000</f>
        <v>168.81495419135877</v>
      </c>
      <c r="M18" s="51">
        <f>'資源化量内訳'!BP18</f>
        <v>0</v>
      </c>
      <c r="N18" s="51">
        <f>'ごみ処理量内訳'!E18</f>
        <v>416</v>
      </c>
      <c r="O18" s="51">
        <f>'ごみ処理量内訳'!L18</f>
        <v>57</v>
      </c>
      <c r="P18" s="51">
        <f t="shared" si="2"/>
        <v>166</v>
      </c>
      <c r="Q18" s="51">
        <f>'ごみ処理量内訳'!G18</f>
        <v>0</v>
      </c>
      <c r="R18" s="51">
        <f>'ごみ処理量内訳'!H18</f>
        <v>166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13</v>
      </c>
      <c r="W18" s="51">
        <f>'資源化量内訳'!M18</f>
        <v>2</v>
      </c>
      <c r="X18" s="51">
        <f>'資源化量内訳'!N18</f>
        <v>6</v>
      </c>
      <c r="Y18" s="51">
        <f>'資源化量内訳'!O18</f>
        <v>3</v>
      </c>
      <c r="Z18" s="51">
        <f>'資源化量内訳'!P18</f>
        <v>1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1</v>
      </c>
      <c r="AD18" s="51">
        <f t="shared" si="4"/>
        <v>652</v>
      </c>
      <c r="AE18" s="52">
        <f t="shared" si="5"/>
        <v>91.25766871165644</v>
      </c>
      <c r="AF18" s="51">
        <f>'資源化量内訳'!AB18</f>
        <v>9</v>
      </c>
      <c r="AG18" s="51">
        <f>'資源化量内訳'!AJ18</f>
        <v>0</v>
      </c>
      <c r="AH18" s="51">
        <f>'資源化量内訳'!AR18</f>
        <v>166</v>
      </c>
      <c r="AI18" s="51">
        <f>'資源化量内訳'!AZ18</f>
        <v>0</v>
      </c>
      <c r="AJ18" s="51">
        <f>'資源化量内訳'!BH18</f>
        <v>0</v>
      </c>
      <c r="AK18" s="51" t="s">
        <v>75</v>
      </c>
      <c r="AL18" s="51">
        <f t="shared" si="6"/>
        <v>175</v>
      </c>
      <c r="AM18" s="52">
        <f t="shared" si="7"/>
        <v>28.834355828220858</v>
      </c>
      <c r="AN18" s="51">
        <f>'ごみ処理量内訳'!AC18</f>
        <v>57</v>
      </c>
      <c r="AO18" s="51">
        <f>'ごみ処理量内訳'!AD18</f>
        <v>6</v>
      </c>
      <c r="AP18" s="51">
        <f>'ごみ処理量内訳'!AE18</f>
        <v>0</v>
      </c>
      <c r="AQ18" s="51">
        <f t="shared" si="8"/>
        <v>63</v>
      </c>
    </row>
    <row r="19" spans="1:43" ht="13.5">
      <c r="A19" s="26" t="s">
        <v>98</v>
      </c>
      <c r="B19" s="49" t="s">
        <v>123</v>
      </c>
      <c r="C19" s="50" t="s">
        <v>124</v>
      </c>
      <c r="D19" s="51">
        <v>24281</v>
      </c>
      <c r="E19" s="51">
        <v>24281</v>
      </c>
      <c r="F19" s="51">
        <f>'ごみ搬入量内訳'!H19</f>
        <v>7173</v>
      </c>
      <c r="G19" s="51">
        <f>'ごみ搬入量内訳'!AG19</f>
        <v>487</v>
      </c>
      <c r="H19" s="51">
        <f>'ごみ搬入量内訳'!AH19</f>
        <v>0</v>
      </c>
      <c r="I19" s="51">
        <f t="shared" si="0"/>
        <v>7660</v>
      </c>
      <c r="J19" s="51">
        <f t="shared" si="1"/>
        <v>864.3095988576671</v>
      </c>
      <c r="K19" s="51">
        <f>('ごみ搬入量内訳'!E19+'ごみ搬入量内訳'!AH19)/'ごみ処理概要'!D19/365*1000000</f>
        <v>818.4989334351849</v>
      </c>
      <c r="L19" s="51">
        <f>'ごみ搬入量内訳'!F19/'ごみ処理概要'!D19/365*1000000</f>
        <v>45.81066542248209</v>
      </c>
      <c r="M19" s="51">
        <f>'資源化量内訳'!BP19</f>
        <v>892</v>
      </c>
      <c r="N19" s="51">
        <f>'ごみ処理量内訳'!E19</f>
        <v>6702</v>
      </c>
      <c r="O19" s="51">
        <f>'ごみ処理量内訳'!L19</f>
        <v>0</v>
      </c>
      <c r="P19" s="51">
        <f t="shared" si="2"/>
        <v>947</v>
      </c>
      <c r="Q19" s="51">
        <f>'ごみ処理量内訳'!G19</f>
        <v>725</v>
      </c>
      <c r="R19" s="51">
        <f>'ごみ処理量内訳'!H19</f>
        <v>222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11</v>
      </c>
      <c r="W19" s="51">
        <f>'資源化量内訳'!M19</f>
        <v>11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7660</v>
      </c>
      <c r="AE19" s="52">
        <f t="shared" si="5"/>
        <v>100</v>
      </c>
      <c r="AF19" s="51">
        <f>'資源化量内訳'!AB19</f>
        <v>0</v>
      </c>
      <c r="AG19" s="51">
        <f>'資源化量内訳'!AJ19</f>
        <v>249</v>
      </c>
      <c r="AH19" s="51">
        <f>'資源化量内訳'!AR19</f>
        <v>218</v>
      </c>
      <c r="AI19" s="51">
        <f>'資源化量内訳'!AZ19</f>
        <v>0</v>
      </c>
      <c r="AJ19" s="51">
        <f>'資源化量内訳'!BH19</f>
        <v>0</v>
      </c>
      <c r="AK19" s="51" t="s">
        <v>75</v>
      </c>
      <c r="AL19" s="51">
        <f t="shared" si="6"/>
        <v>467</v>
      </c>
      <c r="AM19" s="52">
        <f t="shared" si="7"/>
        <v>16.019644527595883</v>
      </c>
      <c r="AN19" s="51">
        <f>'ごみ処理量内訳'!AC19</f>
        <v>0</v>
      </c>
      <c r="AO19" s="51">
        <f>'ごみ処理量内訳'!AD19</f>
        <v>1020</v>
      </c>
      <c r="AP19" s="51">
        <f>'ごみ処理量内訳'!AE19</f>
        <v>61</v>
      </c>
      <c r="AQ19" s="51">
        <f t="shared" si="8"/>
        <v>1081</v>
      </c>
    </row>
    <row r="20" spans="1:43" ht="13.5">
      <c r="A20" s="26" t="s">
        <v>98</v>
      </c>
      <c r="B20" s="49" t="s">
        <v>125</v>
      </c>
      <c r="C20" s="50" t="s">
        <v>126</v>
      </c>
      <c r="D20" s="51">
        <v>13799</v>
      </c>
      <c r="E20" s="51">
        <v>13799</v>
      </c>
      <c r="F20" s="51">
        <f>'ごみ搬入量内訳'!H20</f>
        <v>4964</v>
      </c>
      <c r="G20" s="51">
        <f>'ごみ搬入量内訳'!AG20</f>
        <v>257</v>
      </c>
      <c r="H20" s="51">
        <f>'ごみ搬入量内訳'!AH20</f>
        <v>0</v>
      </c>
      <c r="I20" s="51">
        <f t="shared" si="0"/>
        <v>5221</v>
      </c>
      <c r="J20" s="51">
        <f t="shared" si="1"/>
        <v>1036.6047966549095</v>
      </c>
      <c r="K20" s="51">
        <f>('ごみ搬入量内訳'!E20+'ごみ搬入量内訳'!AH20)/'ごみ処理概要'!D20/365*1000000</f>
        <v>1005.0361004916974</v>
      </c>
      <c r="L20" s="51">
        <f>'ごみ搬入量内訳'!F20/'ごみ処理概要'!D20/365*1000000</f>
        <v>31.568696163212145</v>
      </c>
      <c r="M20" s="51">
        <f>'資源化量内訳'!BP20</f>
        <v>687</v>
      </c>
      <c r="N20" s="51">
        <f>'ごみ処理量内訳'!E20</f>
        <v>4410</v>
      </c>
      <c r="O20" s="51">
        <f>'ごみ処理量内訳'!L20</f>
        <v>0</v>
      </c>
      <c r="P20" s="51">
        <f t="shared" si="2"/>
        <v>811</v>
      </c>
      <c r="Q20" s="51">
        <f>'ごみ処理量内訳'!G20</f>
        <v>506</v>
      </c>
      <c r="R20" s="51">
        <f>'ごみ処理量内訳'!H20</f>
        <v>305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5221</v>
      </c>
      <c r="AE20" s="52">
        <f t="shared" si="5"/>
        <v>100</v>
      </c>
      <c r="AF20" s="51">
        <f>'資源化量内訳'!AB20</f>
        <v>0</v>
      </c>
      <c r="AG20" s="51">
        <f>'資源化量内訳'!AJ20</f>
        <v>212</v>
      </c>
      <c r="AH20" s="51">
        <f>'資源化量内訳'!AR20</f>
        <v>253</v>
      </c>
      <c r="AI20" s="51">
        <f>'資源化量内訳'!AZ20</f>
        <v>0</v>
      </c>
      <c r="AJ20" s="51">
        <f>'資源化量内訳'!BH20</f>
        <v>0</v>
      </c>
      <c r="AK20" s="51" t="s">
        <v>75</v>
      </c>
      <c r="AL20" s="51">
        <f t="shared" si="6"/>
        <v>465</v>
      </c>
      <c r="AM20" s="52">
        <f t="shared" si="7"/>
        <v>19.49898442789438</v>
      </c>
      <c r="AN20" s="51">
        <f>'ごみ処理量内訳'!AC20</f>
        <v>0</v>
      </c>
      <c r="AO20" s="51">
        <f>'ごみ処理量内訳'!AD20</f>
        <v>669</v>
      </c>
      <c r="AP20" s="51">
        <f>'ごみ処理量内訳'!AE20</f>
        <v>87</v>
      </c>
      <c r="AQ20" s="51">
        <f t="shared" si="8"/>
        <v>756</v>
      </c>
    </row>
    <row r="21" spans="1:43" ht="13.5">
      <c r="A21" s="26" t="s">
        <v>98</v>
      </c>
      <c r="B21" s="49" t="s">
        <v>127</v>
      </c>
      <c r="C21" s="50" t="s">
        <v>128</v>
      </c>
      <c r="D21" s="51">
        <v>18224</v>
      </c>
      <c r="E21" s="51">
        <v>18224</v>
      </c>
      <c r="F21" s="51">
        <f>'ごみ搬入量内訳'!H21</f>
        <v>4759</v>
      </c>
      <c r="G21" s="51">
        <f>'ごみ搬入量内訳'!AG21</f>
        <v>1337</v>
      </c>
      <c r="H21" s="51">
        <f>'ごみ搬入量内訳'!AH21</f>
        <v>0</v>
      </c>
      <c r="I21" s="51">
        <f t="shared" si="0"/>
        <v>6096</v>
      </c>
      <c r="J21" s="51">
        <f t="shared" si="1"/>
        <v>916.4491803673013</v>
      </c>
      <c r="K21" s="51">
        <f>('ごみ搬入量内訳'!E21+'ごみ搬入量内訳'!AH21)/'ごみ処理概要'!D21/365*1000000</f>
        <v>736.6471430117743</v>
      </c>
      <c r="L21" s="51">
        <f>'ごみ搬入量内訳'!F21/'ごみ処理概要'!D21/365*1000000</f>
        <v>179.80203735552698</v>
      </c>
      <c r="M21" s="51">
        <f>'資源化量内訳'!BP21</f>
        <v>923</v>
      </c>
      <c r="N21" s="51">
        <f>'ごみ処理量内訳'!E21</f>
        <v>5359</v>
      </c>
      <c r="O21" s="51">
        <f>'ごみ処理量内訳'!L21</f>
        <v>0</v>
      </c>
      <c r="P21" s="51">
        <f t="shared" si="2"/>
        <v>737</v>
      </c>
      <c r="Q21" s="51">
        <f>'ごみ処理量内訳'!G21</f>
        <v>606</v>
      </c>
      <c r="R21" s="51">
        <f>'ごみ処理量内訳'!H21</f>
        <v>131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6096</v>
      </c>
      <c r="AE21" s="52">
        <f t="shared" si="5"/>
        <v>100</v>
      </c>
      <c r="AF21" s="51">
        <f>'資源化量内訳'!AB21</f>
        <v>0</v>
      </c>
      <c r="AG21" s="51">
        <f>'資源化量内訳'!AJ21</f>
        <v>196</v>
      </c>
      <c r="AH21" s="51">
        <f>'資源化量内訳'!AR21</f>
        <v>129</v>
      </c>
      <c r="AI21" s="51">
        <f>'資源化量内訳'!AZ21</f>
        <v>0</v>
      </c>
      <c r="AJ21" s="51">
        <f>'資源化量内訳'!BH21</f>
        <v>0</v>
      </c>
      <c r="AK21" s="51" t="s">
        <v>75</v>
      </c>
      <c r="AL21" s="51">
        <f t="shared" si="6"/>
        <v>325</v>
      </c>
      <c r="AM21" s="52">
        <f t="shared" si="7"/>
        <v>17.780310585553497</v>
      </c>
      <c r="AN21" s="51">
        <f>'ごみ処理量内訳'!AC21</f>
        <v>0</v>
      </c>
      <c r="AO21" s="51">
        <f>'ごみ処理量内訳'!AD21</f>
        <v>819</v>
      </c>
      <c r="AP21" s="51">
        <f>'ごみ処理量内訳'!AE21</f>
        <v>52</v>
      </c>
      <c r="AQ21" s="51">
        <f t="shared" si="8"/>
        <v>871</v>
      </c>
    </row>
    <row r="22" spans="1:43" ht="13.5">
      <c r="A22" s="26" t="s">
        <v>98</v>
      </c>
      <c r="B22" s="49" t="s">
        <v>129</v>
      </c>
      <c r="C22" s="50" t="s">
        <v>130</v>
      </c>
      <c r="D22" s="51">
        <v>31762</v>
      </c>
      <c r="E22" s="51">
        <v>31762</v>
      </c>
      <c r="F22" s="51">
        <f>'ごみ搬入量内訳'!H22</f>
        <v>9245</v>
      </c>
      <c r="G22" s="51">
        <f>'ごみ搬入量内訳'!AG22</f>
        <v>921</v>
      </c>
      <c r="H22" s="51">
        <f>'ごみ搬入量内訳'!AH22</f>
        <v>0</v>
      </c>
      <c r="I22" s="51">
        <f t="shared" si="0"/>
        <v>10166</v>
      </c>
      <c r="J22" s="51">
        <f t="shared" si="1"/>
        <v>876.898646008455</v>
      </c>
      <c r="K22" s="51">
        <f>('ごみ搬入量内訳'!E22+'ごみ搬入量内訳'!AH22)/'ごみ処理概要'!D22/365*1000000</f>
        <v>817.2943803787243</v>
      </c>
      <c r="L22" s="51">
        <f>'ごみ搬入量内訳'!F22/'ごみ処理概要'!D22/365*1000000</f>
        <v>59.60426562973072</v>
      </c>
      <c r="M22" s="51">
        <f>'資源化量内訳'!BP22</f>
        <v>1747</v>
      </c>
      <c r="N22" s="51">
        <f>'ごみ処理量内訳'!E22</f>
        <v>7684</v>
      </c>
      <c r="O22" s="51">
        <f>'ごみ処理量内訳'!L22</f>
        <v>0</v>
      </c>
      <c r="P22" s="51">
        <f t="shared" si="2"/>
        <v>2470</v>
      </c>
      <c r="Q22" s="51">
        <f>'ごみ処理量内訳'!G22</f>
        <v>1039</v>
      </c>
      <c r="R22" s="51">
        <f>'ごみ処理量内訳'!H22</f>
        <v>1431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12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12</v>
      </c>
      <c r="AB22" s="51">
        <f>'資源化量内訳'!R22</f>
        <v>0</v>
      </c>
      <c r="AC22" s="51">
        <f>'資源化量内訳'!S22</f>
        <v>0</v>
      </c>
      <c r="AD22" s="51">
        <f t="shared" si="4"/>
        <v>10166</v>
      </c>
      <c r="AE22" s="52">
        <f t="shared" si="5"/>
        <v>100</v>
      </c>
      <c r="AF22" s="51">
        <f>'資源化量内訳'!AB22</f>
        <v>0</v>
      </c>
      <c r="AG22" s="51">
        <f>'資源化量内訳'!AJ22</f>
        <v>314</v>
      </c>
      <c r="AH22" s="51">
        <f>'資源化量内訳'!AR22</f>
        <v>423</v>
      </c>
      <c r="AI22" s="51">
        <f>'資源化量内訳'!AZ22</f>
        <v>0</v>
      </c>
      <c r="AJ22" s="51">
        <f>'資源化量内訳'!BH22</f>
        <v>0</v>
      </c>
      <c r="AK22" s="51" t="s">
        <v>75</v>
      </c>
      <c r="AL22" s="51">
        <f t="shared" si="6"/>
        <v>737</v>
      </c>
      <c r="AM22" s="52">
        <f t="shared" si="7"/>
        <v>20.951901284311255</v>
      </c>
      <c r="AN22" s="51">
        <f>'ごみ処理量内訳'!AC22</f>
        <v>0</v>
      </c>
      <c r="AO22" s="51">
        <f>'ごみ処理量内訳'!AD22</f>
        <v>1192</v>
      </c>
      <c r="AP22" s="51">
        <f>'ごみ処理量内訳'!AE22</f>
        <v>1098</v>
      </c>
      <c r="AQ22" s="51">
        <f t="shared" si="8"/>
        <v>2290</v>
      </c>
    </row>
    <row r="23" spans="1:43" ht="13.5">
      <c r="A23" s="26" t="s">
        <v>98</v>
      </c>
      <c r="B23" s="49" t="s">
        <v>131</v>
      </c>
      <c r="C23" s="50" t="s">
        <v>132</v>
      </c>
      <c r="D23" s="51">
        <v>23641</v>
      </c>
      <c r="E23" s="51">
        <v>23641</v>
      </c>
      <c r="F23" s="51">
        <f>'ごみ搬入量内訳'!H23</f>
        <v>5724</v>
      </c>
      <c r="G23" s="51">
        <f>'ごみ搬入量内訳'!AG23</f>
        <v>1815</v>
      </c>
      <c r="H23" s="51">
        <f>'ごみ搬入量内訳'!AH23</f>
        <v>0</v>
      </c>
      <c r="I23" s="51">
        <f t="shared" si="0"/>
        <v>7539</v>
      </c>
      <c r="J23" s="51">
        <f t="shared" si="1"/>
        <v>873.6853145191803</v>
      </c>
      <c r="K23" s="51">
        <f>('ごみ搬入量内訳'!E23+'ごみ搬入量内訳'!AH23)/'ごみ処理概要'!D23/365*1000000</f>
        <v>677.9492094358942</v>
      </c>
      <c r="L23" s="51">
        <f>'ごみ搬入量内訳'!F23/'ごみ処理概要'!D23/365*1000000</f>
        <v>195.73610508328633</v>
      </c>
      <c r="M23" s="51">
        <f>'資源化量内訳'!BP23</f>
        <v>672</v>
      </c>
      <c r="N23" s="51">
        <f>'ごみ処理量内訳'!E23</f>
        <v>6584</v>
      </c>
      <c r="O23" s="51">
        <f>'ごみ処理量内訳'!L23</f>
        <v>0</v>
      </c>
      <c r="P23" s="51">
        <f t="shared" si="2"/>
        <v>894</v>
      </c>
      <c r="Q23" s="51">
        <f>'ごみ処理量内訳'!G23</f>
        <v>778</v>
      </c>
      <c r="R23" s="51">
        <f>'ごみ処理量内訳'!H23</f>
        <v>116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61</v>
      </c>
      <c r="W23" s="51">
        <f>'資源化量内訳'!M23</f>
        <v>0</v>
      </c>
      <c r="X23" s="51">
        <f>'資源化量内訳'!N23</f>
        <v>61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7539</v>
      </c>
      <c r="AE23" s="52">
        <f t="shared" si="5"/>
        <v>100</v>
      </c>
      <c r="AF23" s="51">
        <f>'資源化量内訳'!AB23</f>
        <v>0</v>
      </c>
      <c r="AG23" s="51">
        <f>'資源化量内訳'!AJ23</f>
        <v>238</v>
      </c>
      <c r="AH23" s="51">
        <f>'資源化量内訳'!AR23</f>
        <v>113</v>
      </c>
      <c r="AI23" s="51">
        <f>'資源化量内訳'!AZ23</f>
        <v>0</v>
      </c>
      <c r="AJ23" s="51">
        <f>'資源化量内訳'!BH23</f>
        <v>0</v>
      </c>
      <c r="AK23" s="51" t="s">
        <v>75</v>
      </c>
      <c r="AL23" s="51">
        <f t="shared" si="6"/>
        <v>351</v>
      </c>
      <c r="AM23" s="52">
        <f t="shared" si="7"/>
        <v>13.20180246011448</v>
      </c>
      <c r="AN23" s="51">
        <f>'ごみ処理量内訳'!AC23</f>
        <v>0</v>
      </c>
      <c r="AO23" s="51">
        <f>'ごみ処理量内訳'!AD23</f>
        <v>1011</v>
      </c>
      <c r="AP23" s="51">
        <f>'ごみ処理量内訳'!AE23</f>
        <v>70</v>
      </c>
      <c r="AQ23" s="51">
        <f t="shared" si="8"/>
        <v>1081</v>
      </c>
    </row>
    <row r="24" spans="1:43" ht="13.5">
      <c r="A24" s="26" t="s">
        <v>98</v>
      </c>
      <c r="B24" s="49" t="s">
        <v>133</v>
      </c>
      <c r="C24" s="50" t="s">
        <v>134</v>
      </c>
      <c r="D24" s="51">
        <v>13225</v>
      </c>
      <c r="E24" s="51">
        <v>13225</v>
      </c>
      <c r="F24" s="51">
        <f>'ごみ搬入量内訳'!H24</f>
        <v>2797</v>
      </c>
      <c r="G24" s="51">
        <f>'ごみ搬入量内訳'!AG24</f>
        <v>314</v>
      </c>
      <c r="H24" s="51">
        <f>'ごみ搬入量内訳'!AH24</f>
        <v>0</v>
      </c>
      <c r="I24" s="51">
        <f t="shared" si="0"/>
        <v>3111</v>
      </c>
      <c r="J24" s="51">
        <f t="shared" si="1"/>
        <v>644.4829997151513</v>
      </c>
      <c r="K24" s="51">
        <f>('ごみ搬入量内訳'!E24+'ごみ搬入量内訳'!AH24)/'ごみ処理概要'!D24/365*1000000</f>
        <v>591.6565243286635</v>
      </c>
      <c r="L24" s="51">
        <f>'ごみ搬入量内訳'!F24/'ごみ処理概要'!D24/365*1000000</f>
        <v>52.826475386487814</v>
      </c>
      <c r="M24" s="51">
        <f>'資源化量内訳'!BP24</f>
        <v>511</v>
      </c>
      <c r="N24" s="51">
        <f>'ごみ処理量内訳'!E24</f>
        <v>2291</v>
      </c>
      <c r="O24" s="51">
        <f>'ごみ処理量内訳'!L24</f>
        <v>0</v>
      </c>
      <c r="P24" s="51">
        <f t="shared" si="2"/>
        <v>416</v>
      </c>
      <c r="Q24" s="51">
        <f>'ごみ処理量内訳'!G24</f>
        <v>202</v>
      </c>
      <c r="R24" s="51">
        <f>'ごみ処理量内訳'!H24</f>
        <v>214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404</v>
      </c>
      <c r="W24" s="51">
        <f>'資源化量内訳'!M24</f>
        <v>0</v>
      </c>
      <c r="X24" s="51">
        <f>'資源化量内訳'!N24</f>
        <v>404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3111</v>
      </c>
      <c r="AE24" s="52">
        <f t="shared" si="5"/>
        <v>100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211</v>
      </c>
      <c r="AI24" s="51">
        <f>'資源化量内訳'!AZ24</f>
        <v>0</v>
      </c>
      <c r="AJ24" s="51">
        <f>'資源化量内訳'!BH24</f>
        <v>0</v>
      </c>
      <c r="AK24" s="51" t="s">
        <v>75</v>
      </c>
      <c r="AL24" s="51">
        <f t="shared" si="6"/>
        <v>211</v>
      </c>
      <c r="AM24" s="52">
        <f t="shared" si="7"/>
        <v>31.087796797349533</v>
      </c>
      <c r="AN24" s="51">
        <f>'ごみ処理量内訳'!AC24</f>
        <v>0</v>
      </c>
      <c r="AO24" s="51">
        <f>'ごみ処理量内訳'!AD24</f>
        <v>354</v>
      </c>
      <c r="AP24" s="51">
        <f>'ごみ処理量内訳'!AE24</f>
        <v>26</v>
      </c>
      <c r="AQ24" s="51">
        <f t="shared" si="8"/>
        <v>380</v>
      </c>
    </row>
    <row r="25" spans="1:43" ht="13.5">
      <c r="A25" s="26" t="s">
        <v>98</v>
      </c>
      <c r="B25" s="49" t="s">
        <v>135</v>
      </c>
      <c r="C25" s="50" t="s">
        <v>136</v>
      </c>
      <c r="D25" s="51">
        <v>14193</v>
      </c>
      <c r="E25" s="51">
        <v>14193</v>
      </c>
      <c r="F25" s="51">
        <f>'ごみ搬入量内訳'!H25</f>
        <v>3391</v>
      </c>
      <c r="G25" s="51">
        <f>'ごみ搬入量内訳'!AG25</f>
        <v>188</v>
      </c>
      <c r="H25" s="51">
        <f>'ごみ搬入量内訳'!AH25</f>
        <v>0</v>
      </c>
      <c r="I25" s="51">
        <f t="shared" si="0"/>
        <v>3579</v>
      </c>
      <c r="J25" s="51">
        <f t="shared" si="1"/>
        <v>690.8672903582607</v>
      </c>
      <c r="K25" s="51">
        <f>('ごみ搬入量内訳'!E25+'ごみ搬入量内訳'!AH25)/'ごみ処理概要'!D25/365*1000000</f>
        <v>611.5304766289382</v>
      </c>
      <c r="L25" s="51">
        <f>'ごみ搬入量内訳'!F25/'ごみ処理概要'!D25/365*1000000</f>
        <v>79.33681372932247</v>
      </c>
      <c r="M25" s="51">
        <f>'資源化量内訳'!BP25</f>
        <v>570</v>
      </c>
      <c r="N25" s="51">
        <f>'ごみ処理量内訳'!E25</f>
        <v>2475</v>
      </c>
      <c r="O25" s="51">
        <f>'ごみ処理量内訳'!L25</f>
        <v>82</v>
      </c>
      <c r="P25" s="51">
        <f t="shared" si="2"/>
        <v>1022</v>
      </c>
      <c r="Q25" s="51">
        <f>'ごみ処理量内訳'!G25</f>
        <v>805</v>
      </c>
      <c r="R25" s="51">
        <f>'ごみ処理量内訳'!H25</f>
        <v>217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3579</v>
      </c>
      <c r="AE25" s="52">
        <f t="shared" si="5"/>
        <v>97.70885722268791</v>
      </c>
      <c r="AF25" s="51">
        <f>'資源化量内訳'!AB25</f>
        <v>0</v>
      </c>
      <c r="AG25" s="51">
        <f>'資源化量内訳'!AJ25</f>
        <v>116</v>
      </c>
      <c r="AH25" s="51">
        <f>'資源化量内訳'!AR25</f>
        <v>217</v>
      </c>
      <c r="AI25" s="51">
        <f>'資源化量内訳'!AZ25</f>
        <v>0</v>
      </c>
      <c r="AJ25" s="51">
        <f>'資源化量内訳'!BH25</f>
        <v>0</v>
      </c>
      <c r="AK25" s="51" t="s">
        <v>75</v>
      </c>
      <c r="AL25" s="51">
        <f t="shared" si="6"/>
        <v>333</v>
      </c>
      <c r="AM25" s="52">
        <f t="shared" si="7"/>
        <v>21.764280549530007</v>
      </c>
      <c r="AN25" s="51">
        <f>'ごみ処理量内訳'!AC25</f>
        <v>82</v>
      </c>
      <c r="AO25" s="51">
        <f>'ごみ処理量内訳'!AD25</f>
        <v>269</v>
      </c>
      <c r="AP25" s="51">
        <f>'ごみ処理量内訳'!AE25</f>
        <v>645</v>
      </c>
      <c r="AQ25" s="51">
        <f t="shared" si="8"/>
        <v>996</v>
      </c>
    </row>
    <row r="26" spans="1:43" ht="13.5">
      <c r="A26" s="26" t="s">
        <v>98</v>
      </c>
      <c r="B26" s="49" t="s">
        <v>137</v>
      </c>
      <c r="C26" s="50" t="s">
        <v>30</v>
      </c>
      <c r="D26" s="51">
        <v>3886</v>
      </c>
      <c r="E26" s="51">
        <v>3886</v>
      </c>
      <c r="F26" s="51">
        <f>'ごみ搬入量内訳'!H26</f>
        <v>469</v>
      </c>
      <c r="G26" s="51">
        <f>'ごみ搬入量内訳'!AG26</f>
        <v>21</v>
      </c>
      <c r="H26" s="51">
        <f>'ごみ搬入量内訳'!AH26</f>
        <v>0</v>
      </c>
      <c r="I26" s="51">
        <f t="shared" si="0"/>
        <v>490</v>
      </c>
      <c r="J26" s="51">
        <f t="shared" si="1"/>
        <v>345.462108446901</v>
      </c>
      <c r="K26" s="51">
        <f>('ごみ搬入量内訳'!E26+'ごみ搬入量内訳'!AH26)/'ごみ処理概要'!D26/365*1000000</f>
        <v>330.6565895134625</v>
      </c>
      <c r="L26" s="51">
        <f>'ごみ搬入量内訳'!F26/'ごみ処理概要'!D26/365*1000000</f>
        <v>14.805518933438618</v>
      </c>
      <c r="M26" s="51">
        <f>'資源化量内訳'!BP26</f>
        <v>137</v>
      </c>
      <c r="N26" s="51">
        <f>'ごみ処理量内訳'!E26</f>
        <v>230</v>
      </c>
      <c r="O26" s="51">
        <f>'ごみ処理量内訳'!L26</f>
        <v>0</v>
      </c>
      <c r="P26" s="51">
        <f t="shared" si="2"/>
        <v>260</v>
      </c>
      <c r="Q26" s="51">
        <f>'ごみ処理量内訳'!G26</f>
        <v>191</v>
      </c>
      <c r="R26" s="51">
        <f>'ごみ処理量内訳'!H26</f>
        <v>69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490</v>
      </c>
      <c r="AE26" s="52">
        <f t="shared" si="5"/>
        <v>100</v>
      </c>
      <c r="AF26" s="51">
        <f>'資源化量内訳'!AB26</f>
        <v>0</v>
      </c>
      <c r="AG26" s="51">
        <f>'資源化量内訳'!AJ26</f>
        <v>62</v>
      </c>
      <c r="AH26" s="51">
        <f>'資源化量内訳'!AR26</f>
        <v>69</v>
      </c>
      <c r="AI26" s="51">
        <f>'資源化量内訳'!AZ26</f>
        <v>0</v>
      </c>
      <c r="AJ26" s="51">
        <f>'資源化量内訳'!BH26</f>
        <v>0</v>
      </c>
      <c r="AK26" s="51" t="s">
        <v>75</v>
      </c>
      <c r="AL26" s="51">
        <f t="shared" si="6"/>
        <v>131</v>
      </c>
      <c r="AM26" s="52">
        <f t="shared" si="7"/>
        <v>42.74322169059011</v>
      </c>
      <c r="AN26" s="51">
        <f>'ごみ処理量内訳'!AC26</f>
        <v>0</v>
      </c>
      <c r="AO26" s="51">
        <f>'ごみ処理量内訳'!AD26</f>
        <v>36</v>
      </c>
      <c r="AP26" s="51">
        <f>'ごみ処理量内訳'!AE26</f>
        <v>116</v>
      </c>
      <c r="AQ26" s="51">
        <f t="shared" si="8"/>
        <v>152</v>
      </c>
    </row>
    <row r="27" spans="1:43" ht="13.5">
      <c r="A27" s="26" t="s">
        <v>98</v>
      </c>
      <c r="B27" s="49" t="s">
        <v>138</v>
      </c>
      <c r="C27" s="50" t="s">
        <v>139</v>
      </c>
      <c r="D27" s="51">
        <v>5797</v>
      </c>
      <c r="E27" s="51">
        <v>5797</v>
      </c>
      <c r="F27" s="51">
        <f>'ごみ搬入量内訳'!H27</f>
        <v>1060</v>
      </c>
      <c r="G27" s="51">
        <f>'ごみ搬入量内訳'!AG27</f>
        <v>177</v>
      </c>
      <c r="H27" s="51">
        <f>'ごみ搬入量内訳'!AH27</f>
        <v>0</v>
      </c>
      <c r="I27" s="51">
        <f t="shared" si="0"/>
        <v>1237</v>
      </c>
      <c r="J27" s="51">
        <f t="shared" si="1"/>
        <v>584.6198198879439</v>
      </c>
      <c r="K27" s="51">
        <f>('ごみ搬入量内訳'!E27+'ごみ搬入量内訳'!AH27)/'ごみ処理概要'!D27/365*1000000</f>
        <v>500.9676710438323</v>
      </c>
      <c r="L27" s="51">
        <f>'ごみ搬入量内訳'!F27/'ごみ処理概要'!D27/365*1000000</f>
        <v>83.65214884411162</v>
      </c>
      <c r="M27" s="51">
        <f>'資源化量内訳'!BP27</f>
        <v>216</v>
      </c>
      <c r="N27" s="51">
        <f>'ごみ処理量内訳'!E27</f>
        <v>786</v>
      </c>
      <c r="O27" s="51">
        <f>'ごみ処理量内訳'!L27</f>
        <v>1</v>
      </c>
      <c r="P27" s="51">
        <f t="shared" si="2"/>
        <v>450</v>
      </c>
      <c r="Q27" s="51">
        <f>'ごみ処理量内訳'!G27</f>
        <v>286</v>
      </c>
      <c r="R27" s="51">
        <f>'ごみ処理量内訳'!H27</f>
        <v>164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1237</v>
      </c>
      <c r="AE27" s="52">
        <f t="shared" si="5"/>
        <v>99.91915925626516</v>
      </c>
      <c r="AF27" s="51">
        <f>'資源化量内訳'!AB27</f>
        <v>0</v>
      </c>
      <c r="AG27" s="51">
        <f>'資源化量内訳'!AJ27</f>
        <v>65</v>
      </c>
      <c r="AH27" s="51">
        <f>'資源化量内訳'!AR27</f>
        <v>164</v>
      </c>
      <c r="AI27" s="51">
        <f>'資源化量内訳'!AZ27</f>
        <v>0</v>
      </c>
      <c r="AJ27" s="51">
        <f>'資源化量内訳'!BH27</f>
        <v>0</v>
      </c>
      <c r="AK27" s="51" t="s">
        <v>75</v>
      </c>
      <c r="AL27" s="51">
        <f t="shared" si="6"/>
        <v>229</v>
      </c>
      <c r="AM27" s="52">
        <f t="shared" si="7"/>
        <v>30.626290433585684</v>
      </c>
      <c r="AN27" s="51">
        <f>'ごみ処理量内訳'!AC27</f>
        <v>1</v>
      </c>
      <c r="AO27" s="51">
        <f>'ごみ処理量内訳'!AD27</f>
        <v>93</v>
      </c>
      <c r="AP27" s="51">
        <f>'ごみ処理量内訳'!AE27</f>
        <v>201</v>
      </c>
      <c r="AQ27" s="51">
        <f t="shared" si="8"/>
        <v>295</v>
      </c>
    </row>
    <row r="28" spans="1:43" ht="13.5">
      <c r="A28" s="26" t="s">
        <v>98</v>
      </c>
      <c r="B28" s="49" t="s">
        <v>140</v>
      </c>
      <c r="C28" s="50" t="s">
        <v>141</v>
      </c>
      <c r="D28" s="51">
        <v>5123</v>
      </c>
      <c r="E28" s="51">
        <v>5123</v>
      </c>
      <c r="F28" s="51">
        <f>'ごみ搬入量内訳'!H28</f>
        <v>912</v>
      </c>
      <c r="G28" s="51">
        <f>'ごみ搬入量内訳'!AG28</f>
        <v>107</v>
      </c>
      <c r="H28" s="51">
        <f>'ごみ搬入量内訳'!AH28</f>
        <v>0</v>
      </c>
      <c r="I28" s="51">
        <f t="shared" si="0"/>
        <v>1019</v>
      </c>
      <c r="J28" s="51">
        <f t="shared" si="1"/>
        <v>544.950384914661</v>
      </c>
      <c r="K28" s="51">
        <f>('ごみ搬入量内訳'!E28+'ごみ搬入量内訳'!AH28)/'ごみ処理概要'!D28/365*1000000</f>
        <v>487.7279205516887</v>
      </c>
      <c r="L28" s="51">
        <f>'ごみ搬入量内訳'!F28/'ごみ処理概要'!D28/365*1000000</f>
        <v>57.22246436297226</v>
      </c>
      <c r="M28" s="51">
        <f>'資源化量内訳'!BP28</f>
        <v>156</v>
      </c>
      <c r="N28" s="51">
        <f>'ごみ処理量内訳'!E28</f>
        <v>602</v>
      </c>
      <c r="O28" s="51">
        <f>'ごみ処理量内訳'!L28</f>
        <v>66</v>
      </c>
      <c r="P28" s="51">
        <f t="shared" si="2"/>
        <v>351</v>
      </c>
      <c r="Q28" s="51">
        <f>'ごみ処理量内訳'!G28</f>
        <v>264</v>
      </c>
      <c r="R28" s="51">
        <f>'ごみ処理量内訳'!H28</f>
        <v>87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1019</v>
      </c>
      <c r="AE28" s="52">
        <f t="shared" si="5"/>
        <v>93.52306182531895</v>
      </c>
      <c r="AF28" s="51">
        <f>'資源化量内訳'!AB28</f>
        <v>0</v>
      </c>
      <c r="AG28" s="51">
        <f>'資源化量内訳'!AJ28</f>
        <v>60</v>
      </c>
      <c r="AH28" s="51">
        <f>'資源化量内訳'!AR28</f>
        <v>87</v>
      </c>
      <c r="AI28" s="51">
        <f>'資源化量内訳'!AZ28</f>
        <v>0</v>
      </c>
      <c r="AJ28" s="51">
        <f>'資源化量内訳'!BH28</f>
        <v>0</v>
      </c>
      <c r="AK28" s="51" t="s">
        <v>75</v>
      </c>
      <c r="AL28" s="51">
        <f t="shared" si="6"/>
        <v>147</v>
      </c>
      <c r="AM28" s="52">
        <f t="shared" si="7"/>
        <v>25.78723404255319</v>
      </c>
      <c r="AN28" s="51">
        <f>'ごみ処理量内訳'!AC28</f>
        <v>66</v>
      </c>
      <c r="AO28" s="51">
        <f>'ごみ処理量内訳'!AD28</f>
        <v>76</v>
      </c>
      <c r="AP28" s="51">
        <f>'ごみ処理量内訳'!AE28</f>
        <v>187</v>
      </c>
      <c r="AQ28" s="51">
        <f t="shared" si="8"/>
        <v>329</v>
      </c>
    </row>
    <row r="29" spans="1:43" ht="13.5">
      <c r="A29" s="26" t="s">
        <v>98</v>
      </c>
      <c r="B29" s="49" t="s">
        <v>142</v>
      </c>
      <c r="C29" s="50" t="s">
        <v>143</v>
      </c>
      <c r="D29" s="51">
        <v>2309</v>
      </c>
      <c r="E29" s="51">
        <v>2309</v>
      </c>
      <c r="F29" s="51">
        <f>'ごみ搬入量内訳'!H29</f>
        <v>667</v>
      </c>
      <c r="G29" s="51">
        <f>'ごみ搬入量内訳'!AG29</f>
        <v>31</v>
      </c>
      <c r="H29" s="51">
        <f>'ごみ搬入量内訳'!AH29</f>
        <v>0</v>
      </c>
      <c r="I29" s="51">
        <f t="shared" si="0"/>
        <v>698</v>
      </c>
      <c r="J29" s="51">
        <f t="shared" si="1"/>
        <v>828.2064820802459</v>
      </c>
      <c r="K29" s="51">
        <f>('ごみ搬入量内訳'!E29+'ごみ搬入量内訳'!AH29)/'ごみ処理概要'!D29/365*1000000</f>
        <v>631.2404705826516</v>
      </c>
      <c r="L29" s="51">
        <f>'ごみ搬入量内訳'!F29/'ごみ処理概要'!D29/365*1000000</f>
        <v>196.9660114975943</v>
      </c>
      <c r="M29" s="51">
        <f>'資源化量内訳'!BP29</f>
        <v>30</v>
      </c>
      <c r="N29" s="51">
        <f>'ごみ処理量内訳'!E29</f>
        <v>522</v>
      </c>
      <c r="O29" s="51">
        <f>'ごみ処理量内訳'!L29</f>
        <v>0</v>
      </c>
      <c r="P29" s="51">
        <f t="shared" si="2"/>
        <v>176</v>
      </c>
      <c r="Q29" s="51">
        <f>'ごみ処理量内訳'!G29</f>
        <v>124</v>
      </c>
      <c r="R29" s="51">
        <f>'ごみ処理量内訳'!H29</f>
        <v>52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698</v>
      </c>
      <c r="AE29" s="52">
        <f t="shared" si="5"/>
        <v>100</v>
      </c>
      <c r="AF29" s="51">
        <f>'資源化量内訳'!AB29</f>
        <v>0</v>
      </c>
      <c r="AG29" s="51">
        <f>'資源化量内訳'!AJ29</f>
        <v>29</v>
      </c>
      <c r="AH29" s="51">
        <f>'資源化量内訳'!AR29</f>
        <v>52</v>
      </c>
      <c r="AI29" s="51">
        <f>'資源化量内訳'!AZ29</f>
        <v>0</v>
      </c>
      <c r="AJ29" s="51">
        <f>'資源化量内訳'!BH29</f>
        <v>0</v>
      </c>
      <c r="AK29" s="51" t="s">
        <v>75</v>
      </c>
      <c r="AL29" s="51">
        <f t="shared" si="6"/>
        <v>81</v>
      </c>
      <c r="AM29" s="52">
        <f t="shared" si="7"/>
        <v>15.247252747252748</v>
      </c>
      <c r="AN29" s="51">
        <f>'ごみ処理量内訳'!AC29</f>
        <v>0</v>
      </c>
      <c r="AO29" s="51">
        <f>'ごみ処理量内訳'!AD29</f>
        <v>52</v>
      </c>
      <c r="AP29" s="51">
        <f>'ごみ処理量内訳'!AE29</f>
        <v>76</v>
      </c>
      <c r="AQ29" s="51">
        <f t="shared" si="8"/>
        <v>128</v>
      </c>
    </row>
    <row r="30" spans="1:43" ht="13.5">
      <c r="A30" s="26" t="s">
        <v>98</v>
      </c>
      <c r="B30" s="49" t="s">
        <v>144</v>
      </c>
      <c r="C30" s="50" t="s">
        <v>74</v>
      </c>
      <c r="D30" s="51">
        <v>9952</v>
      </c>
      <c r="E30" s="51">
        <v>9952</v>
      </c>
      <c r="F30" s="51">
        <f>'ごみ搬入量内訳'!H30</f>
        <v>1994</v>
      </c>
      <c r="G30" s="51">
        <f>'ごみ搬入量内訳'!AG30</f>
        <v>240</v>
      </c>
      <c r="H30" s="51">
        <f>'ごみ搬入量内訳'!AH30</f>
        <v>0</v>
      </c>
      <c r="I30" s="51">
        <f t="shared" si="0"/>
        <v>2234</v>
      </c>
      <c r="J30" s="51">
        <f t="shared" si="1"/>
        <v>615.0068272915473</v>
      </c>
      <c r="K30" s="51">
        <f>('ごみ搬入量内訳'!E30+'ごみ搬入量内訳'!AH30)/'ごみ処理概要'!D30/365*1000000</f>
        <v>481.48923049817205</v>
      </c>
      <c r="L30" s="51">
        <f>'ごみ搬入量内訳'!F30/'ごみ処理概要'!D30/365*1000000</f>
        <v>133.5175967933753</v>
      </c>
      <c r="M30" s="51">
        <f>'資源化量内訳'!BP30</f>
        <v>198</v>
      </c>
      <c r="N30" s="51">
        <f>'ごみ処理量内訳'!E30</f>
        <v>1841</v>
      </c>
      <c r="O30" s="51">
        <f>'ごみ処理量内訳'!L30</f>
        <v>0</v>
      </c>
      <c r="P30" s="51">
        <f t="shared" si="2"/>
        <v>323</v>
      </c>
      <c r="Q30" s="51">
        <f>'ごみ処理量内訳'!G30</f>
        <v>248</v>
      </c>
      <c r="R30" s="51">
        <f>'ごみ処理量内訳'!H30</f>
        <v>75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70</v>
      </c>
      <c r="W30" s="51">
        <f>'資源化量内訳'!M30</f>
        <v>24</v>
      </c>
      <c r="X30" s="51">
        <f>'資源化量内訳'!N30</f>
        <v>37</v>
      </c>
      <c r="Y30" s="51">
        <f>'資源化量内訳'!O30</f>
        <v>0</v>
      </c>
      <c r="Z30" s="51">
        <f>'資源化量内訳'!P30</f>
        <v>6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3</v>
      </c>
      <c r="AD30" s="51">
        <f t="shared" si="4"/>
        <v>2234</v>
      </c>
      <c r="AE30" s="52">
        <f t="shared" si="5"/>
        <v>100</v>
      </c>
      <c r="AF30" s="51">
        <f>'資源化量内訳'!AB30</f>
        <v>0</v>
      </c>
      <c r="AG30" s="51">
        <f>'資源化量内訳'!AJ30</f>
        <v>124</v>
      </c>
      <c r="AH30" s="51">
        <f>'資源化量内訳'!AR30</f>
        <v>75</v>
      </c>
      <c r="AI30" s="51">
        <f>'資源化量内訳'!AZ30</f>
        <v>0</v>
      </c>
      <c r="AJ30" s="51">
        <f>'資源化量内訳'!BH30</f>
        <v>0</v>
      </c>
      <c r="AK30" s="51" t="s">
        <v>75</v>
      </c>
      <c r="AL30" s="51">
        <f t="shared" si="6"/>
        <v>199</v>
      </c>
      <c r="AM30" s="52">
        <f t="shared" si="7"/>
        <v>19.202302631578945</v>
      </c>
      <c r="AN30" s="51">
        <f>'ごみ処理量内訳'!AC30</f>
        <v>0</v>
      </c>
      <c r="AO30" s="51">
        <f>'ごみ処理量内訳'!AD30</f>
        <v>263</v>
      </c>
      <c r="AP30" s="51">
        <f>'ごみ処理量内訳'!AE30</f>
        <v>0</v>
      </c>
      <c r="AQ30" s="51">
        <f t="shared" si="8"/>
        <v>263</v>
      </c>
    </row>
    <row r="31" spans="1:43" ht="13.5">
      <c r="A31" s="26" t="s">
        <v>98</v>
      </c>
      <c r="B31" s="49" t="s">
        <v>145</v>
      </c>
      <c r="C31" s="50" t="s">
        <v>146</v>
      </c>
      <c r="D31" s="51">
        <v>4120</v>
      </c>
      <c r="E31" s="51">
        <v>4120</v>
      </c>
      <c r="F31" s="51">
        <f>'ごみ搬入量内訳'!H31</f>
        <v>635</v>
      </c>
      <c r="G31" s="51">
        <f>'ごみ搬入量内訳'!AG31</f>
        <v>96</v>
      </c>
      <c r="H31" s="51">
        <f>'ごみ搬入量内訳'!AH31</f>
        <v>0</v>
      </c>
      <c r="I31" s="51">
        <f t="shared" si="0"/>
        <v>731</v>
      </c>
      <c r="J31" s="51">
        <f t="shared" si="1"/>
        <v>486.1018752493682</v>
      </c>
      <c r="K31" s="51">
        <f>('ごみ搬入量内訳'!E31+'ごみ搬入量内訳'!AH31)/'ごみ処理概要'!D31/365*1000000</f>
        <v>379.7047479718048</v>
      </c>
      <c r="L31" s="51">
        <f>'ごみ搬入量内訳'!F31/'ごみ処理概要'!D31/365*1000000</f>
        <v>106.3971272775635</v>
      </c>
      <c r="M31" s="51">
        <f>'資源化量内訳'!BP31</f>
        <v>169</v>
      </c>
      <c r="N31" s="51">
        <f>'ごみ処理量内訳'!E31</f>
        <v>544</v>
      </c>
      <c r="O31" s="51">
        <f>'ごみ処理量内訳'!L31</f>
        <v>0</v>
      </c>
      <c r="P31" s="51">
        <f t="shared" si="2"/>
        <v>155</v>
      </c>
      <c r="Q31" s="51">
        <f>'ごみ処理量内訳'!G31</f>
        <v>125</v>
      </c>
      <c r="R31" s="51">
        <f>'ごみ処理量内訳'!H31</f>
        <v>30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32</v>
      </c>
      <c r="W31" s="51">
        <f>'資源化量内訳'!M31</f>
        <v>7</v>
      </c>
      <c r="X31" s="51">
        <f>'資源化量内訳'!N31</f>
        <v>22</v>
      </c>
      <c r="Y31" s="51">
        <f>'資源化量内訳'!O31</f>
        <v>0</v>
      </c>
      <c r="Z31" s="51">
        <f>'資源化量内訳'!P31</f>
        <v>2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1</v>
      </c>
      <c r="AD31" s="51">
        <f t="shared" si="4"/>
        <v>731</v>
      </c>
      <c r="AE31" s="52">
        <f t="shared" si="5"/>
        <v>100</v>
      </c>
      <c r="AF31" s="51">
        <f>'資源化量内訳'!AB31</f>
        <v>0</v>
      </c>
      <c r="AG31" s="51">
        <f>'資源化量内訳'!AJ31</f>
        <v>63</v>
      </c>
      <c r="AH31" s="51">
        <f>'資源化量内訳'!AR31</f>
        <v>30</v>
      </c>
      <c r="AI31" s="51">
        <f>'資源化量内訳'!AZ31</f>
        <v>0</v>
      </c>
      <c r="AJ31" s="51">
        <f>'資源化量内訳'!BH31</f>
        <v>0</v>
      </c>
      <c r="AK31" s="51" t="s">
        <v>75</v>
      </c>
      <c r="AL31" s="51">
        <f t="shared" si="6"/>
        <v>93</v>
      </c>
      <c r="AM31" s="52">
        <f t="shared" si="7"/>
        <v>32.666666666666664</v>
      </c>
      <c r="AN31" s="51">
        <f>'ごみ処理量内訳'!AC31</f>
        <v>0</v>
      </c>
      <c r="AO31" s="51">
        <f>'ごみ処理量内訳'!AD31</f>
        <v>81</v>
      </c>
      <c r="AP31" s="51">
        <f>'ごみ処理量内訳'!AE31</f>
        <v>0</v>
      </c>
      <c r="AQ31" s="51">
        <f t="shared" si="8"/>
        <v>81</v>
      </c>
    </row>
    <row r="32" spans="1:43" ht="13.5">
      <c r="A32" s="26" t="s">
        <v>98</v>
      </c>
      <c r="B32" s="49" t="s">
        <v>147</v>
      </c>
      <c r="C32" s="50" t="s">
        <v>148</v>
      </c>
      <c r="D32" s="51">
        <v>6453</v>
      </c>
      <c r="E32" s="51">
        <v>6453</v>
      </c>
      <c r="F32" s="51">
        <f>'ごみ搬入量内訳'!H32</f>
        <v>2348</v>
      </c>
      <c r="G32" s="51">
        <f>'ごみ搬入量内訳'!AG32</f>
        <v>255</v>
      </c>
      <c r="H32" s="51">
        <f>'ごみ搬入量内訳'!AH32</f>
        <v>0</v>
      </c>
      <c r="I32" s="51">
        <f t="shared" si="0"/>
        <v>2603</v>
      </c>
      <c r="J32" s="51">
        <f t="shared" si="1"/>
        <v>1105.145955263454</v>
      </c>
      <c r="K32" s="51">
        <f>('ごみ搬入量内訳'!E32+'ごみ搬入量内訳'!AH32)/'ごみ処理概要'!D32/365*1000000</f>
        <v>862.7186250846478</v>
      </c>
      <c r="L32" s="51">
        <f>'ごみ搬入量内訳'!F32/'ごみ処理概要'!D32/365*1000000</f>
        <v>242.42733017880607</v>
      </c>
      <c r="M32" s="51">
        <f>'資源化量内訳'!BP32</f>
        <v>46</v>
      </c>
      <c r="N32" s="51">
        <f>'ごみ処理量内訳'!E32</f>
        <v>2040</v>
      </c>
      <c r="O32" s="51">
        <f>'ごみ処理量内訳'!L32</f>
        <v>0</v>
      </c>
      <c r="P32" s="51">
        <f t="shared" si="2"/>
        <v>325</v>
      </c>
      <c r="Q32" s="51">
        <f>'ごみ処理量内訳'!G32</f>
        <v>254</v>
      </c>
      <c r="R32" s="51">
        <f>'ごみ処理量内訳'!H32</f>
        <v>71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238</v>
      </c>
      <c r="W32" s="51">
        <f>'資源化量内訳'!M32</f>
        <v>190</v>
      </c>
      <c r="X32" s="51">
        <f>'資源化量内訳'!N32</f>
        <v>2</v>
      </c>
      <c r="Y32" s="51">
        <f>'資源化量内訳'!O32</f>
        <v>0</v>
      </c>
      <c r="Z32" s="51">
        <f>'資源化量内訳'!P32</f>
        <v>11</v>
      </c>
      <c r="AA32" s="51">
        <f>'資源化量内訳'!Q32</f>
        <v>28</v>
      </c>
      <c r="AB32" s="51">
        <f>'資源化量内訳'!R32</f>
        <v>0</v>
      </c>
      <c r="AC32" s="51">
        <f>'資源化量内訳'!S32</f>
        <v>7</v>
      </c>
      <c r="AD32" s="51">
        <f t="shared" si="4"/>
        <v>2603</v>
      </c>
      <c r="AE32" s="52">
        <f t="shared" si="5"/>
        <v>100</v>
      </c>
      <c r="AF32" s="51">
        <f>'資源化量内訳'!AB32</f>
        <v>0</v>
      </c>
      <c r="AG32" s="51">
        <f>'資源化量内訳'!AJ32</f>
        <v>128</v>
      </c>
      <c r="AH32" s="51">
        <f>'資源化量内訳'!AR32</f>
        <v>71</v>
      </c>
      <c r="AI32" s="51">
        <f>'資源化量内訳'!AZ32</f>
        <v>0</v>
      </c>
      <c r="AJ32" s="51">
        <f>'資源化量内訳'!BH32</f>
        <v>0</v>
      </c>
      <c r="AK32" s="51" t="s">
        <v>75</v>
      </c>
      <c r="AL32" s="51">
        <f t="shared" si="6"/>
        <v>199</v>
      </c>
      <c r="AM32" s="52">
        <f t="shared" si="7"/>
        <v>18.23329558323896</v>
      </c>
      <c r="AN32" s="51">
        <f>'ごみ処理量内訳'!AC32</f>
        <v>0</v>
      </c>
      <c r="AO32" s="51">
        <f>'ごみ処理量内訳'!AD32</f>
        <v>290</v>
      </c>
      <c r="AP32" s="51">
        <f>'ごみ処理量内訳'!AE32</f>
        <v>0</v>
      </c>
      <c r="AQ32" s="51">
        <f t="shared" si="8"/>
        <v>290</v>
      </c>
    </row>
    <row r="33" spans="1:43" ht="13.5">
      <c r="A33" s="26" t="s">
        <v>98</v>
      </c>
      <c r="B33" s="49" t="s">
        <v>149</v>
      </c>
      <c r="C33" s="50" t="s">
        <v>150</v>
      </c>
      <c r="D33" s="51">
        <v>1836</v>
      </c>
      <c r="E33" s="51">
        <v>1836</v>
      </c>
      <c r="F33" s="51">
        <f>'ごみ搬入量内訳'!H33</f>
        <v>713</v>
      </c>
      <c r="G33" s="51">
        <f>'ごみ搬入量内訳'!AG33</f>
        <v>77</v>
      </c>
      <c r="H33" s="51">
        <f>'ごみ搬入量内訳'!AH33</f>
        <v>0</v>
      </c>
      <c r="I33" s="51">
        <f t="shared" si="0"/>
        <v>790</v>
      </c>
      <c r="J33" s="51">
        <f t="shared" si="1"/>
        <v>1178.8581490434835</v>
      </c>
      <c r="K33" s="51">
        <f>('ごみ搬入量内訳'!E33+'ごみ搬入量内訳'!AH33)/'ごみ処理概要'!D33/365*1000000</f>
        <v>925.1798131733667</v>
      </c>
      <c r="L33" s="51">
        <f>'ごみ搬入量内訳'!F33/'ごみ処理概要'!D33/365*1000000</f>
        <v>253.67833587011668</v>
      </c>
      <c r="M33" s="51">
        <f>'資源化量内訳'!BP33</f>
        <v>0</v>
      </c>
      <c r="N33" s="51">
        <f>'ごみ処理量内訳'!E33</f>
        <v>676</v>
      </c>
      <c r="O33" s="51">
        <f>'ごみ処理量内訳'!L33</f>
        <v>0</v>
      </c>
      <c r="P33" s="51">
        <f t="shared" si="2"/>
        <v>89</v>
      </c>
      <c r="Q33" s="51">
        <f>'ごみ処理量内訳'!G33</f>
        <v>67</v>
      </c>
      <c r="R33" s="51">
        <f>'ごみ処理量内訳'!H33</f>
        <v>22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25</v>
      </c>
      <c r="W33" s="51">
        <f>'資源化量内訳'!M33</f>
        <v>9</v>
      </c>
      <c r="X33" s="51">
        <f>'資源化量内訳'!N33</f>
        <v>15</v>
      </c>
      <c r="Y33" s="51">
        <f>'資源化量内訳'!O33</f>
        <v>0</v>
      </c>
      <c r="Z33" s="51">
        <f>'資源化量内訳'!P33</f>
        <v>1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790</v>
      </c>
      <c r="AE33" s="52">
        <f t="shared" si="5"/>
        <v>100</v>
      </c>
      <c r="AF33" s="51">
        <f>'資源化量内訳'!AB33</f>
        <v>0</v>
      </c>
      <c r="AG33" s="51">
        <f>'資源化量内訳'!AJ33</f>
        <v>34</v>
      </c>
      <c r="AH33" s="51">
        <f>'資源化量内訳'!AR33</f>
        <v>22</v>
      </c>
      <c r="AI33" s="51">
        <f>'資源化量内訳'!AZ33</f>
        <v>0</v>
      </c>
      <c r="AJ33" s="51">
        <f>'資源化量内訳'!BH33</f>
        <v>0</v>
      </c>
      <c r="AK33" s="51" t="s">
        <v>75</v>
      </c>
      <c r="AL33" s="51">
        <f t="shared" si="6"/>
        <v>56</v>
      </c>
      <c r="AM33" s="52">
        <f t="shared" si="7"/>
        <v>10.253164556962027</v>
      </c>
      <c r="AN33" s="51">
        <f>'ごみ処理量内訳'!AC33</f>
        <v>0</v>
      </c>
      <c r="AO33" s="51">
        <f>'ごみ処理量内訳'!AD33</f>
        <v>95</v>
      </c>
      <c r="AP33" s="51">
        <f>'ごみ処理量内訳'!AE33</f>
        <v>0</v>
      </c>
      <c r="AQ33" s="51">
        <f t="shared" si="8"/>
        <v>95</v>
      </c>
    </row>
    <row r="34" spans="1:43" ht="13.5">
      <c r="A34" s="26" t="s">
        <v>98</v>
      </c>
      <c r="B34" s="49" t="s">
        <v>151</v>
      </c>
      <c r="C34" s="50" t="s">
        <v>152</v>
      </c>
      <c r="D34" s="51">
        <v>5312</v>
      </c>
      <c r="E34" s="51">
        <v>5312</v>
      </c>
      <c r="F34" s="51">
        <f>'ごみ搬入量内訳'!H34</f>
        <v>1158</v>
      </c>
      <c r="G34" s="51">
        <f>'ごみ搬入量内訳'!AG34</f>
        <v>121</v>
      </c>
      <c r="H34" s="51">
        <f>'ごみ搬入量内訳'!AH34</f>
        <v>0</v>
      </c>
      <c r="I34" s="51">
        <f t="shared" si="0"/>
        <v>1279</v>
      </c>
      <c r="J34" s="51">
        <f t="shared" si="1"/>
        <v>659.6591846839412</v>
      </c>
      <c r="K34" s="51">
        <f>('ごみ搬入量内訳'!E34+'ごみ搬入量内訳'!AH34)/'ごみ処理概要'!D34/365*1000000</f>
        <v>518.85624690543</v>
      </c>
      <c r="L34" s="51">
        <f>'ごみ搬入量内訳'!F34/'ごみ処理概要'!D34/365*1000000</f>
        <v>140.8029377785113</v>
      </c>
      <c r="M34" s="51">
        <f>'資源化量内訳'!BP34</f>
        <v>180</v>
      </c>
      <c r="N34" s="51">
        <f>'ごみ処理量内訳'!E34</f>
        <v>1082</v>
      </c>
      <c r="O34" s="51">
        <f>'ごみ処理量内訳'!L34</f>
        <v>0</v>
      </c>
      <c r="P34" s="51">
        <f t="shared" si="2"/>
        <v>150</v>
      </c>
      <c r="Q34" s="51">
        <f>'ごみ処理量内訳'!G34</f>
        <v>104</v>
      </c>
      <c r="R34" s="51">
        <f>'ごみ処理量内訳'!H34</f>
        <v>46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47</v>
      </c>
      <c r="W34" s="51">
        <f>'資源化量内訳'!M34</f>
        <v>14</v>
      </c>
      <c r="X34" s="51">
        <f>'資源化量内訳'!N34</f>
        <v>29</v>
      </c>
      <c r="Y34" s="51">
        <f>'資源化量内訳'!O34</f>
        <v>0</v>
      </c>
      <c r="Z34" s="51">
        <f>'資源化量内訳'!P34</f>
        <v>3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1</v>
      </c>
      <c r="AD34" s="51">
        <f t="shared" si="4"/>
        <v>1279</v>
      </c>
      <c r="AE34" s="52">
        <f t="shared" si="5"/>
        <v>100</v>
      </c>
      <c r="AF34" s="51">
        <f>'資源化量内訳'!AB34</f>
        <v>0</v>
      </c>
      <c r="AG34" s="51">
        <f>'資源化量内訳'!AJ34</f>
        <v>52</v>
      </c>
      <c r="AH34" s="51">
        <f>'資源化量内訳'!AR34</f>
        <v>46</v>
      </c>
      <c r="AI34" s="51">
        <f>'資源化量内訳'!AZ34</f>
        <v>0</v>
      </c>
      <c r="AJ34" s="51">
        <f>'資源化量内訳'!BH34</f>
        <v>0</v>
      </c>
      <c r="AK34" s="51" t="s">
        <v>75</v>
      </c>
      <c r="AL34" s="51">
        <f t="shared" si="6"/>
        <v>98</v>
      </c>
      <c r="AM34" s="52">
        <f t="shared" si="7"/>
        <v>22.27553118574366</v>
      </c>
      <c r="AN34" s="51">
        <f>'ごみ処理量内訳'!AC34</f>
        <v>0</v>
      </c>
      <c r="AO34" s="51">
        <f>'ごみ処理量内訳'!AD34</f>
        <v>152</v>
      </c>
      <c r="AP34" s="51">
        <f>'ごみ処理量内訳'!AE34</f>
        <v>0</v>
      </c>
      <c r="AQ34" s="51">
        <f t="shared" si="8"/>
        <v>152</v>
      </c>
    </row>
    <row r="35" spans="1:43" ht="13.5">
      <c r="A35" s="26" t="s">
        <v>98</v>
      </c>
      <c r="B35" s="49" t="s">
        <v>153</v>
      </c>
      <c r="C35" s="50" t="s">
        <v>29</v>
      </c>
      <c r="D35" s="51">
        <v>10567</v>
      </c>
      <c r="E35" s="51">
        <v>10567</v>
      </c>
      <c r="F35" s="51">
        <f>'ごみ搬入量内訳'!H35</f>
        <v>2199</v>
      </c>
      <c r="G35" s="51">
        <f>'ごみ搬入量内訳'!AG35</f>
        <v>257</v>
      </c>
      <c r="H35" s="51">
        <f>'ごみ搬入量内訳'!AH35</f>
        <v>0</v>
      </c>
      <c r="I35" s="51">
        <f t="shared" si="0"/>
        <v>2456</v>
      </c>
      <c r="J35" s="51">
        <f t="shared" si="1"/>
        <v>636.7717538835687</v>
      </c>
      <c r="K35" s="51">
        <f>('ごみ搬入量内訳'!E35+'ごみ搬入量内訳'!AH35)/'ごみ処理概要'!D35/365*1000000</f>
        <v>499.0983820137906</v>
      </c>
      <c r="L35" s="51">
        <f>'ごみ搬入量内訳'!F35/'ごみ処理概要'!D35/365*1000000</f>
        <v>137.6733718697781</v>
      </c>
      <c r="M35" s="51">
        <f>'資源化量内訳'!BP35</f>
        <v>309</v>
      </c>
      <c r="N35" s="51">
        <f>'ごみ処理量内訳'!E35</f>
        <v>2038</v>
      </c>
      <c r="O35" s="51">
        <f>'ごみ処理量内訳'!L35</f>
        <v>0</v>
      </c>
      <c r="P35" s="51">
        <f t="shared" si="2"/>
        <v>337</v>
      </c>
      <c r="Q35" s="51">
        <f>'ごみ処理量内訳'!G35</f>
        <v>258</v>
      </c>
      <c r="R35" s="51">
        <f>'ごみ処理量内訳'!H35</f>
        <v>79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81</v>
      </c>
      <c r="W35" s="51">
        <f>'資源化量内訳'!M35</f>
        <v>26</v>
      </c>
      <c r="X35" s="51">
        <f>'資源化量内訳'!N35</f>
        <v>52</v>
      </c>
      <c r="Y35" s="51">
        <f>'資源化量内訳'!O35</f>
        <v>0</v>
      </c>
      <c r="Z35" s="51">
        <f>'資源化量内訳'!P35</f>
        <v>2</v>
      </c>
      <c r="AA35" s="51">
        <f>'資源化量内訳'!Q35</f>
        <v>1</v>
      </c>
      <c r="AB35" s="51">
        <f>'資源化量内訳'!R35</f>
        <v>0</v>
      </c>
      <c r="AC35" s="51">
        <f>'資源化量内訳'!S35</f>
        <v>0</v>
      </c>
      <c r="AD35" s="51">
        <f t="shared" si="4"/>
        <v>2456</v>
      </c>
      <c r="AE35" s="52">
        <f t="shared" si="5"/>
        <v>100</v>
      </c>
      <c r="AF35" s="51">
        <f>'資源化量内訳'!AB35</f>
        <v>0</v>
      </c>
      <c r="AG35" s="51">
        <f>'資源化量内訳'!AJ35</f>
        <v>130</v>
      </c>
      <c r="AH35" s="51">
        <f>'資源化量内訳'!AR35</f>
        <v>79</v>
      </c>
      <c r="AI35" s="51">
        <f>'資源化量内訳'!AZ35</f>
        <v>0</v>
      </c>
      <c r="AJ35" s="51">
        <f>'資源化量内訳'!BH35</f>
        <v>0</v>
      </c>
      <c r="AK35" s="51" t="s">
        <v>75</v>
      </c>
      <c r="AL35" s="51">
        <f t="shared" si="6"/>
        <v>209</v>
      </c>
      <c r="AM35" s="52">
        <f t="shared" si="7"/>
        <v>21.66365280289331</v>
      </c>
      <c r="AN35" s="51">
        <f>'ごみ処理量内訳'!AC35</f>
        <v>0</v>
      </c>
      <c r="AO35" s="51">
        <f>'ごみ処理量内訳'!AD35</f>
        <v>290</v>
      </c>
      <c r="AP35" s="51">
        <f>'ごみ処理量内訳'!AE35</f>
        <v>0</v>
      </c>
      <c r="AQ35" s="51">
        <f t="shared" si="8"/>
        <v>290</v>
      </c>
    </row>
    <row r="36" spans="1:43" ht="13.5">
      <c r="A36" s="26" t="s">
        <v>98</v>
      </c>
      <c r="B36" s="49" t="s">
        <v>154</v>
      </c>
      <c r="C36" s="50" t="s">
        <v>155</v>
      </c>
      <c r="D36" s="51">
        <v>9245</v>
      </c>
      <c r="E36" s="51">
        <v>9245</v>
      </c>
      <c r="F36" s="51">
        <f>'ごみ搬入量内訳'!H36</f>
        <v>1549</v>
      </c>
      <c r="G36" s="51">
        <f>'ごみ搬入量内訳'!AG36</f>
        <v>775</v>
      </c>
      <c r="H36" s="51">
        <f>'ごみ搬入量内訳'!AH36</f>
        <v>0</v>
      </c>
      <c r="I36" s="51">
        <f t="shared" si="0"/>
        <v>2324</v>
      </c>
      <c r="J36" s="51">
        <f t="shared" si="1"/>
        <v>688.7099283581648</v>
      </c>
      <c r="K36" s="51">
        <f>('ごみ搬入量内訳'!E36+'ごみ搬入量内訳'!AH36)/'ごみ処理概要'!D36/365*1000000</f>
        <v>459.0411699771072</v>
      </c>
      <c r="L36" s="51">
        <f>'ごみ搬入量内訳'!F36/'ごみ処理概要'!D36/365*1000000</f>
        <v>229.66875838105753</v>
      </c>
      <c r="M36" s="51">
        <f>'資源化量内訳'!BP36</f>
        <v>0</v>
      </c>
      <c r="N36" s="51">
        <f>'ごみ処理量内訳'!E36</f>
        <v>1792</v>
      </c>
      <c r="O36" s="51">
        <f>'ごみ処理量内訳'!L36</f>
        <v>0</v>
      </c>
      <c r="P36" s="51">
        <f t="shared" si="2"/>
        <v>181</v>
      </c>
      <c r="Q36" s="51">
        <f>'ごみ処理量内訳'!G36</f>
        <v>0</v>
      </c>
      <c r="R36" s="51">
        <f>'ごみ処理量内訳'!H36</f>
        <v>181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351</v>
      </c>
      <c r="W36" s="51">
        <f>'資源化量内訳'!M36</f>
        <v>187</v>
      </c>
      <c r="X36" s="51">
        <f>'資源化量内訳'!N36</f>
        <v>76</v>
      </c>
      <c r="Y36" s="51">
        <f>'資源化量内訳'!O36</f>
        <v>69</v>
      </c>
      <c r="Z36" s="51">
        <f>'資源化量内訳'!P36</f>
        <v>4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15</v>
      </c>
      <c r="AD36" s="51">
        <f t="shared" si="4"/>
        <v>2324</v>
      </c>
      <c r="AE36" s="52">
        <f t="shared" si="5"/>
        <v>100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146</v>
      </c>
      <c r="AI36" s="51">
        <f>'資源化量内訳'!AZ36</f>
        <v>0</v>
      </c>
      <c r="AJ36" s="51">
        <f>'資源化量内訳'!BH36</f>
        <v>0</v>
      </c>
      <c r="AK36" s="51" t="s">
        <v>75</v>
      </c>
      <c r="AL36" s="51">
        <f t="shared" si="6"/>
        <v>146</v>
      </c>
      <c r="AM36" s="52">
        <f t="shared" si="7"/>
        <v>21.385542168674696</v>
      </c>
      <c r="AN36" s="51">
        <f>'ごみ処理量内訳'!AC36</f>
        <v>0</v>
      </c>
      <c r="AO36" s="51">
        <f>'ごみ処理量内訳'!AD36</f>
        <v>59</v>
      </c>
      <c r="AP36" s="51">
        <f>'ごみ処理量内訳'!AE36</f>
        <v>8</v>
      </c>
      <c r="AQ36" s="51">
        <f t="shared" si="8"/>
        <v>67</v>
      </c>
    </row>
    <row r="37" spans="1:43" ht="13.5">
      <c r="A37" s="26" t="s">
        <v>98</v>
      </c>
      <c r="B37" s="49" t="s">
        <v>156</v>
      </c>
      <c r="C37" s="50" t="s">
        <v>157</v>
      </c>
      <c r="D37" s="51">
        <v>11942</v>
      </c>
      <c r="E37" s="51">
        <v>11942</v>
      </c>
      <c r="F37" s="51">
        <f>'ごみ搬入量内訳'!H37</f>
        <v>3521</v>
      </c>
      <c r="G37" s="51">
        <f>'ごみ搬入量内訳'!AG37</f>
        <v>919</v>
      </c>
      <c r="H37" s="51">
        <f>'ごみ搬入量内訳'!AH37</f>
        <v>0</v>
      </c>
      <c r="I37" s="51">
        <f t="shared" si="0"/>
        <v>4440</v>
      </c>
      <c r="J37" s="51">
        <f t="shared" si="1"/>
        <v>1018.621969656995</v>
      </c>
      <c r="K37" s="51">
        <f>('ごみ搬入量内訳'!E37+'ごみ搬入量内訳'!AH37)/'ごみ処理概要'!D37/365*1000000</f>
        <v>826.1391244898286</v>
      </c>
      <c r="L37" s="51">
        <f>'ごみ搬入量内訳'!F37/'ごみ処理概要'!D37/365*1000000</f>
        <v>192.4828451671664</v>
      </c>
      <c r="M37" s="51">
        <f>'資源化量内訳'!BP37</f>
        <v>3</v>
      </c>
      <c r="N37" s="51">
        <f>'ごみ処理量内訳'!E37</f>
        <v>3070</v>
      </c>
      <c r="O37" s="51">
        <f>'ごみ処理量内訳'!L37</f>
        <v>684</v>
      </c>
      <c r="P37" s="51">
        <f t="shared" si="2"/>
        <v>686</v>
      </c>
      <c r="Q37" s="51">
        <f>'ごみ処理量内訳'!G37</f>
        <v>0</v>
      </c>
      <c r="R37" s="51">
        <f>'ごみ処理量内訳'!H37</f>
        <v>686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4440</v>
      </c>
      <c r="AE37" s="52">
        <f t="shared" si="5"/>
        <v>84.5945945945946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686</v>
      </c>
      <c r="AI37" s="51">
        <f>'資源化量内訳'!AZ37</f>
        <v>0</v>
      </c>
      <c r="AJ37" s="51">
        <f>'資源化量内訳'!BH37</f>
        <v>0</v>
      </c>
      <c r="AK37" s="51" t="s">
        <v>75</v>
      </c>
      <c r="AL37" s="51">
        <f t="shared" si="6"/>
        <v>686</v>
      </c>
      <c r="AM37" s="52">
        <f t="shared" si="7"/>
        <v>15.507539950483906</v>
      </c>
      <c r="AN37" s="51">
        <f>'ごみ処理量内訳'!AC37</f>
        <v>684</v>
      </c>
      <c r="AO37" s="51">
        <f>'ごみ処理量内訳'!AD37</f>
        <v>374</v>
      </c>
      <c r="AP37" s="51">
        <f>'ごみ処理量内訳'!AE37</f>
        <v>0</v>
      </c>
      <c r="AQ37" s="51">
        <f t="shared" si="8"/>
        <v>1058</v>
      </c>
    </row>
    <row r="38" spans="1:43" ht="13.5">
      <c r="A38" s="26" t="s">
        <v>98</v>
      </c>
      <c r="B38" s="49" t="s">
        <v>158</v>
      </c>
      <c r="C38" s="50" t="s">
        <v>159</v>
      </c>
      <c r="D38" s="51">
        <v>8207</v>
      </c>
      <c r="E38" s="51">
        <v>8207</v>
      </c>
      <c r="F38" s="51">
        <f>'ごみ搬入量内訳'!H38</f>
        <v>1141</v>
      </c>
      <c r="G38" s="51">
        <f>'ごみ搬入量内訳'!AG38</f>
        <v>1074</v>
      </c>
      <c r="H38" s="51">
        <f>'ごみ搬入量内訳'!AH38</f>
        <v>0</v>
      </c>
      <c r="I38" s="51">
        <f t="shared" si="0"/>
        <v>2215</v>
      </c>
      <c r="J38" s="51">
        <f t="shared" si="1"/>
        <v>739.4289205172331</v>
      </c>
      <c r="K38" s="51">
        <f>('ごみ搬入量内訳'!E38+'ごみ搬入量内訳'!AH38)/'ごみ処理概要'!D38/365*1000000</f>
        <v>485.719674651275</v>
      </c>
      <c r="L38" s="51">
        <f>'ごみ搬入量内訳'!F38/'ごみ処理概要'!D38/365*1000000</f>
        <v>253.70924586595802</v>
      </c>
      <c r="M38" s="51">
        <f>'資源化量内訳'!BP38</f>
        <v>0</v>
      </c>
      <c r="N38" s="51">
        <f>'ごみ処理量内訳'!E38</f>
        <v>1476</v>
      </c>
      <c r="O38" s="51">
        <f>'ごみ処理量内訳'!L38</f>
        <v>325</v>
      </c>
      <c r="P38" s="51">
        <f t="shared" si="2"/>
        <v>186</v>
      </c>
      <c r="Q38" s="51">
        <f>'ごみ処理量内訳'!G38</f>
        <v>0</v>
      </c>
      <c r="R38" s="51">
        <f>'ごみ処理量内訳'!H38</f>
        <v>186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228</v>
      </c>
      <c r="W38" s="51">
        <f>'資源化量内訳'!M38</f>
        <v>228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2215</v>
      </c>
      <c r="AE38" s="52">
        <f t="shared" si="5"/>
        <v>85.32731376975168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186</v>
      </c>
      <c r="AI38" s="51">
        <f>'資源化量内訳'!AZ38</f>
        <v>0</v>
      </c>
      <c r="AJ38" s="51">
        <f>'資源化量内訳'!BH38</f>
        <v>0</v>
      </c>
      <c r="AK38" s="51" t="s">
        <v>75</v>
      </c>
      <c r="AL38" s="51">
        <f t="shared" si="6"/>
        <v>186</v>
      </c>
      <c r="AM38" s="52">
        <f t="shared" si="7"/>
        <v>18.690744920993225</v>
      </c>
      <c r="AN38" s="51">
        <f>'ごみ処理量内訳'!AC38</f>
        <v>325</v>
      </c>
      <c r="AO38" s="51">
        <f>'ごみ処理量内訳'!AD38</f>
        <v>121</v>
      </c>
      <c r="AP38" s="51">
        <f>'ごみ処理量内訳'!AE38</f>
        <v>0</v>
      </c>
      <c r="AQ38" s="51">
        <f t="shared" si="8"/>
        <v>446</v>
      </c>
    </row>
    <row r="39" spans="1:43" ht="13.5">
      <c r="A39" s="26" t="s">
        <v>98</v>
      </c>
      <c r="B39" s="49" t="s">
        <v>160</v>
      </c>
      <c r="C39" s="50" t="s">
        <v>161</v>
      </c>
      <c r="D39" s="51">
        <v>3016</v>
      </c>
      <c r="E39" s="51">
        <v>3016</v>
      </c>
      <c r="F39" s="51">
        <f>'ごみ搬入量内訳'!H39</f>
        <v>711</v>
      </c>
      <c r="G39" s="51">
        <f>'ごみ搬入量内訳'!AG39</f>
        <v>41</v>
      </c>
      <c r="H39" s="51">
        <f>'ごみ搬入量内訳'!AH39</f>
        <v>0</v>
      </c>
      <c r="I39" s="51">
        <f t="shared" si="0"/>
        <v>752</v>
      </c>
      <c r="J39" s="51">
        <f t="shared" si="1"/>
        <v>683.114712401439</v>
      </c>
      <c r="K39" s="51">
        <f>('ごみ搬入量内訳'!E39+'ごみ搬入量内訳'!AH39)/'ごみ処理概要'!D39/365*1000000</f>
        <v>645.8704262199775</v>
      </c>
      <c r="L39" s="51">
        <f>'ごみ搬入量内訳'!F39/'ごみ処理概要'!D39/365*1000000</f>
        <v>37.244286181461426</v>
      </c>
      <c r="M39" s="51">
        <f>'資源化量内訳'!BP39</f>
        <v>108</v>
      </c>
      <c r="N39" s="51">
        <f>'ごみ処理量内訳'!E39</f>
        <v>603</v>
      </c>
      <c r="O39" s="51">
        <f>'ごみ処理量内訳'!L39</f>
        <v>101</v>
      </c>
      <c r="P39" s="51">
        <f t="shared" si="2"/>
        <v>48</v>
      </c>
      <c r="Q39" s="51">
        <f>'ごみ処理量内訳'!G39</f>
        <v>0</v>
      </c>
      <c r="R39" s="51">
        <f>'ごみ処理量内訳'!H39</f>
        <v>48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752</v>
      </c>
      <c r="AE39" s="52">
        <f t="shared" si="5"/>
        <v>86.56914893617021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48</v>
      </c>
      <c r="AI39" s="51">
        <f>'資源化量内訳'!AZ39</f>
        <v>0</v>
      </c>
      <c r="AJ39" s="51">
        <f>'資源化量内訳'!BH39</f>
        <v>0</v>
      </c>
      <c r="AK39" s="51" t="s">
        <v>75</v>
      </c>
      <c r="AL39" s="51">
        <f t="shared" si="6"/>
        <v>48</v>
      </c>
      <c r="AM39" s="52">
        <f t="shared" si="7"/>
        <v>18.13953488372093</v>
      </c>
      <c r="AN39" s="51">
        <f>'ごみ処理量内訳'!AC39</f>
        <v>101</v>
      </c>
      <c r="AO39" s="51">
        <f>'ごみ処理量内訳'!AD39</f>
        <v>41</v>
      </c>
      <c r="AP39" s="51">
        <f>'ごみ処理量内訳'!AE39</f>
        <v>0</v>
      </c>
      <c r="AQ39" s="51">
        <f t="shared" si="8"/>
        <v>142</v>
      </c>
    </row>
    <row r="40" spans="1:43" ht="13.5">
      <c r="A40" s="26" t="s">
        <v>98</v>
      </c>
      <c r="B40" s="49" t="s">
        <v>162</v>
      </c>
      <c r="C40" s="50" t="s">
        <v>163</v>
      </c>
      <c r="D40" s="51">
        <v>12120</v>
      </c>
      <c r="E40" s="51">
        <v>12120</v>
      </c>
      <c r="F40" s="51">
        <f>'ごみ搬入量内訳'!H40</f>
        <v>4420</v>
      </c>
      <c r="G40" s="51">
        <f>'ごみ搬入量内訳'!AG40</f>
        <v>999</v>
      </c>
      <c r="H40" s="51">
        <f>'ごみ搬入量内訳'!AH40</f>
        <v>0</v>
      </c>
      <c r="I40" s="51">
        <f t="shared" si="0"/>
        <v>5419</v>
      </c>
      <c r="J40" s="51">
        <f t="shared" si="1"/>
        <v>1224.9649622496495</v>
      </c>
      <c r="K40" s="51">
        <f>('ごみ搬入量内訳'!E40+'ごみ搬入量内訳'!AH40)/'ごみ処理概要'!D40/365*1000000</f>
        <v>1090.013110900131</v>
      </c>
      <c r="L40" s="51">
        <f>'ごみ搬入量内訳'!F40/'ごみ処理概要'!D40/365*1000000</f>
        <v>134.9518513495185</v>
      </c>
      <c r="M40" s="51">
        <f>'資源化量内訳'!BP40</f>
        <v>0</v>
      </c>
      <c r="N40" s="51">
        <f>'ごみ処理量内訳'!E40</f>
        <v>4544</v>
      </c>
      <c r="O40" s="51">
        <f>'ごみ処理量内訳'!L40</f>
        <v>0</v>
      </c>
      <c r="P40" s="51">
        <f t="shared" si="2"/>
        <v>875</v>
      </c>
      <c r="Q40" s="51">
        <f>'ごみ処理量内訳'!G40</f>
        <v>739</v>
      </c>
      <c r="R40" s="51">
        <f>'ごみ処理量内訳'!H40</f>
        <v>136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5419</v>
      </c>
      <c r="AE40" s="52">
        <f t="shared" si="5"/>
        <v>100</v>
      </c>
      <c r="AF40" s="51">
        <f>'資源化量内訳'!AB40</f>
        <v>0</v>
      </c>
      <c r="AG40" s="51">
        <f>'資源化量内訳'!AJ40</f>
        <v>405</v>
      </c>
      <c r="AH40" s="51">
        <f>'資源化量内訳'!AR40</f>
        <v>136</v>
      </c>
      <c r="AI40" s="51">
        <f>'資源化量内訳'!AZ40</f>
        <v>0</v>
      </c>
      <c r="AJ40" s="51">
        <f>'資源化量内訳'!BH40</f>
        <v>0</v>
      </c>
      <c r="AK40" s="51" t="s">
        <v>75</v>
      </c>
      <c r="AL40" s="51">
        <f t="shared" si="6"/>
        <v>541</v>
      </c>
      <c r="AM40" s="52">
        <f t="shared" si="7"/>
        <v>9.983391769699207</v>
      </c>
      <c r="AN40" s="51">
        <f>'ごみ処理量内訳'!AC40</f>
        <v>0</v>
      </c>
      <c r="AO40" s="51">
        <f>'ごみ処理量内訳'!AD40</f>
        <v>643</v>
      </c>
      <c r="AP40" s="51">
        <f>'ごみ処理量内訳'!AE40</f>
        <v>309</v>
      </c>
      <c r="AQ40" s="51">
        <f t="shared" si="8"/>
        <v>952</v>
      </c>
    </row>
    <row r="41" spans="1:43" ht="13.5">
      <c r="A41" s="26" t="s">
        <v>98</v>
      </c>
      <c r="B41" s="49" t="s">
        <v>164</v>
      </c>
      <c r="C41" s="50" t="s">
        <v>165</v>
      </c>
      <c r="D41" s="51">
        <v>6525</v>
      </c>
      <c r="E41" s="51">
        <v>6525</v>
      </c>
      <c r="F41" s="51">
        <f>'ごみ搬入量内訳'!H41</f>
        <v>1552</v>
      </c>
      <c r="G41" s="51">
        <f>'ごみ搬入量内訳'!AG41</f>
        <v>3460</v>
      </c>
      <c r="H41" s="51">
        <f>'ごみ搬入量内訳'!AH41</f>
        <v>0</v>
      </c>
      <c r="I41" s="51">
        <f t="shared" si="0"/>
        <v>5012</v>
      </c>
      <c r="J41" s="51">
        <f t="shared" si="1"/>
        <v>2104.445494147903</v>
      </c>
      <c r="K41" s="51">
        <f>('ごみ搬入量内訳'!E41+'ごみ搬入量内訳'!AH41)/'ごみ処理概要'!D41/365*1000000</f>
        <v>651.6559072062142</v>
      </c>
      <c r="L41" s="51">
        <f>'ごみ搬入量内訳'!F41/'ごみ処理概要'!D41/365*1000000</f>
        <v>1452.7895869416889</v>
      </c>
      <c r="M41" s="51">
        <f>'資源化量内訳'!BP41</f>
        <v>0</v>
      </c>
      <c r="N41" s="51">
        <f>'ごみ処理量内訳'!E41</f>
        <v>2419</v>
      </c>
      <c r="O41" s="51">
        <f>'ごみ処理量内訳'!L41</f>
        <v>2371</v>
      </c>
      <c r="P41" s="51">
        <f t="shared" si="2"/>
        <v>222</v>
      </c>
      <c r="Q41" s="51">
        <f>'ごみ処理量内訳'!G41</f>
        <v>0</v>
      </c>
      <c r="R41" s="51">
        <f>'ごみ処理量内訳'!H41</f>
        <v>222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5012</v>
      </c>
      <c r="AE41" s="52">
        <f t="shared" si="5"/>
        <v>52.69353551476457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103</v>
      </c>
      <c r="AI41" s="51">
        <f>'資源化量内訳'!AZ41</f>
        <v>0</v>
      </c>
      <c r="AJ41" s="51">
        <f>'資源化量内訳'!BH41</f>
        <v>0</v>
      </c>
      <c r="AK41" s="51" t="s">
        <v>75</v>
      </c>
      <c r="AL41" s="51">
        <f t="shared" si="6"/>
        <v>103</v>
      </c>
      <c r="AM41" s="52">
        <f t="shared" si="7"/>
        <v>2.0550678371907423</v>
      </c>
      <c r="AN41" s="51">
        <f>'ごみ処理量内訳'!AC41</f>
        <v>2371</v>
      </c>
      <c r="AO41" s="51">
        <f>'ごみ処理量内訳'!AD41</f>
        <v>359</v>
      </c>
      <c r="AP41" s="51">
        <f>'ごみ処理量内訳'!AE41</f>
        <v>119</v>
      </c>
      <c r="AQ41" s="51">
        <f t="shared" si="8"/>
        <v>2849</v>
      </c>
    </row>
    <row r="42" spans="1:43" ht="13.5">
      <c r="A42" s="79" t="s">
        <v>97</v>
      </c>
      <c r="B42" s="80"/>
      <c r="C42" s="81"/>
      <c r="D42" s="51">
        <f>SUM(D7:D41)</f>
        <v>829723</v>
      </c>
      <c r="E42" s="51">
        <f>SUM(E7:E41)</f>
        <v>829711</v>
      </c>
      <c r="F42" s="51">
        <f>'ごみ搬入量内訳'!H42</f>
        <v>259547</v>
      </c>
      <c r="G42" s="51">
        <f>'ごみ搬入量内訳'!AG42</f>
        <v>40280</v>
      </c>
      <c r="H42" s="51">
        <f>'ごみ搬入量内訳'!AH42</f>
        <v>2</v>
      </c>
      <c r="I42" s="51">
        <f t="shared" si="0"/>
        <v>299829</v>
      </c>
      <c r="J42" s="51">
        <f t="shared" si="1"/>
        <v>990.0283770228053</v>
      </c>
      <c r="K42" s="51">
        <f>('ごみ搬入量内訳'!E42+'ごみ搬入量内訳'!AH42)/'ごみ処理概要'!D42/365*1000000</f>
        <v>704.2026684627658</v>
      </c>
      <c r="L42" s="51">
        <f>'ごみ搬入量内訳'!F42/'ごみ処理概要'!D42/365*1000000</f>
        <v>285.8257085600395</v>
      </c>
      <c r="M42" s="51">
        <f>'資源化量内訳'!BP42</f>
        <v>25295</v>
      </c>
      <c r="N42" s="51">
        <f>'ごみ処理量内訳'!E42</f>
        <v>233411</v>
      </c>
      <c r="O42" s="51">
        <f>'ごみ処理量内訳'!L42</f>
        <v>7586</v>
      </c>
      <c r="P42" s="51">
        <f t="shared" si="2"/>
        <v>54393</v>
      </c>
      <c r="Q42" s="51">
        <f>'ごみ処理量内訳'!G42</f>
        <v>33805</v>
      </c>
      <c r="R42" s="51">
        <f>'ごみ処理量内訳'!H42</f>
        <v>20588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4437</v>
      </c>
      <c r="W42" s="51">
        <f>'資源化量内訳'!M42</f>
        <v>3112</v>
      </c>
      <c r="X42" s="51">
        <f>'資源化量内訳'!N42</f>
        <v>771</v>
      </c>
      <c r="Y42" s="51">
        <f>'資源化量内訳'!O42</f>
        <v>385</v>
      </c>
      <c r="Z42" s="51">
        <f>'資源化量内訳'!P42</f>
        <v>79</v>
      </c>
      <c r="AA42" s="51">
        <f>'資源化量内訳'!Q42</f>
        <v>44</v>
      </c>
      <c r="AB42" s="51">
        <f>'資源化量内訳'!R42</f>
        <v>18</v>
      </c>
      <c r="AC42" s="51">
        <f>'資源化量内訳'!S42</f>
        <v>28</v>
      </c>
      <c r="AD42" s="51">
        <f t="shared" si="4"/>
        <v>299827</v>
      </c>
      <c r="AE42" s="52">
        <f t="shared" si="5"/>
        <v>97.46987429417631</v>
      </c>
      <c r="AF42" s="51">
        <f>'資源化量内訳'!AB42</f>
        <v>265</v>
      </c>
      <c r="AG42" s="51">
        <f>'資源化量内訳'!AJ42</f>
        <v>9041</v>
      </c>
      <c r="AH42" s="51">
        <f>'資源化量内訳'!AR42</f>
        <v>15640</v>
      </c>
      <c r="AI42" s="51">
        <f>'資源化量内訳'!AZ42</f>
        <v>0</v>
      </c>
      <c r="AJ42" s="51">
        <f>'資源化量内訳'!BH42</f>
        <v>0</v>
      </c>
      <c r="AK42" s="51" t="s">
        <v>75</v>
      </c>
      <c r="AL42" s="51">
        <f t="shared" si="6"/>
        <v>24946</v>
      </c>
      <c r="AM42" s="52">
        <f t="shared" si="7"/>
        <v>16.81768689907173</v>
      </c>
      <c r="AN42" s="51">
        <f>'ごみ処理量内訳'!AC42</f>
        <v>7586</v>
      </c>
      <c r="AO42" s="51">
        <f>'ごみ処理量内訳'!AD42</f>
        <v>28837</v>
      </c>
      <c r="AP42" s="51">
        <f>'ごみ処理量内訳'!AE42</f>
        <v>10636</v>
      </c>
      <c r="AQ42" s="51">
        <f t="shared" si="8"/>
        <v>47059</v>
      </c>
    </row>
  </sheetData>
  <mergeCells count="31">
    <mergeCell ref="A42:C42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39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40</v>
      </c>
      <c r="C2" s="67" t="s">
        <v>43</v>
      </c>
      <c r="D2" s="59" t="s">
        <v>34</v>
      </c>
      <c r="E2" s="77"/>
      <c r="F2" s="56"/>
      <c r="G2" s="29" t="s">
        <v>35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50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51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52</v>
      </c>
      <c r="F4" s="67" t="s">
        <v>53</v>
      </c>
      <c r="G4" s="15"/>
      <c r="H4" s="12" t="s">
        <v>15</v>
      </c>
      <c r="I4" s="82" t="s">
        <v>54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55</v>
      </c>
      <c r="K5" s="8" t="s">
        <v>56</v>
      </c>
      <c r="L5" s="8" t="s">
        <v>57</v>
      </c>
      <c r="M5" s="12" t="s">
        <v>15</v>
      </c>
      <c r="N5" s="8" t="s">
        <v>55</v>
      </c>
      <c r="O5" s="8" t="s">
        <v>56</v>
      </c>
      <c r="P5" s="8" t="s">
        <v>57</v>
      </c>
      <c r="Q5" s="12" t="s">
        <v>15</v>
      </c>
      <c r="R5" s="8" t="s">
        <v>55</v>
      </c>
      <c r="S5" s="8" t="s">
        <v>56</v>
      </c>
      <c r="T5" s="8" t="s">
        <v>57</v>
      </c>
      <c r="U5" s="12" t="s">
        <v>15</v>
      </c>
      <c r="V5" s="8" t="s">
        <v>55</v>
      </c>
      <c r="W5" s="8" t="s">
        <v>56</v>
      </c>
      <c r="X5" s="8" t="s">
        <v>57</v>
      </c>
      <c r="Y5" s="12" t="s">
        <v>15</v>
      </c>
      <c r="Z5" s="8" t="s">
        <v>55</v>
      </c>
      <c r="AA5" s="8" t="s">
        <v>56</v>
      </c>
      <c r="AB5" s="8" t="s">
        <v>57</v>
      </c>
      <c r="AC5" s="12" t="s">
        <v>15</v>
      </c>
      <c r="AD5" s="8" t="s">
        <v>55</v>
      </c>
      <c r="AE5" s="8" t="s">
        <v>56</v>
      </c>
      <c r="AF5" s="8" t="s">
        <v>57</v>
      </c>
      <c r="AG5" s="15"/>
      <c r="AH5" s="70"/>
    </row>
    <row r="6" spans="1:34" s="30" customFormat="1" ht="22.5" customHeight="1">
      <c r="A6" s="64"/>
      <c r="B6" s="53"/>
      <c r="C6" s="55"/>
      <c r="D6" s="23" t="s">
        <v>49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98</v>
      </c>
      <c r="B7" s="49" t="s">
        <v>99</v>
      </c>
      <c r="C7" s="50" t="s">
        <v>100</v>
      </c>
      <c r="D7" s="51">
        <f aca="true" t="shared" si="0" ref="D7:D41">E7+F7</f>
        <v>102602</v>
      </c>
      <c r="E7" s="51">
        <v>62560</v>
      </c>
      <c r="F7" s="51">
        <v>40042</v>
      </c>
      <c r="G7" s="51">
        <f aca="true" t="shared" si="1" ref="G7:G41">H7+AG7</f>
        <v>102602</v>
      </c>
      <c r="H7" s="51">
        <f aca="true" t="shared" si="2" ref="H7:H41">I7+M7+Q7+U7+Y7+AC7</f>
        <v>95061</v>
      </c>
      <c r="I7" s="51">
        <f aca="true" t="shared" si="3" ref="I7:I41">SUM(J7:L7)</f>
        <v>0</v>
      </c>
      <c r="J7" s="51">
        <v>0</v>
      </c>
      <c r="K7" s="51">
        <v>0</v>
      </c>
      <c r="L7" s="51">
        <v>0</v>
      </c>
      <c r="M7" s="51">
        <f aca="true" t="shared" si="4" ref="M7:M41">SUM(N7:P7)</f>
        <v>79195</v>
      </c>
      <c r="N7" s="51">
        <v>22064</v>
      </c>
      <c r="O7" s="51">
        <v>26979</v>
      </c>
      <c r="P7" s="51">
        <v>30152</v>
      </c>
      <c r="Q7" s="51">
        <f aca="true" t="shared" si="5" ref="Q7:Q41">SUM(R7:T7)</f>
        <v>13336</v>
      </c>
      <c r="R7" s="51">
        <v>538</v>
      </c>
      <c r="S7" s="51">
        <v>10455</v>
      </c>
      <c r="T7" s="51">
        <v>2343</v>
      </c>
      <c r="U7" s="51">
        <f aca="true" t="shared" si="6" ref="U7:U41">SUM(V7:X7)</f>
        <v>2313</v>
      </c>
      <c r="V7" s="51">
        <v>1094</v>
      </c>
      <c r="W7" s="51">
        <v>1219</v>
      </c>
      <c r="X7" s="51">
        <v>0</v>
      </c>
      <c r="Y7" s="51">
        <f aca="true" t="shared" si="7" ref="Y7:Y41">SUM(Z7:AB7)</f>
        <v>42</v>
      </c>
      <c r="Z7" s="51">
        <v>0</v>
      </c>
      <c r="AA7" s="51">
        <v>42</v>
      </c>
      <c r="AB7" s="51">
        <v>0</v>
      </c>
      <c r="AC7" s="51">
        <f aca="true" t="shared" si="8" ref="AC7:AC41">SUM(AD7:AF7)</f>
        <v>175</v>
      </c>
      <c r="AD7" s="51">
        <v>169</v>
      </c>
      <c r="AE7" s="51">
        <v>0</v>
      </c>
      <c r="AF7" s="51">
        <v>6</v>
      </c>
      <c r="AG7" s="51">
        <v>7541</v>
      </c>
      <c r="AH7" s="51">
        <v>0</v>
      </c>
    </row>
    <row r="8" spans="1:34" ht="13.5">
      <c r="A8" s="26" t="s">
        <v>98</v>
      </c>
      <c r="B8" s="49" t="s">
        <v>101</v>
      </c>
      <c r="C8" s="50" t="s">
        <v>102</v>
      </c>
      <c r="D8" s="51">
        <f t="shared" si="0"/>
        <v>27580</v>
      </c>
      <c r="E8" s="51">
        <v>18870</v>
      </c>
      <c r="F8" s="51">
        <v>8710</v>
      </c>
      <c r="G8" s="51">
        <f t="shared" si="1"/>
        <v>27580</v>
      </c>
      <c r="H8" s="51">
        <f t="shared" si="2"/>
        <v>24146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20468</v>
      </c>
      <c r="N8" s="51">
        <v>0</v>
      </c>
      <c r="O8" s="51">
        <v>13764</v>
      </c>
      <c r="P8" s="51">
        <v>6704</v>
      </c>
      <c r="Q8" s="51">
        <f t="shared" si="5"/>
        <v>440</v>
      </c>
      <c r="R8" s="51">
        <v>0</v>
      </c>
      <c r="S8" s="51">
        <v>410</v>
      </c>
      <c r="T8" s="51">
        <v>30</v>
      </c>
      <c r="U8" s="51">
        <f t="shared" si="6"/>
        <v>2829</v>
      </c>
      <c r="V8" s="51">
        <v>0</v>
      </c>
      <c r="W8" s="51">
        <v>2001</v>
      </c>
      <c r="X8" s="51">
        <v>828</v>
      </c>
      <c r="Y8" s="51">
        <f t="shared" si="7"/>
        <v>46</v>
      </c>
      <c r="Z8" s="51">
        <v>0</v>
      </c>
      <c r="AA8" s="51">
        <v>46</v>
      </c>
      <c r="AB8" s="51">
        <v>0</v>
      </c>
      <c r="AC8" s="51">
        <f t="shared" si="8"/>
        <v>363</v>
      </c>
      <c r="AD8" s="51">
        <v>0</v>
      </c>
      <c r="AE8" s="51">
        <v>245</v>
      </c>
      <c r="AF8" s="51">
        <v>118</v>
      </c>
      <c r="AG8" s="51">
        <v>3434</v>
      </c>
      <c r="AH8" s="51">
        <v>0</v>
      </c>
    </row>
    <row r="9" spans="1:34" ht="13.5">
      <c r="A9" s="26" t="s">
        <v>98</v>
      </c>
      <c r="B9" s="49" t="s">
        <v>103</v>
      </c>
      <c r="C9" s="50" t="s">
        <v>104</v>
      </c>
      <c r="D9" s="51">
        <f t="shared" si="0"/>
        <v>23769</v>
      </c>
      <c r="E9" s="51">
        <v>18167</v>
      </c>
      <c r="F9" s="51">
        <v>5602</v>
      </c>
      <c r="G9" s="51">
        <f t="shared" si="1"/>
        <v>23769</v>
      </c>
      <c r="H9" s="51">
        <f t="shared" si="2"/>
        <v>19534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13806</v>
      </c>
      <c r="N9" s="51">
        <v>235</v>
      </c>
      <c r="O9" s="51">
        <v>12664</v>
      </c>
      <c r="P9" s="51">
        <v>907</v>
      </c>
      <c r="Q9" s="51">
        <f t="shared" si="5"/>
        <v>3360</v>
      </c>
      <c r="R9" s="51">
        <v>230</v>
      </c>
      <c r="S9" s="51">
        <v>2746</v>
      </c>
      <c r="T9" s="51">
        <v>384</v>
      </c>
      <c r="U9" s="51">
        <f t="shared" si="6"/>
        <v>1375</v>
      </c>
      <c r="V9" s="51">
        <v>93</v>
      </c>
      <c r="W9" s="51">
        <v>1248</v>
      </c>
      <c r="X9" s="51">
        <v>34</v>
      </c>
      <c r="Y9" s="51">
        <f t="shared" si="7"/>
        <v>76</v>
      </c>
      <c r="Z9" s="51">
        <v>0</v>
      </c>
      <c r="AA9" s="51">
        <v>74</v>
      </c>
      <c r="AB9" s="51">
        <v>2</v>
      </c>
      <c r="AC9" s="51">
        <f t="shared" si="8"/>
        <v>917</v>
      </c>
      <c r="AD9" s="51">
        <v>109</v>
      </c>
      <c r="AE9" s="51">
        <v>768</v>
      </c>
      <c r="AF9" s="51">
        <v>40</v>
      </c>
      <c r="AG9" s="51">
        <v>4235</v>
      </c>
      <c r="AH9" s="51">
        <v>2</v>
      </c>
    </row>
    <row r="10" spans="1:34" ht="13.5">
      <c r="A10" s="26" t="s">
        <v>98</v>
      </c>
      <c r="B10" s="49" t="s">
        <v>105</v>
      </c>
      <c r="C10" s="50" t="s">
        <v>106</v>
      </c>
      <c r="D10" s="51">
        <f t="shared" si="0"/>
        <v>16055</v>
      </c>
      <c r="E10" s="51">
        <v>8832</v>
      </c>
      <c r="F10" s="51">
        <v>7223</v>
      </c>
      <c r="G10" s="51">
        <f t="shared" si="1"/>
        <v>16055</v>
      </c>
      <c r="H10" s="51">
        <f t="shared" si="2"/>
        <v>11016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9517</v>
      </c>
      <c r="N10" s="51">
        <v>0</v>
      </c>
      <c r="O10" s="51">
        <v>8869</v>
      </c>
      <c r="P10" s="51">
        <v>648</v>
      </c>
      <c r="Q10" s="51">
        <f t="shared" si="5"/>
        <v>1136</v>
      </c>
      <c r="R10" s="51">
        <v>134</v>
      </c>
      <c r="S10" s="51">
        <v>824</v>
      </c>
      <c r="T10" s="51">
        <v>178</v>
      </c>
      <c r="U10" s="51">
        <f t="shared" si="6"/>
        <v>363</v>
      </c>
      <c r="V10" s="51">
        <v>0</v>
      </c>
      <c r="W10" s="51">
        <v>363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5039</v>
      </c>
      <c r="AH10" s="51">
        <v>0</v>
      </c>
    </row>
    <row r="11" spans="1:34" ht="13.5">
      <c r="A11" s="26" t="s">
        <v>98</v>
      </c>
      <c r="B11" s="49" t="s">
        <v>107</v>
      </c>
      <c r="C11" s="50" t="s">
        <v>108</v>
      </c>
      <c r="D11" s="51">
        <f t="shared" si="0"/>
        <v>12799</v>
      </c>
      <c r="E11" s="51">
        <v>9480</v>
      </c>
      <c r="F11" s="51">
        <v>3319</v>
      </c>
      <c r="G11" s="51">
        <f t="shared" si="1"/>
        <v>12799</v>
      </c>
      <c r="H11" s="51">
        <f t="shared" si="2"/>
        <v>10800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8278</v>
      </c>
      <c r="N11" s="51">
        <v>1743</v>
      </c>
      <c r="O11" s="51">
        <v>5362</v>
      </c>
      <c r="P11" s="51">
        <v>1173</v>
      </c>
      <c r="Q11" s="51">
        <f t="shared" si="5"/>
        <v>944</v>
      </c>
      <c r="R11" s="51">
        <v>548</v>
      </c>
      <c r="S11" s="51">
        <v>328</v>
      </c>
      <c r="T11" s="51">
        <v>68</v>
      </c>
      <c r="U11" s="51">
        <f t="shared" si="6"/>
        <v>1576</v>
      </c>
      <c r="V11" s="51">
        <v>880</v>
      </c>
      <c r="W11" s="51">
        <v>696</v>
      </c>
      <c r="X11" s="51">
        <v>0</v>
      </c>
      <c r="Y11" s="51">
        <f t="shared" si="7"/>
        <v>2</v>
      </c>
      <c r="Z11" s="51">
        <v>2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1999</v>
      </c>
      <c r="AH11" s="51">
        <v>0</v>
      </c>
    </row>
    <row r="12" spans="1:34" ht="13.5">
      <c r="A12" s="26" t="s">
        <v>98</v>
      </c>
      <c r="B12" s="49" t="s">
        <v>109</v>
      </c>
      <c r="C12" s="50" t="s">
        <v>110</v>
      </c>
      <c r="D12" s="51">
        <f t="shared" si="0"/>
        <v>5867</v>
      </c>
      <c r="E12" s="51">
        <v>4404</v>
      </c>
      <c r="F12" s="51">
        <v>1463</v>
      </c>
      <c r="G12" s="51">
        <f t="shared" si="1"/>
        <v>5867</v>
      </c>
      <c r="H12" s="51">
        <f t="shared" si="2"/>
        <v>4621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3074</v>
      </c>
      <c r="N12" s="51">
        <v>0</v>
      </c>
      <c r="O12" s="51">
        <v>2980</v>
      </c>
      <c r="P12" s="51">
        <v>94</v>
      </c>
      <c r="Q12" s="51">
        <f t="shared" si="5"/>
        <v>1176</v>
      </c>
      <c r="R12" s="51">
        <v>231</v>
      </c>
      <c r="S12" s="51">
        <v>913</v>
      </c>
      <c r="T12" s="51">
        <v>32</v>
      </c>
      <c r="U12" s="51">
        <f t="shared" si="6"/>
        <v>371</v>
      </c>
      <c r="V12" s="51">
        <v>371</v>
      </c>
      <c r="W12" s="51">
        <v>0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1246</v>
      </c>
      <c r="AH12" s="51">
        <v>0</v>
      </c>
    </row>
    <row r="13" spans="1:34" ht="13.5">
      <c r="A13" s="26" t="s">
        <v>98</v>
      </c>
      <c r="B13" s="49" t="s">
        <v>111</v>
      </c>
      <c r="C13" s="50" t="s">
        <v>112</v>
      </c>
      <c r="D13" s="51">
        <f t="shared" si="0"/>
        <v>27387</v>
      </c>
      <c r="E13" s="51">
        <v>21416</v>
      </c>
      <c r="F13" s="51">
        <v>5971</v>
      </c>
      <c r="G13" s="51">
        <f t="shared" si="1"/>
        <v>27387</v>
      </c>
      <c r="H13" s="51">
        <f t="shared" si="2"/>
        <v>24916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19639</v>
      </c>
      <c r="N13" s="51">
        <v>0</v>
      </c>
      <c r="O13" s="51">
        <v>19639</v>
      </c>
      <c r="P13" s="51">
        <v>0</v>
      </c>
      <c r="Q13" s="51">
        <f t="shared" si="5"/>
        <v>1111</v>
      </c>
      <c r="R13" s="51">
        <v>0</v>
      </c>
      <c r="S13" s="51">
        <v>1111</v>
      </c>
      <c r="T13" s="51">
        <v>0</v>
      </c>
      <c r="U13" s="51">
        <f t="shared" si="6"/>
        <v>4166</v>
      </c>
      <c r="V13" s="51">
        <v>0</v>
      </c>
      <c r="W13" s="51">
        <v>4166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0</v>
      </c>
      <c r="AD13" s="51">
        <v>0</v>
      </c>
      <c r="AE13" s="51">
        <v>0</v>
      </c>
      <c r="AF13" s="51">
        <v>0</v>
      </c>
      <c r="AG13" s="51">
        <v>2471</v>
      </c>
      <c r="AH13" s="51">
        <v>0</v>
      </c>
    </row>
    <row r="14" spans="1:34" ht="13.5">
      <c r="A14" s="26" t="s">
        <v>98</v>
      </c>
      <c r="B14" s="49" t="s">
        <v>113</v>
      </c>
      <c r="C14" s="50" t="s">
        <v>114</v>
      </c>
      <c r="D14" s="51">
        <f t="shared" si="0"/>
        <v>850</v>
      </c>
      <c r="E14" s="51">
        <v>827</v>
      </c>
      <c r="F14" s="51">
        <v>23</v>
      </c>
      <c r="G14" s="51">
        <f t="shared" si="1"/>
        <v>850</v>
      </c>
      <c r="H14" s="51">
        <f t="shared" si="2"/>
        <v>825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683</v>
      </c>
      <c r="N14" s="51">
        <v>0</v>
      </c>
      <c r="O14" s="51">
        <v>683</v>
      </c>
      <c r="P14" s="51">
        <v>0</v>
      </c>
      <c r="Q14" s="51">
        <f t="shared" si="5"/>
        <v>76</v>
      </c>
      <c r="R14" s="51">
        <v>0</v>
      </c>
      <c r="S14" s="51">
        <v>76</v>
      </c>
      <c r="T14" s="51">
        <v>0</v>
      </c>
      <c r="U14" s="51">
        <f t="shared" si="6"/>
        <v>65</v>
      </c>
      <c r="V14" s="51">
        <v>0</v>
      </c>
      <c r="W14" s="51">
        <v>65</v>
      </c>
      <c r="X14" s="51">
        <v>0</v>
      </c>
      <c r="Y14" s="51">
        <f t="shared" si="7"/>
        <v>1</v>
      </c>
      <c r="Z14" s="51">
        <v>0</v>
      </c>
      <c r="AA14" s="51">
        <v>1</v>
      </c>
      <c r="AB14" s="51">
        <v>0</v>
      </c>
      <c r="AC14" s="51">
        <f t="shared" si="8"/>
        <v>0</v>
      </c>
      <c r="AD14" s="51">
        <v>0</v>
      </c>
      <c r="AE14" s="51">
        <v>0</v>
      </c>
      <c r="AF14" s="51">
        <v>0</v>
      </c>
      <c r="AG14" s="51">
        <v>25</v>
      </c>
      <c r="AH14" s="51">
        <v>0</v>
      </c>
    </row>
    <row r="15" spans="1:34" ht="13.5">
      <c r="A15" s="26" t="s">
        <v>98</v>
      </c>
      <c r="B15" s="49" t="s">
        <v>115</v>
      </c>
      <c r="C15" s="50" t="s">
        <v>116</v>
      </c>
      <c r="D15" s="51">
        <f t="shared" si="0"/>
        <v>3081</v>
      </c>
      <c r="E15" s="51">
        <v>2956</v>
      </c>
      <c r="F15" s="51">
        <v>125</v>
      </c>
      <c r="G15" s="51">
        <f t="shared" si="1"/>
        <v>3081</v>
      </c>
      <c r="H15" s="51">
        <f t="shared" si="2"/>
        <v>2929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2580</v>
      </c>
      <c r="N15" s="51">
        <v>0</v>
      </c>
      <c r="O15" s="51">
        <v>2580</v>
      </c>
      <c r="P15" s="51">
        <v>0</v>
      </c>
      <c r="Q15" s="51">
        <f t="shared" si="5"/>
        <v>159</v>
      </c>
      <c r="R15" s="51">
        <v>0</v>
      </c>
      <c r="S15" s="51">
        <v>159</v>
      </c>
      <c r="T15" s="51">
        <v>0</v>
      </c>
      <c r="U15" s="51">
        <f t="shared" si="6"/>
        <v>187</v>
      </c>
      <c r="V15" s="51">
        <v>0</v>
      </c>
      <c r="W15" s="51">
        <v>187</v>
      </c>
      <c r="X15" s="51">
        <v>0</v>
      </c>
      <c r="Y15" s="51">
        <f t="shared" si="7"/>
        <v>3</v>
      </c>
      <c r="Z15" s="51">
        <v>0</v>
      </c>
      <c r="AA15" s="51">
        <v>3</v>
      </c>
      <c r="AB15" s="51">
        <v>0</v>
      </c>
      <c r="AC15" s="51">
        <f t="shared" si="8"/>
        <v>0</v>
      </c>
      <c r="AD15" s="51">
        <v>0</v>
      </c>
      <c r="AE15" s="51">
        <v>0</v>
      </c>
      <c r="AF15" s="51">
        <v>0</v>
      </c>
      <c r="AG15" s="51">
        <v>152</v>
      </c>
      <c r="AH15" s="51">
        <v>0</v>
      </c>
    </row>
    <row r="16" spans="1:34" ht="13.5">
      <c r="A16" s="26" t="s">
        <v>98</v>
      </c>
      <c r="B16" s="49" t="s">
        <v>117</v>
      </c>
      <c r="C16" s="50" t="s">
        <v>118</v>
      </c>
      <c r="D16" s="51">
        <f t="shared" si="0"/>
        <v>1459</v>
      </c>
      <c r="E16" s="51">
        <v>1383</v>
      </c>
      <c r="F16" s="51">
        <v>76</v>
      </c>
      <c r="G16" s="51">
        <f t="shared" si="1"/>
        <v>1459</v>
      </c>
      <c r="H16" s="51">
        <f t="shared" si="2"/>
        <v>1362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1191</v>
      </c>
      <c r="N16" s="51">
        <v>0</v>
      </c>
      <c r="O16" s="51">
        <v>1191</v>
      </c>
      <c r="P16" s="51">
        <v>0</v>
      </c>
      <c r="Q16" s="51">
        <f t="shared" si="5"/>
        <v>90</v>
      </c>
      <c r="R16" s="51">
        <v>0</v>
      </c>
      <c r="S16" s="51">
        <v>90</v>
      </c>
      <c r="T16" s="51">
        <v>0</v>
      </c>
      <c r="U16" s="51">
        <f t="shared" si="6"/>
        <v>80</v>
      </c>
      <c r="V16" s="51">
        <v>0</v>
      </c>
      <c r="W16" s="51">
        <v>80</v>
      </c>
      <c r="X16" s="51">
        <v>0</v>
      </c>
      <c r="Y16" s="51">
        <f t="shared" si="7"/>
        <v>1</v>
      </c>
      <c r="Z16" s="51">
        <v>1</v>
      </c>
      <c r="AA16" s="51">
        <v>0</v>
      </c>
      <c r="AB16" s="51">
        <v>0</v>
      </c>
      <c r="AC16" s="51">
        <f t="shared" si="8"/>
        <v>0</v>
      </c>
      <c r="AD16" s="51">
        <v>0</v>
      </c>
      <c r="AE16" s="51">
        <v>0</v>
      </c>
      <c r="AF16" s="51">
        <v>0</v>
      </c>
      <c r="AG16" s="51">
        <v>97</v>
      </c>
      <c r="AH16" s="51">
        <v>0</v>
      </c>
    </row>
    <row r="17" spans="1:34" ht="13.5">
      <c r="A17" s="26" t="s">
        <v>98</v>
      </c>
      <c r="B17" s="49" t="s">
        <v>119</v>
      </c>
      <c r="C17" s="50" t="s">
        <v>120</v>
      </c>
      <c r="D17" s="51">
        <f t="shared" si="0"/>
        <v>655</v>
      </c>
      <c r="E17" s="51">
        <v>635</v>
      </c>
      <c r="F17" s="51">
        <v>20</v>
      </c>
      <c r="G17" s="51">
        <f t="shared" si="1"/>
        <v>655</v>
      </c>
      <c r="H17" s="51">
        <f t="shared" si="2"/>
        <v>631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530</v>
      </c>
      <c r="N17" s="51">
        <v>0</v>
      </c>
      <c r="O17" s="51">
        <v>530</v>
      </c>
      <c r="P17" s="51">
        <v>0</v>
      </c>
      <c r="Q17" s="51">
        <f t="shared" si="5"/>
        <v>70</v>
      </c>
      <c r="R17" s="51">
        <v>0</v>
      </c>
      <c r="S17" s="51">
        <v>70</v>
      </c>
      <c r="T17" s="51">
        <v>0</v>
      </c>
      <c r="U17" s="51">
        <f t="shared" si="6"/>
        <v>31</v>
      </c>
      <c r="V17" s="51">
        <v>3</v>
      </c>
      <c r="W17" s="51">
        <v>28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0</v>
      </c>
      <c r="AD17" s="51">
        <v>0</v>
      </c>
      <c r="AE17" s="51">
        <v>0</v>
      </c>
      <c r="AF17" s="51">
        <v>0</v>
      </c>
      <c r="AG17" s="51">
        <v>24</v>
      </c>
      <c r="AH17" s="51">
        <v>0</v>
      </c>
    </row>
    <row r="18" spans="1:34" ht="13.5">
      <c r="A18" s="26" t="s">
        <v>98</v>
      </c>
      <c r="B18" s="49" t="s">
        <v>121</v>
      </c>
      <c r="C18" s="50" t="s">
        <v>122</v>
      </c>
      <c r="D18" s="51">
        <f t="shared" si="0"/>
        <v>652</v>
      </c>
      <c r="E18" s="51">
        <v>604</v>
      </c>
      <c r="F18" s="51">
        <v>48</v>
      </c>
      <c r="G18" s="51">
        <f t="shared" si="1"/>
        <v>652</v>
      </c>
      <c r="H18" s="51">
        <f t="shared" si="2"/>
        <v>604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416</v>
      </c>
      <c r="N18" s="51">
        <v>416</v>
      </c>
      <c r="O18" s="51">
        <v>0</v>
      </c>
      <c r="P18" s="51">
        <v>0</v>
      </c>
      <c r="Q18" s="51">
        <f t="shared" si="5"/>
        <v>153</v>
      </c>
      <c r="R18" s="51">
        <v>153</v>
      </c>
      <c r="S18" s="51">
        <v>0</v>
      </c>
      <c r="T18" s="51">
        <v>0</v>
      </c>
      <c r="U18" s="51">
        <f t="shared" si="6"/>
        <v>13</v>
      </c>
      <c r="V18" s="51">
        <v>13</v>
      </c>
      <c r="W18" s="51">
        <v>0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22</v>
      </c>
      <c r="AD18" s="51">
        <v>22</v>
      </c>
      <c r="AE18" s="51">
        <v>0</v>
      </c>
      <c r="AF18" s="51">
        <v>0</v>
      </c>
      <c r="AG18" s="51">
        <v>48</v>
      </c>
      <c r="AH18" s="51">
        <v>0</v>
      </c>
    </row>
    <row r="19" spans="1:34" ht="13.5">
      <c r="A19" s="26" t="s">
        <v>98</v>
      </c>
      <c r="B19" s="49" t="s">
        <v>123</v>
      </c>
      <c r="C19" s="50" t="s">
        <v>124</v>
      </c>
      <c r="D19" s="51">
        <f t="shared" si="0"/>
        <v>7660</v>
      </c>
      <c r="E19" s="51">
        <v>7254</v>
      </c>
      <c r="F19" s="51">
        <v>406</v>
      </c>
      <c r="G19" s="51">
        <f t="shared" si="1"/>
        <v>7660</v>
      </c>
      <c r="H19" s="51">
        <f t="shared" si="2"/>
        <v>7173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6485</v>
      </c>
      <c r="N19" s="51">
        <v>0</v>
      </c>
      <c r="O19" s="51">
        <v>6485</v>
      </c>
      <c r="P19" s="51">
        <v>0</v>
      </c>
      <c r="Q19" s="51">
        <f t="shared" si="5"/>
        <v>343</v>
      </c>
      <c r="R19" s="51">
        <v>0</v>
      </c>
      <c r="S19" s="51">
        <v>343</v>
      </c>
      <c r="T19" s="51">
        <v>0</v>
      </c>
      <c r="U19" s="51">
        <f t="shared" si="6"/>
        <v>339</v>
      </c>
      <c r="V19" s="51">
        <v>0</v>
      </c>
      <c r="W19" s="51">
        <v>339</v>
      </c>
      <c r="X19" s="51">
        <v>0</v>
      </c>
      <c r="Y19" s="51">
        <f t="shared" si="7"/>
        <v>6</v>
      </c>
      <c r="Z19" s="51">
        <v>6</v>
      </c>
      <c r="AA19" s="51">
        <v>0</v>
      </c>
      <c r="AB19" s="51">
        <v>0</v>
      </c>
      <c r="AC19" s="51">
        <f t="shared" si="8"/>
        <v>0</v>
      </c>
      <c r="AD19" s="51">
        <v>0</v>
      </c>
      <c r="AE19" s="51">
        <v>0</v>
      </c>
      <c r="AF19" s="51">
        <v>0</v>
      </c>
      <c r="AG19" s="51">
        <v>487</v>
      </c>
      <c r="AH19" s="51">
        <v>0</v>
      </c>
    </row>
    <row r="20" spans="1:34" ht="13.5">
      <c r="A20" s="26" t="s">
        <v>98</v>
      </c>
      <c r="B20" s="49" t="s">
        <v>125</v>
      </c>
      <c r="C20" s="50" t="s">
        <v>126</v>
      </c>
      <c r="D20" s="51">
        <f t="shared" si="0"/>
        <v>5221</v>
      </c>
      <c r="E20" s="51">
        <v>5062</v>
      </c>
      <c r="F20" s="51">
        <v>159</v>
      </c>
      <c r="G20" s="51">
        <f t="shared" si="1"/>
        <v>5221</v>
      </c>
      <c r="H20" s="51">
        <f t="shared" si="2"/>
        <v>4964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4350</v>
      </c>
      <c r="N20" s="51">
        <v>0</v>
      </c>
      <c r="O20" s="51">
        <v>4350</v>
      </c>
      <c r="P20" s="51">
        <v>0</v>
      </c>
      <c r="Q20" s="51">
        <f t="shared" si="5"/>
        <v>181</v>
      </c>
      <c r="R20" s="51">
        <v>0</v>
      </c>
      <c r="S20" s="51">
        <v>181</v>
      </c>
      <c r="T20" s="51">
        <v>0</v>
      </c>
      <c r="U20" s="51">
        <f t="shared" si="6"/>
        <v>330</v>
      </c>
      <c r="V20" s="51">
        <v>0</v>
      </c>
      <c r="W20" s="51">
        <v>330</v>
      </c>
      <c r="X20" s="51">
        <v>0</v>
      </c>
      <c r="Y20" s="51">
        <f t="shared" si="7"/>
        <v>3</v>
      </c>
      <c r="Z20" s="51">
        <v>3</v>
      </c>
      <c r="AA20" s="51">
        <v>0</v>
      </c>
      <c r="AB20" s="51">
        <v>0</v>
      </c>
      <c r="AC20" s="51">
        <f t="shared" si="8"/>
        <v>100</v>
      </c>
      <c r="AD20" s="51">
        <v>0</v>
      </c>
      <c r="AE20" s="51">
        <v>100</v>
      </c>
      <c r="AF20" s="51">
        <v>0</v>
      </c>
      <c r="AG20" s="51">
        <v>257</v>
      </c>
      <c r="AH20" s="51">
        <v>0</v>
      </c>
    </row>
    <row r="21" spans="1:34" ht="13.5">
      <c r="A21" s="26" t="s">
        <v>98</v>
      </c>
      <c r="B21" s="49" t="s">
        <v>127</v>
      </c>
      <c r="C21" s="50" t="s">
        <v>128</v>
      </c>
      <c r="D21" s="51">
        <f t="shared" si="0"/>
        <v>6096</v>
      </c>
      <c r="E21" s="51">
        <v>4900</v>
      </c>
      <c r="F21" s="51">
        <v>1196</v>
      </c>
      <c r="G21" s="51">
        <f t="shared" si="1"/>
        <v>6096</v>
      </c>
      <c r="H21" s="51">
        <f t="shared" si="2"/>
        <v>4759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4290</v>
      </c>
      <c r="N21" s="51">
        <v>0</v>
      </c>
      <c r="O21" s="51">
        <v>4290</v>
      </c>
      <c r="P21" s="51">
        <v>0</v>
      </c>
      <c r="Q21" s="51">
        <f t="shared" si="5"/>
        <v>260</v>
      </c>
      <c r="R21" s="51">
        <v>0</v>
      </c>
      <c r="S21" s="51">
        <v>260</v>
      </c>
      <c r="T21" s="51">
        <v>0</v>
      </c>
      <c r="U21" s="51">
        <f t="shared" si="6"/>
        <v>205</v>
      </c>
      <c r="V21" s="51">
        <v>0</v>
      </c>
      <c r="W21" s="51">
        <v>205</v>
      </c>
      <c r="X21" s="51">
        <v>0</v>
      </c>
      <c r="Y21" s="51">
        <f t="shared" si="7"/>
        <v>4</v>
      </c>
      <c r="Z21" s="51">
        <v>0</v>
      </c>
      <c r="AA21" s="51">
        <v>4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1337</v>
      </c>
      <c r="AH21" s="51">
        <v>0</v>
      </c>
    </row>
    <row r="22" spans="1:34" ht="13.5">
      <c r="A22" s="26" t="s">
        <v>98</v>
      </c>
      <c r="B22" s="49" t="s">
        <v>129</v>
      </c>
      <c r="C22" s="50" t="s">
        <v>130</v>
      </c>
      <c r="D22" s="51">
        <f t="shared" si="0"/>
        <v>10166</v>
      </c>
      <c r="E22" s="51">
        <v>9475</v>
      </c>
      <c r="F22" s="51">
        <v>691</v>
      </c>
      <c r="G22" s="51">
        <f t="shared" si="1"/>
        <v>10166</v>
      </c>
      <c r="H22" s="51">
        <f t="shared" si="2"/>
        <v>9245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7249</v>
      </c>
      <c r="N22" s="51">
        <v>0</v>
      </c>
      <c r="O22" s="51">
        <v>7249</v>
      </c>
      <c r="P22" s="51">
        <v>0</v>
      </c>
      <c r="Q22" s="51">
        <f t="shared" si="5"/>
        <v>447</v>
      </c>
      <c r="R22" s="51">
        <v>0</v>
      </c>
      <c r="S22" s="51">
        <v>447</v>
      </c>
      <c r="T22" s="51">
        <v>0</v>
      </c>
      <c r="U22" s="51">
        <f t="shared" si="6"/>
        <v>287</v>
      </c>
      <c r="V22" s="51">
        <v>0</v>
      </c>
      <c r="W22" s="51">
        <v>287</v>
      </c>
      <c r="X22" s="51">
        <v>0</v>
      </c>
      <c r="Y22" s="51">
        <f t="shared" si="7"/>
        <v>6</v>
      </c>
      <c r="Z22" s="51">
        <v>6</v>
      </c>
      <c r="AA22" s="51">
        <v>0</v>
      </c>
      <c r="AB22" s="51">
        <v>0</v>
      </c>
      <c r="AC22" s="51">
        <f t="shared" si="8"/>
        <v>1256</v>
      </c>
      <c r="AD22" s="51">
        <v>0</v>
      </c>
      <c r="AE22" s="51">
        <v>1256</v>
      </c>
      <c r="AF22" s="51">
        <v>0</v>
      </c>
      <c r="AG22" s="51">
        <v>921</v>
      </c>
      <c r="AH22" s="51">
        <v>0</v>
      </c>
    </row>
    <row r="23" spans="1:34" ht="13.5">
      <c r="A23" s="26" t="s">
        <v>98</v>
      </c>
      <c r="B23" s="49" t="s">
        <v>131</v>
      </c>
      <c r="C23" s="50" t="s">
        <v>132</v>
      </c>
      <c r="D23" s="51">
        <f t="shared" si="0"/>
        <v>7539</v>
      </c>
      <c r="E23" s="51">
        <v>5850</v>
      </c>
      <c r="F23" s="51">
        <v>1689</v>
      </c>
      <c r="G23" s="51">
        <f t="shared" si="1"/>
        <v>7539</v>
      </c>
      <c r="H23" s="51">
        <f t="shared" si="2"/>
        <v>5724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4999</v>
      </c>
      <c r="N23" s="51">
        <v>0</v>
      </c>
      <c r="O23" s="51">
        <v>4999</v>
      </c>
      <c r="P23" s="51">
        <v>0</v>
      </c>
      <c r="Q23" s="51">
        <f t="shared" si="5"/>
        <v>465</v>
      </c>
      <c r="R23" s="51">
        <v>0</v>
      </c>
      <c r="S23" s="51">
        <v>465</v>
      </c>
      <c r="T23" s="51">
        <v>0</v>
      </c>
      <c r="U23" s="51">
        <f t="shared" si="6"/>
        <v>196</v>
      </c>
      <c r="V23" s="51">
        <v>0</v>
      </c>
      <c r="W23" s="51">
        <v>196</v>
      </c>
      <c r="X23" s="51">
        <v>0</v>
      </c>
      <c r="Y23" s="51">
        <f t="shared" si="7"/>
        <v>3</v>
      </c>
      <c r="Z23" s="51">
        <v>3</v>
      </c>
      <c r="AA23" s="51">
        <v>0</v>
      </c>
      <c r="AB23" s="51">
        <v>0</v>
      </c>
      <c r="AC23" s="51">
        <f t="shared" si="8"/>
        <v>61</v>
      </c>
      <c r="AD23" s="51">
        <v>0</v>
      </c>
      <c r="AE23" s="51">
        <v>61</v>
      </c>
      <c r="AF23" s="51">
        <v>0</v>
      </c>
      <c r="AG23" s="51">
        <v>1815</v>
      </c>
      <c r="AH23" s="51">
        <v>0</v>
      </c>
    </row>
    <row r="24" spans="1:34" ht="13.5">
      <c r="A24" s="26" t="s">
        <v>98</v>
      </c>
      <c r="B24" s="49" t="s">
        <v>133</v>
      </c>
      <c r="C24" s="50" t="s">
        <v>134</v>
      </c>
      <c r="D24" s="51">
        <f t="shared" si="0"/>
        <v>3111</v>
      </c>
      <c r="E24" s="51">
        <v>2856</v>
      </c>
      <c r="F24" s="51">
        <v>255</v>
      </c>
      <c r="G24" s="51">
        <f t="shared" si="1"/>
        <v>3111</v>
      </c>
      <c r="H24" s="51">
        <f t="shared" si="2"/>
        <v>2797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2115</v>
      </c>
      <c r="N24" s="51">
        <v>0</v>
      </c>
      <c r="O24" s="51">
        <v>2115</v>
      </c>
      <c r="P24" s="51">
        <v>0</v>
      </c>
      <c r="Q24" s="51">
        <f t="shared" si="5"/>
        <v>122</v>
      </c>
      <c r="R24" s="51">
        <v>0</v>
      </c>
      <c r="S24" s="51">
        <v>122</v>
      </c>
      <c r="T24" s="51">
        <v>0</v>
      </c>
      <c r="U24" s="51">
        <f t="shared" si="6"/>
        <v>153</v>
      </c>
      <c r="V24" s="51">
        <v>0</v>
      </c>
      <c r="W24" s="51">
        <v>153</v>
      </c>
      <c r="X24" s="51">
        <v>0</v>
      </c>
      <c r="Y24" s="51">
        <f t="shared" si="7"/>
        <v>3</v>
      </c>
      <c r="Z24" s="51">
        <v>0</v>
      </c>
      <c r="AA24" s="51">
        <v>3</v>
      </c>
      <c r="AB24" s="51">
        <v>0</v>
      </c>
      <c r="AC24" s="51">
        <f t="shared" si="8"/>
        <v>404</v>
      </c>
      <c r="AD24" s="51">
        <v>0</v>
      </c>
      <c r="AE24" s="51">
        <v>404</v>
      </c>
      <c r="AF24" s="51">
        <v>0</v>
      </c>
      <c r="AG24" s="51">
        <v>314</v>
      </c>
      <c r="AH24" s="51">
        <v>0</v>
      </c>
    </row>
    <row r="25" spans="1:34" ht="13.5">
      <c r="A25" s="26" t="s">
        <v>98</v>
      </c>
      <c r="B25" s="49" t="s">
        <v>135</v>
      </c>
      <c r="C25" s="50" t="s">
        <v>136</v>
      </c>
      <c r="D25" s="51">
        <f t="shared" si="0"/>
        <v>3579</v>
      </c>
      <c r="E25" s="51">
        <v>3168</v>
      </c>
      <c r="F25" s="51">
        <v>411</v>
      </c>
      <c r="G25" s="51">
        <f t="shared" si="1"/>
        <v>3579</v>
      </c>
      <c r="H25" s="51">
        <f t="shared" si="2"/>
        <v>3391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2424</v>
      </c>
      <c r="N25" s="51">
        <v>2202</v>
      </c>
      <c r="O25" s="51">
        <v>0</v>
      </c>
      <c r="P25" s="51">
        <v>222</v>
      </c>
      <c r="Q25" s="51">
        <f t="shared" si="5"/>
        <v>611</v>
      </c>
      <c r="R25" s="51">
        <v>611</v>
      </c>
      <c r="S25" s="51">
        <v>0</v>
      </c>
      <c r="T25" s="51">
        <v>0</v>
      </c>
      <c r="U25" s="51">
        <f t="shared" si="6"/>
        <v>210</v>
      </c>
      <c r="V25" s="51">
        <v>209</v>
      </c>
      <c r="W25" s="51">
        <v>0</v>
      </c>
      <c r="X25" s="51">
        <v>1</v>
      </c>
      <c r="Y25" s="51">
        <f t="shared" si="7"/>
        <v>8</v>
      </c>
      <c r="Z25" s="51">
        <v>8</v>
      </c>
      <c r="AA25" s="51">
        <v>0</v>
      </c>
      <c r="AB25" s="51">
        <v>0</v>
      </c>
      <c r="AC25" s="51">
        <f t="shared" si="8"/>
        <v>138</v>
      </c>
      <c r="AD25" s="51">
        <v>138</v>
      </c>
      <c r="AE25" s="51">
        <v>0</v>
      </c>
      <c r="AF25" s="51">
        <v>0</v>
      </c>
      <c r="AG25" s="51">
        <v>188</v>
      </c>
      <c r="AH25" s="51">
        <v>0</v>
      </c>
    </row>
    <row r="26" spans="1:34" ht="13.5">
      <c r="A26" s="26" t="s">
        <v>98</v>
      </c>
      <c r="B26" s="49" t="s">
        <v>137</v>
      </c>
      <c r="C26" s="50" t="s">
        <v>30</v>
      </c>
      <c r="D26" s="51">
        <f t="shared" si="0"/>
        <v>490</v>
      </c>
      <c r="E26" s="51">
        <v>469</v>
      </c>
      <c r="F26" s="51">
        <v>21</v>
      </c>
      <c r="G26" s="51">
        <f t="shared" si="1"/>
        <v>490</v>
      </c>
      <c r="H26" s="51">
        <f t="shared" si="2"/>
        <v>469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215</v>
      </c>
      <c r="N26" s="51">
        <v>1</v>
      </c>
      <c r="O26" s="51">
        <v>214</v>
      </c>
      <c r="P26" s="51">
        <v>0</v>
      </c>
      <c r="Q26" s="51">
        <f t="shared" si="5"/>
        <v>86</v>
      </c>
      <c r="R26" s="51">
        <v>0</v>
      </c>
      <c r="S26" s="51">
        <v>86</v>
      </c>
      <c r="T26" s="51">
        <v>0</v>
      </c>
      <c r="U26" s="51">
        <f t="shared" si="6"/>
        <v>70</v>
      </c>
      <c r="V26" s="51">
        <v>0</v>
      </c>
      <c r="W26" s="51">
        <v>70</v>
      </c>
      <c r="X26" s="51">
        <v>0</v>
      </c>
      <c r="Y26" s="51">
        <f t="shared" si="7"/>
        <v>2</v>
      </c>
      <c r="Z26" s="51">
        <v>0</v>
      </c>
      <c r="AA26" s="51">
        <v>2</v>
      </c>
      <c r="AB26" s="51">
        <v>0</v>
      </c>
      <c r="AC26" s="51">
        <f t="shared" si="8"/>
        <v>96</v>
      </c>
      <c r="AD26" s="51">
        <v>0</v>
      </c>
      <c r="AE26" s="51">
        <v>96</v>
      </c>
      <c r="AF26" s="51">
        <v>0</v>
      </c>
      <c r="AG26" s="51">
        <v>21</v>
      </c>
      <c r="AH26" s="51">
        <v>0</v>
      </c>
    </row>
    <row r="27" spans="1:34" ht="13.5">
      <c r="A27" s="26" t="s">
        <v>98</v>
      </c>
      <c r="B27" s="49" t="s">
        <v>138</v>
      </c>
      <c r="C27" s="50" t="s">
        <v>139</v>
      </c>
      <c r="D27" s="51">
        <f t="shared" si="0"/>
        <v>1237</v>
      </c>
      <c r="E27" s="51">
        <v>1060</v>
      </c>
      <c r="F27" s="51">
        <v>177</v>
      </c>
      <c r="G27" s="51">
        <f t="shared" si="1"/>
        <v>1237</v>
      </c>
      <c r="H27" s="51">
        <f t="shared" si="2"/>
        <v>1060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686</v>
      </c>
      <c r="N27" s="51">
        <v>0</v>
      </c>
      <c r="O27" s="51">
        <v>686</v>
      </c>
      <c r="P27" s="51">
        <v>0</v>
      </c>
      <c r="Q27" s="51">
        <f t="shared" si="5"/>
        <v>178</v>
      </c>
      <c r="R27" s="51">
        <v>1</v>
      </c>
      <c r="S27" s="51">
        <v>177</v>
      </c>
      <c r="T27" s="51">
        <v>0</v>
      </c>
      <c r="U27" s="51">
        <f t="shared" si="6"/>
        <v>97</v>
      </c>
      <c r="V27" s="51">
        <v>0</v>
      </c>
      <c r="W27" s="51">
        <v>97</v>
      </c>
      <c r="X27" s="51">
        <v>0</v>
      </c>
      <c r="Y27" s="51">
        <f t="shared" si="7"/>
        <v>5</v>
      </c>
      <c r="Z27" s="51">
        <v>0</v>
      </c>
      <c r="AA27" s="51">
        <v>5</v>
      </c>
      <c r="AB27" s="51">
        <v>0</v>
      </c>
      <c r="AC27" s="51">
        <f t="shared" si="8"/>
        <v>94</v>
      </c>
      <c r="AD27" s="51">
        <v>0</v>
      </c>
      <c r="AE27" s="51">
        <v>94</v>
      </c>
      <c r="AF27" s="51">
        <v>0</v>
      </c>
      <c r="AG27" s="51">
        <v>177</v>
      </c>
      <c r="AH27" s="51">
        <v>0</v>
      </c>
    </row>
    <row r="28" spans="1:34" ht="13.5">
      <c r="A28" s="26" t="s">
        <v>98</v>
      </c>
      <c r="B28" s="49" t="s">
        <v>140</v>
      </c>
      <c r="C28" s="50" t="s">
        <v>141</v>
      </c>
      <c r="D28" s="51">
        <f t="shared" si="0"/>
        <v>1019</v>
      </c>
      <c r="E28" s="51">
        <v>912</v>
      </c>
      <c r="F28" s="51">
        <v>107</v>
      </c>
      <c r="G28" s="51">
        <f t="shared" si="1"/>
        <v>1019</v>
      </c>
      <c r="H28" s="51">
        <f t="shared" si="2"/>
        <v>912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584</v>
      </c>
      <c r="N28" s="51">
        <v>0</v>
      </c>
      <c r="O28" s="51">
        <v>584</v>
      </c>
      <c r="P28" s="51">
        <v>0</v>
      </c>
      <c r="Q28" s="51">
        <f t="shared" si="5"/>
        <v>163</v>
      </c>
      <c r="R28" s="51">
        <v>0</v>
      </c>
      <c r="S28" s="51">
        <v>163</v>
      </c>
      <c r="T28" s="51">
        <v>0</v>
      </c>
      <c r="U28" s="51">
        <f t="shared" si="6"/>
        <v>82</v>
      </c>
      <c r="V28" s="51">
        <v>0</v>
      </c>
      <c r="W28" s="51">
        <v>82</v>
      </c>
      <c r="X28" s="51">
        <v>0</v>
      </c>
      <c r="Y28" s="51">
        <f t="shared" si="7"/>
        <v>3</v>
      </c>
      <c r="Z28" s="51">
        <v>0</v>
      </c>
      <c r="AA28" s="51">
        <v>3</v>
      </c>
      <c r="AB28" s="51">
        <v>0</v>
      </c>
      <c r="AC28" s="51">
        <f t="shared" si="8"/>
        <v>80</v>
      </c>
      <c r="AD28" s="51">
        <v>0</v>
      </c>
      <c r="AE28" s="51">
        <v>80</v>
      </c>
      <c r="AF28" s="51">
        <v>0</v>
      </c>
      <c r="AG28" s="51">
        <v>107</v>
      </c>
      <c r="AH28" s="51">
        <v>0</v>
      </c>
    </row>
    <row r="29" spans="1:34" ht="13.5">
      <c r="A29" s="26" t="s">
        <v>98</v>
      </c>
      <c r="B29" s="49" t="s">
        <v>142</v>
      </c>
      <c r="C29" s="50" t="s">
        <v>143</v>
      </c>
      <c r="D29" s="51">
        <f t="shared" si="0"/>
        <v>698</v>
      </c>
      <c r="E29" s="51">
        <v>532</v>
      </c>
      <c r="F29" s="51">
        <v>166</v>
      </c>
      <c r="G29" s="51">
        <f t="shared" si="1"/>
        <v>698</v>
      </c>
      <c r="H29" s="51">
        <f t="shared" si="2"/>
        <v>667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515</v>
      </c>
      <c r="N29" s="51">
        <v>0</v>
      </c>
      <c r="O29" s="51">
        <v>390</v>
      </c>
      <c r="P29" s="51">
        <v>125</v>
      </c>
      <c r="Q29" s="51">
        <f t="shared" si="5"/>
        <v>74</v>
      </c>
      <c r="R29" s="51">
        <v>0</v>
      </c>
      <c r="S29" s="51">
        <v>67</v>
      </c>
      <c r="T29" s="51">
        <v>7</v>
      </c>
      <c r="U29" s="51">
        <f t="shared" si="6"/>
        <v>51</v>
      </c>
      <c r="V29" s="51">
        <v>0</v>
      </c>
      <c r="W29" s="51">
        <v>50</v>
      </c>
      <c r="X29" s="51">
        <v>1</v>
      </c>
      <c r="Y29" s="51">
        <f t="shared" si="7"/>
        <v>1</v>
      </c>
      <c r="Z29" s="51">
        <v>0</v>
      </c>
      <c r="AA29" s="51">
        <v>1</v>
      </c>
      <c r="AB29" s="51">
        <v>0</v>
      </c>
      <c r="AC29" s="51">
        <f t="shared" si="8"/>
        <v>26</v>
      </c>
      <c r="AD29" s="51">
        <v>0</v>
      </c>
      <c r="AE29" s="51">
        <v>24</v>
      </c>
      <c r="AF29" s="51">
        <v>2</v>
      </c>
      <c r="AG29" s="51">
        <v>31</v>
      </c>
      <c r="AH29" s="51">
        <v>0</v>
      </c>
    </row>
    <row r="30" spans="1:34" ht="13.5">
      <c r="A30" s="26" t="s">
        <v>98</v>
      </c>
      <c r="B30" s="49" t="s">
        <v>144</v>
      </c>
      <c r="C30" s="50" t="s">
        <v>74</v>
      </c>
      <c r="D30" s="51">
        <f t="shared" si="0"/>
        <v>2234</v>
      </c>
      <c r="E30" s="51">
        <v>1749</v>
      </c>
      <c r="F30" s="51">
        <v>485</v>
      </c>
      <c r="G30" s="51">
        <f t="shared" si="1"/>
        <v>2234</v>
      </c>
      <c r="H30" s="51">
        <f t="shared" si="2"/>
        <v>1994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1744</v>
      </c>
      <c r="N30" s="51">
        <v>0</v>
      </c>
      <c r="O30" s="51">
        <v>1744</v>
      </c>
      <c r="P30" s="51">
        <v>0</v>
      </c>
      <c r="Q30" s="51">
        <f t="shared" si="5"/>
        <v>127</v>
      </c>
      <c r="R30" s="51">
        <v>0</v>
      </c>
      <c r="S30" s="51">
        <v>127</v>
      </c>
      <c r="T30" s="51">
        <v>0</v>
      </c>
      <c r="U30" s="51">
        <f t="shared" si="6"/>
        <v>118</v>
      </c>
      <c r="V30" s="51">
        <v>0</v>
      </c>
      <c r="W30" s="51">
        <v>118</v>
      </c>
      <c r="X30" s="51">
        <v>0</v>
      </c>
      <c r="Y30" s="51">
        <f t="shared" si="7"/>
        <v>5</v>
      </c>
      <c r="Z30" s="51">
        <v>0</v>
      </c>
      <c r="AA30" s="51">
        <v>5</v>
      </c>
      <c r="AB30" s="51">
        <v>0</v>
      </c>
      <c r="AC30" s="51">
        <f t="shared" si="8"/>
        <v>0</v>
      </c>
      <c r="AD30" s="51">
        <v>0</v>
      </c>
      <c r="AE30" s="51">
        <v>0</v>
      </c>
      <c r="AF30" s="51">
        <v>0</v>
      </c>
      <c r="AG30" s="51">
        <v>240</v>
      </c>
      <c r="AH30" s="51">
        <v>0</v>
      </c>
    </row>
    <row r="31" spans="1:34" ht="13.5">
      <c r="A31" s="26" t="s">
        <v>98</v>
      </c>
      <c r="B31" s="49" t="s">
        <v>145</v>
      </c>
      <c r="C31" s="50" t="s">
        <v>146</v>
      </c>
      <c r="D31" s="51">
        <f t="shared" si="0"/>
        <v>731</v>
      </c>
      <c r="E31" s="51">
        <v>571</v>
      </c>
      <c r="F31" s="51">
        <v>160</v>
      </c>
      <c r="G31" s="51">
        <f t="shared" si="1"/>
        <v>731</v>
      </c>
      <c r="H31" s="51">
        <f t="shared" si="2"/>
        <v>635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515</v>
      </c>
      <c r="N31" s="51">
        <v>0</v>
      </c>
      <c r="O31" s="51">
        <v>515</v>
      </c>
      <c r="P31" s="51">
        <v>0</v>
      </c>
      <c r="Q31" s="51">
        <f t="shared" si="5"/>
        <v>64</v>
      </c>
      <c r="R31" s="51">
        <v>0</v>
      </c>
      <c r="S31" s="51">
        <v>64</v>
      </c>
      <c r="T31" s="51">
        <v>0</v>
      </c>
      <c r="U31" s="51">
        <f t="shared" si="6"/>
        <v>55</v>
      </c>
      <c r="V31" s="51">
        <v>0</v>
      </c>
      <c r="W31" s="51">
        <v>55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1</v>
      </c>
      <c r="AD31" s="51">
        <v>0</v>
      </c>
      <c r="AE31" s="51">
        <v>1</v>
      </c>
      <c r="AF31" s="51">
        <v>0</v>
      </c>
      <c r="AG31" s="51">
        <v>96</v>
      </c>
      <c r="AH31" s="51">
        <v>0</v>
      </c>
    </row>
    <row r="32" spans="1:34" ht="13.5">
      <c r="A32" s="26" t="s">
        <v>98</v>
      </c>
      <c r="B32" s="49" t="s">
        <v>147</v>
      </c>
      <c r="C32" s="50" t="s">
        <v>148</v>
      </c>
      <c r="D32" s="51">
        <f t="shared" si="0"/>
        <v>2603</v>
      </c>
      <c r="E32" s="51">
        <v>2032</v>
      </c>
      <c r="F32" s="51">
        <v>571</v>
      </c>
      <c r="G32" s="51">
        <f t="shared" si="1"/>
        <v>2603</v>
      </c>
      <c r="H32" s="51">
        <f t="shared" si="2"/>
        <v>2348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1933</v>
      </c>
      <c r="N32" s="51">
        <v>0</v>
      </c>
      <c r="O32" s="51">
        <v>1933</v>
      </c>
      <c r="P32" s="51">
        <v>0</v>
      </c>
      <c r="Q32" s="51">
        <f t="shared" si="5"/>
        <v>130</v>
      </c>
      <c r="R32" s="51">
        <v>0</v>
      </c>
      <c r="S32" s="51">
        <v>130</v>
      </c>
      <c r="T32" s="51">
        <v>0</v>
      </c>
      <c r="U32" s="51">
        <f t="shared" si="6"/>
        <v>285</v>
      </c>
      <c r="V32" s="51">
        <v>0</v>
      </c>
      <c r="W32" s="51">
        <v>285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0</v>
      </c>
      <c r="AD32" s="51">
        <v>0</v>
      </c>
      <c r="AE32" s="51">
        <v>0</v>
      </c>
      <c r="AF32" s="51">
        <v>0</v>
      </c>
      <c r="AG32" s="51">
        <v>255</v>
      </c>
      <c r="AH32" s="51">
        <v>0</v>
      </c>
    </row>
    <row r="33" spans="1:34" ht="13.5">
      <c r="A33" s="26" t="s">
        <v>98</v>
      </c>
      <c r="B33" s="49" t="s">
        <v>149</v>
      </c>
      <c r="C33" s="50" t="s">
        <v>150</v>
      </c>
      <c r="D33" s="51">
        <f t="shared" si="0"/>
        <v>790</v>
      </c>
      <c r="E33" s="51">
        <v>620</v>
      </c>
      <c r="F33" s="51">
        <v>170</v>
      </c>
      <c r="G33" s="51">
        <f t="shared" si="1"/>
        <v>790</v>
      </c>
      <c r="H33" s="51">
        <f t="shared" si="2"/>
        <v>713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640</v>
      </c>
      <c r="N33" s="51">
        <v>0</v>
      </c>
      <c r="O33" s="51">
        <v>640</v>
      </c>
      <c r="P33" s="51">
        <v>0</v>
      </c>
      <c r="Q33" s="51">
        <f t="shared" si="5"/>
        <v>34</v>
      </c>
      <c r="R33" s="51">
        <v>0</v>
      </c>
      <c r="S33" s="51">
        <v>34</v>
      </c>
      <c r="T33" s="51">
        <v>0</v>
      </c>
      <c r="U33" s="51">
        <f t="shared" si="6"/>
        <v>37</v>
      </c>
      <c r="V33" s="51">
        <v>0</v>
      </c>
      <c r="W33" s="51">
        <v>37</v>
      </c>
      <c r="X33" s="51">
        <v>0</v>
      </c>
      <c r="Y33" s="51">
        <f t="shared" si="7"/>
        <v>2</v>
      </c>
      <c r="Z33" s="51">
        <v>0</v>
      </c>
      <c r="AA33" s="51">
        <v>2</v>
      </c>
      <c r="AB33" s="51">
        <v>0</v>
      </c>
      <c r="AC33" s="51">
        <f t="shared" si="8"/>
        <v>0</v>
      </c>
      <c r="AD33" s="51">
        <v>0</v>
      </c>
      <c r="AE33" s="51">
        <v>0</v>
      </c>
      <c r="AF33" s="51">
        <v>0</v>
      </c>
      <c r="AG33" s="51">
        <v>77</v>
      </c>
      <c r="AH33" s="51">
        <v>0</v>
      </c>
    </row>
    <row r="34" spans="1:34" ht="13.5">
      <c r="A34" s="26" t="s">
        <v>98</v>
      </c>
      <c r="B34" s="49" t="s">
        <v>151</v>
      </c>
      <c r="C34" s="50" t="s">
        <v>152</v>
      </c>
      <c r="D34" s="51">
        <f t="shared" si="0"/>
        <v>1279</v>
      </c>
      <c r="E34" s="51">
        <v>1006</v>
      </c>
      <c r="F34" s="51">
        <v>273</v>
      </c>
      <c r="G34" s="51">
        <f t="shared" si="1"/>
        <v>1279</v>
      </c>
      <c r="H34" s="51">
        <f t="shared" si="2"/>
        <v>1158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1025</v>
      </c>
      <c r="N34" s="51">
        <v>0</v>
      </c>
      <c r="O34" s="51">
        <v>1025</v>
      </c>
      <c r="P34" s="51">
        <v>0</v>
      </c>
      <c r="Q34" s="51">
        <f t="shared" si="5"/>
        <v>53</v>
      </c>
      <c r="R34" s="51">
        <v>0</v>
      </c>
      <c r="S34" s="51">
        <v>53</v>
      </c>
      <c r="T34" s="51">
        <v>0</v>
      </c>
      <c r="U34" s="51">
        <f t="shared" si="6"/>
        <v>80</v>
      </c>
      <c r="V34" s="51">
        <v>0</v>
      </c>
      <c r="W34" s="51">
        <v>80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0</v>
      </c>
      <c r="AD34" s="51">
        <v>0</v>
      </c>
      <c r="AE34" s="51">
        <v>0</v>
      </c>
      <c r="AF34" s="51">
        <v>0</v>
      </c>
      <c r="AG34" s="51">
        <v>121</v>
      </c>
      <c r="AH34" s="51">
        <v>0</v>
      </c>
    </row>
    <row r="35" spans="1:34" ht="13.5">
      <c r="A35" s="26" t="s">
        <v>98</v>
      </c>
      <c r="B35" s="49" t="s">
        <v>153</v>
      </c>
      <c r="C35" s="50" t="s">
        <v>29</v>
      </c>
      <c r="D35" s="51">
        <f t="shared" si="0"/>
        <v>2456</v>
      </c>
      <c r="E35" s="51">
        <v>1925</v>
      </c>
      <c r="F35" s="51">
        <v>531</v>
      </c>
      <c r="G35" s="51">
        <f t="shared" si="1"/>
        <v>2456</v>
      </c>
      <c r="H35" s="51">
        <f t="shared" si="2"/>
        <v>2199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1931</v>
      </c>
      <c r="N35" s="51">
        <v>0</v>
      </c>
      <c r="O35" s="51">
        <v>1931</v>
      </c>
      <c r="P35" s="51">
        <v>0</v>
      </c>
      <c r="Q35" s="51">
        <f t="shared" si="5"/>
        <v>132</v>
      </c>
      <c r="R35" s="51">
        <v>0</v>
      </c>
      <c r="S35" s="51">
        <v>132</v>
      </c>
      <c r="T35" s="51">
        <v>0</v>
      </c>
      <c r="U35" s="51">
        <f t="shared" si="6"/>
        <v>136</v>
      </c>
      <c r="V35" s="51">
        <v>0</v>
      </c>
      <c r="W35" s="51">
        <v>136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0</v>
      </c>
      <c r="AD35" s="51">
        <v>0</v>
      </c>
      <c r="AE35" s="51">
        <v>0</v>
      </c>
      <c r="AF35" s="51">
        <v>0</v>
      </c>
      <c r="AG35" s="51">
        <v>257</v>
      </c>
      <c r="AH35" s="51">
        <v>0</v>
      </c>
    </row>
    <row r="36" spans="1:34" ht="13.5">
      <c r="A36" s="26" t="s">
        <v>98</v>
      </c>
      <c r="B36" s="49" t="s">
        <v>154</v>
      </c>
      <c r="C36" s="50" t="s">
        <v>155</v>
      </c>
      <c r="D36" s="51">
        <f t="shared" si="0"/>
        <v>2324</v>
      </c>
      <c r="E36" s="51">
        <v>1549</v>
      </c>
      <c r="F36" s="51">
        <v>775</v>
      </c>
      <c r="G36" s="51">
        <f t="shared" si="1"/>
        <v>2324</v>
      </c>
      <c r="H36" s="51">
        <f t="shared" si="2"/>
        <v>1549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1322</v>
      </c>
      <c r="N36" s="51">
        <v>0</v>
      </c>
      <c r="O36" s="51">
        <v>1322</v>
      </c>
      <c r="P36" s="51">
        <v>0</v>
      </c>
      <c r="Q36" s="51">
        <f t="shared" si="5"/>
        <v>27</v>
      </c>
      <c r="R36" s="51">
        <v>0</v>
      </c>
      <c r="S36" s="51">
        <v>27</v>
      </c>
      <c r="T36" s="51">
        <v>0</v>
      </c>
      <c r="U36" s="51">
        <f t="shared" si="6"/>
        <v>200</v>
      </c>
      <c r="V36" s="51">
        <v>45</v>
      </c>
      <c r="W36" s="51">
        <v>155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0</v>
      </c>
      <c r="AD36" s="51">
        <v>0</v>
      </c>
      <c r="AE36" s="51">
        <v>0</v>
      </c>
      <c r="AF36" s="51">
        <v>0</v>
      </c>
      <c r="AG36" s="51">
        <v>775</v>
      </c>
      <c r="AH36" s="51">
        <v>0</v>
      </c>
    </row>
    <row r="37" spans="1:34" ht="13.5">
      <c r="A37" s="26" t="s">
        <v>98</v>
      </c>
      <c r="B37" s="49" t="s">
        <v>156</v>
      </c>
      <c r="C37" s="50" t="s">
        <v>157</v>
      </c>
      <c r="D37" s="51">
        <f t="shared" si="0"/>
        <v>4440</v>
      </c>
      <c r="E37" s="51">
        <v>3601</v>
      </c>
      <c r="F37" s="51">
        <v>839</v>
      </c>
      <c r="G37" s="51">
        <f t="shared" si="1"/>
        <v>4440</v>
      </c>
      <c r="H37" s="51">
        <f t="shared" si="2"/>
        <v>3521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2349</v>
      </c>
      <c r="N37" s="51">
        <v>2313</v>
      </c>
      <c r="O37" s="51">
        <v>36</v>
      </c>
      <c r="P37" s="51">
        <v>0</v>
      </c>
      <c r="Q37" s="51">
        <f t="shared" si="5"/>
        <v>486</v>
      </c>
      <c r="R37" s="51">
        <v>486</v>
      </c>
      <c r="S37" s="51">
        <v>0</v>
      </c>
      <c r="T37" s="51">
        <v>0</v>
      </c>
      <c r="U37" s="51">
        <f t="shared" si="6"/>
        <v>686</v>
      </c>
      <c r="V37" s="51">
        <v>686</v>
      </c>
      <c r="W37" s="51">
        <v>0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0</v>
      </c>
      <c r="AD37" s="51">
        <v>0</v>
      </c>
      <c r="AE37" s="51">
        <v>0</v>
      </c>
      <c r="AF37" s="51">
        <v>0</v>
      </c>
      <c r="AG37" s="51">
        <v>919</v>
      </c>
      <c r="AH37" s="51">
        <v>0</v>
      </c>
    </row>
    <row r="38" spans="1:34" ht="13.5">
      <c r="A38" s="26" t="s">
        <v>98</v>
      </c>
      <c r="B38" s="49" t="s">
        <v>158</v>
      </c>
      <c r="C38" s="50" t="s">
        <v>159</v>
      </c>
      <c r="D38" s="51">
        <f t="shared" si="0"/>
        <v>2215</v>
      </c>
      <c r="E38" s="51">
        <v>1455</v>
      </c>
      <c r="F38" s="51">
        <v>760</v>
      </c>
      <c r="G38" s="51">
        <f t="shared" si="1"/>
        <v>2215</v>
      </c>
      <c r="H38" s="51">
        <f t="shared" si="2"/>
        <v>1141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693</v>
      </c>
      <c r="N38" s="51">
        <v>0</v>
      </c>
      <c r="O38" s="51">
        <v>693</v>
      </c>
      <c r="P38" s="51">
        <v>0</v>
      </c>
      <c r="Q38" s="51">
        <f t="shared" si="5"/>
        <v>220</v>
      </c>
      <c r="R38" s="51">
        <v>0</v>
      </c>
      <c r="S38" s="51">
        <v>220</v>
      </c>
      <c r="T38" s="51">
        <v>0</v>
      </c>
      <c r="U38" s="51">
        <f t="shared" si="6"/>
        <v>228</v>
      </c>
      <c r="V38" s="51">
        <v>0</v>
      </c>
      <c r="W38" s="51">
        <v>228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0</v>
      </c>
      <c r="AD38" s="51">
        <v>0</v>
      </c>
      <c r="AE38" s="51">
        <v>0</v>
      </c>
      <c r="AF38" s="51">
        <v>0</v>
      </c>
      <c r="AG38" s="51">
        <v>1074</v>
      </c>
      <c r="AH38" s="51">
        <v>0</v>
      </c>
    </row>
    <row r="39" spans="1:34" ht="13.5">
      <c r="A39" s="26" t="s">
        <v>98</v>
      </c>
      <c r="B39" s="49" t="s">
        <v>160</v>
      </c>
      <c r="C39" s="50" t="s">
        <v>161</v>
      </c>
      <c r="D39" s="51">
        <f t="shared" si="0"/>
        <v>752</v>
      </c>
      <c r="E39" s="51">
        <v>711</v>
      </c>
      <c r="F39" s="51">
        <v>41</v>
      </c>
      <c r="G39" s="51">
        <f t="shared" si="1"/>
        <v>752</v>
      </c>
      <c r="H39" s="51">
        <f t="shared" si="2"/>
        <v>711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562</v>
      </c>
      <c r="N39" s="51">
        <v>0</v>
      </c>
      <c r="O39" s="51">
        <v>562</v>
      </c>
      <c r="P39" s="51">
        <v>0</v>
      </c>
      <c r="Q39" s="51">
        <f t="shared" si="5"/>
        <v>101</v>
      </c>
      <c r="R39" s="51">
        <v>0</v>
      </c>
      <c r="S39" s="51">
        <v>101</v>
      </c>
      <c r="T39" s="51">
        <v>0</v>
      </c>
      <c r="U39" s="51">
        <f t="shared" si="6"/>
        <v>48</v>
      </c>
      <c r="V39" s="51">
        <v>0</v>
      </c>
      <c r="W39" s="51">
        <v>48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0</v>
      </c>
      <c r="AD39" s="51">
        <v>0</v>
      </c>
      <c r="AE39" s="51">
        <v>0</v>
      </c>
      <c r="AF39" s="51">
        <v>0</v>
      </c>
      <c r="AG39" s="51">
        <v>41</v>
      </c>
      <c r="AH39" s="51">
        <v>0</v>
      </c>
    </row>
    <row r="40" spans="1:34" ht="13.5">
      <c r="A40" s="26" t="s">
        <v>98</v>
      </c>
      <c r="B40" s="49" t="s">
        <v>162</v>
      </c>
      <c r="C40" s="50" t="s">
        <v>163</v>
      </c>
      <c r="D40" s="51">
        <f t="shared" si="0"/>
        <v>5419</v>
      </c>
      <c r="E40" s="51">
        <v>4822</v>
      </c>
      <c r="F40" s="51">
        <v>597</v>
      </c>
      <c r="G40" s="51">
        <f t="shared" si="1"/>
        <v>5419</v>
      </c>
      <c r="H40" s="51">
        <f t="shared" si="2"/>
        <v>4420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3489</v>
      </c>
      <c r="N40" s="51">
        <v>0</v>
      </c>
      <c r="O40" s="51">
        <v>0</v>
      </c>
      <c r="P40" s="51">
        <v>3489</v>
      </c>
      <c r="Q40" s="51">
        <f t="shared" si="5"/>
        <v>270</v>
      </c>
      <c r="R40" s="51">
        <v>0</v>
      </c>
      <c r="S40" s="51">
        <v>0</v>
      </c>
      <c r="T40" s="51">
        <v>270</v>
      </c>
      <c r="U40" s="51">
        <f t="shared" si="6"/>
        <v>518</v>
      </c>
      <c r="V40" s="51">
        <v>0</v>
      </c>
      <c r="W40" s="51">
        <v>0</v>
      </c>
      <c r="X40" s="51">
        <v>518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143</v>
      </c>
      <c r="AD40" s="51">
        <v>0</v>
      </c>
      <c r="AE40" s="51">
        <v>0</v>
      </c>
      <c r="AF40" s="51">
        <v>143</v>
      </c>
      <c r="AG40" s="51">
        <v>999</v>
      </c>
      <c r="AH40" s="51">
        <v>0</v>
      </c>
    </row>
    <row r="41" spans="1:34" ht="13.5">
      <c r="A41" s="26" t="s">
        <v>98</v>
      </c>
      <c r="B41" s="49" t="s">
        <v>164</v>
      </c>
      <c r="C41" s="50" t="s">
        <v>165</v>
      </c>
      <c r="D41" s="51">
        <f t="shared" si="0"/>
        <v>5012</v>
      </c>
      <c r="E41" s="51">
        <v>1552</v>
      </c>
      <c r="F41" s="51">
        <v>3460</v>
      </c>
      <c r="G41" s="51">
        <f t="shared" si="1"/>
        <v>5012</v>
      </c>
      <c r="H41" s="51">
        <f t="shared" si="2"/>
        <v>1552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1334</v>
      </c>
      <c r="N41" s="51">
        <v>0</v>
      </c>
      <c r="O41" s="51">
        <v>1334</v>
      </c>
      <c r="P41" s="51">
        <v>0</v>
      </c>
      <c r="Q41" s="51">
        <f t="shared" si="5"/>
        <v>167</v>
      </c>
      <c r="R41" s="51">
        <v>0</v>
      </c>
      <c r="S41" s="51">
        <v>167</v>
      </c>
      <c r="T41" s="51">
        <v>0</v>
      </c>
      <c r="U41" s="51">
        <f t="shared" si="6"/>
        <v>51</v>
      </c>
      <c r="V41" s="51">
        <v>0</v>
      </c>
      <c r="W41" s="51">
        <v>51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0</v>
      </c>
      <c r="AD41" s="51">
        <v>0</v>
      </c>
      <c r="AE41" s="51">
        <v>0</v>
      </c>
      <c r="AF41" s="51">
        <v>0</v>
      </c>
      <c r="AG41" s="51">
        <v>3460</v>
      </c>
      <c r="AH41" s="51">
        <v>0</v>
      </c>
    </row>
    <row r="42" spans="1:34" ht="13.5">
      <c r="A42" s="79" t="s">
        <v>97</v>
      </c>
      <c r="B42" s="80"/>
      <c r="C42" s="81"/>
      <c r="D42" s="51">
        <f aca="true" t="shared" si="9" ref="D42:AH42">SUM(D7:D41)</f>
        <v>299827</v>
      </c>
      <c r="E42" s="51">
        <f t="shared" si="9"/>
        <v>213265</v>
      </c>
      <c r="F42" s="51">
        <f t="shared" si="9"/>
        <v>86562</v>
      </c>
      <c r="G42" s="51">
        <f t="shared" si="9"/>
        <v>299827</v>
      </c>
      <c r="H42" s="51">
        <f t="shared" si="9"/>
        <v>259547</v>
      </c>
      <c r="I42" s="51">
        <f t="shared" si="9"/>
        <v>0</v>
      </c>
      <c r="J42" s="51">
        <f t="shared" si="9"/>
        <v>0</v>
      </c>
      <c r="K42" s="51">
        <f t="shared" si="9"/>
        <v>0</v>
      </c>
      <c r="L42" s="51">
        <f t="shared" si="9"/>
        <v>0</v>
      </c>
      <c r="M42" s="51">
        <f t="shared" si="9"/>
        <v>210826</v>
      </c>
      <c r="N42" s="51">
        <f t="shared" si="9"/>
        <v>28974</v>
      </c>
      <c r="O42" s="51">
        <f t="shared" si="9"/>
        <v>138338</v>
      </c>
      <c r="P42" s="51">
        <f t="shared" si="9"/>
        <v>43514</v>
      </c>
      <c r="Q42" s="51">
        <f t="shared" si="9"/>
        <v>26792</v>
      </c>
      <c r="R42" s="51">
        <f t="shared" si="9"/>
        <v>2932</v>
      </c>
      <c r="S42" s="51">
        <f t="shared" si="9"/>
        <v>20548</v>
      </c>
      <c r="T42" s="51">
        <f t="shared" si="9"/>
        <v>3312</v>
      </c>
      <c r="U42" s="51">
        <f t="shared" si="9"/>
        <v>17831</v>
      </c>
      <c r="V42" s="51">
        <f t="shared" si="9"/>
        <v>3394</v>
      </c>
      <c r="W42" s="51">
        <f t="shared" si="9"/>
        <v>13055</v>
      </c>
      <c r="X42" s="51">
        <f t="shared" si="9"/>
        <v>1382</v>
      </c>
      <c r="Y42" s="51">
        <f t="shared" si="9"/>
        <v>222</v>
      </c>
      <c r="Z42" s="51">
        <f t="shared" si="9"/>
        <v>29</v>
      </c>
      <c r="AA42" s="51">
        <f t="shared" si="9"/>
        <v>191</v>
      </c>
      <c r="AB42" s="51">
        <f t="shared" si="9"/>
        <v>2</v>
      </c>
      <c r="AC42" s="51">
        <f t="shared" si="9"/>
        <v>3876</v>
      </c>
      <c r="AD42" s="51">
        <f t="shared" si="9"/>
        <v>438</v>
      </c>
      <c r="AE42" s="51">
        <f t="shared" si="9"/>
        <v>3129</v>
      </c>
      <c r="AF42" s="51">
        <f t="shared" si="9"/>
        <v>309</v>
      </c>
      <c r="AG42" s="51">
        <f t="shared" si="9"/>
        <v>40280</v>
      </c>
      <c r="AH42" s="51">
        <f t="shared" si="9"/>
        <v>2</v>
      </c>
    </row>
  </sheetData>
  <mergeCells count="14">
    <mergeCell ref="A42:C4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40</v>
      </c>
      <c r="C2" s="67" t="s">
        <v>43</v>
      </c>
      <c r="D2" s="29" t="s">
        <v>31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32</v>
      </c>
      <c r="V2" s="32"/>
      <c r="W2" s="32"/>
      <c r="X2" s="32"/>
      <c r="Y2" s="32"/>
      <c r="Z2" s="32"/>
      <c r="AA2" s="33"/>
      <c r="AB2" s="29" t="s">
        <v>33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44</v>
      </c>
      <c r="G3" s="83"/>
      <c r="H3" s="83"/>
      <c r="I3" s="83"/>
      <c r="J3" s="83"/>
      <c r="K3" s="84"/>
      <c r="L3" s="67" t="s">
        <v>45</v>
      </c>
      <c r="M3" s="16" t="s">
        <v>167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46</v>
      </c>
      <c r="AD3" s="67" t="s">
        <v>47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41</v>
      </c>
      <c r="P5" s="8" t="s">
        <v>19</v>
      </c>
      <c r="Q5" s="20" t="s">
        <v>48</v>
      </c>
      <c r="R5" s="8" t="s">
        <v>20</v>
      </c>
      <c r="S5" s="20" t="s">
        <v>71</v>
      </c>
      <c r="T5" s="8" t="s">
        <v>42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49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98</v>
      </c>
      <c r="B7" s="49" t="s">
        <v>99</v>
      </c>
      <c r="C7" s="50" t="s">
        <v>100</v>
      </c>
      <c r="D7" s="51">
        <f aca="true" t="shared" si="0" ref="D7:D41">E7+F7+L7+M7</f>
        <v>102602</v>
      </c>
      <c r="E7" s="51">
        <v>84250</v>
      </c>
      <c r="F7" s="51">
        <f aca="true" t="shared" si="1" ref="F7:F41">SUM(G7:K7)</f>
        <v>18352</v>
      </c>
      <c r="G7" s="51">
        <v>15989</v>
      </c>
      <c r="H7" s="51">
        <v>2363</v>
      </c>
      <c r="I7" s="51">
        <v>0</v>
      </c>
      <c r="J7" s="51">
        <v>0</v>
      </c>
      <c r="K7" s="51">
        <v>0</v>
      </c>
      <c r="L7" s="51">
        <v>0</v>
      </c>
      <c r="M7" s="51">
        <f aca="true" t="shared" si="2" ref="M7:M41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41">SUM(V7:AA7)</f>
        <v>95077</v>
      </c>
      <c r="V7" s="51">
        <v>84250</v>
      </c>
      <c r="W7" s="51">
        <v>10827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41">SUM(AC7:AE7)</f>
        <v>10395</v>
      </c>
      <c r="AC7" s="51">
        <v>0</v>
      </c>
      <c r="AD7" s="51">
        <v>8805</v>
      </c>
      <c r="AE7" s="51">
        <f aca="true" t="shared" si="5" ref="AE7:AE41">SUM(AF7:AJ7)</f>
        <v>1590</v>
      </c>
      <c r="AF7" s="51">
        <v>1590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98</v>
      </c>
      <c r="B8" s="49" t="s">
        <v>101</v>
      </c>
      <c r="C8" s="50" t="s">
        <v>102</v>
      </c>
      <c r="D8" s="51">
        <f t="shared" si="0"/>
        <v>27580</v>
      </c>
      <c r="E8" s="51">
        <v>21258</v>
      </c>
      <c r="F8" s="51">
        <f t="shared" si="1"/>
        <v>5401</v>
      </c>
      <c r="G8" s="51">
        <v>2432</v>
      </c>
      <c r="H8" s="51">
        <v>2969</v>
      </c>
      <c r="I8" s="51">
        <v>0</v>
      </c>
      <c r="J8" s="51">
        <v>0</v>
      </c>
      <c r="K8" s="51">
        <v>0</v>
      </c>
      <c r="L8" s="51">
        <v>574</v>
      </c>
      <c r="M8" s="51">
        <f t="shared" si="2"/>
        <v>347</v>
      </c>
      <c r="N8" s="51">
        <v>347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24439</v>
      </c>
      <c r="V8" s="51">
        <v>21258</v>
      </c>
      <c r="W8" s="51">
        <v>1578</v>
      </c>
      <c r="X8" s="51">
        <v>1603</v>
      </c>
      <c r="Y8" s="51">
        <v>0</v>
      </c>
      <c r="Z8" s="51">
        <v>0</v>
      </c>
      <c r="AA8" s="51">
        <v>0</v>
      </c>
      <c r="AB8" s="51">
        <f t="shared" si="4"/>
        <v>4208</v>
      </c>
      <c r="AC8" s="51">
        <v>574</v>
      </c>
      <c r="AD8" s="51">
        <v>3280</v>
      </c>
      <c r="AE8" s="51">
        <f t="shared" si="5"/>
        <v>354</v>
      </c>
      <c r="AF8" s="51">
        <v>143</v>
      </c>
      <c r="AG8" s="51">
        <v>211</v>
      </c>
      <c r="AH8" s="51">
        <v>0</v>
      </c>
      <c r="AI8" s="51">
        <v>0</v>
      </c>
      <c r="AJ8" s="51">
        <v>0</v>
      </c>
    </row>
    <row r="9" spans="1:36" ht="13.5">
      <c r="A9" s="26" t="s">
        <v>98</v>
      </c>
      <c r="B9" s="49" t="s">
        <v>103</v>
      </c>
      <c r="C9" s="50" t="s">
        <v>104</v>
      </c>
      <c r="D9" s="51">
        <f t="shared" si="0"/>
        <v>23769</v>
      </c>
      <c r="E9" s="51">
        <v>16391</v>
      </c>
      <c r="F9" s="51">
        <f t="shared" si="1"/>
        <v>6794</v>
      </c>
      <c r="G9" s="51">
        <v>5202</v>
      </c>
      <c r="H9" s="51">
        <v>1592</v>
      </c>
      <c r="I9" s="51">
        <v>0</v>
      </c>
      <c r="J9" s="51">
        <v>0</v>
      </c>
      <c r="K9" s="51">
        <v>0</v>
      </c>
      <c r="L9" s="51">
        <v>584</v>
      </c>
      <c r="M9" s="51">
        <f t="shared" si="2"/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16854</v>
      </c>
      <c r="V9" s="51">
        <v>16391</v>
      </c>
      <c r="W9" s="51">
        <v>463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6139</v>
      </c>
      <c r="AC9" s="51">
        <v>584</v>
      </c>
      <c r="AD9" s="51">
        <v>1782</v>
      </c>
      <c r="AE9" s="51">
        <f t="shared" si="5"/>
        <v>3773</v>
      </c>
      <c r="AF9" s="51">
        <v>3773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98</v>
      </c>
      <c r="B10" s="49" t="s">
        <v>105</v>
      </c>
      <c r="C10" s="50" t="s">
        <v>106</v>
      </c>
      <c r="D10" s="51">
        <f t="shared" si="0"/>
        <v>16055</v>
      </c>
      <c r="E10" s="51">
        <v>12316</v>
      </c>
      <c r="F10" s="51">
        <f t="shared" si="1"/>
        <v>998</v>
      </c>
      <c r="G10" s="51">
        <v>0</v>
      </c>
      <c r="H10" s="51">
        <v>998</v>
      </c>
      <c r="I10" s="51">
        <v>0</v>
      </c>
      <c r="J10" s="51">
        <v>0</v>
      </c>
      <c r="K10" s="51">
        <v>0</v>
      </c>
      <c r="L10" s="51">
        <v>2741</v>
      </c>
      <c r="M10" s="51">
        <f t="shared" si="2"/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12316</v>
      </c>
      <c r="V10" s="51">
        <v>12316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3776</v>
      </c>
      <c r="AC10" s="51">
        <v>2741</v>
      </c>
      <c r="AD10" s="51">
        <v>1035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98</v>
      </c>
      <c r="B11" s="49" t="s">
        <v>107</v>
      </c>
      <c r="C11" s="50" t="s">
        <v>108</v>
      </c>
      <c r="D11" s="51">
        <f t="shared" si="0"/>
        <v>12799</v>
      </c>
      <c r="E11" s="51">
        <v>9439</v>
      </c>
      <c r="F11" s="51">
        <f t="shared" si="1"/>
        <v>1543</v>
      </c>
      <c r="G11" s="51">
        <v>0</v>
      </c>
      <c r="H11" s="51">
        <v>1543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1817</v>
      </c>
      <c r="N11" s="51">
        <v>1456</v>
      </c>
      <c r="O11" s="51">
        <v>0</v>
      </c>
      <c r="P11" s="51">
        <v>313</v>
      </c>
      <c r="Q11" s="51">
        <v>48</v>
      </c>
      <c r="R11" s="51">
        <v>0</v>
      </c>
      <c r="S11" s="51">
        <v>0</v>
      </c>
      <c r="T11" s="51">
        <v>0</v>
      </c>
      <c r="U11" s="51">
        <f t="shared" si="3"/>
        <v>9533</v>
      </c>
      <c r="V11" s="51">
        <v>9439</v>
      </c>
      <c r="W11" s="51">
        <v>0</v>
      </c>
      <c r="X11" s="51">
        <v>94</v>
      </c>
      <c r="Y11" s="51">
        <v>0</v>
      </c>
      <c r="Z11" s="51">
        <v>0</v>
      </c>
      <c r="AA11" s="51">
        <v>0</v>
      </c>
      <c r="AB11" s="51">
        <f t="shared" si="4"/>
        <v>1995</v>
      </c>
      <c r="AC11" s="51">
        <v>0</v>
      </c>
      <c r="AD11" s="51">
        <v>1229</v>
      </c>
      <c r="AE11" s="51">
        <f t="shared" si="5"/>
        <v>766</v>
      </c>
      <c r="AF11" s="51">
        <v>0</v>
      </c>
      <c r="AG11" s="51">
        <v>766</v>
      </c>
      <c r="AH11" s="51">
        <v>0</v>
      </c>
      <c r="AI11" s="51">
        <v>0</v>
      </c>
      <c r="AJ11" s="51">
        <v>0</v>
      </c>
    </row>
    <row r="12" spans="1:36" ht="13.5">
      <c r="A12" s="26" t="s">
        <v>98</v>
      </c>
      <c r="B12" s="49" t="s">
        <v>109</v>
      </c>
      <c r="C12" s="50" t="s">
        <v>110</v>
      </c>
      <c r="D12" s="51">
        <f t="shared" si="0"/>
        <v>5867</v>
      </c>
      <c r="E12" s="51">
        <v>3718</v>
      </c>
      <c r="F12" s="51">
        <f t="shared" si="1"/>
        <v>1791</v>
      </c>
      <c r="G12" s="51">
        <v>0</v>
      </c>
      <c r="H12" s="51">
        <v>1791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358</v>
      </c>
      <c r="N12" s="51">
        <v>340</v>
      </c>
      <c r="O12" s="51">
        <v>0</v>
      </c>
      <c r="P12" s="51">
        <v>0</v>
      </c>
      <c r="Q12" s="51">
        <v>0</v>
      </c>
      <c r="R12" s="51">
        <v>0</v>
      </c>
      <c r="S12" s="51">
        <v>18</v>
      </c>
      <c r="T12" s="51">
        <v>0</v>
      </c>
      <c r="U12" s="51">
        <f t="shared" si="3"/>
        <v>3718</v>
      </c>
      <c r="V12" s="51">
        <v>3718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1673</v>
      </c>
      <c r="AC12" s="51">
        <v>0</v>
      </c>
      <c r="AD12" s="51">
        <v>628</v>
      </c>
      <c r="AE12" s="51">
        <f t="shared" si="5"/>
        <v>1045</v>
      </c>
      <c r="AF12" s="51">
        <v>0</v>
      </c>
      <c r="AG12" s="51">
        <v>1045</v>
      </c>
      <c r="AH12" s="51">
        <v>0</v>
      </c>
      <c r="AI12" s="51">
        <v>0</v>
      </c>
      <c r="AJ12" s="51">
        <v>0</v>
      </c>
    </row>
    <row r="13" spans="1:36" ht="13.5">
      <c r="A13" s="26" t="s">
        <v>98</v>
      </c>
      <c r="B13" s="49" t="s">
        <v>111</v>
      </c>
      <c r="C13" s="50" t="s">
        <v>112</v>
      </c>
      <c r="D13" s="51">
        <f t="shared" si="0"/>
        <v>27387</v>
      </c>
      <c r="E13" s="51">
        <v>20730</v>
      </c>
      <c r="F13" s="51">
        <f t="shared" si="1"/>
        <v>6389</v>
      </c>
      <c r="G13" s="51">
        <v>2245</v>
      </c>
      <c r="H13" s="51">
        <v>4144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268</v>
      </c>
      <c r="N13" s="51">
        <v>268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21847</v>
      </c>
      <c r="V13" s="51">
        <v>20730</v>
      </c>
      <c r="W13" s="51">
        <v>1117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2925</v>
      </c>
      <c r="AC13" s="51">
        <v>0</v>
      </c>
      <c r="AD13" s="51">
        <v>2925</v>
      </c>
      <c r="AE13" s="51">
        <f t="shared" si="5"/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98</v>
      </c>
      <c r="B14" s="49" t="s">
        <v>113</v>
      </c>
      <c r="C14" s="50" t="s">
        <v>114</v>
      </c>
      <c r="D14" s="51">
        <f t="shared" si="0"/>
        <v>850</v>
      </c>
      <c r="E14" s="51">
        <v>695</v>
      </c>
      <c r="F14" s="51">
        <f t="shared" si="1"/>
        <v>154</v>
      </c>
      <c r="G14" s="51">
        <v>115</v>
      </c>
      <c r="H14" s="51">
        <v>39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1</v>
      </c>
      <c r="N14" s="51">
        <v>0</v>
      </c>
      <c r="O14" s="51">
        <v>0</v>
      </c>
      <c r="P14" s="51">
        <v>0</v>
      </c>
      <c r="Q14" s="51">
        <v>1</v>
      </c>
      <c r="R14" s="51">
        <v>0</v>
      </c>
      <c r="S14" s="51">
        <v>0</v>
      </c>
      <c r="T14" s="51">
        <v>0</v>
      </c>
      <c r="U14" s="51">
        <f t="shared" si="3"/>
        <v>756</v>
      </c>
      <c r="V14" s="51">
        <v>695</v>
      </c>
      <c r="W14" s="51">
        <v>61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116</v>
      </c>
      <c r="AC14" s="51">
        <v>0</v>
      </c>
      <c r="AD14" s="51">
        <v>108</v>
      </c>
      <c r="AE14" s="51">
        <f t="shared" si="5"/>
        <v>8</v>
      </c>
      <c r="AF14" s="51">
        <v>8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98</v>
      </c>
      <c r="B15" s="49" t="s">
        <v>115</v>
      </c>
      <c r="C15" s="50" t="s">
        <v>116</v>
      </c>
      <c r="D15" s="51">
        <f t="shared" si="0"/>
        <v>3081</v>
      </c>
      <c r="E15" s="51">
        <v>2659</v>
      </c>
      <c r="F15" s="51">
        <f t="shared" si="1"/>
        <v>349</v>
      </c>
      <c r="G15" s="51">
        <v>232</v>
      </c>
      <c r="H15" s="51">
        <v>117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73</v>
      </c>
      <c r="N15" s="51">
        <v>3</v>
      </c>
      <c r="O15" s="51">
        <v>67</v>
      </c>
      <c r="P15" s="51">
        <v>0</v>
      </c>
      <c r="Q15" s="51">
        <v>0</v>
      </c>
      <c r="R15" s="51">
        <v>3</v>
      </c>
      <c r="S15" s="51">
        <v>0</v>
      </c>
      <c r="T15" s="51">
        <v>0</v>
      </c>
      <c r="U15" s="51">
        <f t="shared" si="3"/>
        <v>2818</v>
      </c>
      <c r="V15" s="51">
        <v>2659</v>
      </c>
      <c r="W15" s="51">
        <v>157</v>
      </c>
      <c r="X15" s="51">
        <v>2</v>
      </c>
      <c r="Y15" s="51">
        <v>0</v>
      </c>
      <c r="Z15" s="51">
        <v>0</v>
      </c>
      <c r="AA15" s="51">
        <v>0</v>
      </c>
      <c r="AB15" s="51">
        <f t="shared" si="4"/>
        <v>427</v>
      </c>
      <c r="AC15" s="51">
        <v>0</v>
      </c>
      <c r="AD15" s="51">
        <v>404</v>
      </c>
      <c r="AE15" s="51">
        <f t="shared" si="5"/>
        <v>23</v>
      </c>
      <c r="AF15" s="51">
        <v>23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98</v>
      </c>
      <c r="B16" s="49" t="s">
        <v>117</v>
      </c>
      <c r="C16" s="50" t="s">
        <v>118</v>
      </c>
      <c r="D16" s="51">
        <f t="shared" si="0"/>
        <v>1459</v>
      </c>
      <c r="E16" s="51">
        <v>1231</v>
      </c>
      <c r="F16" s="51">
        <f t="shared" si="1"/>
        <v>228</v>
      </c>
      <c r="G16" s="51">
        <v>173</v>
      </c>
      <c r="H16" s="51">
        <v>55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1231</v>
      </c>
      <c r="V16" s="51">
        <v>1231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204</v>
      </c>
      <c r="AC16" s="51">
        <v>0</v>
      </c>
      <c r="AD16" s="51">
        <v>191</v>
      </c>
      <c r="AE16" s="51">
        <f t="shared" si="5"/>
        <v>13</v>
      </c>
      <c r="AF16" s="51">
        <v>13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98</v>
      </c>
      <c r="B17" s="49" t="s">
        <v>119</v>
      </c>
      <c r="C17" s="50" t="s">
        <v>120</v>
      </c>
      <c r="D17" s="51">
        <f t="shared" si="0"/>
        <v>655</v>
      </c>
      <c r="E17" s="51">
        <v>538</v>
      </c>
      <c r="F17" s="51">
        <f t="shared" si="1"/>
        <v>117</v>
      </c>
      <c r="G17" s="51">
        <v>96</v>
      </c>
      <c r="H17" s="51">
        <v>21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596</v>
      </c>
      <c r="V17" s="51">
        <v>538</v>
      </c>
      <c r="W17" s="51">
        <v>58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94</v>
      </c>
      <c r="AC17" s="51">
        <v>0</v>
      </c>
      <c r="AD17" s="51">
        <v>85</v>
      </c>
      <c r="AE17" s="51">
        <f t="shared" si="5"/>
        <v>9</v>
      </c>
      <c r="AF17" s="51">
        <v>9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98</v>
      </c>
      <c r="B18" s="49" t="s">
        <v>121</v>
      </c>
      <c r="C18" s="50" t="s">
        <v>122</v>
      </c>
      <c r="D18" s="51">
        <f t="shared" si="0"/>
        <v>652</v>
      </c>
      <c r="E18" s="51">
        <v>416</v>
      </c>
      <c r="F18" s="51">
        <f t="shared" si="1"/>
        <v>166</v>
      </c>
      <c r="G18" s="51">
        <v>0</v>
      </c>
      <c r="H18" s="51">
        <v>166</v>
      </c>
      <c r="I18" s="51">
        <v>0</v>
      </c>
      <c r="J18" s="51">
        <v>0</v>
      </c>
      <c r="K18" s="51">
        <v>0</v>
      </c>
      <c r="L18" s="51">
        <v>57</v>
      </c>
      <c r="M18" s="51">
        <f t="shared" si="2"/>
        <v>13</v>
      </c>
      <c r="N18" s="51">
        <v>2</v>
      </c>
      <c r="O18" s="51">
        <v>6</v>
      </c>
      <c r="P18" s="51">
        <v>3</v>
      </c>
      <c r="Q18" s="51">
        <v>1</v>
      </c>
      <c r="R18" s="51">
        <v>0</v>
      </c>
      <c r="S18" s="51">
        <v>0</v>
      </c>
      <c r="T18" s="51">
        <v>1</v>
      </c>
      <c r="U18" s="51">
        <f t="shared" si="3"/>
        <v>416</v>
      </c>
      <c r="V18" s="51">
        <v>416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63</v>
      </c>
      <c r="AC18" s="51">
        <v>57</v>
      </c>
      <c r="AD18" s="51">
        <v>6</v>
      </c>
      <c r="AE18" s="51">
        <f t="shared" si="5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98</v>
      </c>
      <c r="B19" s="49" t="s">
        <v>123</v>
      </c>
      <c r="C19" s="50" t="s">
        <v>124</v>
      </c>
      <c r="D19" s="51">
        <f t="shared" si="0"/>
        <v>7660</v>
      </c>
      <c r="E19" s="51">
        <v>6702</v>
      </c>
      <c r="F19" s="51">
        <f t="shared" si="1"/>
        <v>947</v>
      </c>
      <c r="G19" s="51">
        <v>725</v>
      </c>
      <c r="H19" s="51">
        <v>222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11</v>
      </c>
      <c r="N19" s="51">
        <v>11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7121</v>
      </c>
      <c r="V19" s="51">
        <v>6702</v>
      </c>
      <c r="W19" s="51">
        <v>415</v>
      </c>
      <c r="X19" s="51">
        <v>4</v>
      </c>
      <c r="Y19" s="51">
        <v>0</v>
      </c>
      <c r="Z19" s="51">
        <v>0</v>
      </c>
      <c r="AA19" s="51">
        <v>0</v>
      </c>
      <c r="AB19" s="51">
        <f t="shared" si="4"/>
        <v>1081</v>
      </c>
      <c r="AC19" s="51">
        <v>0</v>
      </c>
      <c r="AD19" s="51">
        <v>1020</v>
      </c>
      <c r="AE19" s="51">
        <f t="shared" si="5"/>
        <v>61</v>
      </c>
      <c r="AF19" s="51">
        <v>61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98</v>
      </c>
      <c r="B20" s="49" t="s">
        <v>125</v>
      </c>
      <c r="C20" s="50" t="s">
        <v>126</v>
      </c>
      <c r="D20" s="51">
        <f t="shared" si="0"/>
        <v>5221</v>
      </c>
      <c r="E20" s="51">
        <v>4410</v>
      </c>
      <c r="F20" s="51">
        <f t="shared" si="1"/>
        <v>811</v>
      </c>
      <c r="G20" s="51">
        <v>506</v>
      </c>
      <c r="H20" s="51">
        <v>305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4669</v>
      </c>
      <c r="V20" s="51">
        <v>4410</v>
      </c>
      <c r="W20" s="51">
        <v>257</v>
      </c>
      <c r="X20" s="51">
        <v>2</v>
      </c>
      <c r="Y20" s="51">
        <v>0</v>
      </c>
      <c r="Z20" s="51">
        <v>0</v>
      </c>
      <c r="AA20" s="51">
        <v>0</v>
      </c>
      <c r="AB20" s="51">
        <f t="shared" si="4"/>
        <v>756</v>
      </c>
      <c r="AC20" s="51">
        <v>0</v>
      </c>
      <c r="AD20" s="51">
        <v>669</v>
      </c>
      <c r="AE20" s="51">
        <f t="shared" si="5"/>
        <v>87</v>
      </c>
      <c r="AF20" s="51">
        <v>37</v>
      </c>
      <c r="AG20" s="51">
        <v>50</v>
      </c>
      <c r="AH20" s="51">
        <v>0</v>
      </c>
      <c r="AI20" s="51">
        <v>0</v>
      </c>
      <c r="AJ20" s="51">
        <v>0</v>
      </c>
    </row>
    <row r="21" spans="1:36" ht="13.5">
      <c r="A21" s="26" t="s">
        <v>98</v>
      </c>
      <c r="B21" s="49" t="s">
        <v>127</v>
      </c>
      <c r="C21" s="50" t="s">
        <v>128</v>
      </c>
      <c r="D21" s="51">
        <f t="shared" si="0"/>
        <v>6096</v>
      </c>
      <c r="E21" s="51">
        <v>5359</v>
      </c>
      <c r="F21" s="51">
        <f t="shared" si="1"/>
        <v>737</v>
      </c>
      <c r="G21" s="51">
        <v>606</v>
      </c>
      <c r="H21" s="51">
        <v>131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5719</v>
      </c>
      <c r="V21" s="51">
        <v>5359</v>
      </c>
      <c r="W21" s="51">
        <v>358</v>
      </c>
      <c r="X21" s="51">
        <v>2</v>
      </c>
      <c r="Y21" s="51">
        <v>0</v>
      </c>
      <c r="Z21" s="51">
        <v>0</v>
      </c>
      <c r="AA21" s="51">
        <v>0</v>
      </c>
      <c r="AB21" s="51">
        <f t="shared" si="4"/>
        <v>871</v>
      </c>
      <c r="AC21" s="51">
        <v>0</v>
      </c>
      <c r="AD21" s="51">
        <v>819</v>
      </c>
      <c r="AE21" s="51">
        <f t="shared" si="5"/>
        <v>52</v>
      </c>
      <c r="AF21" s="51">
        <v>52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98</v>
      </c>
      <c r="B22" s="49" t="s">
        <v>129</v>
      </c>
      <c r="C22" s="50" t="s">
        <v>130</v>
      </c>
      <c r="D22" s="51">
        <f t="shared" si="0"/>
        <v>10166</v>
      </c>
      <c r="E22" s="51">
        <v>7684</v>
      </c>
      <c r="F22" s="51">
        <f t="shared" si="1"/>
        <v>2470</v>
      </c>
      <c r="G22" s="51">
        <v>1039</v>
      </c>
      <c r="H22" s="51">
        <v>1431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12</v>
      </c>
      <c r="N22" s="51">
        <v>0</v>
      </c>
      <c r="O22" s="51">
        <v>0</v>
      </c>
      <c r="P22" s="51">
        <v>0</v>
      </c>
      <c r="Q22" s="51">
        <v>0</v>
      </c>
      <c r="R22" s="51">
        <v>12</v>
      </c>
      <c r="S22" s="51">
        <v>0</v>
      </c>
      <c r="T22" s="51">
        <v>0</v>
      </c>
      <c r="U22" s="51">
        <f t="shared" si="3"/>
        <v>8319</v>
      </c>
      <c r="V22" s="51">
        <v>7684</v>
      </c>
      <c r="W22" s="51">
        <v>632</v>
      </c>
      <c r="X22" s="51">
        <v>3</v>
      </c>
      <c r="Y22" s="51">
        <v>0</v>
      </c>
      <c r="Z22" s="51">
        <v>0</v>
      </c>
      <c r="AA22" s="51">
        <v>0</v>
      </c>
      <c r="AB22" s="51">
        <f t="shared" si="4"/>
        <v>2290</v>
      </c>
      <c r="AC22" s="51">
        <v>0</v>
      </c>
      <c r="AD22" s="51">
        <v>1192</v>
      </c>
      <c r="AE22" s="51">
        <f t="shared" si="5"/>
        <v>1098</v>
      </c>
      <c r="AF22" s="51">
        <v>93</v>
      </c>
      <c r="AG22" s="51">
        <v>1005</v>
      </c>
      <c r="AH22" s="51">
        <v>0</v>
      </c>
      <c r="AI22" s="51">
        <v>0</v>
      </c>
      <c r="AJ22" s="51">
        <v>0</v>
      </c>
    </row>
    <row r="23" spans="1:36" ht="13.5">
      <c r="A23" s="26" t="s">
        <v>98</v>
      </c>
      <c r="B23" s="49" t="s">
        <v>131</v>
      </c>
      <c r="C23" s="50" t="s">
        <v>132</v>
      </c>
      <c r="D23" s="51">
        <f t="shared" si="0"/>
        <v>7539</v>
      </c>
      <c r="E23" s="51">
        <v>6584</v>
      </c>
      <c r="F23" s="51">
        <f t="shared" si="1"/>
        <v>894</v>
      </c>
      <c r="G23" s="51">
        <v>778</v>
      </c>
      <c r="H23" s="51">
        <v>116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61</v>
      </c>
      <c r="N23" s="51">
        <v>0</v>
      </c>
      <c r="O23" s="51">
        <v>61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7057</v>
      </c>
      <c r="V23" s="51">
        <v>6584</v>
      </c>
      <c r="W23" s="51">
        <v>470</v>
      </c>
      <c r="X23" s="51">
        <v>3</v>
      </c>
      <c r="Y23" s="51">
        <v>0</v>
      </c>
      <c r="Z23" s="51">
        <v>0</v>
      </c>
      <c r="AA23" s="51">
        <v>0</v>
      </c>
      <c r="AB23" s="51">
        <f t="shared" si="4"/>
        <v>1081</v>
      </c>
      <c r="AC23" s="51">
        <v>0</v>
      </c>
      <c r="AD23" s="51">
        <v>1011</v>
      </c>
      <c r="AE23" s="51">
        <f t="shared" si="5"/>
        <v>70</v>
      </c>
      <c r="AF23" s="51">
        <v>70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98</v>
      </c>
      <c r="B24" s="49" t="s">
        <v>133</v>
      </c>
      <c r="C24" s="50" t="s">
        <v>134</v>
      </c>
      <c r="D24" s="51">
        <f t="shared" si="0"/>
        <v>3111</v>
      </c>
      <c r="E24" s="51">
        <v>2291</v>
      </c>
      <c r="F24" s="51">
        <f t="shared" si="1"/>
        <v>416</v>
      </c>
      <c r="G24" s="51">
        <v>202</v>
      </c>
      <c r="H24" s="51">
        <v>214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404</v>
      </c>
      <c r="N24" s="51">
        <v>0</v>
      </c>
      <c r="O24" s="51">
        <v>404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2470</v>
      </c>
      <c r="V24" s="51">
        <v>2291</v>
      </c>
      <c r="W24" s="51">
        <v>176</v>
      </c>
      <c r="X24" s="51">
        <v>3</v>
      </c>
      <c r="Y24" s="51">
        <v>0</v>
      </c>
      <c r="Z24" s="51">
        <v>0</v>
      </c>
      <c r="AA24" s="51">
        <v>0</v>
      </c>
      <c r="AB24" s="51">
        <f t="shared" si="4"/>
        <v>380</v>
      </c>
      <c r="AC24" s="51">
        <v>0</v>
      </c>
      <c r="AD24" s="51">
        <v>354</v>
      </c>
      <c r="AE24" s="51">
        <f t="shared" si="5"/>
        <v>26</v>
      </c>
      <c r="AF24" s="51">
        <v>26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98</v>
      </c>
      <c r="B25" s="49" t="s">
        <v>135</v>
      </c>
      <c r="C25" s="50" t="s">
        <v>136</v>
      </c>
      <c r="D25" s="51">
        <f t="shared" si="0"/>
        <v>3579</v>
      </c>
      <c r="E25" s="51">
        <v>2475</v>
      </c>
      <c r="F25" s="51">
        <f t="shared" si="1"/>
        <v>1022</v>
      </c>
      <c r="G25" s="51">
        <v>805</v>
      </c>
      <c r="H25" s="51">
        <v>217</v>
      </c>
      <c r="I25" s="51">
        <v>0</v>
      </c>
      <c r="J25" s="51">
        <v>0</v>
      </c>
      <c r="K25" s="51">
        <v>0</v>
      </c>
      <c r="L25" s="51">
        <v>82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2519</v>
      </c>
      <c r="V25" s="51">
        <v>2475</v>
      </c>
      <c r="W25" s="51">
        <v>44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996</v>
      </c>
      <c r="AC25" s="51">
        <v>82</v>
      </c>
      <c r="AD25" s="51">
        <v>269</v>
      </c>
      <c r="AE25" s="51">
        <f t="shared" si="5"/>
        <v>645</v>
      </c>
      <c r="AF25" s="51">
        <v>645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98</v>
      </c>
      <c r="B26" s="49" t="s">
        <v>137</v>
      </c>
      <c r="C26" s="50" t="s">
        <v>30</v>
      </c>
      <c r="D26" s="51">
        <f t="shared" si="0"/>
        <v>490</v>
      </c>
      <c r="E26" s="51">
        <v>230</v>
      </c>
      <c r="F26" s="51">
        <f t="shared" si="1"/>
        <v>260</v>
      </c>
      <c r="G26" s="51">
        <v>191</v>
      </c>
      <c r="H26" s="51">
        <v>69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243</v>
      </c>
      <c r="V26" s="51">
        <v>230</v>
      </c>
      <c r="W26" s="51">
        <v>13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152</v>
      </c>
      <c r="AC26" s="51">
        <v>0</v>
      </c>
      <c r="AD26" s="51">
        <v>36</v>
      </c>
      <c r="AE26" s="51">
        <f t="shared" si="5"/>
        <v>116</v>
      </c>
      <c r="AF26" s="51">
        <v>116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98</v>
      </c>
      <c r="B27" s="49" t="s">
        <v>138</v>
      </c>
      <c r="C27" s="50" t="s">
        <v>139</v>
      </c>
      <c r="D27" s="51">
        <f t="shared" si="0"/>
        <v>1237</v>
      </c>
      <c r="E27" s="51">
        <v>786</v>
      </c>
      <c r="F27" s="51">
        <f t="shared" si="1"/>
        <v>450</v>
      </c>
      <c r="G27" s="51">
        <v>286</v>
      </c>
      <c r="H27" s="51">
        <v>164</v>
      </c>
      <c r="I27" s="51">
        <v>0</v>
      </c>
      <c r="J27" s="51">
        <v>0</v>
      </c>
      <c r="K27" s="51">
        <v>0</v>
      </c>
      <c r="L27" s="51">
        <v>1</v>
      </c>
      <c r="M27" s="51">
        <f t="shared" si="2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806</v>
      </c>
      <c r="V27" s="51">
        <v>786</v>
      </c>
      <c r="W27" s="51">
        <v>20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295</v>
      </c>
      <c r="AC27" s="51">
        <v>1</v>
      </c>
      <c r="AD27" s="51">
        <v>93</v>
      </c>
      <c r="AE27" s="51">
        <f t="shared" si="5"/>
        <v>201</v>
      </c>
      <c r="AF27" s="51">
        <v>201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98</v>
      </c>
      <c r="B28" s="49" t="s">
        <v>140</v>
      </c>
      <c r="C28" s="50" t="s">
        <v>141</v>
      </c>
      <c r="D28" s="51">
        <f t="shared" si="0"/>
        <v>1019</v>
      </c>
      <c r="E28" s="51">
        <v>602</v>
      </c>
      <c r="F28" s="51">
        <f t="shared" si="1"/>
        <v>351</v>
      </c>
      <c r="G28" s="51">
        <v>264</v>
      </c>
      <c r="H28" s="51">
        <v>87</v>
      </c>
      <c r="I28" s="51">
        <v>0</v>
      </c>
      <c r="J28" s="51">
        <v>0</v>
      </c>
      <c r="K28" s="51">
        <v>0</v>
      </c>
      <c r="L28" s="51">
        <v>66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619</v>
      </c>
      <c r="V28" s="51">
        <v>602</v>
      </c>
      <c r="W28" s="51">
        <v>17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329</v>
      </c>
      <c r="AC28" s="51">
        <v>66</v>
      </c>
      <c r="AD28" s="51">
        <v>76</v>
      </c>
      <c r="AE28" s="51">
        <f t="shared" si="5"/>
        <v>187</v>
      </c>
      <c r="AF28" s="51">
        <v>187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98</v>
      </c>
      <c r="B29" s="49" t="s">
        <v>142</v>
      </c>
      <c r="C29" s="50" t="s">
        <v>143</v>
      </c>
      <c r="D29" s="51">
        <f t="shared" si="0"/>
        <v>698</v>
      </c>
      <c r="E29" s="51">
        <v>522</v>
      </c>
      <c r="F29" s="51">
        <f t="shared" si="1"/>
        <v>176</v>
      </c>
      <c r="G29" s="51">
        <v>124</v>
      </c>
      <c r="H29" s="51">
        <v>52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541</v>
      </c>
      <c r="V29" s="51">
        <v>522</v>
      </c>
      <c r="W29" s="51">
        <v>19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128</v>
      </c>
      <c r="AC29" s="51">
        <v>0</v>
      </c>
      <c r="AD29" s="51">
        <v>52</v>
      </c>
      <c r="AE29" s="51">
        <f t="shared" si="5"/>
        <v>76</v>
      </c>
      <c r="AF29" s="51">
        <v>76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98</v>
      </c>
      <c r="B30" s="49" t="s">
        <v>144</v>
      </c>
      <c r="C30" s="50" t="s">
        <v>74</v>
      </c>
      <c r="D30" s="51">
        <f t="shared" si="0"/>
        <v>2234</v>
      </c>
      <c r="E30" s="51">
        <v>1841</v>
      </c>
      <c r="F30" s="51">
        <f t="shared" si="1"/>
        <v>323</v>
      </c>
      <c r="G30" s="51">
        <v>248</v>
      </c>
      <c r="H30" s="51">
        <v>75</v>
      </c>
      <c r="I30" s="51">
        <v>0</v>
      </c>
      <c r="J30" s="51">
        <v>0</v>
      </c>
      <c r="K30" s="51">
        <v>0</v>
      </c>
      <c r="L30" s="51">
        <v>0</v>
      </c>
      <c r="M30" s="51">
        <f t="shared" si="2"/>
        <v>70</v>
      </c>
      <c r="N30" s="51">
        <v>24</v>
      </c>
      <c r="O30" s="51">
        <v>37</v>
      </c>
      <c r="P30" s="51">
        <v>0</v>
      </c>
      <c r="Q30" s="51">
        <v>6</v>
      </c>
      <c r="R30" s="51">
        <v>0</v>
      </c>
      <c r="S30" s="51">
        <v>0</v>
      </c>
      <c r="T30" s="51">
        <v>3</v>
      </c>
      <c r="U30" s="51">
        <f t="shared" si="3"/>
        <v>1965</v>
      </c>
      <c r="V30" s="51">
        <v>1841</v>
      </c>
      <c r="W30" s="51">
        <v>124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263</v>
      </c>
      <c r="AC30" s="51">
        <v>0</v>
      </c>
      <c r="AD30" s="51">
        <v>263</v>
      </c>
      <c r="AE30" s="51">
        <f t="shared" si="5"/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98</v>
      </c>
      <c r="B31" s="49" t="s">
        <v>145</v>
      </c>
      <c r="C31" s="50" t="s">
        <v>146</v>
      </c>
      <c r="D31" s="51">
        <f t="shared" si="0"/>
        <v>731</v>
      </c>
      <c r="E31" s="51">
        <v>544</v>
      </c>
      <c r="F31" s="51">
        <f t="shared" si="1"/>
        <v>155</v>
      </c>
      <c r="G31" s="51">
        <v>125</v>
      </c>
      <c r="H31" s="51">
        <v>30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32</v>
      </c>
      <c r="N31" s="51">
        <v>7</v>
      </c>
      <c r="O31" s="51">
        <v>22</v>
      </c>
      <c r="P31" s="51">
        <v>0</v>
      </c>
      <c r="Q31" s="51">
        <v>2</v>
      </c>
      <c r="R31" s="51">
        <v>0</v>
      </c>
      <c r="S31" s="51">
        <v>0</v>
      </c>
      <c r="T31" s="51">
        <v>1</v>
      </c>
      <c r="U31" s="51">
        <f t="shared" si="3"/>
        <v>606</v>
      </c>
      <c r="V31" s="51">
        <v>544</v>
      </c>
      <c r="W31" s="51">
        <v>62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81</v>
      </c>
      <c r="AC31" s="51">
        <v>0</v>
      </c>
      <c r="AD31" s="51">
        <v>81</v>
      </c>
      <c r="AE31" s="51">
        <f t="shared" si="5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98</v>
      </c>
      <c r="B32" s="49" t="s">
        <v>147</v>
      </c>
      <c r="C32" s="50" t="s">
        <v>148</v>
      </c>
      <c r="D32" s="51">
        <f t="shared" si="0"/>
        <v>2603</v>
      </c>
      <c r="E32" s="51">
        <v>2040</v>
      </c>
      <c r="F32" s="51">
        <f t="shared" si="1"/>
        <v>325</v>
      </c>
      <c r="G32" s="51">
        <v>254</v>
      </c>
      <c r="H32" s="51">
        <v>71</v>
      </c>
      <c r="I32" s="51">
        <v>0</v>
      </c>
      <c r="J32" s="51">
        <v>0</v>
      </c>
      <c r="K32" s="51">
        <v>0</v>
      </c>
      <c r="L32" s="51">
        <v>0</v>
      </c>
      <c r="M32" s="51">
        <f t="shared" si="2"/>
        <v>238</v>
      </c>
      <c r="N32" s="51">
        <v>190</v>
      </c>
      <c r="O32" s="51">
        <v>2</v>
      </c>
      <c r="P32" s="51">
        <v>0</v>
      </c>
      <c r="Q32" s="51">
        <v>11</v>
      </c>
      <c r="R32" s="51">
        <v>28</v>
      </c>
      <c r="S32" s="51">
        <v>0</v>
      </c>
      <c r="T32" s="51">
        <v>7</v>
      </c>
      <c r="U32" s="51">
        <f t="shared" si="3"/>
        <v>2166</v>
      </c>
      <c r="V32" s="51">
        <v>2040</v>
      </c>
      <c r="W32" s="51">
        <v>126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290</v>
      </c>
      <c r="AC32" s="51">
        <v>0</v>
      </c>
      <c r="AD32" s="51">
        <v>290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98</v>
      </c>
      <c r="B33" s="49" t="s">
        <v>149</v>
      </c>
      <c r="C33" s="50" t="s">
        <v>150</v>
      </c>
      <c r="D33" s="51">
        <f t="shared" si="0"/>
        <v>790</v>
      </c>
      <c r="E33" s="51">
        <v>676</v>
      </c>
      <c r="F33" s="51">
        <f t="shared" si="1"/>
        <v>89</v>
      </c>
      <c r="G33" s="51">
        <v>67</v>
      </c>
      <c r="H33" s="51">
        <v>22</v>
      </c>
      <c r="I33" s="51">
        <v>0</v>
      </c>
      <c r="J33" s="51">
        <v>0</v>
      </c>
      <c r="K33" s="51">
        <v>0</v>
      </c>
      <c r="L33" s="51">
        <v>0</v>
      </c>
      <c r="M33" s="51">
        <f t="shared" si="2"/>
        <v>25</v>
      </c>
      <c r="N33" s="51">
        <v>9</v>
      </c>
      <c r="O33" s="51">
        <v>15</v>
      </c>
      <c r="P33" s="51">
        <v>0</v>
      </c>
      <c r="Q33" s="51">
        <v>1</v>
      </c>
      <c r="R33" s="51">
        <v>0</v>
      </c>
      <c r="S33" s="51">
        <v>0</v>
      </c>
      <c r="T33" s="51">
        <v>0</v>
      </c>
      <c r="U33" s="51">
        <f t="shared" si="3"/>
        <v>709</v>
      </c>
      <c r="V33" s="51">
        <v>676</v>
      </c>
      <c r="W33" s="51">
        <v>33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95</v>
      </c>
      <c r="AC33" s="51">
        <v>0</v>
      </c>
      <c r="AD33" s="51">
        <v>95</v>
      </c>
      <c r="AE33" s="51">
        <f t="shared" si="5"/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98</v>
      </c>
      <c r="B34" s="49" t="s">
        <v>151</v>
      </c>
      <c r="C34" s="50" t="s">
        <v>152</v>
      </c>
      <c r="D34" s="51">
        <f t="shared" si="0"/>
        <v>1279</v>
      </c>
      <c r="E34" s="51">
        <v>1082</v>
      </c>
      <c r="F34" s="51">
        <f t="shared" si="1"/>
        <v>150</v>
      </c>
      <c r="G34" s="51">
        <v>104</v>
      </c>
      <c r="H34" s="51">
        <v>46</v>
      </c>
      <c r="I34" s="51">
        <v>0</v>
      </c>
      <c r="J34" s="51">
        <v>0</v>
      </c>
      <c r="K34" s="51">
        <v>0</v>
      </c>
      <c r="L34" s="51">
        <v>0</v>
      </c>
      <c r="M34" s="51">
        <f t="shared" si="2"/>
        <v>47</v>
      </c>
      <c r="N34" s="51">
        <v>14</v>
      </c>
      <c r="O34" s="51">
        <v>29</v>
      </c>
      <c r="P34" s="51">
        <v>0</v>
      </c>
      <c r="Q34" s="51">
        <v>3</v>
      </c>
      <c r="R34" s="51">
        <v>0</v>
      </c>
      <c r="S34" s="51">
        <v>0</v>
      </c>
      <c r="T34" s="51">
        <v>1</v>
      </c>
      <c r="U34" s="51">
        <f t="shared" si="3"/>
        <v>1134</v>
      </c>
      <c r="V34" s="51">
        <v>1082</v>
      </c>
      <c r="W34" s="51">
        <v>52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152</v>
      </c>
      <c r="AC34" s="51">
        <v>0</v>
      </c>
      <c r="AD34" s="51">
        <v>152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98</v>
      </c>
      <c r="B35" s="49" t="s">
        <v>153</v>
      </c>
      <c r="C35" s="50" t="s">
        <v>29</v>
      </c>
      <c r="D35" s="51">
        <f t="shared" si="0"/>
        <v>2456</v>
      </c>
      <c r="E35" s="51">
        <v>2038</v>
      </c>
      <c r="F35" s="51">
        <f t="shared" si="1"/>
        <v>337</v>
      </c>
      <c r="G35" s="51">
        <v>258</v>
      </c>
      <c r="H35" s="51">
        <v>79</v>
      </c>
      <c r="I35" s="51">
        <v>0</v>
      </c>
      <c r="J35" s="51">
        <v>0</v>
      </c>
      <c r="K35" s="51">
        <v>0</v>
      </c>
      <c r="L35" s="51">
        <v>0</v>
      </c>
      <c r="M35" s="51">
        <f t="shared" si="2"/>
        <v>81</v>
      </c>
      <c r="N35" s="51">
        <v>26</v>
      </c>
      <c r="O35" s="51">
        <v>52</v>
      </c>
      <c r="P35" s="51">
        <v>0</v>
      </c>
      <c r="Q35" s="51">
        <v>2</v>
      </c>
      <c r="R35" s="51">
        <v>1</v>
      </c>
      <c r="S35" s="51">
        <v>0</v>
      </c>
      <c r="T35" s="51">
        <v>0</v>
      </c>
      <c r="U35" s="51">
        <f t="shared" si="3"/>
        <v>2166</v>
      </c>
      <c r="V35" s="51">
        <v>2038</v>
      </c>
      <c r="W35" s="51">
        <v>128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290</v>
      </c>
      <c r="AC35" s="51">
        <v>0</v>
      </c>
      <c r="AD35" s="51">
        <v>290</v>
      </c>
      <c r="AE35" s="51">
        <f t="shared" si="5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98</v>
      </c>
      <c r="B36" s="49" t="s">
        <v>154</v>
      </c>
      <c r="C36" s="50" t="s">
        <v>155</v>
      </c>
      <c r="D36" s="51">
        <f t="shared" si="0"/>
        <v>2324</v>
      </c>
      <c r="E36" s="51">
        <v>1792</v>
      </c>
      <c r="F36" s="51">
        <f t="shared" si="1"/>
        <v>181</v>
      </c>
      <c r="G36" s="51">
        <v>0</v>
      </c>
      <c r="H36" s="51">
        <v>181</v>
      </c>
      <c r="I36" s="51">
        <v>0</v>
      </c>
      <c r="J36" s="51">
        <v>0</v>
      </c>
      <c r="K36" s="51">
        <v>0</v>
      </c>
      <c r="L36" s="51">
        <v>0</v>
      </c>
      <c r="M36" s="51">
        <f t="shared" si="2"/>
        <v>351</v>
      </c>
      <c r="N36" s="51">
        <v>187</v>
      </c>
      <c r="O36" s="51">
        <v>76</v>
      </c>
      <c r="P36" s="51">
        <v>69</v>
      </c>
      <c r="Q36" s="51">
        <v>4</v>
      </c>
      <c r="R36" s="51">
        <v>0</v>
      </c>
      <c r="S36" s="51">
        <v>0</v>
      </c>
      <c r="T36" s="51">
        <v>15</v>
      </c>
      <c r="U36" s="51">
        <f t="shared" si="3"/>
        <v>1819</v>
      </c>
      <c r="V36" s="51">
        <v>1792</v>
      </c>
      <c r="W36" s="51">
        <v>0</v>
      </c>
      <c r="X36" s="51">
        <v>27</v>
      </c>
      <c r="Y36" s="51">
        <v>0</v>
      </c>
      <c r="Z36" s="51">
        <v>0</v>
      </c>
      <c r="AA36" s="51">
        <v>0</v>
      </c>
      <c r="AB36" s="51">
        <f t="shared" si="4"/>
        <v>67</v>
      </c>
      <c r="AC36" s="51">
        <v>0</v>
      </c>
      <c r="AD36" s="51">
        <v>59</v>
      </c>
      <c r="AE36" s="51">
        <f t="shared" si="5"/>
        <v>8</v>
      </c>
      <c r="AF36" s="51">
        <v>0</v>
      </c>
      <c r="AG36" s="51">
        <v>8</v>
      </c>
      <c r="AH36" s="51">
        <v>0</v>
      </c>
      <c r="AI36" s="51">
        <v>0</v>
      </c>
      <c r="AJ36" s="51">
        <v>0</v>
      </c>
    </row>
    <row r="37" spans="1:36" ht="13.5">
      <c r="A37" s="26" t="s">
        <v>98</v>
      </c>
      <c r="B37" s="49" t="s">
        <v>156</v>
      </c>
      <c r="C37" s="50" t="s">
        <v>157</v>
      </c>
      <c r="D37" s="51">
        <f t="shared" si="0"/>
        <v>4440</v>
      </c>
      <c r="E37" s="51">
        <v>3070</v>
      </c>
      <c r="F37" s="51">
        <f t="shared" si="1"/>
        <v>686</v>
      </c>
      <c r="G37" s="51">
        <v>0</v>
      </c>
      <c r="H37" s="51">
        <v>686</v>
      </c>
      <c r="I37" s="51">
        <v>0</v>
      </c>
      <c r="J37" s="51">
        <v>0</v>
      </c>
      <c r="K37" s="51">
        <v>0</v>
      </c>
      <c r="L37" s="51">
        <v>684</v>
      </c>
      <c r="M37" s="51">
        <f t="shared" si="2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3070</v>
      </c>
      <c r="V37" s="51">
        <v>3070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1058</v>
      </c>
      <c r="AC37" s="51">
        <v>684</v>
      </c>
      <c r="AD37" s="51">
        <v>374</v>
      </c>
      <c r="AE37" s="51">
        <f t="shared" si="5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98</v>
      </c>
      <c r="B38" s="49" t="s">
        <v>158</v>
      </c>
      <c r="C38" s="50" t="s">
        <v>159</v>
      </c>
      <c r="D38" s="51">
        <f t="shared" si="0"/>
        <v>2215</v>
      </c>
      <c r="E38" s="51">
        <v>1476</v>
      </c>
      <c r="F38" s="51">
        <f t="shared" si="1"/>
        <v>186</v>
      </c>
      <c r="G38" s="51">
        <v>0</v>
      </c>
      <c r="H38" s="51">
        <v>186</v>
      </c>
      <c r="I38" s="51">
        <v>0</v>
      </c>
      <c r="J38" s="51">
        <v>0</v>
      </c>
      <c r="K38" s="51">
        <v>0</v>
      </c>
      <c r="L38" s="51">
        <v>325</v>
      </c>
      <c r="M38" s="51">
        <f t="shared" si="2"/>
        <v>228</v>
      </c>
      <c r="N38" s="51">
        <v>228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3"/>
        <v>1476</v>
      </c>
      <c r="V38" s="51">
        <v>1476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446</v>
      </c>
      <c r="AC38" s="51">
        <v>325</v>
      </c>
      <c r="AD38" s="51">
        <v>121</v>
      </c>
      <c r="AE38" s="51">
        <f t="shared" si="5"/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98</v>
      </c>
      <c r="B39" s="49" t="s">
        <v>160</v>
      </c>
      <c r="C39" s="50" t="s">
        <v>161</v>
      </c>
      <c r="D39" s="51">
        <f t="shared" si="0"/>
        <v>752</v>
      </c>
      <c r="E39" s="51">
        <v>603</v>
      </c>
      <c r="F39" s="51">
        <f t="shared" si="1"/>
        <v>48</v>
      </c>
      <c r="G39" s="51">
        <v>0</v>
      </c>
      <c r="H39" s="51">
        <v>48</v>
      </c>
      <c r="I39" s="51">
        <v>0</v>
      </c>
      <c r="J39" s="51">
        <v>0</v>
      </c>
      <c r="K39" s="51">
        <v>0</v>
      </c>
      <c r="L39" s="51">
        <v>101</v>
      </c>
      <c r="M39" s="51">
        <f t="shared" si="2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603</v>
      </c>
      <c r="V39" s="51">
        <v>603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142</v>
      </c>
      <c r="AC39" s="51">
        <v>101</v>
      </c>
      <c r="AD39" s="51">
        <v>41</v>
      </c>
      <c r="AE39" s="51">
        <f t="shared" si="5"/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98</v>
      </c>
      <c r="B40" s="49" t="s">
        <v>162</v>
      </c>
      <c r="C40" s="50" t="s">
        <v>163</v>
      </c>
      <c r="D40" s="51">
        <f t="shared" si="0"/>
        <v>5419</v>
      </c>
      <c r="E40" s="51">
        <v>4544</v>
      </c>
      <c r="F40" s="51">
        <f t="shared" si="1"/>
        <v>875</v>
      </c>
      <c r="G40" s="51">
        <v>739</v>
      </c>
      <c r="H40" s="51">
        <v>136</v>
      </c>
      <c r="I40" s="51">
        <v>0</v>
      </c>
      <c r="J40" s="51">
        <v>0</v>
      </c>
      <c r="K40" s="51">
        <v>0</v>
      </c>
      <c r="L40" s="51">
        <v>0</v>
      </c>
      <c r="M40" s="51">
        <f t="shared" si="2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4569</v>
      </c>
      <c r="V40" s="51">
        <v>4544</v>
      </c>
      <c r="W40" s="51">
        <v>25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952</v>
      </c>
      <c r="AC40" s="51">
        <v>0</v>
      </c>
      <c r="AD40" s="51">
        <v>643</v>
      </c>
      <c r="AE40" s="51">
        <f t="shared" si="5"/>
        <v>309</v>
      </c>
      <c r="AF40" s="51">
        <v>309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98</v>
      </c>
      <c r="B41" s="49" t="s">
        <v>164</v>
      </c>
      <c r="C41" s="50" t="s">
        <v>165</v>
      </c>
      <c r="D41" s="51">
        <f t="shared" si="0"/>
        <v>5012</v>
      </c>
      <c r="E41" s="51">
        <v>2419</v>
      </c>
      <c r="F41" s="51">
        <f t="shared" si="1"/>
        <v>222</v>
      </c>
      <c r="G41" s="51">
        <v>0</v>
      </c>
      <c r="H41" s="51">
        <v>222</v>
      </c>
      <c r="I41" s="51">
        <v>0</v>
      </c>
      <c r="J41" s="51">
        <v>0</v>
      </c>
      <c r="K41" s="51">
        <v>0</v>
      </c>
      <c r="L41" s="51">
        <v>2371</v>
      </c>
      <c r="M41" s="51">
        <f t="shared" si="2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2419</v>
      </c>
      <c r="V41" s="51">
        <v>2419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2849</v>
      </c>
      <c r="AC41" s="51">
        <v>2371</v>
      </c>
      <c r="AD41" s="51">
        <v>359</v>
      </c>
      <c r="AE41" s="51">
        <f t="shared" si="5"/>
        <v>119</v>
      </c>
      <c r="AF41" s="51">
        <v>0</v>
      </c>
      <c r="AG41" s="51">
        <v>119</v>
      </c>
      <c r="AH41" s="51">
        <v>0</v>
      </c>
      <c r="AI41" s="51">
        <v>0</v>
      </c>
      <c r="AJ41" s="51">
        <v>0</v>
      </c>
    </row>
    <row r="42" spans="1:36" ht="13.5">
      <c r="A42" s="79" t="s">
        <v>97</v>
      </c>
      <c r="B42" s="80"/>
      <c r="C42" s="81"/>
      <c r="D42" s="51">
        <f aca="true" t="shared" si="6" ref="D42:AJ42">SUM(D7:D41)</f>
        <v>299827</v>
      </c>
      <c r="E42" s="51">
        <f t="shared" si="6"/>
        <v>233411</v>
      </c>
      <c r="F42" s="51">
        <f t="shared" si="6"/>
        <v>54393</v>
      </c>
      <c r="G42" s="51">
        <f t="shared" si="6"/>
        <v>33805</v>
      </c>
      <c r="H42" s="51">
        <f t="shared" si="6"/>
        <v>20588</v>
      </c>
      <c r="I42" s="51">
        <f t="shared" si="6"/>
        <v>0</v>
      </c>
      <c r="J42" s="51">
        <f t="shared" si="6"/>
        <v>0</v>
      </c>
      <c r="K42" s="51">
        <f t="shared" si="6"/>
        <v>0</v>
      </c>
      <c r="L42" s="51">
        <f t="shared" si="6"/>
        <v>7586</v>
      </c>
      <c r="M42" s="51">
        <f t="shared" si="6"/>
        <v>4437</v>
      </c>
      <c r="N42" s="51">
        <f t="shared" si="6"/>
        <v>3112</v>
      </c>
      <c r="O42" s="51">
        <f t="shared" si="6"/>
        <v>771</v>
      </c>
      <c r="P42" s="51">
        <f t="shared" si="6"/>
        <v>385</v>
      </c>
      <c r="Q42" s="51">
        <f t="shared" si="6"/>
        <v>79</v>
      </c>
      <c r="R42" s="51">
        <f t="shared" si="6"/>
        <v>44</v>
      </c>
      <c r="S42" s="51">
        <f t="shared" si="6"/>
        <v>18</v>
      </c>
      <c r="T42" s="51">
        <f t="shared" si="6"/>
        <v>28</v>
      </c>
      <c r="U42" s="51">
        <f t="shared" si="6"/>
        <v>252386</v>
      </c>
      <c r="V42" s="51">
        <f t="shared" si="6"/>
        <v>233411</v>
      </c>
      <c r="W42" s="51">
        <f t="shared" si="6"/>
        <v>17232</v>
      </c>
      <c r="X42" s="51">
        <f t="shared" si="6"/>
        <v>1743</v>
      </c>
      <c r="Y42" s="51">
        <f t="shared" si="6"/>
        <v>0</v>
      </c>
      <c r="Z42" s="51">
        <f t="shared" si="6"/>
        <v>0</v>
      </c>
      <c r="AA42" s="51">
        <f t="shared" si="6"/>
        <v>0</v>
      </c>
      <c r="AB42" s="51">
        <f t="shared" si="6"/>
        <v>47059</v>
      </c>
      <c r="AC42" s="51">
        <f t="shared" si="6"/>
        <v>7586</v>
      </c>
      <c r="AD42" s="51">
        <f t="shared" si="6"/>
        <v>28837</v>
      </c>
      <c r="AE42" s="51">
        <f t="shared" si="6"/>
        <v>10636</v>
      </c>
      <c r="AF42" s="51">
        <f t="shared" si="6"/>
        <v>7432</v>
      </c>
      <c r="AG42" s="51">
        <f t="shared" si="6"/>
        <v>3204</v>
      </c>
      <c r="AH42" s="51">
        <f t="shared" si="6"/>
        <v>0</v>
      </c>
      <c r="AI42" s="51">
        <f t="shared" si="6"/>
        <v>0</v>
      </c>
      <c r="AJ42" s="51">
        <f t="shared" si="6"/>
        <v>0</v>
      </c>
    </row>
  </sheetData>
  <mergeCells count="25">
    <mergeCell ref="A42:C42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37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40</v>
      </c>
      <c r="C2" s="62" t="s">
        <v>12</v>
      </c>
      <c r="D2" s="106" t="s">
        <v>91</v>
      </c>
      <c r="E2" s="104"/>
      <c r="F2" s="104"/>
      <c r="G2" s="104"/>
      <c r="H2" s="104"/>
      <c r="I2" s="104"/>
      <c r="J2" s="104"/>
      <c r="K2" s="105"/>
      <c r="L2" s="106" t="s">
        <v>166</v>
      </c>
      <c r="M2" s="104"/>
      <c r="N2" s="104"/>
      <c r="O2" s="104"/>
      <c r="P2" s="104"/>
      <c r="Q2" s="104"/>
      <c r="R2" s="104"/>
      <c r="S2" s="105"/>
      <c r="T2" s="100" t="s">
        <v>168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169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41</v>
      </c>
      <c r="G3" s="67" t="s">
        <v>19</v>
      </c>
      <c r="H3" s="67" t="s">
        <v>72</v>
      </c>
      <c r="I3" s="67" t="s">
        <v>73</v>
      </c>
      <c r="J3" s="99" t="s">
        <v>71</v>
      </c>
      <c r="K3" s="67" t="s">
        <v>42</v>
      </c>
      <c r="L3" s="63" t="s">
        <v>15</v>
      </c>
      <c r="M3" s="67" t="s">
        <v>18</v>
      </c>
      <c r="N3" s="67" t="s">
        <v>41</v>
      </c>
      <c r="O3" s="67" t="s">
        <v>19</v>
      </c>
      <c r="P3" s="67" t="s">
        <v>72</v>
      </c>
      <c r="Q3" s="67" t="s">
        <v>73</v>
      </c>
      <c r="R3" s="99" t="s">
        <v>71</v>
      </c>
      <c r="S3" s="67" t="s">
        <v>42</v>
      </c>
      <c r="T3" s="63" t="s">
        <v>15</v>
      </c>
      <c r="U3" s="67" t="s">
        <v>18</v>
      </c>
      <c r="V3" s="67" t="s">
        <v>41</v>
      </c>
      <c r="W3" s="67" t="s">
        <v>19</v>
      </c>
      <c r="X3" s="67" t="s">
        <v>72</v>
      </c>
      <c r="Y3" s="67" t="s">
        <v>73</v>
      </c>
      <c r="Z3" s="99" t="s">
        <v>71</v>
      </c>
      <c r="AA3" s="67" t="s">
        <v>42</v>
      </c>
      <c r="AB3" s="59" t="s">
        <v>170</v>
      </c>
      <c r="AC3" s="107"/>
      <c r="AD3" s="107"/>
      <c r="AE3" s="107"/>
      <c r="AF3" s="107"/>
      <c r="AG3" s="107"/>
      <c r="AH3" s="107"/>
      <c r="AI3" s="108"/>
      <c r="AJ3" s="59" t="s">
        <v>171</v>
      </c>
      <c r="AK3" s="83"/>
      <c r="AL3" s="83"/>
      <c r="AM3" s="83"/>
      <c r="AN3" s="83"/>
      <c r="AO3" s="83"/>
      <c r="AP3" s="83"/>
      <c r="AQ3" s="84"/>
      <c r="AR3" s="59" t="s">
        <v>172</v>
      </c>
      <c r="AS3" s="109"/>
      <c r="AT3" s="109"/>
      <c r="AU3" s="109"/>
      <c r="AV3" s="109"/>
      <c r="AW3" s="109"/>
      <c r="AX3" s="109"/>
      <c r="AY3" s="110"/>
      <c r="AZ3" s="59" t="s">
        <v>173</v>
      </c>
      <c r="BA3" s="107"/>
      <c r="BB3" s="107"/>
      <c r="BC3" s="107"/>
      <c r="BD3" s="107"/>
      <c r="BE3" s="107"/>
      <c r="BF3" s="107"/>
      <c r="BG3" s="108"/>
      <c r="BH3" s="59" t="s">
        <v>174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41</v>
      </c>
      <c r="BS3" s="67" t="s">
        <v>19</v>
      </c>
      <c r="BT3" s="67" t="s">
        <v>72</v>
      </c>
      <c r="BU3" s="67" t="s">
        <v>73</v>
      </c>
      <c r="BV3" s="99" t="s">
        <v>71</v>
      </c>
      <c r="BW3" s="67" t="s">
        <v>42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41</v>
      </c>
      <c r="AE4" s="67" t="s">
        <v>19</v>
      </c>
      <c r="AF4" s="67" t="s">
        <v>72</v>
      </c>
      <c r="AG4" s="67" t="s">
        <v>73</v>
      </c>
      <c r="AH4" s="99" t="s">
        <v>71</v>
      </c>
      <c r="AI4" s="67" t="s">
        <v>42</v>
      </c>
      <c r="AJ4" s="63" t="s">
        <v>15</v>
      </c>
      <c r="AK4" s="67" t="s">
        <v>18</v>
      </c>
      <c r="AL4" s="67" t="s">
        <v>41</v>
      </c>
      <c r="AM4" s="67" t="s">
        <v>19</v>
      </c>
      <c r="AN4" s="67" t="s">
        <v>72</v>
      </c>
      <c r="AO4" s="67" t="s">
        <v>73</v>
      </c>
      <c r="AP4" s="99" t="s">
        <v>71</v>
      </c>
      <c r="AQ4" s="67" t="s">
        <v>42</v>
      </c>
      <c r="AR4" s="63" t="s">
        <v>15</v>
      </c>
      <c r="AS4" s="67" t="s">
        <v>18</v>
      </c>
      <c r="AT4" s="67" t="s">
        <v>41</v>
      </c>
      <c r="AU4" s="67" t="s">
        <v>19</v>
      </c>
      <c r="AV4" s="67" t="s">
        <v>72</v>
      </c>
      <c r="AW4" s="67" t="s">
        <v>73</v>
      </c>
      <c r="AX4" s="99" t="s">
        <v>71</v>
      </c>
      <c r="AY4" s="67" t="s">
        <v>42</v>
      </c>
      <c r="AZ4" s="63" t="s">
        <v>15</v>
      </c>
      <c r="BA4" s="67" t="s">
        <v>18</v>
      </c>
      <c r="BB4" s="67" t="s">
        <v>41</v>
      </c>
      <c r="BC4" s="67" t="s">
        <v>19</v>
      </c>
      <c r="BD4" s="67" t="s">
        <v>72</v>
      </c>
      <c r="BE4" s="67" t="s">
        <v>73</v>
      </c>
      <c r="BF4" s="99" t="s">
        <v>71</v>
      </c>
      <c r="BG4" s="67" t="s">
        <v>42</v>
      </c>
      <c r="BH4" s="63" t="s">
        <v>15</v>
      </c>
      <c r="BI4" s="67" t="s">
        <v>18</v>
      </c>
      <c r="BJ4" s="67" t="s">
        <v>41</v>
      </c>
      <c r="BK4" s="67" t="s">
        <v>19</v>
      </c>
      <c r="BL4" s="67" t="s">
        <v>72</v>
      </c>
      <c r="BM4" s="67" t="s">
        <v>73</v>
      </c>
      <c r="BN4" s="99" t="s">
        <v>71</v>
      </c>
      <c r="BO4" s="67" t="s">
        <v>42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98</v>
      </c>
      <c r="B7" s="49" t="s">
        <v>99</v>
      </c>
      <c r="C7" s="50" t="s">
        <v>100</v>
      </c>
      <c r="D7" s="51">
        <f aca="true" t="shared" si="0" ref="D7:D41">SUM(E7:K7)</f>
        <v>15070</v>
      </c>
      <c r="E7" s="51">
        <f aca="true" t="shared" si="1" ref="E7:E41">M7+U7+BQ7</f>
        <v>9190</v>
      </c>
      <c r="F7" s="51">
        <f aca="true" t="shared" si="2" ref="F7:F41">N7+V7+BR7</f>
        <v>4611</v>
      </c>
      <c r="G7" s="51">
        <f aca="true" t="shared" si="3" ref="G7:G41">O7+W7+BS7</f>
        <v>1178</v>
      </c>
      <c r="H7" s="51">
        <f aca="true" t="shared" si="4" ref="H7:H41">P7+X7+BT7</f>
        <v>91</v>
      </c>
      <c r="I7" s="51">
        <f aca="true" t="shared" si="5" ref="I7:I41">Q7+Y7+BU7</f>
        <v>0</v>
      </c>
      <c r="J7" s="51">
        <f aca="true" t="shared" si="6" ref="J7:J41">R7+Z7+BV7</f>
        <v>0</v>
      </c>
      <c r="K7" s="51">
        <f aca="true" t="shared" si="7" ref="K7:K41">S7+AA7+BW7</f>
        <v>0</v>
      </c>
      <c r="L7" s="51">
        <f aca="true" t="shared" si="8" ref="L7:L41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41">SUM(U7:AA7)</f>
        <v>6113</v>
      </c>
      <c r="U7" s="51">
        <f aca="true" t="shared" si="10" ref="U7:U41">AC7+AK7+AS7+BA7+BI7</f>
        <v>233</v>
      </c>
      <c r="V7" s="51">
        <f aca="true" t="shared" si="11" ref="V7:V41">AD7+AL7+AT7+BB7+BJ7</f>
        <v>4611</v>
      </c>
      <c r="W7" s="51">
        <f aca="true" t="shared" si="12" ref="W7:W41">AE7+AM7+AU7+BC7+BK7</f>
        <v>1178</v>
      </c>
      <c r="X7" s="51">
        <f aca="true" t="shared" si="13" ref="X7:X41">AF7+AN7+AV7+BD7+BL7</f>
        <v>91</v>
      </c>
      <c r="Y7" s="51">
        <f aca="true" t="shared" si="14" ref="Y7:Y41">AG7+AO7+AW7+BE7+BM7</f>
        <v>0</v>
      </c>
      <c r="Z7" s="51">
        <f aca="true" t="shared" si="15" ref="Z7:Z41">AH7+AP7+AX7+BF7+BN7</f>
        <v>0</v>
      </c>
      <c r="AA7" s="51">
        <f aca="true" t="shared" si="16" ref="AA7:AA41">AI7+AQ7+AY7+BG7+BO7</f>
        <v>0</v>
      </c>
      <c r="AB7" s="51">
        <f aca="true" t="shared" si="17" ref="AB7:AB41">SUM(AC7:AI7)</f>
        <v>178</v>
      </c>
      <c r="AC7" s="51">
        <v>0</v>
      </c>
      <c r="AD7" s="51">
        <v>178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41">SUM(AK7:AQ7)</f>
        <v>3572</v>
      </c>
      <c r="AK7" s="51">
        <v>0</v>
      </c>
      <c r="AL7" s="51">
        <v>3572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41">SUM(AS7:AY7)</f>
        <v>2363</v>
      </c>
      <c r="AS7" s="51">
        <v>233</v>
      </c>
      <c r="AT7" s="51">
        <v>861</v>
      </c>
      <c r="AU7" s="51">
        <v>1178</v>
      </c>
      <c r="AV7" s="51">
        <v>91</v>
      </c>
      <c r="AW7" s="51">
        <v>0</v>
      </c>
      <c r="AX7" s="51">
        <v>0</v>
      </c>
      <c r="AY7" s="51">
        <v>0</v>
      </c>
      <c r="AZ7" s="51">
        <f aca="true" t="shared" si="20" ref="AZ7:AZ41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41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41">SUM(BQ7:BW7)</f>
        <v>8957</v>
      </c>
      <c r="BQ7" s="51">
        <v>8957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98</v>
      </c>
      <c r="B8" s="49" t="s">
        <v>101</v>
      </c>
      <c r="C8" s="50" t="s">
        <v>102</v>
      </c>
      <c r="D8" s="51">
        <f t="shared" si="0"/>
        <v>4300</v>
      </c>
      <c r="E8" s="51">
        <f t="shared" si="1"/>
        <v>2356</v>
      </c>
      <c r="F8" s="51">
        <f t="shared" si="2"/>
        <v>1399</v>
      </c>
      <c r="G8" s="51">
        <f t="shared" si="3"/>
        <v>435</v>
      </c>
      <c r="H8" s="51">
        <f t="shared" si="4"/>
        <v>16</v>
      </c>
      <c r="I8" s="51">
        <f t="shared" si="5"/>
        <v>48</v>
      </c>
      <c r="J8" s="51">
        <f t="shared" si="6"/>
        <v>0</v>
      </c>
      <c r="K8" s="51">
        <f t="shared" si="7"/>
        <v>46</v>
      </c>
      <c r="L8" s="51">
        <f t="shared" si="8"/>
        <v>347</v>
      </c>
      <c r="M8" s="51">
        <v>347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1944</v>
      </c>
      <c r="U8" s="51">
        <f t="shared" si="10"/>
        <v>0</v>
      </c>
      <c r="V8" s="51">
        <f t="shared" si="11"/>
        <v>1399</v>
      </c>
      <c r="W8" s="51">
        <f t="shared" si="12"/>
        <v>435</v>
      </c>
      <c r="X8" s="51">
        <f t="shared" si="13"/>
        <v>16</v>
      </c>
      <c r="Y8" s="51">
        <f t="shared" si="14"/>
        <v>48</v>
      </c>
      <c r="Z8" s="51">
        <f t="shared" si="15"/>
        <v>0</v>
      </c>
      <c r="AA8" s="51">
        <f t="shared" si="16"/>
        <v>46</v>
      </c>
      <c r="AB8" s="51">
        <f t="shared" si="17"/>
        <v>78</v>
      </c>
      <c r="AC8" s="51">
        <v>0</v>
      </c>
      <c r="AD8" s="51">
        <v>78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711</v>
      </c>
      <c r="AK8" s="51">
        <v>0</v>
      </c>
      <c r="AL8" s="51">
        <v>665</v>
      </c>
      <c r="AM8" s="51">
        <v>0</v>
      </c>
      <c r="AN8" s="51">
        <v>0</v>
      </c>
      <c r="AO8" s="51">
        <v>0</v>
      </c>
      <c r="AP8" s="51">
        <v>0</v>
      </c>
      <c r="AQ8" s="51">
        <v>46</v>
      </c>
      <c r="AR8" s="51">
        <f t="shared" si="19"/>
        <v>1155</v>
      </c>
      <c r="AS8" s="51">
        <v>0</v>
      </c>
      <c r="AT8" s="51">
        <v>656</v>
      </c>
      <c r="AU8" s="51">
        <v>435</v>
      </c>
      <c r="AV8" s="51">
        <v>16</v>
      </c>
      <c r="AW8" s="51">
        <v>48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2009</v>
      </c>
      <c r="BQ8" s="51">
        <v>2009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98</v>
      </c>
      <c r="B9" s="49" t="s">
        <v>103</v>
      </c>
      <c r="C9" s="50" t="s">
        <v>104</v>
      </c>
      <c r="D9" s="51">
        <f t="shared" si="0"/>
        <v>5668</v>
      </c>
      <c r="E9" s="51">
        <f t="shared" si="1"/>
        <v>3108</v>
      </c>
      <c r="F9" s="51">
        <f t="shared" si="2"/>
        <v>1551</v>
      </c>
      <c r="G9" s="51">
        <f t="shared" si="3"/>
        <v>771</v>
      </c>
      <c r="H9" s="51">
        <f t="shared" si="4"/>
        <v>143</v>
      </c>
      <c r="I9" s="51">
        <f t="shared" si="5"/>
        <v>13</v>
      </c>
      <c r="J9" s="51">
        <f t="shared" si="6"/>
        <v>2</v>
      </c>
      <c r="K9" s="51">
        <f t="shared" si="7"/>
        <v>80</v>
      </c>
      <c r="L9" s="51">
        <f t="shared" si="8"/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2558</v>
      </c>
      <c r="U9" s="51">
        <f t="shared" si="10"/>
        <v>0</v>
      </c>
      <c r="V9" s="51">
        <f t="shared" si="11"/>
        <v>1551</v>
      </c>
      <c r="W9" s="51">
        <f t="shared" si="12"/>
        <v>771</v>
      </c>
      <c r="X9" s="51">
        <f t="shared" si="13"/>
        <v>143</v>
      </c>
      <c r="Y9" s="51">
        <f t="shared" si="14"/>
        <v>13</v>
      </c>
      <c r="Z9" s="51">
        <f t="shared" si="15"/>
        <v>0</v>
      </c>
      <c r="AA9" s="51">
        <f t="shared" si="16"/>
        <v>80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966</v>
      </c>
      <c r="AK9" s="51">
        <v>0</v>
      </c>
      <c r="AL9" s="51">
        <v>966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1592</v>
      </c>
      <c r="AS9" s="51">
        <v>0</v>
      </c>
      <c r="AT9" s="51">
        <v>585</v>
      </c>
      <c r="AU9" s="51">
        <v>771</v>
      </c>
      <c r="AV9" s="51">
        <v>143</v>
      </c>
      <c r="AW9" s="51">
        <v>13</v>
      </c>
      <c r="AX9" s="51">
        <v>0</v>
      </c>
      <c r="AY9" s="51">
        <v>80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3110</v>
      </c>
      <c r="BQ9" s="51">
        <v>3108</v>
      </c>
      <c r="BR9" s="51">
        <v>0</v>
      </c>
      <c r="BS9" s="51">
        <v>0</v>
      </c>
      <c r="BT9" s="51">
        <v>0</v>
      </c>
      <c r="BU9" s="51">
        <v>0</v>
      </c>
      <c r="BV9" s="51">
        <v>2</v>
      </c>
      <c r="BW9" s="51">
        <v>0</v>
      </c>
    </row>
    <row r="10" spans="1:75" ht="13.5">
      <c r="A10" s="26" t="s">
        <v>98</v>
      </c>
      <c r="B10" s="49" t="s">
        <v>105</v>
      </c>
      <c r="C10" s="50" t="s">
        <v>106</v>
      </c>
      <c r="D10" s="51">
        <f t="shared" si="0"/>
        <v>1960</v>
      </c>
      <c r="E10" s="51">
        <f t="shared" si="1"/>
        <v>962</v>
      </c>
      <c r="F10" s="51">
        <f t="shared" si="2"/>
        <v>735</v>
      </c>
      <c r="G10" s="51">
        <f t="shared" si="3"/>
        <v>224</v>
      </c>
      <c r="H10" s="51">
        <f t="shared" si="4"/>
        <v>39</v>
      </c>
      <c r="I10" s="51">
        <f t="shared" si="5"/>
        <v>0</v>
      </c>
      <c r="J10" s="51">
        <f t="shared" si="6"/>
        <v>0</v>
      </c>
      <c r="K10" s="51">
        <f t="shared" si="7"/>
        <v>0</v>
      </c>
      <c r="L10" s="51">
        <f t="shared" si="8"/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9"/>
        <v>998</v>
      </c>
      <c r="U10" s="51">
        <f t="shared" si="10"/>
        <v>0</v>
      </c>
      <c r="V10" s="51">
        <f t="shared" si="11"/>
        <v>735</v>
      </c>
      <c r="W10" s="51">
        <f t="shared" si="12"/>
        <v>224</v>
      </c>
      <c r="X10" s="51">
        <f t="shared" si="13"/>
        <v>39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998</v>
      </c>
      <c r="AS10" s="51">
        <v>0</v>
      </c>
      <c r="AT10" s="51">
        <v>735</v>
      </c>
      <c r="AU10" s="51">
        <v>224</v>
      </c>
      <c r="AV10" s="51">
        <v>39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962</v>
      </c>
      <c r="BQ10" s="51">
        <v>962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98</v>
      </c>
      <c r="B11" s="49" t="s">
        <v>107</v>
      </c>
      <c r="C11" s="50" t="s">
        <v>108</v>
      </c>
      <c r="D11" s="51">
        <f t="shared" si="0"/>
        <v>3047</v>
      </c>
      <c r="E11" s="51">
        <f t="shared" si="1"/>
        <v>2003</v>
      </c>
      <c r="F11" s="51">
        <f t="shared" si="2"/>
        <v>681</v>
      </c>
      <c r="G11" s="51">
        <f t="shared" si="3"/>
        <v>313</v>
      </c>
      <c r="H11" s="51">
        <f t="shared" si="4"/>
        <v>48</v>
      </c>
      <c r="I11" s="51">
        <f t="shared" si="5"/>
        <v>0</v>
      </c>
      <c r="J11" s="51">
        <f t="shared" si="6"/>
        <v>0</v>
      </c>
      <c r="K11" s="51">
        <f t="shared" si="7"/>
        <v>2</v>
      </c>
      <c r="L11" s="51">
        <f t="shared" si="8"/>
        <v>1817</v>
      </c>
      <c r="M11" s="51">
        <v>1456</v>
      </c>
      <c r="N11" s="51">
        <v>0</v>
      </c>
      <c r="O11" s="51">
        <v>313</v>
      </c>
      <c r="P11" s="51">
        <v>48</v>
      </c>
      <c r="Q11" s="51">
        <v>0</v>
      </c>
      <c r="R11" s="51">
        <v>0</v>
      </c>
      <c r="S11" s="51">
        <v>0</v>
      </c>
      <c r="T11" s="51">
        <f t="shared" si="9"/>
        <v>683</v>
      </c>
      <c r="U11" s="51">
        <f t="shared" si="10"/>
        <v>0</v>
      </c>
      <c r="V11" s="51">
        <f t="shared" si="11"/>
        <v>681</v>
      </c>
      <c r="W11" s="51">
        <f t="shared" si="12"/>
        <v>0</v>
      </c>
      <c r="X11" s="51">
        <f t="shared" si="13"/>
        <v>0</v>
      </c>
      <c r="Y11" s="51">
        <f t="shared" si="14"/>
        <v>0</v>
      </c>
      <c r="Z11" s="51">
        <f t="shared" si="15"/>
        <v>0</v>
      </c>
      <c r="AA11" s="51">
        <f t="shared" si="16"/>
        <v>2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683</v>
      </c>
      <c r="AS11" s="51">
        <v>0</v>
      </c>
      <c r="AT11" s="51">
        <v>681</v>
      </c>
      <c r="AU11" s="51">
        <v>0</v>
      </c>
      <c r="AV11" s="51">
        <v>0</v>
      </c>
      <c r="AW11" s="51">
        <v>0</v>
      </c>
      <c r="AX11" s="51">
        <v>0</v>
      </c>
      <c r="AY11" s="51">
        <v>2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547</v>
      </c>
      <c r="BQ11" s="51">
        <v>547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98</v>
      </c>
      <c r="B12" s="49" t="s">
        <v>109</v>
      </c>
      <c r="C12" s="50" t="s">
        <v>110</v>
      </c>
      <c r="D12" s="51">
        <f t="shared" si="0"/>
        <v>2512</v>
      </c>
      <c r="E12" s="51">
        <f t="shared" si="1"/>
        <v>1703</v>
      </c>
      <c r="F12" s="51">
        <f t="shared" si="2"/>
        <v>489</v>
      </c>
      <c r="G12" s="51">
        <f t="shared" si="3"/>
        <v>134</v>
      </c>
      <c r="H12" s="51">
        <f t="shared" si="4"/>
        <v>31</v>
      </c>
      <c r="I12" s="51">
        <f t="shared" si="5"/>
        <v>89</v>
      </c>
      <c r="J12" s="51">
        <f t="shared" si="6"/>
        <v>63</v>
      </c>
      <c r="K12" s="51">
        <f t="shared" si="7"/>
        <v>3</v>
      </c>
      <c r="L12" s="51">
        <f t="shared" si="8"/>
        <v>358</v>
      </c>
      <c r="M12" s="51">
        <v>340</v>
      </c>
      <c r="N12" s="51">
        <v>0</v>
      </c>
      <c r="O12" s="51">
        <v>0</v>
      </c>
      <c r="P12" s="51">
        <v>0</v>
      </c>
      <c r="Q12" s="51">
        <v>0</v>
      </c>
      <c r="R12" s="51">
        <v>18</v>
      </c>
      <c r="S12" s="51">
        <v>0</v>
      </c>
      <c r="T12" s="51">
        <f t="shared" si="9"/>
        <v>746</v>
      </c>
      <c r="U12" s="51">
        <f t="shared" si="10"/>
        <v>0</v>
      </c>
      <c r="V12" s="51">
        <f t="shared" si="11"/>
        <v>489</v>
      </c>
      <c r="W12" s="51">
        <f t="shared" si="12"/>
        <v>134</v>
      </c>
      <c r="X12" s="51">
        <f t="shared" si="13"/>
        <v>31</v>
      </c>
      <c r="Y12" s="51">
        <f t="shared" si="14"/>
        <v>89</v>
      </c>
      <c r="Z12" s="51">
        <f t="shared" si="15"/>
        <v>0</v>
      </c>
      <c r="AA12" s="51">
        <f t="shared" si="16"/>
        <v>3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746</v>
      </c>
      <c r="AS12" s="51">
        <v>0</v>
      </c>
      <c r="AT12" s="51">
        <v>489</v>
      </c>
      <c r="AU12" s="51">
        <v>134</v>
      </c>
      <c r="AV12" s="51">
        <v>31</v>
      </c>
      <c r="AW12" s="51">
        <v>89</v>
      </c>
      <c r="AX12" s="51">
        <v>0</v>
      </c>
      <c r="AY12" s="51">
        <v>3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1408</v>
      </c>
      <c r="BQ12" s="51">
        <v>1363</v>
      </c>
      <c r="BR12" s="51">
        <v>0</v>
      </c>
      <c r="BS12" s="51">
        <v>0</v>
      </c>
      <c r="BT12" s="51">
        <v>0</v>
      </c>
      <c r="BU12" s="51">
        <v>0</v>
      </c>
      <c r="BV12" s="51">
        <v>45</v>
      </c>
      <c r="BW12" s="51">
        <v>0</v>
      </c>
    </row>
    <row r="13" spans="1:75" ht="13.5">
      <c r="A13" s="26" t="s">
        <v>98</v>
      </c>
      <c r="B13" s="49" t="s">
        <v>111</v>
      </c>
      <c r="C13" s="50" t="s">
        <v>112</v>
      </c>
      <c r="D13" s="51">
        <f t="shared" si="0"/>
        <v>5540</v>
      </c>
      <c r="E13" s="51">
        <f t="shared" si="1"/>
        <v>3023</v>
      </c>
      <c r="F13" s="51">
        <f t="shared" si="2"/>
        <v>1538</v>
      </c>
      <c r="G13" s="51">
        <f t="shared" si="3"/>
        <v>756</v>
      </c>
      <c r="H13" s="51">
        <f t="shared" si="4"/>
        <v>84</v>
      </c>
      <c r="I13" s="51">
        <f t="shared" si="5"/>
        <v>16</v>
      </c>
      <c r="J13" s="51">
        <f t="shared" si="6"/>
        <v>92</v>
      </c>
      <c r="K13" s="51">
        <f t="shared" si="7"/>
        <v>31</v>
      </c>
      <c r="L13" s="51">
        <f t="shared" si="8"/>
        <v>268</v>
      </c>
      <c r="M13" s="51">
        <v>268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5272</v>
      </c>
      <c r="U13" s="51">
        <f t="shared" si="10"/>
        <v>2755</v>
      </c>
      <c r="V13" s="51">
        <f t="shared" si="11"/>
        <v>1538</v>
      </c>
      <c r="W13" s="51">
        <f t="shared" si="12"/>
        <v>756</v>
      </c>
      <c r="X13" s="51">
        <f t="shared" si="13"/>
        <v>84</v>
      </c>
      <c r="Y13" s="51">
        <f t="shared" si="14"/>
        <v>16</v>
      </c>
      <c r="Z13" s="51">
        <f t="shared" si="15"/>
        <v>92</v>
      </c>
      <c r="AA13" s="51">
        <f t="shared" si="16"/>
        <v>31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1128</v>
      </c>
      <c r="AK13" s="51">
        <v>0</v>
      </c>
      <c r="AL13" s="51">
        <v>1128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4144</v>
      </c>
      <c r="AS13" s="51">
        <v>2755</v>
      </c>
      <c r="AT13" s="51">
        <v>410</v>
      </c>
      <c r="AU13" s="51">
        <v>756</v>
      </c>
      <c r="AV13" s="51">
        <v>84</v>
      </c>
      <c r="AW13" s="51">
        <v>16</v>
      </c>
      <c r="AX13" s="51">
        <v>92</v>
      </c>
      <c r="AY13" s="51">
        <v>31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98</v>
      </c>
      <c r="B14" s="49" t="s">
        <v>113</v>
      </c>
      <c r="C14" s="50" t="s">
        <v>114</v>
      </c>
      <c r="D14" s="51">
        <f t="shared" si="0"/>
        <v>219</v>
      </c>
      <c r="E14" s="51">
        <f t="shared" si="1"/>
        <v>133</v>
      </c>
      <c r="F14" s="51">
        <f t="shared" si="2"/>
        <v>46</v>
      </c>
      <c r="G14" s="51">
        <f t="shared" si="3"/>
        <v>38</v>
      </c>
      <c r="H14" s="51">
        <f t="shared" si="4"/>
        <v>1</v>
      </c>
      <c r="I14" s="51">
        <f t="shared" si="5"/>
        <v>0</v>
      </c>
      <c r="J14" s="51">
        <f t="shared" si="6"/>
        <v>0</v>
      </c>
      <c r="K14" s="51">
        <f t="shared" si="7"/>
        <v>1</v>
      </c>
      <c r="L14" s="51">
        <f t="shared" si="8"/>
        <v>1</v>
      </c>
      <c r="M14" s="51">
        <v>0</v>
      </c>
      <c r="N14" s="51">
        <v>0</v>
      </c>
      <c r="O14" s="51">
        <v>0</v>
      </c>
      <c r="P14" s="51">
        <v>1</v>
      </c>
      <c r="Q14" s="51">
        <v>0</v>
      </c>
      <c r="R14" s="51">
        <v>0</v>
      </c>
      <c r="S14" s="51">
        <v>0</v>
      </c>
      <c r="T14" s="51">
        <f t="shared" si="9"/>
        <v>85</v>
      </c>
      <c r="U14" s="51">
        <f t="shared" si="10"/>
        <v>0</v>
      </c>
      <c r="V14" s="51">
        <f t="shared" si="11"/>
        <v>46</v>
      </c>
      <c r="W14" s="51">
        <f t="shared" si="12"/>
        <v>38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1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46</v>
      </c>
      <c r="AK14" s="51">
        <v>0</v>
      </c>
      <c r="AL14" s="51">
        <v>46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39</v>
      </c>
      <c r="AS14" s="51">
        <v>0</v>
      </c>
      <c r="AT14" s="51">
        <v>0</v>
      </c>
      <c r="AU14" s="51">
        <v>38</v>
      </c>
      <c r="AV14" s="51">
        <v>0</v>
      </c>
      <c r="AW14" s="51">
        <v>0</v>
      </c>
      <c r="AX14" s="51">
        <v>0</v>
      </c>
      <c r="AY14" s="51">
        <v>1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133</v>
      </c>
      <c r="BQ14" s="51">
        <v>133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98</v>
      </c>
      <c r="B15" s="49" t="s">
        <v>115</v>
      </c>
      <c r="C15" s="50" t="s">
        <v>116</v>
      </c>
      <c r="D15" s="51">
        <f t="shared" si="0"/>
        <v>552</v>
      </c>
      <c r="E15" s="51">
        <f t="shared" si="1"/>
        <v>315</v>
      </c>
      <c r="F15" s="51">
        <f t="shared" si="2"/>
        <v>119</v>
      </c>
      <c r="G15" s="51">
        <f t="shared" si="3"/>
        <v>102</v>
      </c>
      <c r="H15" s="51">
        <f t="shared" si="4"/>
        <v>10</v>
      </c>
      <c r="I15" s="51">
        <f t="shared" si="5"/>
        <v>3</v>
      </c>
      <c r="J15" s="51">
        <f t="shared" si="6"/>
        <v>0</v>
      </c>
      <c r="K15" s="51">
        <f t="shared" si="7"/>
        <v>3</v>
      </c>
      <c r="L15" s="51">
        <f t="shared" si="8"/>
        <v>73</v>
      </c>
      <c r="M15" s="51">
        <v>3</v>
      </c>
      <c r="N15" s="51">
        <v>67</v>
      </c>
      <c r="O15" s="51">
        <v>0</v>
      </c>
      <c r="P15" s="51">
        <v>0</v>
      </c>
      <c r="Q15" s="51">
        <v>3</v>
      </c>
      <c r="R15" s="51">
        <v>0</v>
      </c>
      <c r="S15" s="51">
        <v>0</v>
      </c>
      <c r="T15" s="51">
        <f t="shared" si="9"/>
        <v>167</v>
      </c>
      <c r="U15" s="51">
        <f t="shared" si="10"/>
        <v>0</v>
      </c>
      <c r="V15" s="51">
        <f t="shared" si="11"/>
        <v>52</v>
      </c>
      <c r="W15" s="51">
        <f t="shared" si="12"/>
        <v>102</v>
      </c>
      <c r="X15" s="51">
        <f t="shared" si="13"/>
        <v>10</v>
      </c>
      <c r="Y15" s="51">
        <f t="shared" si="14"/>
        <v>0</v>
      </c>
      <c r="Z15" s="51">
        <f t="shared" si="15"/>
        <v>0</v>
      </c>
      <c r="AA15" s="51">
        <f t="shared" si="16"/>
        <v>3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52</v>
      </c>
      <c r="AK15" s="51">
        <v>0</v>
      </c>
      <c r="AL15" s="51">
        <v>52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115</v>
      </c>
      <c r="AS15" s="51">
        <v>0</v>
      </c>
      <c r="AT15" s="51">
        <v>0</v>
      </c>
      <c r="AU15" s="51">
        <v>102</v>
      </c>
      <c r="AV15" s="51">
        <v>10</v>
      </c>
      <c r="AW15" s="51">
        <v>0</v>
      </c>
      <c r="AX15" s="51">
        <v>0</v>
      </c>
      <c r="AY15" s="51">
        <v>3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312</v>
      </c>
      <c r="BQ15" s="51">
        <v>312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98</v>
      </c>
      <c r="B16" s="49" t="s">
        <v>117</v>
      </c>
      <c r="C16" s="50" t="s">
        <v>118</v>
      </c>
      <c r="D16" s="51">
        <f t="shared" si="0"/>
        <v>291</v>
      </c>
      <c r="E16" s="51">
        <f t="shared" si="1"/>
        <v>177</v>
      </c>
      <c r="F16" s="51">
        <f t="shared" si="2"/>
        <v>60</v>
      </c>
      <c r="G16" s="51">
        <f t="shared" si="3"/>
        <v>49</v>
      </c>
      <c r="H16" s="51">
        <f t="shared" si="4"/>
        <v>4</v>
      </c>
      <c r="I16" s="51">
        <f t="shared" si="5"/>
        <v>0</v>
      </c>
      <c r="J16" s="51">
        <f t="shared" si="6"/>
        <v>0</v>
      </c>
      <c r="K16" s="51">
        <f t="shared" si="7"/>
        <v>1</v>
      </c>
      <c r="L16" s="51">
        <f t="shared" si="8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114</v>
      </c>
      <c r="U16" s="51">
        <f t="shared" si="10"/>
        <v>0</v>
      </c>
      <c r="V16" s="51">
        <f t="shared" si="11"/>
        <v>60</v>
      </c>
      <c r="W16" s="51">
        <f t="shared" si="12"/>
        <v>49</v>
      </c>
      <c r="X16" s="51">
        <f t="shared" si="13"/>
        <v>4</v>
      </c>
      <c r="Y16" s="51">
        <f t="shared" si="14"/>
        <v>0</v>
      </c>
      <c r="Z16" s="51">
        <f t="shared" si="15"/>
        <v>0</v>
      </c>
      <c r="AA16" s="51">
        <f t="shared" si="16"/>
        <v>1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60</v>
      </c>
      <c r="AK16" s="51">
        <v>0</v>
      </c>
      <c r="AL16" s="51">
        <v>60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54</v>
      </c>
      <c r="AS16" s="51">
        <v>0</v>
      </c>
      <c r="AT16" s="51">
        <v>0</v>
      </c>
      <c r="AU16" s="51">
        <v>49</v>
      </c>
      <c r="AV16" s="51">
        <v>4</v>
      </c>
      <c r="AW16" s="51">
        <v>0</v>
      </c>
      <c r="AX16" s="51">
        <v>0</v>
      </c>
      <c r="AY16" s="51">
        <v>1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177</v>
      </c>
      <c r="BQ16" s="51">
        <v>177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98</v>
      </c>
      <c r="B17" s="49" t="s">
        <v>119</v>
      </c>
      <c r="C17" s="50" t="s">
        <v>120</v>
      </c>
      <c r="D17" s="51">
        <f t="shared" si="0"/>
        <v>176</v>
      </c>
      <c r="E17" s="51">
        <f t="shared" si="1"/>
        <v>126</v>
      </c>
      <c r="F17" s="51">
        <f t="shared" si="2"/>
        <v>29</v>
      </c>
      <c r="G17" s="51">
        <f t="shared" si="3"/>
        <v>18</v>
      </c>
      <c r="H17" s="51">
        <f t="shared" si="4"/>
        <v>3</v>
      </c>
      <c r="I17" s="51">
        <f t="shared" si="5"/>
        <v>0</v>
      </c>
      <c r="J17" s="51">
        <f t="shared" si="6"/>
        <v>0</v>
      </c>
      <c r="K17" s="51">
        <f t="shared" si="7"/>
        <v>0</v>
      </c>
      <c r="L17" s="51">
        <f t="shared" si="8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50</v>
      </c>
      <c r="U17" s="51">
        <f t="shared" si="10"/>
        <v>0</v>
      </c>
      <c r="V17" s="51">
        <f t="shared" si="11"/>
        <v>29</v>
      </c>
      <c r="W17" s="51">
        <f t="shared" si="12"/>
        <v>18</v>
      </c>
      <c r="X17" s="51">
        <f t="shared" si="13"/>
        <v>3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29</v>
      </c>
      <c r="AK17" s="51">
        <v>0</v>
      </c>
      <c r="AL17" s="51">
        <v>29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21</v>
      </c>
      <c r="AS17" s="51">
        <v>0</v>
      </c>
      <c r="AT17" s="51">
        <v>0</v>
      </c>
      <c r="AU17" s="51">
        <v>18</v>
      </c>
      <c r="AV17" s="51">
        <v>3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126</v>
      </c>
      <c r="BQ17" s="51">
        <v>126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98</v>
      </c>
      <c r="B18" s="49" t="s">
        <v>121</v>
      </c>
      <c r="C18" s="50" t="s">
        <v>122</v>
      </c>
      <c r="D18" s="51">
        <f t="shared" si="0"/>
        <v>188</v>
      </c>
      <c r="E18" s="51">
        <f t="shared" si="1"/>
        <v>2</v>
      </c>
      <c r="F18" s="51">
        <f t="shared" si="2"/>
        <v>172</v>
      </c>
      <c r="G18" s="51">
        <f t="shared" si="3"/>
        <v>3</v>
      </c>
      <c r="H18" s="51">
        <f t="shared" si="4"/>
        <v>1</v>
      </c>
      <c r="I18" s="51">
        <f t="shared" si="5"/>
        <v>0</v>
      </c>
      <c r="J18" s="51">
        <f t="shared" si="6"/>
        <v>0</v>
      </c>
      <c r="K18" s="51">
        <f t="shared" si="7"/>
        <v>10</v>
      </c>
      <c r="L18" s="51">
        <f t="shared" si="8"/>
        <v>13</v>
      </c>
      <c r="M18" s="51">
        <v>2</v>
      </c>
      <c r="N18" s="51">
        <v>6</v>
      </c>
      <c r="O18" s="51">
        <v>3</v>
      </c>
      <c r="P18" s="51">
        <v>1</v>
      </c>
      <c r="Q18" s="51">
        <v>0</v>
      </c>
      <c r="R18" s="51">
        <v>0</v>
      </c>
      <c r="S18" s="51">
        <v>1</v>
      </c>
      <c r="T18" s="51">
        <f t="shared" si="9"/>
        <v>175</v>
      </c>
      <c r="U18" s="51">
        <f t="shared" si="10"/>
        <v>0</v>
      </c>
      <c r="V18" s="51">
        <f t="shared" si="11"/>
        <v>166</v>
      </c>
      <c r="W18" s="51">
        <f t="shared" si="12"/>
        <v>0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9</v>
      </c>
      <c r="AB18" s="51">
        <f t="shared" si="17"/>
        <v>9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9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166</v>
      </c>
      <c r="AS18" s="51">
        <v>0</v>
      </c>
      <c r="AT18" s="51">
        <v>166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98</v>
      </c>
      <c r="B19" s="49" t="s">
        <v>123</v>
      </c>
      <c r="C19" s="50" t="s">
        <v>124</v>
      </c>
      <c r="D19" s="51">
        <f t="shared" si="0"/>
        <v>1370</v>
      </c>
      <c r="E19" s="51">
        <f t="shared" si="1"/>
        <v>903</v>
      </c>
      <c r="F19" s="51">
        <f t="shared" si="2"/>
        <v>249</v>
      </c>
      <c r="G19" s="51">
        <f t="shared" si="3"/>
        <v>192</v>
      </c>
      <c r="H19" s="51">
        <f t="shared" si="4"/>
        <v>20</v>
      </c>
      <c r="I19" s="51">
        <f t="shared" si="5"/>
        <v>0</v>
      </c>
      <c r="J19" s="51">
        <f t="shared" si="6"/>
        <v>0</v>
      </c>
      <c r="K19" s="51">
        <f t="shared" si="7"/>
        <v>6</v>
      </c>
      <c r="L19" s="51">
        <f t="shared" si="8"/>
        <v>11</v>
      </c>
      <c r="M19" s="51">
        <v>11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467</v>
      </c>
      <c r="U19" s="51">
        <f t="shared" si="10"/>
        <v>0</v>
      </c>
      <c r="V19" s="51">
        <f t="shared" si="11"/>
        <v>249</v>
      </c>
      <c r="W19" s="51">
        <f t="shared" si="12"/>
        <v>192</v>
      </c>
      <c r="X19" s="51">
        <f t="shared" si="13"/>
        <v>20</v>
      </c>
      <c r="Y19" s="51">
        <f t="shared" si="14"/>
        <v>0</v>
      </c>
      <c r="Z19" s="51">
        <f t="shared" si="15"/>
        <v>0</v>
      </c>
      <c r="AA19" s="51">
        <f t="shared" si="16"/>
        <v>6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249</v>
      </c>
      <c r="AK19" s="51">
        <v>0</v>
      </c>
      <c r="AL19" s="51">
        <v>249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218</v>
      </c>
      <c r="AS19" s="51">
        <v>0</v>
      </c>
      <c r="AT19" s="51">
        <v>0</v>
      </c>
      <c r="AU19" s="51">
        <v>192</v>
      </c>
      <c r="AV19" s="51">
        <v>20</v>
      </c>
      <c r="AW19" s="51">
        <v>0</v>
      </c>
      <c r="AX19" s="51">
        <v>0</v>
      </c>
      <c r="AY19" s="51">
        <v>6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892</v>
      </c>
      <c r="BQ19" s="51">
        <v>892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98</v>
      </c>
      <c r="B20" s="49" t="s">
        <v>125</v>
      </c>
      <c r="C20" s="50" t="s">
        <v>126</v>
      </c>
      <c r="D20" s="51">
        <f t="shared" si="0"/>
        <v>1152</v>
      </c>
      <c r="E20" s="51">
        <f t="shared" si="1"/>
        <v>687</v>
      </c>
      <c r="F20" s="51">
        <f t="shared" si="2"/>
        <v>262</v>
      </c>
      <c r="G20" s="51">
        <f t="shared" si="3"/>
        <v>191</v>
      </c>
      <c r="H20" s="51">
        <f t="shared" si="4"/>
        <v>9</v>
      </c>
      <c r="I20" s="51">
        <f t="shared" si="5"/>
        <v>0</v>
      </c>
      <c r="J20" s="51">
        <f t="shared" si="6"/>
        <v>0</v>
      </c>
      <c r="K20" s="51">
        <f t="shared" si="7"/>
        <v>3</v>
      </c>
      <c r="L20" s="51">
        <f t="shared" si="8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465</v>
      </c>
      <c r="U20" s="51">
        <f t="shared" si="10"/>
        <v>0</v>
      </c>
      <c r="V20" s="51">
        <f t="shared" si="11"/>
        <v>262</v>
      </c>
      <c r="W20" s="51">
        <f t="shared" si="12"/>
        <v>191</v>
      </c>
      <c r="X20" s="51">
        <f t="shared" si="13"/>
        <v>9</v>
      </c>
      <c r="Y20" s="51">
        <f t="shared" si="14"/>
        <v>0</v>
      </c>
      <c r="Z20" s="51">
        <f t="shared" si="15"/>
        <v>0</v>
      </c>
      <c r="AA20" s="51">
        <f t="shared" si="16"/>
        <v>3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212</v>
      </c>
      <c r="AK20" s="51">
        <v>0</v>
      </c>
      <c r="AL20" s="51">
        <v>212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253</v>
      </c>
      <c r="AS20" s="51">
        <v>0</v>
      </c>
      <c r="AT20" s="51">
        <v>50</v>
      </c>
      <c r="AU20" s="51">
        <v>191</v>
      </c>
      <c r="AV20" s="51">
        <v>9</v>
      </c>
      <c r="AW20" s="51">
        <v>0</v>
      </c>
      <c r="AX20" s="51">
        <v>0</v>
      </c>
      <c r="AY20" s="51">
        <v>3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687</v>
      </c>
      <c r="BQ20" s="51">
        <v>687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98</v>
      </c>
      <c r="B21" s="49" t="s">
        <v>127</v>
      </c>
      <c r="C21" s="50" t="s">
        <v>128</v>
      </c>
      <c r="D21" s="51">
        <f t="shared" si="0"/>
        <v>1248</v>
      </c>
      <c r="E21" s="51">
        <f t="shared" si="1"/>
        <v>923</v>
      </c>
      <c r="F21" s="51">
        <f t="shared" si="2"/>
        <v>196</v>
      </c>
      <c r="G21" s="51">
        <f t="shared" si="3"/>
        <v>116</v>
      </c>
      <c r="H21" s="51">
        <f t="shared" si="4"/>
        <v>9</v>
      </c>
      <c r="I21" s="51">
        <f t="shared" si="5"/>
        <v>0</v>
      </c>
      <c r="J21" s="51">
        <f t="shared" si="6"/>
        <v>0</v>
      </c>
      <c r="K21" s="51">
        <f t="shared" si="7"/>
        <v>4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325</v>
      </c>
      <c r="U21" s="51">
        <f t="shared" si="10"/>
        <v>0</v>
      </c>
      <c r="V21" s="51">
        <f t="shared" si="11"/>
        <v>196</v>
      </c>
      <c r="W21" s="51">
        <f t="shared" si="12"/>
        <v>116</v>
      </c>
      <c r="X21" s="51">
        <f t="shared" si="13"/>
        <v>9</v>
      </c>
      <c r="Y21" s="51">
        <f t="shared" si="14"/>
        <v>0</v>
      </c>
      <c r="Z21" s="51">
        <f t="shared" si="15"/>
        <v>0</v>
      </c>
      <c r="AA21" s="51">
        <f t="shared" si="16"/>
        <v>4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196</v>
      </c>
      <c r="AK21" s="51">
        <v>0</v>
      </c>
      <c r="AL21" s="51">
        <v>196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129</v>
      </c>
      <c r="AS21" s="51">
        <v>0</v>
      </c>
      <c r="AT21" s="51">
        <v>0</v>
      </c>
      <c r="AU21" s="51">
        <v>116</v>
      </c>
      <c r="AV21" s="51">
        <v>9</v>
      </c>
      <c r="AW21" s="51">
        <v>0</v>
      </c>
      <c r="AX21" s="51">
        <v>0</v>
      </c>
      <c r="AY21" s="51">
        <v>4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923</v>
      </c>
      <c r="BQ21" s="51">
        <v>923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98</v>
      </c>
      <c r="B22" s="49" t="s">
        <v>129</v>
      </c>
      <c r="C22" s="50" t="s">
        <v>130</v>
      </c>
      <c r="D22" s="51">
        <f t="shared" si="0"/>
        <v>2496</v>
      </c>
      <c r="E22" s="51">
        <f t="shared" si="1"/>
        <v>1747</v>
      </c>
      <c r="F22" s="51">
        <f t="shared" si="2"/>
        <v>565</v>
      </c>
      <c r="G22" s="51">
        <f t="shared" si="3"/>
        <v>146</v>
      </c>
      <c r="H22" s="51">
        <f t="shared" si="4"/>
        <v>20</v>
      </c>
      <c r="I22" s="51">
        <f t="shared" si="5"/>
        <v>12</v>
      </c>
      <c r="J22" s="51">
        <f t="shared" si="6"/>
        <v>0</v>
      </c>
      <c r="K22" s="51">
        <f t="shared" si="7"/>
        <v>6</v>
      </c>
      <c r="L22" s="51">
        <f t="shared" si="8"/>
        <v>12</v>
      </c>
      <c r="M22" s="51">
        <v>0</v>
      </c>
      <c r="N22" s="51">
        <v>0</v>
      </c>
      <c r="O22" s="51">
        <v>0</v>
      </c>
      <c r="P22" s="51">
        <v>0</v>
      </c>
      <c r="Q22" s="51">
        <v>12</v>
      </c>
      <c r="R22" s="51">
        <v>0</v>
      </c>
      <c r="S22" s="51">
        <v>0</v>
      </c>
      <c r="T22" s="51">
        <f t="shared" si="9"/>
        <v>737</v>
      </c>
      <c r="U22" s="51">
        <f t="shared" si="10"/>
        <v>0</v>
      </c>
      <c r="V22" s="51">
        <f t="shared" si="11"/>
        <v>565</v>
      </c>
      <c r="W22" s="51">
        <f t="shared" si="12"/>
        <v>146</v>
      </c>
      <c r="X22" s="51">
        <f t="shared" si="13"/>
        <v>20</v>
      </c>
      <c r="Y22" s="51">
        <f t="shared" si="14"/>
        <v>0</v>
      </c>
      <c r="Z22" s="51">
        <f t="shared" si="15"/>
        <v>0</v>
      </c>
      <c r="AA22" s="51">
        <f t="shared" si="16"/>
        <v>6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314</v>
      </c>
      <c r="AK22" s="51">
        <v>0</v>
      </c>
      <c r="AL22" s="51">
        <v>314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423</v>
      </c>
      <c r="AS22" s="51">
        <v>0</v>
      </c>
      <c r="AT22" s="51">
        <v>251</v>
      </c>
      <c r="AU22" s="51">
        <v>146</v>
      </c>
      <c r="AV22" s="51">
        <v>20</v>
      </c>
      <c r="AW22" s="51">
        <v>0</v>
      </c>
      <c r="AX22" s="51">
        <v>0</v>
      </c>
      <c r="AY22" s="51">
        <v>6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1747</v>
      </c>
      <c r="BQ22" s="51">
        <v>1747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98</v>
      </c>
      <c r="B23" s="49" t="s">
        <v>131</v>
      </c>
      <c r="C23" s="50" t="s">
        <v>132</v>
      </c>
      <c r="D23" s="51">
        <f t="shared" si="0"/>
        <v>1084</v>
      </c>
      <c r="E23" s="51">
        <f t="shared" si="1"/>
        <v>672</v>
      </c>
      <c r="F23" s="51">
        <f t="shared" si="2"/>
        <v>299</v>
      </c>
      <c r="G23" s="51">
        <f t="shared" si="3"/>
        <v>94</v>
      </c>
      <c r="H23" s="51">
        <f t="shared" si="4"/>
        <v>16</v>
      </c>
      <c r="I23" s="51">
        <f t="shared" si="5"/>
        <v>0</v>
      </c>
      <c r="J23" s="51">
        <f t="shared" si="6"/>
        <v>0</v>
      </c>
      <c r="K23" s="51">
        <f t="shared" si="7"/>
        <v>3</v>
      </c>
      <c r="L23" s="51">
        <f t="shared" si="8"/>
        <v>61</v>
      </c>
      <c r="M23" s="51">
        <v>0</v>
      </c>
      <c r="N23" s="51">
        <v>61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351</v>
      </c>
      <c r="U23" s="51">
        <f t="shared" si="10"/>
        <v>0</v>
      </c>
      <c r="V23" s="51">
        <f t="shared" si="11"/>
        <v>238</v>
      </c>
      <c r="W23" s="51">
        <f t="shared" si="12"/>
        <v>94</v>
      </c>
      <c r="X23" s="51">
        <f t="shared" si="13"/>
        <v>16</v>
      </c>
      <c r="Y23" s="51">
        <f t="shared" si="14"/>
        <v>0</v>
      </c>
      <c r="Z23" s="51">
        <f t="shared" si="15"/>
        <v>0</v>
      </c>
      <c r="AA23" s="51">
        <f t="shared" si="16"/>
        <v>3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238</v>
      </c>
      <c r="AK23" s="51">
        <v>0</v>
      </c>
      <c r="AL23" s="51">
        <v>238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113</v>
      </c>
      <c r="AS23" s="51">
        <v>0</v>
      </c>
      <c r="AT23" s="51">
        <v>0</v>
      </c>
      <c r="AU23" s="51">
        <v>94</v>
      </c>
      <c r="AV23" s="51">
        <v>16</v>
      </c>
      <c r="AW23" s="51">
        <v>0</v>
      </c>
      <c r="AX23" s="51">
        <v>0</v>
      </c>
      <c r="AY23" s="51">
        <v>3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672</v>
      </c>
      <c r="BQ23" s="51">
        <v>672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98</v>
      </c>
      <c r="B24" s="49" t="s">
        <v>133</v>
      </c>
      <c r="C24" s="50" t="s">
        <v>134</v>
      </c>
      <c r="D24" s="51">
        <f t="shared" si="0"/>
        <v>1126</v>
      </c>
      <c r="E24" s="51">
        <f t="shared" si="1"/>
        <v>494</v>
      </c>
      <c r="F24" s="51">
        <f t="shared" si="2"/>
        <v>512</v>
      </c>
      <c r="G24" s="51">
        <f t="shared" si="3"/>
        <v>98</v>
      </c>
      <c r="H24" s="51">
        <f t="shared" si="4"/>
        <v>19</v>
      </c>
      <c r="I24" s="51">
        <f t="shared" si="5"/>
        <v>0</v>
      </c>
      <c r="J24" s="51">
        <f t="shared" si="6"/>
        <v>0</v>
      </c>
      <c r="K24" s="51">
        <f t="shared" si="7"/>
        <v>3</v>
      </c>
      <c r="L24" s="51">
        <f t="shared" si="8"/>
        <v>404</v>
      </c>
      <c r="M24" s="51">
        <v>0</v>
      </c>
      <c r="N24" s="51">
        <v>404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211</v>
      </c>
      <c r="U24" s="51">
        <f t="shared" si="10"/>
        <v>0</v>
      </c>
      <c r="V24" s="51">
        <f t="shared" si="11"/>
        <v>108</v>
      </c>
      <c r="W24" s="51">
        <f t="shared" si="12"/>
        <v>82</v>
      </c>
      <c r="X24" s="51">
        <f t="shared" si="13"/>
        <v>18</v>
      </c>
      <c r="Y24" s="51">
        <f t="shared" si="14"/>
        <v>0</v>
      </c>
      <c r="Z24" s="51">
        <f t="shared" si="15"/>
        <v>0</v>
      </c>
      <c r="AA24" s="51">
        <f t="shared" si="16"/>
        <v>3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211</v>
      </c>
      <c r="AS24" s="51">
        <v>0</v>
      </c>
      <c r="AT24" s="51">
        <v>108</v>
      </c>
      <c r="AU24" s="51">
        <v>82</v>
      </c>
      <c r="AV24" s="51">
        <v>18</v>
      </c>
      <c r="AW24" s="51">
        <v>0</v>
      </c>
      <c r="AX24" s="51">
        <v>0</v>
      </c>
      <c r="AY24" s="51">
        <v>3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511</v>
      </c>
      <c r="BQ24" s="51">
        <v>494</v>
      </c>
      <c r="BR24" s="51">
        <v>0</v>
      </c>
      <c r="BS24" s="51">
        <v>16</v>
      </c>
      <c r="BT24" s="51">
        <v>1</v>
      </c>
      <c r="BU24" s="51">
        <v>0</v>
      </c>
      <c r="BV24" s="51">
        <v>0</v>
      </c>
      <c r="BW24" s="51">
        <v>0</v>
      </c>
    </row>
    <row r="25" spans="1:75" ht="13.5">
      <c r="A25" s="26" t="s">
        <v>98</v>
      </c>
      <c r="B25" s="49" t="s">
        <v>135</v>
      </c>
      <c r="C25" s="50" t="s">
        <v>136</v>
      </c>
      <c r="D25" s="51">
        <f t="shared" si="0"/>
        <v>903</v>
      </c>
      <c r="E25" s="51">
        <f t="shared" si="1"/>
        <v>570</v>
      </c>
      <c r="F25" s="51">
        <f t="shared" si="2"/>
        <v>189</v>
      </c>
      <c r="G25" s="51">
        <f t="shared" si="3"/>
        <v>118</v>
      </c>
      <c r="H25" s="51">
        <f t="shared" si="4"/>
        <v>16</v>
      </c>
      <c r="I25" s="51">
        <f t="shared" si="5"/>
        <v>2</v>
      </c>
      <c r="J25" s="51">
        <f t="shared" si="6"/>
        <v>0</v>
      </c>
      <c r="K25" s="51">
        <f t="shared" si="7"/>
        <v>8</v>
      </c>
      <c r="L25" s="51">
        <f t="shared" si="8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333</v>
      </c>
      <c r="U25" s="51">
        <f t="shared" si="10"/>
        <v>0</v>
      </c>
      <c r="V25" s="51">
        <f t="shared" si="11"/>
        <v>189</v>
      </c>
      <c r="W25" s="51">
        <f t="shared" si="12"/>
        <v>118</v>
      </c>
      <c r="X25" s="51">
        <f t="shared" si="13"/>
        <v>16</v>
      </c>
      <c r="Y25" s="51">
        <f t="shared" si="14"/>
        <v>2</v>
      </c>
      <c r="Z25" s="51">
        <f t="shared" si="15"/>
        <v>0</v>
      </c>
      <c r="AA25" s="51">
        <f t="shared" si="16"/>
        <v>8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116</v>
      </c>
      <c r="AK25" s="51">
        <v>0</v>
      </c>
      <c r="AL25" s="51">
        <v>116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217</v>
      </c>
      <c r="AS25" s="51">
        <v>0</v>
      </c>
      <c r="AT25" s="51">
        <v>73</v>
      </c>
      <c r="AU25" s="51">
        <v>118</v>
      </c>
      <c r="AV25" s="51">
        <v>16</v>
      </c>
      <c r="AW25" s="51">
        <v>2</v>
      </c>
      <c r="AX25" s="51">
        <v>0</v>
      </c>
      <c r="AY25" s="51">
        <v>8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570</v>
      </c>
      <c r="BQ25" s="51">
        <v>570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98</v>
      </c>
      <c r="B26" s="49" t="s">
        <v>137</v>
      </c>
      <c r="C26" s="50" t="s">
        <v>30</v>
      </c>
      <c r="D26" s="51">
        <f t="shared" si="0"/>
        <v>268</v>
      </c>
      <c r="E26" s="51">
        <f t="shared" si="1"/>
        <v>137</v>
      </c>
      <c r="F26" s="51">
        <f t="shared" si="2"/>
        <v>84</v>
      </c>
      <c r="G26" s="51">
        <f t="shared" si="3"/>
        <v>42</v>
      </c>
      <c r="H26" s="51">
        <f t="shared" si="4"/>
        <v>3</v>
      </c>
      <c r="I26" s="51">
        <f t="shared" si="5"/>
        <v>0</v>
      </c>
      <c r="J26" s="51">
        <f t="shared" si="6"/>
        <v>0</v>
      </c>
      <c r="K26" s="51">
        <f t="shared" si="7"/>
        <v>2</v>
      </c>
      <c r="L26" s="51">
        <f t="shared" si="8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9"/>
        <v>131</v>
      </c>
      <c r="U26" s="51">
        <f t="shared" si="10"/>
        <v>0</v>
      </c>
      <c r="V26" s="51">
        <f t="shared" si="11"/>
        <v>84</v>
      </c>
      <c r="W26" s="51">
        <f t="shared" si="12"/>
        <v>42</v>
      </c>
      <c r="X26" s="51">
        <f t="shared" si="13"/>
        <v>3</v>
      </c>
      <c r="Y26" s="51">
        <f t="shared" si="14"/>
        <v>0</v>
      </c>
      <c r="Z26" s="51">
        <f t="shared" si="15"/>
        <v>0</v>
      </c>
      <c r="AA26" s="51">
        <f t="shared" si="16"/>
        <v>2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62</v>
      </c>
      <c r="AK26" s="51">
        <v>0</v>
      </c>
      <c r="AL26" s="51">
        <v>62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69</v>
      </c>
      <c r="AS26" s="51">
        <v>0</v>
      </c>
      <c r="AT26" s="51">
        <v>22</v>
      </c>
      <c r="AU26" s="51">
        <v>42</v>
      </c>
      <c r="AV26" s="51">
        <v>3</v>
      </c>
      <c r="AW26" s="51">
        <v>0</v>
      </c>
      <c r="AX26" s="51">
        <v>0</v>
      </c>
      <c r="AY26" s="51">
        <v>2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137</v>
      </c>
      <c r="BQ26" s="51">
        <v>137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98</v>
      </c>
      <c r="B27" s="49" t="s">
        <v>138</v>
      </c>
      <c r="C27" s="50" t="s">
        <v>139</v>
      </c>
      <c r="D27" s="51">
        <f t="shared" si="0"/>
        <v>445</v>
      </c>
      <c r="E27" s="51">
        <f t="shared" si="1"/>
        <v>216</v>
      </c>
      <c r="F27" s="51">
        <f t="shared" si="2"/>
        <v>129</v>
      </c>
      <c r="G27" s="51">
        <f t="shared" si="3"/>
        <v>76</v>
      </c>
      <c r="H27" s="51">
        <f t="shared" si="4"/>
        <v>18</v>
      </c>
      <c r="I27" s="51">
        <f t="shared" si="5"/>
        <v>1</v>
      </c>
      <c r="J27" s="51">
        <f t="shared" si="6"/>
        <v>0</v>
      </c>
      <c r="K27" s="51">
        <f t="shared" si="7"/>
        <v>5</v>
      </c>
      <c r="L27" s="51">
        <f t="shared" si="8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9"/>
        <v>229</v>
      </c>
      <c r="U27" s="51">
        <f t="shared" si="10"/>
        <v>0</v>
      </c>
      <c r="V27" s="51">
        <f t="shared" si="11"/>
        <v>129</v>
      </c>
      <c r="W27" s="51">
        <f t="shared" si="12"/>
        <v>76</v>
      </c>
      <c r="X27" s="51">
        <f t="shared" si="13"/>
        <v>18</v>
      </c>
      <c r="Y27" s="51">
        <f t="shared" si="14"/>
        <v>1</v>
      </c>
      <c r="Z27" s="51">
        <f t="shared" si="15"/>
        <v>0</v>
      </c>
      <c r="AA27" s="51">
        <f t="shared" si="16"/>
        <v>5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65</v>
      </c>
      <c r="AK27" s="51">
        <v>0</v>
      </c>
      <c r="AL27" s="51">
        <v>65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164</v>
      </c>
      <c r="AS27" s="51">
        <v>0</v>
      </c>
      <c r="AT27" s="51">
        <v>64</v>
      </c>
      <c r="AU27" s="51">
        <v>76</v>
      </c>
      <c r="AV27" s="51">
        <v>18</v>
      </c>
      <c r="AW27" s="51">
        <v>1</v>
      </c>
      <c r="AX27" s="51">
        <v>0</v>
      </c>
      <c r="AY27" s="51">
        <v>5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216</v>
      </c>
      <c r="BQ27" s="51">
        <v>216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98</v>
      </c>
      <c r="B28" s="49" t="s">
        <v>140</v>
      </c>
      <c r="C28" s="50" t="s">
        <v>141</v>
      </c>
      <c r="D28" s="51">
        <f t="shared" si="0"/>
        <v>303</v>
      </c>
      <c r="E28" s="51">
        <f t="shared" si="1"/>
        <v>156</v>
      </c>
      <c r="F28" s="51">
        <f t="shared" si="2"/>
        <v>92</v>
      </c>
      <c r="G28" s="51">
        <f t="shared" si="3"/>
        <v>46</v>
      </c>
      <c r="H28" s="51">
        <f t="shared" si="4"/>
        <v>6</v>
      </c>
      <c r="I28" s="51">
        <f t="shared" si="5"/>
        <v>0</v>
      </c>
      <c r="J28" s="51">
        <f t="shared" si="6"/>
        <v>0</v>
      </c>
      <c r="K28" s="51">
        <f t="shared" si="7"/>
        <v>3</v>
      </c>
      <c r="L28" s="51">
        <f t="shared" si="8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147</v>
      </c>
      <c r="U28" s="51">
        <f t="shared" si="10"/>
        <v>0</v>
      </c>
      <c r="V28" s="51">
        <f t="shared" si="11"/>
        <v>92</v>
      </c>
      <c r="W28" s="51">
        <f t="shared" si="12"/>
        <v>46</v>
      </c>
      <c r="X28" s="51">
        <f t="shared" si="13"/>
        <v>6</v>
      </c>
      <c r="Y28" s="51">
        <f t="shared" si="14"/>
        <v>0</v>
      </c>
      <c r="Z28" s="51">
        <f t="shared" si="15"/>
        <v>0</v>
      </c>
      <c r="AA28" s="51">
        <f t="shared" si="16"/>
        <v>3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60</v>
      </c>
      <c r="AK28" s="51">
        <v>0</v>
      </c>
      <c r="AL28" s="51">
        <v>60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87</v>
      </c>
      <c r="AS28" s="51">
        <v>0</v>
      </c>
      <c r="AT28" s="51">
        <v>32</v>
      </c>
      <c r="AU28" s="51">
        <v>46</v>
      </c>
      <c r="AV28" s="51">
        <v>6</v>
      </c>
      <c r="AW28" s="51">
        <v>0</v>
      </c>
      <c r="AX28" s="51">
        <v>0</v>
      </c>
      <c r="AY28" s="51">
        <v>3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156</v>
      </c>
      <c r="BQ28" s="51">
        <v>156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98</v>
      </c>
      <c r="B29" s="49" t="s">
        <v>142</v>
      </c>
      <c r="C29" s="50" t="s">
        <v>143</v>
      </c>
      <c r="D29" s="51">
        <f t="shared" si="0"/>
        <v>111</v>
      </c>
      <c r="E29" s="51">
        <f t="shared" si="1"/>
        <v>30</v>
      </c>
      <c r="F29" s="51">
        <f t="shared" si="2"/>
        <v>50</v>
      </c>
      <c r="G29" s="51">
        <f t="shared" si="3"/>
        <v>25</v>
      </c>
      <c r="H29" s="51">
        <f t="shared" si="4"/>
        <v>4</v>
      </c>
      <c r="I29" s="51">
        <f t="shared" si="5"/>
        <v>1</v>
      </c>
      <c r="J29" s="51">
        <f t="shared" si="6"/>
        <v>0</v>
      </c>
      <c r="K29" s="51">
        <f t="shared" si="7"/>
        <v>1</v>
      </c>
      <c r="L29" s="51">
        <f t="shared" si="8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81</v>
      </c>
      <c r="U29" s="51">
        <f t="shared" si="10"/>
        <v>0</v>
      </c>
      <c r="V29" s="51">
        <f t="shared" si="11"/>
        <v>50</v>
      </c>
      <c r="W29" s="51">
        <f t="shared" si="12"/>
        <v>25</v>
      </c>
      <c r="X29" s="51">
        <f t="shared" si="13"/>
        <v>4</v>
      </c>
      <c r="Y29" s="51">
        <f t="shared" si="14"/>
        <v>1</v>
      </c>
      <c r="Z29" s="51">
        <f t="shared" si="15"/>
        <v>0</v>
      </c>
      <c r="AA29" s="51">
        <f t="shared" si="16"/>
        <v>1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29</v>
      </c>
      <c r="AK29" s="51">
        <v>0</v>
      </c>
      <c r="AL29" s="51">
        <v>29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52</v>
      </c>
      <c r="AS29" s="51">
        <v>0</v>
      </c>
      <c r="AT29" s="51">
        <v>21</v>
      </c>
      <c r="AU29" s="51">
        <v>25</v>
      </c>
      <c r="AV29" s="51">
        <v>4</v>
      </c>
      <c r="AW29" s="51">
        <v>1</v>
      </c>
      <c r="AX29" s="51">
        <v>0</v>
      </c>
      <c r="AY29" s="51">
        <v>1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30</v>
      </c>
      <c r="BQ29" s="51">
        <v>30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98</v>
      </c>
      <c r="B30" s="49" t="s">
        <v>144</v>
      </c>
      <c r="C30" s="50" t="s">
        <v>74</v>
      </c>
      <c r="D30" s="51">
        <f t="shared" si="0"/>
        <v>467</v>
      </c>
      <c r="E30" s="51">
        <f t="shared" si="1"/>
        <v>222</v>
      </c>
      <c r="F30" s="51">
        <f t="shared" si="2"/>
        <v>161</v>
      </c>
      <c r="G30" s="51">
        <f t="shared" si="3"/>
        <v>75</v>
      </c>
      <c r="H30" s="51">
        <f t="shared" si="4"/>
        <v>6</v>
      </c>
      <c r="I30" s="51">
        <f t="shared" si="5"/>
        <v>0</v>
      </c>
      <c r="J30" s="51">
        <f t="shared" si="6"/>
        <v>0</v>
      </c>
      <c r="K30" s="51">
        <f t="shared" si="7"/>
        <v>3</v>
      </c>
      <c r="L30" s="51">
        <f t="shared" si="8"/>
        <v>70</v>
      </c>
      <c r="M30" s="51">
        <v>24</v>
      </c>
      <c r="N30" s="51">
        <v>37</v>
      </c>
      <c r="O30" s="51">
        <v>0</v>
      </c>
      <c r="P30" s="51">
        <v>6</v>
      </c>
      <c r="Q30" s="51">
        <v>0</v>
      </c>
      <c r="R30" s="51">
        <v>0</v>
      </c>
      <c r="S30" s="51">
        <v>3</v>
      </c>
      <c r="T30" s="51">
        <f t="shared" si="9"/>
        <v>199</v>
      </c>
      <c r="U30" s="51">
        <f t="shared" si="10"/>
        <v>0</v>
      </c>
      <c r="V30" s="51">
        <f t="shared" si="11"/>
        <v>124</v>
      </c>
      <c r="W30" s="51">
        <f t="shared" si="12"/>
        <v>75</v>
      </c>
      <c r="X30" s="51">
        <f t="shared" si="13"/>
        <v>0</v>
      </c>
      <c r="Y30" s="51">
        <f t="shared" si="14"/>
        <v>0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124</v>
      </c>
      <c r="AK30" s="51">
        <v>0</v>
      </c>
      <c r="AL30" s="51">
        <v>124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75</v>
      </c>
      <c r="AS30" s="51">
        <v>0</v>
      </c>
      <c r="AT30" s="51">
        <v>0</v>
      </c>
      <c r="AU30" s="51">
        <v>75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198</v>
      </c>
      <c r="BQ30" s="51">
        <v>198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98</v>
      </c>
      <c r="B31" s="49" t="s">
        <v>145</v>
      </c>
      <c r="C31" s="50" t="s">
        <v>146</v>
      </c>
      <c r="D31" s="51">
        <f t="shared" si="0"/>
        <v>294</v>
      </c>
      <c r="E31" s="51">
        <f t="shared" si="1"/>
        <v>157</v>
      </c>
      <c r="F31" s="51">
        <f t="shared" si="2"/>
        <v>81</v>
      </c>
      <c r="G31" s="51">
        <f t="shared" si="3"/>
        <v>48</v>
      </c>
      <c r="H31" s="51">
        <f t="shared" si="4"/>
        <v>2</v>
      </c>
      <c r="I31" s="51">
        <f t="shared" si="5"/>
        <v>0</v>
      </c>
      <c r="J31" s="51">
        <f t="shared" si="6"/>
        <v>0</v>
      </c>
      <c r="K31" s="51">
        <f t="shared" si="7"/>
        <v>6</v>
      </c>
      <c r="L31" s="51">
        <f t="shared" si="8"/>
        <v>32</v>
      </c>
      <c r="M31" s="51">
        <v>7</v>
      </c>
      <c r="N31" s="51">
        <v>22</v>
      </c>
      <c r="O31" s="51">
        <v>0</v>
      </c>
      <c r="P31" s="51">
        <v>2</v>
      </c>
      <c r="Q31" s="51">
        <v>0</v>
      </c>
      <c r="R31" s="51">
        <v>0</v>
      </c>
      <c r="S31" s="51">
        <v>1</v>
      </c>
      <c r="T31" s="51">
        <f t="shared" si="9"/>
        <v>93</v>
      </c>
      <c r="U31" s="51">
        <f t="shared" si="10"/>
        <v>0</v>
      </c>
      <c r="V31" s="51">
        <f t="shared" si="11"/>
        <v>59</v>
      </c>
      <c r="W31" s="51">
        <f t="shared" si="12"/>
        <v>29</v>
      </c>
      <c r="X31" s="51">
        <f t="shared" si="13"/>
        <v>0</v>
      </c>
      <c r="Y31" s="51">
        <f t="shared" si="14"/>
        <v>0</v>
      </c>
      <c r="Z31" s="51">
        <f t="shared" si="15"/>
        <v>0</v>
      </c>
      <c r="AA31" s="51">
        <f t="shared" si="16"/>
        <v>5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63</v>
      </c>
      <c r="AK31" s="51">
        <v>0</v>
      </c>
      <c r="AL31" s="51">
        <v>59</v>
      </c>
      <c r="AM31" s="51">
        <v>0</v>
      </c>
      <c r="AN31" s="51">
        <v>0</v>
      </c>
      <c r="AO31" s="51">
        <v>0</v>
      </c>
      <c r="AP31" s="51">
        <v>0</v>
      </c>
      <c r="AQ31" s="51">
        <v>4</v>
      </c>
      <c r="AR31" s="51">
        <f t="shared" si="19"/>
        <v>30</v>
      </c>
      <c r="AS31" s="51">
        <v>0</v>
      </c>
      <c r="AT31" s="51">
        <v>0</v>
      </c>
      <c r="AU31" s="51">
        <v>29</v>
      </c>
      <c r="AV31" s="51">
        <v>0</v>
      </c>
      <c r="AW31" s="51">
        <v>0</v>
      </c>
      <c r="AX31" s="51">
        <v>0</v>
      </c>
      <c r="AY31" s="51">
        <v>1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169</v>
      </c>
      <c r="BQ31" s="51">
        <v>150</v>
      </c>
      <c r="BR31" s="51">
        <v>0</v>
      </c>
      <c r="BS31" s="51">
        <v>19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98</v>
      </c>
      <c r="B32" s="49" t="s">
        <v>147</v>
      </c>
      <c r="C32" s="50" t="s">
        <v>148</v>
      </c>
      <c r="D32" s="51">
        <f t="shared" si="0"/>
        <v>483</v>
      </c>
      <c r="E32" s="51">
        <f t="shared" si="1"/>
        <v>235</v>
      </c>
      <c r="F32" s="51">
        <f t="shared" si="2"/>
        <v>130</v>
      </c>
      <c r="G32" s="51">
        <f t="shared" si="3"/>
        <v>68</v>
      </c>
      <c r="H32" s="51">
        <f t="shared" si="4"/>
        <v>11</v>
      </c>
      <c r="I32" s="51">
        <f t="shared" si="5"/>
        <v>28</v>
      </c>
      <c r="J32" s="51">
        <f t="shared" si="6"/>
        <v>0</v>
      </c>
      <c r="K32" s="51">
        <f t="shared" si="7"/>
        <v>11</v>
      </c>
      <c r="L32" s="51">
        <f t="shared" si="8"/>
        <v>238</v>
      </c>
      <c r="M32" s="51">
        <v>190</v>
      </c>
      <c r="N32" s="51">
        <v>2</v>
      </c>
      <c r="O32" s="51">
        <v>0</v>
      </c>
      <c r="P32" s="51">
        <v>11</v>
      </c>
      <c r="Q32" s="51">
        <v>28</v>
      </c>
      <c r="R32" s="51">
        <v>0</v>
      </c>
      <c r="S32" s="51">
        <v>7</v>
      </c>
      <c r="T32" s="51">
        <f t="shared" si="9"/>
        <v>199</v>
      </c>
      <c r="U32" s="51">
        <f t="shared" si="10"/>
        <v>0</v>
      </c>
      <c r="V32" s="51">
        <f t="shared" si="11"/>
        <v>128</v>
      </c>
      <c r="W32" s="51">
        <f t="shared" si="12"/>
        <v>68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3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128</v>
      </c>
      <c r="AK32" s="51">
        <v>0</v>
      </c>
      <c r="AL32" s="51">
        <v>128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71</v>
      </c>
      <c r="AS32" s="51">
        <v>0</v>
      </c>
      <c r="AT32" s="51">
        <v>0</v>
      </c>
      <c r="AU32" s="51">
        <v>68</v>
      </c>
      <c r="AV32" s="51">
        <v>0</v>
      </c>
      <c r="AW32" s="51">
        <v>0</v>
      </c>
      <c r="AX32" s="51">
        <v>0</v>
      </c>
      <c r="AY32" s="51">
        <v>3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46</v>
      </c>
      <c r="BQ32" s="51">
        <v>45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1</v>
      </c>
    </row>
    <row r="33" spans="1:75" ht="13.5">
      <c r="A33" s="26" t="s">
        <v>98</v>
      </c>
      <c r="B33" s="49" t="s">
        <v>149</v>
      </c>
      <c r="C33" s="50" t="s">
        <v>150</v>
      </c>
      <c r="D33" s="51">
        <f t="shared" si="0"/>
        <v>81</v>
      </c>
      <c r="E33" s="51">
        <f t="shared" si="1"/>
        <v>9</v>
      </c>
      <c r="F33" s="51">
        <f t="shared" si="2"/>
        <v>49</v>
      </c>
      <c r="G33" s="51">
        <f t="shared" si="3"/>
        <v>21</v>
      </c>
      <c r="H33" s="51">
        <f t="shared" si="4"/>
        <v>1</v>
      </c>
      <c r="I33" s="51">
        <f t="shared" si="5"/>
        <v>0</v>
      </c>
      <c r="J33" s="51">
        <f t="shared" si="6"/>
        <v>0</v>
      </c>
      <c r="K33" s="51">
        <f t="shared" si="7"/>
        <v>1</v>
      </c>
      <c r="L33" s="51">
        <f t="shared" si="8"/>
        <v>25</v>
      </c>
      <c r="M33" s="51">
        <v>9</v>
      </c>
      <c r="N33" s="51">
        <v>15</v>
      </c>
      <c r="O33" s="51">
        <v>0</v>
      </c>
      <c r="P33" s="51">
        <v>1</v>
      </c>
      <c r="Q33" s="51">
        <v>0</v>
      </c>
      <c r="R33" s="51">
        <v>0</v>
      </c>
      <c r="S33" s="51">
        <v>0</v>
      </c>
      <c r="T33" s="51">
        <f t="shared" si="9"/>
        <v>56</v>
      </c>
      <c r="U33" s="51">
        <f t="shared" si="10"/>
        <v>0</v>
      </c>
      <c r="V33" s="51">
        <f t="shared" si="11"/>
        <v>34</v>
      </c>
      <c r="W33" s="51">
        <f t="shared" si="12"/>
        <v>21</v>
      </c>
      <c r="X33" s="51">
        <f t="shared" si="13"/>
        <v>0</v>
      </c>
      <c r="Y33" s="51">
        <f t="shared" si="14"/>
        <v>0</v>
      </c>
      <c r="Z33" s="51">
        <f t="shared" si="15"/>
        <v>0</v>
      </c>
      <c r="AA33" s="51">
        <f t="shared" si="16"/>
        <v>1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34</v>
      </c>
      <c r="AK33" s="51">
        <v>0</v>
      </c>
      <c r="AL33" s="51">
        <v>34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22</v>
      </c>
      <c r="AS33" s="51">
        <v>0</v>
      </c>
      <c r="AT33" s="51">
        <v>0</v>
      </c>
      <c r="AU33" s="51">
        <v>21</v>
      </c>
      <c r="AV33" s="51">
        <v>0</v>
      </c>
      <c r="AW33" s="51">
        <v>0</v>
      </c>
      <c r="AX33" s="51">
        <v>0</v>
      </c>
      <c r="AY33" s="51">
        <v>1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98</v>
      </c>
      <c r="B34" s="49" t="s">
        <v>151</v>
      </c>
      <c r="C34" s="50" t="s">
        <v>152</v>
      </c>
      <c r="D34" s="51">
        <f t="shared" si="0"/>
        <v>325</v>
      </c>
      <c r="E34" s="51">
        <f t="shared" si="1"/>
        <v>194</v>
      </c>
      <c r="F34" s="51">
        <f t="shared" si="2"/>
        <v>81</v>
      </c>
      <c r="G34" s="51">
        <f t="shared" si="3"/>
        <v>45</v>
      </c>
      <c r="H34" s="51">
        <f t="shared" si="4"/>
        <v>3</v>
      </c>
      <c r="I34" s="51">
        <f t="shared" si="5"/>
        <v>0</v>
      </c>
      <c r="J34" s="51">
        <f t="shared" si="6"/>
        <v>0</v>
      </c>
      <c r="K34" s="51">
        <f t="shared" si="7"/>
        <v>2</v>
      </c>
      <c r="L34" s="51">
        <f t="shared" si="8"/>
        <v>47</v>
      </c>
      <c r="M34" s="51">
        <v>14</v>
      </c>
      <c r="N34" s="51">
        <v>29</v>
      </c>
      <c r="O34" s="51">
        <v>0</v>
      </c>
      <c r="P34" s="51">
        <v>3</v>
      </c>
      <c r="Q34" s="51">
        <v>0</v>
      </c>
      <c r="R34" s="51">
        <v>0</v>
      </c>
      <c r="S34" s="51">
        <v>1</v>
      </c>
      <c r="T34" s="51">
        <f t="shared" si="9"/>
        <v>98</v>
      </c>
      <c r="U34" s="51">
        <f t="shared" si="10"/>
        <v>0</v>
      </c>
      <c r="V34" s="51">
        <f t="shared" si="11"/>
        <v>52</v>
      </c>
      <c r="W34" s="51">
        <f t="shared" si="12"/>
        <v>45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1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52</v>
      </c>
      <c r="AK34" s="51">
        <v>0</v>
      </c>
      <c r="AL34" s="51">
        <v>52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46</v>
      </c>
      <c r="AS34" s="51">
        <v>0</v>
      </c>
      <c r="AT34" s="51">
        <v>0</v>
      </c>
      <c r="AU34" s="51">
        <v>45</v>
      </c>
      <c r="AV34" s="51">
        <v>0</v>
      </c>
      <c r="AW34" s="51">
        <v>0</v>
      </c>
      <c r="AX34" s="51">
        <v>0</v>
      </c>
      <c r="AY34" s="51">
        <v>1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180</v>
      </c>
      <c r="BQ34" s="51">
        <v>180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98</v>
      </c>
      <c r="B35" s="49" t="s">
        <v>153</v>
      </c>
      <c r="C35" s="50" t="s">
        <v>29</v>
      </c>
      <c r="D35" s="51">
        <f t="shared" si="0"/>
        <v>599</v>
      </c>
      <c r="E35" s="51">
        <f t="shared" si="1"/>
        <v>335</v>
      </c>
      <c r="F35" s="51">
        <f t="shared" si="2"/>
        <v>182</v>
      </c>
      <c r="G35" s="51">
        <f t="shared" si="3"/>
        <v>76</v>
      </c>
      <c r="H35" s="51">
        <f t="shared" si="4"/>
        <v>2</v>
      </c>
      <c r="I35" s="51">
        <f t="shared" si="5"/>
        <v>1</v>
      </c>
      <c r="J35" s="51">
        <f t="shared" si="6"/>
        <v>0</v>
      </c>
      <c r="K35" s="51">
        <f t="shared" si="7"/>
        <v>3</v>
      </c>
      <c r="L35" s="51">
        <f t="shared" si="8"/>
        <v>81</v>
      </c>
      <c r="M35" s="51">
        <v>26</v>
      </c>
      <c r="N35" s="51">
        <v>52</v>
      </c>
      <c r="O35" s="51">
        <v>0</v>
      </c>
      <c r="P35" s="51">
        <v>2</v>
      </c>
      <c r="Q35" s="51">
        <v>1</v>
      </c>
      <c r="R35" s="51">
        <v>0</v>
      </c>
      <c r="S35" s="51">
        <v>0</v>
      </c>
      <c r="T35" s="51">
        <f t="shared" si="9"/>
        <v>209</v>
      </c>
      <c r="U35" s="51">
        <f t="shared" si="10"/>
        <v>0</v>
      </c>
      <c r="V35" s="51">
        <f t="shared" si="11"/>
        <v>130</v>
      </c>
      <c r="W35" s="51">
        <f t="shared" si="12"/>
        <v>76</v>
      </c>
      <c r="X35" s="51">
        <f t="shared" si="13"/>
        <v>0</v>
      </c>
      <c r="Y35" s="51">
        <f t="shared" si="14"/>
        <v>0</v>
      </c>
      <c r="Z35" s="51">
        <f t="shared" si="15"/>
        <v>0</v>
      </c>
      <c r="AA35" s="51">
        <f t="shared" si="16"/>
        <v>3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130</v>
      </c>
      <c r="AK35" s="51">
        <v>0</v>
      </c>
      <c r="AL35" s="51">
        <v>130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79</v>
      </c>
      <c r="AS35" s="51">
        <v>0</v>
      </c>
      <c r="AT35" s="51">
        <v>0</v>
      </c>
      <c r="AU35" s="51">
        <v>76</v>
      </c>
      <c r="AV35" s="51">
        <v>0</v>
      </c>
      <c r="AW35" s="51">
        <v>0</v>
      </c>
      <c r="AX35" s="51">
        <v>0</v>
      </c>
      <c r="AY35" s="51">
        <v>3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309</v>
      </c>
      <c r="BQ35" s="51">
        <v>309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98</v>
      </c>
      <c r="B36" s="49" t="s">
        <v>154</v>
      </c>
      <c r="C36" s="50" t="s">
        <v>155</v>
      </c>
      <c r="D36" s="51">
        <f t="shared" si="0"/>
        <v>497</v>
      </c>
      <c r="E36" s="51">
        <f t="shared" si="1"/>
        <v>187</v>
      </c>
      <c r="F36" s="51">
        <f t="shared" si="2"/>
        <v>220</v>
      </c>
      <c r="G36" s="51">
        <f t="shared" si="3"/>
        <v>71</v>
      </c>
      <c r="H36" s="51">
        <f t="shared" si="4"/>
        <v>4</v>
      </c>
      <c r="I36" s="51">
        <f t="shared" si="5"/>
        <v>0</v>
      </c>
      <c r="J36" s="51">
        <f t="shared" si="6"/>
        <v>0</v>
      </c>
      <c r="K36" s="51">
        <f t="shared" si="7"/>
        <v>15</v>
      </c>
      <c r="L36" s="51">
        <f t="shared" si="8"/>
        <v>351</v>
      </c>
      <c r="M36" s="51">
        <v>187</v>
      </c>
      <c r="N36" s="51">
        <v>76</v>
      </c>
      <c r="O36" s="51">
        <v>69</v>
      </c>
      <c r="P36" s="51">
        <v>4</v>
      </c>
      <c r="Q36" s="51">
        <v>0</v>
      </c>
      <c r="R36" s="51">
        <v>0</v>
      </c>
      <c r="S36" s="51">
        <v>15</v>
      </c>
      <c r="T36" s="51">
        <f t="shared" si="9"/>
        <v>146</v>
      </c>
      <c r="U36" s="51">
        <f t="shared" si="10"/>
        <v>0</v>
      </c>
      <c r="V36" s="51">
        <f t="shared" si="11"/>
        <v>144</v>
      </c>
      <c r="W36" s="51">
        <f t="shared" si="12"/>
        <v>2</v>
      </c>
      <c r="X36" s="51">
        <f t="shared" si="13"/>
        <v>0</v>
      </c>
      <c r="Y36" s="51">
        <f t="shared" si="14"/>
        <v>0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146</v>
      </c>
      <c r="AS36" s="51">
        <v>0</v>
      </c>
      <c r="AT36" s="51">
        <v>144</v>
      </c>
      <c r="AU36" s="51">
        <v>2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98</v>
      </c>
      <c r="B37" s="49" t="s">
        <v>156</v>
      </c>
      <c r="C37" s="50" t="s">
        <v>157</v>
      </c>
      <c r="D37" s="51">
        <f t="shared" si="0"/>
        <v>689</v>
      </c>
      <c r="E37" s="51">
        <f t="shared" si="1"/>
        <v>489</v>
      </c>
      <c r="F37" s="51">
        <f t="shared" si="2"/>
        <v>73</v>
      </c>
      <c r="G37" s="51">
        <f t="shared" si="3"/>
        <v>124</v>
      </c>
      <c r="H37" s="51">
        <f t="shared" si="4"/>
        <v>3</v>
      </c>
      <c r="I37" s="51">
        <f t="shared" si="5"/>
        <v>0</v>
      </c>
      <c r="J37" s="51">
        <f t="shared" si="6"/>
        <v>0</v>
      </c>
      <c r="K37" s="51">
        <f t="shared" si="7"/>
        <v>0</v>
      </c>
      <c r="L37" s="51">
        <f t="shared" si="8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9"/>
        <v>686</v>
      </c>
      <c r="U37" s="51">
        <f t="shared" si="10"/>
        <v>489</v>
      </c>
      <c r="V37" s="51">
        <f t="shared" si="11"/>
        <v>73</v>
      </c>
      <c r="W37" s="51">
        <f t="shared" si="12"/>
        <v>124</v>
      </c>
      <c r="X37" s="51">
        <f t="shared" si="13"/>
        <v>0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686</v>
      </c>
      <c r="AS37" s="51">
        <v>489</v>
      </c>
      <c r="AT37" s="51">
        <v>73</v>
      </c>
      <c r="AU37" s="51">
        <v>124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3</v>
      </c>
      <c r="BQ37" s="51">
        <v>0</v>
      </c>
      <c r="BR37" s="51">
        <v>0</v>
      </c>
      <c r="BS37" s="51">
        <v>0</v>
      </c>
      <c r="BT37" s="51">
        <v>3</v>
      </c>
      <c r="BU37" s="51">
        <v>0</v>
      </c>
      <c r="BV37" s="51">
        <v>0</v>
      </c>
      <c r="BW37" s="51">
        <v>0</v>
      </c>
    </row>
    <row r="38" spans="1:75" ht="13.5">
      <c r="A38" s="26" t="s">
        <v>98</v>
      </c>
      <c r="B38" s="49" t="s">
        <v>158</v>
      </c>
      <c r="C38" s="50" t="s">
        <v>159</v>
      </c>
      <c r="D38" s="51">
        <f t="shared" si="0"/>
        <v>414</v>
      </c>
      <c r="E38" s="51">
        <f t="shared" si="1"/>
        <v>228</v>
      </c>
      <c r="F38" s="51">
        <f t="shared" si="2"/>
        <v>142</v>
      </c>
      <c r="G38" s="51">
        <f t="shared" si="3"/>
        <v>34</v>
      </c>
      <c r="H38" s="51">
        <f t="shared" si="4"/>
        <v>10</v>
      </c>
      <c r="I38" s="51">
        <f t="shared" si="5"/>
        <v>0</v>
      </c>
      <c r="J38" s="51">
        <f t="shared" si="6"/>
        <v>0</v>
      </c>
      <c r="K38" s="51">
        <f t="shared" si="7"/>
        <v>0</v>
      </c>
      <c r="L38" s="51">
        <f t="shared" si="8"/>
        <v>228</v>
      </c>
      <c r="M38" s="51">
        <v>228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9"/>
        <v>186</v>
      </c>
      <c r="U38" s="51">
        <f t="shared" si="10"/>
        <v>0</v>
      </c>
      <c r="V38" s="51">
        <f t="shared" si="11"/>
        <v>142</v>
      </c>
      <c r="W38" s="51">
        <f t="shared" si="12"/>
        <v>34</v>
      </c>
      <c r="X38" s="51">
        <f t="shared" si="13"/>
        <v>10</v>
      </c>
      <c r="Y38" s="51">
        <f t="shared" si="14"/>
        <v>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186</v>
      </c>
      <c r="AS38" s="51">
        <v>0</v>
      </c>
      <c r="AT38" s="51">
        <v>142</v>
      </c>
      <c r="AU38" s="51">
        <v>34</v>
      </c>
      <c r="AV38" s="51">
        <v>10</v>
      </c>
      <c r="AW38" s="51">
        <v>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98</v>
      </c>
      <c r="B39" s="49" t="s">
        <v>160</v>
      </c>
      <c r="C39" s="50" t="s">
        <v>161</v>
      </c>
      <c r="D39" s="51">
        <f t="shared" si="0"/>
        <v>156</v>
      </c>
      <c r="E39" s="51">
        <f t="shared" si="1"/>
        <v>100</v>
      </c>
      <c r="F39" s="51">
        <f t="shared" si="2"/>
        <v>19</v>
      </c>
      <c r="G39" s="51">
        <f t="shared" si="3"/>
        <v>26</v>
      </c>
      <c r="H39" s="51">
        <f t="shared" si="4"/>
        <v>3</v>
      </c>
      <c r="I39" s="51">
        <f t="shared" si="5"/>
        <v>0</v>
      </c>
      <c r="J39" s="51">
        <f t="shared" si="6"/>
        <v>8</v>
      </c>
      <c r="K39" s="51">
        <f t="shared" si="7"/>
        <v>0</v>
      </c>
      <c r="L39" s="51">
        <f t="shared" si="8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9"/>
        <v>48</v>
      </c>
      <c r="U39" s="51">
        <f t="shared" si="10"/>
        <v>0</v>
      </c>
      <c r="V39" s="51">
        <f t="shared" si="11"/>
        <v>19</v>
      </c>
      <c r="W39" s="51">
        <f t="shared" si="12"/>
        <v>26</v>
      </c>
      <c r="X39" s="51">
        <f t="shared" si="13"/>
        <v>3</v>
      </c>
      <c r="Y39" s="51">
        <f t="shared" si="14"/>
        <v>0</v>
      </c>
      <c r="Z39" s="51">
        <f t="shared" si="15"/>
        <v>0</v>
      </c>
      <c r="AA39" s="51">
        <f t="shared" si="16"/>
        <v>0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48</v>
      </c>
      <c r="AS39" s="51">
        <v>0</v>
      </c>
      <c r="AT39" s="51">
        <v>19</v>
      </c>
      <c r="AU39" s="51">
        <v>26</v>
      </c>
      <c r="AV39" s="51">
        <v>3</v>
      </c>
      <c r="AW39" s="51">
        <v>0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108</v>
      </c>
      <c r="BQ39" s="51">
        <v>100</v>
      </c>
      <c r="BR39" s="51">
        <v>0</v>
      </c>
      <c r="BS39" s="51">
        <v>0</v>
      </c>
      <c r="BT39" s="51">
        <v>0</v>
      </c>
      <c r="BU39" s="51">
        <v>0</v>
      </c>
      <c r="BV39" s="51">
        <v>8</v>
      </c>
      <c r="BW39" s="51">
        <v>0</v>
      </c>
    </row>
    <row r="40" spans="1:75" ht="13.5">
      <c r="A40" s="26" t="s">
        <v>98</v>
      </c>
      <c r="B40" s="49" t="s">
        <v>162</v>
      </c>
      <c r="C40" s="50" t="s">
        <v>163</v>
      </c>
      <c r="D40" s="51">
        <f t="shared" si="0"/>
        <v>541</v>
      </c>
      <c r="E40" s="51">
        <f t="shared" si="1"/>
        <v>110</v>
      </c>
      <c r="F40" s="51">
        <f t="shared" si="2"/>
        <v>405</v>
      </c>
      <c r="G40" s="51">
        <f t="shared" si="3"/>
        <v>0</v>
      </c>
      <c r="H40" s="51">
        <f t="shared" si="4"/>
        <v>3</v>
      </c>
      <c r="I40" s="51">
        <f t="shared" si="5"/>
        <v>23</v>
      </c>
      <c r="J40" s="51">
        <f t="shared" si="6"/>
        <v>0</v>
      </c>
      <c r="K40" s="51">
        <f t="shared" si="7"/>
        <v>0</v>
      </c>
      <c r="L40" s="51">
        <f t="shared" si="8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9"/>
        <v>541</v>
      </c>
      <c r="U40" s="51">
        <f t="shared" si="10"/>
        <v>110</v>
      </c>
      <c r="V40" s="51">
        <f t="shared" si="11"/>
        <v>405</v>
      </c>
      <c r="W40" s="51">
        <f t="shared" si="12"/>
        <v>0</v>
      </c>
      <c r="X40" s="51">
        <f t="shared" si="13"/>
        <v>3</v>
      </c>
      <c r="Y40" s="51">
        <f t="shared" si="14"/>
        <v>23</v>
      </c>
      <c r="Z40" s="51">
        <f t="shared" si="15"/>
        <v>0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405</v>
      </c>
      <c r="AK40" s="51">
        <v>0</v>
      </c>
      <c r="AL40" s="51">
        <v>405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19"/>
        <v>136</v>
      </c>
      <c r="AS40" s="51">
        <v>110</v>
      </c>
      <c r="AT40" s="51">
        <v>0</v>
      </c>
      <c r="AU40" s="51">
        <v>0</v>
      </c>
      <c r="AV40" s="51">
        <v>3</v>
      </c>
      <c r="AW40" s="51">
        <v>23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98</v>
      </c>
      <c r="B41" s="49" t="s">
        <v>164</v>
      </c>
      <c r="C41" s="50" t="s">
        <v>165</v>
      </c>
      <c r="D41" s="51">
        <f t="shared" si="0"/>
        <v>103</v>
      </c>
      <c r="E41" s="51">
        <f t="shared" si="1"/>
        <v>0</v>
      </c>
      <c r="F41" s="51">
        <f t="shared" si="2"/>
        <v>92</v>
      </c>
      <c r="G41" s="51">
        <f t="shared" si="3"/>
        <v>0</v>
      </c>
      <c r="H41" s="51">
        <f t="shared" si="4"/>
        <v>4</v>
      </c>
      <c r="I41" s="51">
        <f t="shared" si="5"/>
        <v>7</v>
      </c>
      <c r="J41" s="51">
        <f t="shared" si="6"/>
        <v>0</v>
      </c>
      <c r="K41" s="51">
        <f t="shared" si="7"/>
        <v>0</v>
      </c>
      <c r="L41" s="51">
        <f t="shared" si="8"/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9"/>
        <v>103</v>
      </c>
      <c r="U41" s="51">
        <f t="shared" si="10"/>
        <v>0</v>
      </c>
      <c r="V41" s="51">
        <f t="shared" si="11"/>
        <v>92</v>
      </c>
      <c r="W41" s="51">
        <f t="shared" si="12"/>
        <v>0</v>
      </c>
      <c r="X41" s="51">
        <f t="shared" si="13"/>
        <v>4</v>
      </c>
      <c r="Y41" s="51">
        <f t="shared" si="14"/>
        <v>7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103</v>
      </c>
      <c r="AS41" s="51">
        <v>0</v>
      </c>
      <c r="AT41" s="51">
        <v>92</v>
      </c>
      <c r="AU41" s="51">
        <v>0</v>
      </c>
      <c r="AV41" s="51">
        <v>4</v>
      </c>
      <c r="AW41" s="51">
        <v>7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79" t="s">
        <v>97</v>
      </c>
      <c r="B42" s="80"/>
      <c r="C42" s="81"/>
      <c r="D42" s="51">
        <f>SUM(D7:D41)</f>
        <v>54678</v>
      </c>
      <c r="E42" s="51">
        <f aca="true" t="shared" si="23" ref="E42:BP42">SUM(E7:E41)</f>
        <v>31899</v>
      </c>
      <c r="F42" s="51">
        <f t="shared" si="23"/>
        <v>15692</v>
      </c>
      <c r="G42" s="51">
        <f t="shared" si="23"/>
        <v>5753</v>
      </c>
      <c r="H42" s="51">
        <f t="shared" si="23"/>
        <v>663</v>
      </c>
      <c r="I42" s="51">
        <f t="shared" si="23"/>
        <v>244</v>
      </c>
      <c r="J42" s="51">
        <f t="shared" si="23"/>
        <v>165</v>
      </c>
      <c r="K42" s="51">
        <f t="shared" si="23"/>
        <v>262</v>
      </c>
      <c r="L42" s="51">
        <f t="shared" si="23"/>
        <v>4437</v>
      </c>
      <c r="M42" s="51">
        <f t="shared" si="23"/>
        <v>3112</v>
      </c>
      <c r="N42" s="51">
        <f t="shared" si="23"/>
        <v>771</v>
      </c>
      <c r="O42" s="51">
        <f t="shared" si="23"/>
        <v>385</v>
      </c>
      <c r="P42" s="51">
        <f t="shared" si="23"/>
        <v>79</v>
      </c>
      <c r="Q42" s="51">
        <f t="shared" si="23"/>
        <v>44</v>
      </c>
      <c r="R42" s="51">
        <f t="shared" si="23"/>
        <v>18</v>
      </c>
      <c r="S42" s="51">
        <f t="shared" si="23"/>
        <v>28</v>
      </c>
      <c r="T42" s="51">
        <f t="shared" si="23"/>
        <v>24946</v>
      </c>
      <c r="U42" s="51">
        <f t="shared" si="23"/>
        <v>3587</v>
      </c>
      <c r="V42" s="51">
        <f t="shared" si="23"/>
        <v>14921</v>
      </c>
      <c r="W42" s="51">
        <f t="shared" si="23"/>
        <v>5333</v>
      </c>
      <c r="X42" s="51">
        <f t="shared" si="23"/>
        <v>580</v>
      </c>
      <c r="Y42" s="51">
        <f t="shared" si="23"/>
        <v>200</v>
      </c>
      <c r="Z42" s="51">
        <f t="shared" si="23"/>
        <v>92</v>
      </c>
      <c r="AA42" s="51">
        <f t="shared" si="23"/>
        <v>233</v>
      </c>
      <c r="AB42" s="51">
        <f t="shared" si="23"/>
        <v>265</v>
      </c>
      <c r="AC42" s="51">
        <f t="shared" si="23"/>
        <v>0</v>
      </c>
      <c r="AD42" s="51">
        <f t="shared" si="23"/>
        <v>256</v>
      </c>
      <c r="AE42" s="51">
        <f t="shared" si="23"/>
        <v>0</v>
      </c>
      <c r="AF42" s="51">
        <f t="shared" si="23"/>
        <v>0</v>
      </c>
      <c r="AG42" s="51">
        <f t="shared" si="23"/>
        <v>0</v>
      </c>
      <c r="AH42" s="51">
        <f t="shared" si="23"/>
        <v>0</v>
      </c>
      <c r="AI42" s="51">
        <f t="shared" si="23"/>
        <v>9</v>
      </c>
      <c r="AJ42" s="51">
        <f t="shared" si="23"/>
        <v>9041</v>
      </c>
      <c r="AK42" s="51">
        <f t="shared" si="23"/>
        <v>0</v>
      </c>
      <c r="AL42" s="51">
        <f t="shared" si="23"/>
        <v>8991</v>
      </c>
      <c r="AM42" s="51">
        <f t="shared" si="23"/>
        <v>0</v>
      </c>
      <c r="AN42" s="51">
        <f t="shared" si="23"/>
        <v>0</v>
      </c>
      <c r="AO42" s="51">
        <f t="shared" si="23"/>
        <v>0</v>
      </c>
      <c r="AP42" s="51">
        <f t="shared" si="23"/>
        <v>0</v>
      </c>
      <c r="AQ42" s="51">
        <f t="shared" si="23"/>
        <v>50</v>
      </c>
      <c r="AR42" s="51">
        <f t="shared" si="23"/>
        <v>15640</v>
      </c>
      <c r="AS42" s="51">
        <f t="shared" si="23"/>
        <v>3587</v>
      </c>
      <c r="AT42" s="51">
        <f t="shared" si="23"/>
        <v>5674</v>
      </c>
      <c r="AU42" s="51">
        <f t="shared" si="23"/>
        <v>5333</v>
      </c>
      <c r="AV42" s="51">
        <f t="shared" si="23"/>
        <v>580</v>
      </c>
      <c r="AW42" s="51">
        <f t="shared" si="23"/>
        <v>200</v>
      </c>
      <c r="AX42" s="51">
        <f t="shared" si="23"/>
        <v>92</v>
      </c>
      <c r="AY42" s="51">
        <f t="shared" si="23"/>
        <v>174</v>
      </c>
      <c r="AZ42" s="51">
        <f t="shared" si="23"/>
        <v>0</v>
      </c>
      <c r="BA42" s="51">
        <f t="shared" si="23"/>
        <v>0</v>
      </c>
      <c r="BB42" s="51">
        <f t="shared" si="23"/>
        <v>0</v>
      </c>
      <c r="BC42" s="51">
        <f t="shared" si="23"/>
        <v>0</v>
      </c>
      <c r="BD42" s="51">
        <f t="shared" si="23"/>
        <v>0</v>
      </c>
      <c r="BE42" s="51">
        <f t="shared" si="23"/>
        <v>0</v>
      </c>
      <c r="BF42" s="51">
        <f t="shared" si="23"/>
        <v>0</v>
      </c>
      <c r="BG42" s="51">
        <f t="shared" si="23"/>
        <v>0</v>
      </c>
      <c r="BH42" s="51">
        <f t="shared" si="23"/>
        <v>0</v>
      </c>
      <c r="BI42" s="51">
        <f t="shared" si="23"/>
        <v>0</v>
      </c>
      <c r="BJ42" s="51">
        <f t="shared" si="23"/>
        <v>0</v>
      </c>
      <c r="BK42" s="51">
        <f t="shared" si="23"/>
        <v>0</v>
      </c>
      <c r="BL42" s="51">
        <f t="shared" si="23"/>
        <v>0</v>
      </c>
      <c r="BM42" s="51">
        <f t="shared" si="23"/>
        <v>0</v>
      </c>
      <c r="BN42" s="51">
        <f t="shared" si="23"/>
        <v>0</v>
      </c>
      <c r="BO42" s="51">
        <f t="shared" si="23"/>
        <v>0</v>
      </c>
      <c r="BP42" s="51">
        <f t="shared" si="23"/>
        <v>25295</v>
      </c>
      <c r="BQ42" s="51">
        <f aca="true" t="shared" si="24" ref="BQ42:BW42">SUM(BQ7:BQ41)</f>
        <v>25200</v>
      </c>
      <c r="BR42" s="51">
        <f t="shared" si="24"/>
        <v>0</v>
      </c>
      <c r="BS42" s="51">
        <f t="shared" si="24"/>
        <v>35</v>
      </c>
      <c r="BT42" s="51">
        <f t="shared" si="24"/>
        <v>4</v>
      </c>
      <c r="BU42" s="51">
        <f t="shared" si="24"/>
        <v>0</v>
      </c>
      <c r="BV42" s="51">
        <f t="shared" si="24"/>
        <v>55</v>
      </c>
      <c r="BW42" s="51">
        <f t="shared" si="24"/>
        <v>1</v>
      </c>
    </row>
  </sheetData>
  <mergeCells count="85">
    <mergeCell ref="A42:C42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2004-03-03T00:10:05Z</dcterms:modified>
  <cp:category/>
  <cp:version/>
  <cp:contentType/>
  <cp:contentStatus/>
</cp:coreProperties>
</file>