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'ごみ処理概要'!$A$2:$AQ$44</definedName>
    <definedName name="_xlnm.Print_Area" localSheetId="2">'ごみ処理量内訳'!$A$2:$AJ$44</definedName>
    <definedName name="_xlnm.Print_Area" localSheetId="1">'ごみ搬入量内訳'!$A$2:$AH$44</definedName>
    <definedName name="_xlnm.Print_Area" localSheetId="3">'資源化量内訳'!$A$2:$BW$44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<sst xmlns="http://schemas.openxmlformats.org/spreadsheetml/2006/main" count="887" uniqueCount="179">
  <si>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</si>
  <si>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</si>
  <si>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</si>
  <si>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</si>
  <si>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</si>
  <si>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</si>
  <si>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</si>
  <si>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</si>
  <si>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</si>
  <si>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</si>
  <si>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</si>
  <si>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</si>
  <si>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</si>
  <si>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</si>
  <si>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</si>
  <si>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</si>
  <si>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</si>
  <si>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</si>
  <si>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</si>
  <si>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</si>
  <si>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</si>
  <si>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</si>
  <si>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</si>
  <si>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</si>
  <si>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</si>
  <si>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</si>
  <si>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</si>
  <si>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</si>
  <si>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</si>
  <si>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</si>
  <si>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</si>
  <si>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</si>
  <si>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</si>
  <si>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</si>
  <si>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二宮町</t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</si>
  <si>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</si>
  <si>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</si>
  <si>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</si>
  <si>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</si>
  <si>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</si>
  <si>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</si>
  <si>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</si>
  <si>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</si>
  <si>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</si>
  <si>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</si>
  <si>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</si>
  <si>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</si>
  <si>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</si>
  <si>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</si>
  <si>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</si>
  <si>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</si>
  <si>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</si>
  <si>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</si>
  <si>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</si>
  <si>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</si>
  <si>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</si>
  <si>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</si>
  <si>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</si>
  <si>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</si>
  <si>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</si>
  <si>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</si>
  <si>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</si>
  <si>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</si>
  <si>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</si>
  <si>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</si>
  <si>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</si>
  <si>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</si>
  <si>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</si>
  <si>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</si>
  <si>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</si>
  <si>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</si>
  <si>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</si>
  <si>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</si>
  <si>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</si>
  <si>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</si>
  <si>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</si>
  <si>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</si>
  <si>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</si>
  <si>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</si>
  <si>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</si>
  <si>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</si>
  <si>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</si>
  <si>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</si>
  <si>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</si>
  <si>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</si>
  <si>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</si>
  <si>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</si>
  <si>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</si>
  <si>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</si>
  <si>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</si>
  <si>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</si>
  <si>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</si>
  <si>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</si>
  <si>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</si>
  <si>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</si>
  <si>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</si>
  <si>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</si>
  <si>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</si>
  <si>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</si>
  <si>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</si>
  <si>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</si>
  <si>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</si>
  <si>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</si>
  <si>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</si>
  <si>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</si>
  <si>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</si>
  <si>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</si>
  <si>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</si>
  <si>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</si>
  <si>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</si>
  <si>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</si>
  <si>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</si>
  <si>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</si>
  <si>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</si>
  <si>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</si>
  <si>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</si>
  <si>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</si>
  <si>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</si>
  <si>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</si>
  <si>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</si>
  <si>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</si>
  <si>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</si>
  <si>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</si>
  <si>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</si>
  <si>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</si>
  <si>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</si>
  <si>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</si>
  <si>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</si>
  <si>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</si>
  <si>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</si>
  <si>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</si>
  <si>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</si>
  <si>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</si>
  <si>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</si>
  <si>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</si>
  <si>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</si>
  <si>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</si>
  <si>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</si>
  <si>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</si>
  <si>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</si>
  <si>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</si>
  <si>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</si>
  <si>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</si>
  <si>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</si>
  <si>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</si>
  <si>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ﾍﾟｯﾄﾎﾞﾄﾙ</t>
  </si>
  <si>
    <t>ﾌﾟﾗｽﾁｯｸ類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</si>
  <si>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</si>
  <si>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</si>
  <si>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</si>
  <si>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</si>
  <si>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</si>
  <si>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</si>
  <si>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</si>
  <si>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</si>
  <si>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</si>
  <si>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</si>
  <si>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</si>
  <si>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</si>
  <si>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</si>
  <si>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</si>
  <si>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</si>
  <si>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</si>
  <si>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</si>
  <si>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</si>
  <si>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</si>
  <si>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</si>
  <si>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</si>
  <si>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</si>
  <si>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神奈川県合計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</si>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</sst>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57</v>
      </c>
      <c r="B2" s="62" t="s">
        <v>58</v>
      </c>
      <c r="C2" s="67" t="s">
        <v>59</v>
      </c>
      <c r="D2" s="59" t="s">
        <v>148</v>
      </c>
      <c r="E2" s="60"/>
      <c r="F2" s="59" t="s">
        <v>149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150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151</v>
      </c>
      <c r="AF2" s="59" t="s">
        <v>152</v>
      </c>
      <c r="AG2" s="77"/>
      <c r="AH2" s="77"/>
      <c r="AI2" s="77"/>
      <c r="AJ2" s="77"/>
      <c r="AK2" s="77"/>
      <c r="AL2" s="78"/>
      <c r="AM2" s="71" t="s">
        <v>153</v>
      </c>
      <c r="AN2" s="59" t="s">
        <v>154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155</v>
      </c>
      <c r="F3" s="67" t="s">
        <v>156</v>
      </c>
      <c r="G3" s="67" t="s">
        <v>157</v>
      </c>
      <c r="H3" s="67" t="s">
        <v>158</v>
      </c>
      <c r="I3" s="14" t="s">
        <v>15</v>
      </c>
      <c r="J3" s="71" t="s">
        <v>159</v>
      </c>
      <c r="K3" s="71" t="s">
        <v>160</v>
      </c>
      <c r="L3" s="71" t="s">
        <v>161</v>
      </c>
      <c r="M3" s="70"/>
      <c r="N3" s="67" t="s">
        <v>162</v>
      </c>
      <c r="O3" s="67" t="s">
        <v>45</v>
      </c>
      <c r="P3" s="82" t="s">
        <v>16</v>
      </c>
      <c r="Q3" s="83"/>
      <c r="R3" s="83"/>
      <c r="S3" s="83"/>
      <c r="T3" s="83"/>
      <c r="U3" s="84"/>
      <c r="V3" s="16" t="s">
        <v>171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60</v>
      </c>
      <c r="AG3" s="67" t="s">
        <v>23</v>
      </c>
      <c r="AH3" s="67" t="s">
        <v>61</v>
      </c>
      <c r="AI3" s="67" t="s">
        <v>62</v>
      </c>
      <c r="AJ3" s="67" t="s">
        <v>63</v>
      </c>
      <c r="AK3" s="67" t="s">
        <v>64</v>
      </c>
      <c r="AL3" s="14" t="s">
        <v>17</v>
      </c>
      <c r="AM3" s="76"/>
      <c r="AN3" s="67" t="s">
        <v>65</v>
      </c>
      <c r="AO3" s="67" t="s">
        <v>66</v>
      </c>
      <c r="AP3" s="67" t="s">
        <v>67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68</v>
      </c>
      <c r="R4" s="8" t="s">
        <v>69</v>
      </c>
      <c r="S4" s="8" t="s">
        <v>164</v>
      </c>
      <c r="T4" s="8" t="s">
        <v>165</v>
      </c>
      <c r="U4" s="8" t="s">
        <v>166</v>
      </c>
      <c r="V4" s="14" t="s">
        <v>15</v>
      </c>
      <c r="W4" s="8" t="s">
        <v>18</v>
      </c>
      <c r="X4" s="8" t="s">
        <v>40</v>
      </c>
      <c r="Y4" s="8" t="s">
        <v>19</v>
      </c>
      <c r="Z4" s="20" t="s">
        <v>47</v>
      </c>
      <c r="AA4" s="8" t="s">
        <v>20</v>
      </c>
      <c r="AB4" s="20" t="s">
        <v>70</v>
      </c>
      <c r="AC4" s="8" t="s">
        <v>41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167</v>
      </c>
      <c r="G6" s="24" t="s">
        <v>167</v>
      </c>
      <c r="H6" s="24" t="s">
        <v>167</v>
      </c>
      <c r="I6" s="24" t="s">
        <v>167</v>
      </c>
      <c r="J6" s="25" t="s">
        <v>22</v>
      </c>
      <c r="K6" s="25" t="s">
        <v>22</v>
      </c>
      <c r="L6" s="25" t="s">
        <v>22</v>
      </c>
      <c r="M6" s="24" t="s">
        <v>167</v>
      </c>
      <c r="N6" s="24" t="s">
        <v>167</v>
      </c>
      <c r="O6" s="24" t="s">
        <v>167</v>
      </c>
      <c r="P6" s="24" t="s">
        <v>167</v>
      </c>
      <c r="Q6" s="24" t="s">
        <v>167</v>
      </c>
      <c r="R6" s="24" t="s">
        <v>167</v>
      </c>
      <c r="S6" s="24" t="s">
        <v>167</v>
      </c>
      <c r="T6" s="24" t="s">
        <v>167</v>
      </c>
      <c r="U6" s="24" t="s">
        <v>167</v>
      </c>
      <c r="V6" s="24" t="s">
        <v>167</v>
      </c>
      <c r="W6" s="24" t="s">
        <v>167</v>
      </c>
      <c r="X6" s="24" t="s">
        <v>167</v>
      </c>
      <c r="Y6" s="24" t="s">
        <v>167</v>
      </c>
      <c r="Z6" s="24" t="s">
        <v>167</v>
      </c>
      <c r="AA6" s="24" t="s">
        <v>167</v>
      </c>
      <c r="AB6" s="24" t="s">
        <v>167</v>
      </c>
      <c r="AC6" s="24" t="s">
        <v>167</v>
      </c>
      <c r="AD6" s="24" t="s">
        <v>167</v>
      </c>
      <c r="AE6" s="24" t="s">
        <v>168</v>
      </c>
      <c r="AF6" s="24" t="s">
        <v>167</v>
      </c>
      <c r="AG6" s="24" t="s">
        <v>167</v>
      </c>
      <c r="AH6" s="24" t="s">
        <v>167</v>
      </c>
      <c r="AI6" s="24" t="s">
        <v>167</v>
      </c>
      <c r="AJ6" s="24" t="s">
        <v>167</v>
      </c>
      <c r="AK6" s="24" t="s">
        <v>167</v>
      </c>
      <c r="AL6" s="24" t="s">
        <v>167</v>
      </c>
      <c r="AM6" s="24" t="s">
        <v>168</v>
      </c>
      <c r="AN6" s="24" t="s">
        <v>167</v>
      </c>
      <c r="AO6" s="24" t="s">
        <v>167</v>
      </c>
      <c r="AP6" s="24" t="s">
        <v>167</v>
      </c>
      <c r="AQ6" s="24" t="s">
        <v>167</v>
      </c>
    </row>
    <row r="7" spans="1:43" ht="13.5">
      <c r="A7" s="26" t="s">
        <v>72</v>
      </c>
      <c r="B7" s="49" t="s">
        <v>73</v>
      </c>
      <c r="C7" s="50" t="s">
        <v>74</v>
      </c>
      <c r="D7" s="51">
        <v>3461690</v>
      </c>
      <c r="E7" s="51">
        <v>3461690</v>
      </c>
      <c r="F7" s="51">
        <f>'ごみ搬入量内訳'!H7</f>
        <v>1512227</v>
      </c>
      <c r="G7" s="51">
        <f>'ごみ搬入量内訳'!AG7</f>
        <v>147055</v>
      </c>
      <c r="H7" s="51">
        <f>'ごみ搬入量内訳'!AH7</f>
        <v>0</v>
      </c>
      <c r="I7" s="51">
        <f aca="true" t="shared" si="0" ref="I7:I35">SUM(F7:H7)</f>
        <v>1659282</v>
      </c>
      <c r="J7" s="51">
        <f aca="true" t="shared" si="1" ref="J7:J35">I7/D7/365*1000000</f>
        <v>1313.22506700247</v>
      </c>
      <c r="K7" s="51">
        <f>('ごみ搬入量内訳'!E7+'ごみ搬入量内訳'!AH7)/'ごみ処理概要'!D7/365*1000000</f>
        <v>777.0470176159503</v>
      </c>
      <c r="L7" s="51">
        <f>'ごみ搬入量内訳'!F7/'ごみ処理概要'!D7/365*1000000</f>
        <v>536.1780493865199</v>
      </c>
      <c r="M7" s="51">
        <f>'資源化量内訳'!BP7</f>
        <v>118477</v>
      </c>
      <c r="N7" s="51">
        <f>'ごみ処理量内訳'!E7</f>
        <v>1551581</v>
      </c>
      <c r="O7" s="51">
        <f>'ごみ処理量内訳'!L7</f>
        <v>9846</v>
      </c>
      <c r="P7" s="51">
        <f aca="true" t="shared" si="2" ref="P7:P35">SUM(Q7:U7)</f>
        <v>97855</v>
      </c>
      <c r="Q7" s="51">
        <f>'ごみ処理量内訳'!G7</f>
        <v>14153</v>
      </c>
      <c r="R7" s="51">
        <f>'ごみ処理量内訳'!H7</f>
        <v>58159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25543</v>
      </c>
      <c r="V7" s="51">
        <f aca="true" t="shared" si="3" ref="V7:V35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35">N7+O7+P7+V7</f>
        <v>1659282</v>
      </c>
      <c r="AE7" s="52">
        <f aca="true" t="shared" si="5" ref="AE7:AE35">(N7+P7+V7)/AD7*100</f>
        <v>99.40661081118219</v>
      </c>
      <c r="AF7" s="51">
        <f>'資源化量内訳'!AB7</f>
        <v>12161</v>
      </c>
      <c r="AG7" s="51">
        <f>'資源化量内訳'!AJ7</f>
        <v>7359</v>
      </c>
      <c r="AH7" s="51">
        <f>'資源化量内訳'!AR7</f>
        <v>43912</v>
      </c>
      <c r="AI7" s="51">
        <f>'資源化量内訳'!AZ7</f>
        <v>0</v>
      </c>
      <c r="AJ7" s="51">
        <f>'資源化量内訳'!BH7</f>
        <v>0</v>
      </c>
      <c r="AK7" s="51" t="s">
        <v>147</v>
      </c>
      <c r="AL7" s="51">
        <f aca="true" t="shared" si="6" ref="AL7:AL35">SUM(AF7:AJ7)</f>
        <v>63432</v>
      </c>
      <c r="AM7" s="52">
        <f aca="true" t="shared" si="7" ref="AM7:AM35">(V7+AL7+M7)/(M7+AD7)*100</f>
        <v>10.232489330668555</v>
      </c>
      <c r="AN7" s="51">
        <f>'ごみ処理量内訳'!AC7</f>
        <v>9846</v>
      </c>
      <c r="AO7" s="51">
        <f>'ごみ処理量内訳'!AD7</f>
        <v>290883</v>
      </c>
      <c r="AP7" s="51">
        <f>'ごみ処理量内訳'!AE7</f>
        <v>5958</v>
      </c>
      <c r="AQ7" s="51">
        <f aca="true" t="shared" si="8" ref="AQ7:AQ35">SUM(AN7:AP7)</f>
        <v>306687</v>
      </c>
    </row>
    <row r="8" spans="1:43" ht="13.5">
      <c r="A8" s="26" t="s">
        <v>72</v>
      </c>
      <c r="B8" s="49" t="s">
        <v>75</v>
      </c>
      <c r="C8" s="50" t="s">
        <v>76</v>
      </c>
      <c r="D8" s="51">
        <v>1266611</v>
      </c>
      <c r="E8" s="51">
        <v>1266611</v>
      </c>
      <c r="F8" s="51">
        <f>'ごみ搬入量内訳'!H8</f>
        <v>504120</v>
      </c>
      <c r="G8" s="51">
        <f>'ごみ搬入量内訳'!AG8</f>
        <v>9465</v>
      </c>
      <c r="H8" s="51">
        <f>'ごみ搬入量内訳'!AH8</f>
        <v>0</v>
      </c>
      <c r="I8" s="51">
        <f t="shared" si="0"/>
        <v>513585</v>
      </c>
      <c r="J8" s="51">
        <f t="shared" si="1"/>
        <v>1110.9031832037</v>
      </c>
      <c r="K8" s="51">
        <f>('ごみ搬入量内訳'!E8+'ごみ搬入量内訳'!AH8)/'ごみ処理概要'!D8/365*1000000</f>
        <v>855.0548809446777</v>
      </c>
      <c r="L8" s="51">
        <f>'ごみ搬入量内訳'!F8/'ごみ処理概要'!D8/365*1000000</f>
        <v>255.8483022590225</v>
      </c>
      <c r="M8" s="51">
        <f>'資源化量内訳'!BP8</f>
        <v>56680</v>
      </c>
      <c r="N8" s="51">
        <f>'ごみ処理量内訳'!E8</f>
        <v>474105</v>
      </c>
      <c r="O8" s="51">
        <f>'ごみ処理量内訳'!L8</f>
        <v>0</v>
      </c>
      <c r="P8" s="51">
        <f t="shared" si="2"/>
        <v>38856</v>
      </c>
      <c r="Q8" s="51">
        <f>'ごみ処理量内訳'!G8</f>
        <v>17238</v>
      </c>
      <c r="R8" s="51">
        <f>'ごみ処理量内訳'!H8</f>
        <v>21618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624</v>
      </c>
      <c r="W8" s="51">
        <f>'資源化量内訳'!M8</f>
        <v>624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513585</v>
      </c>
      <c r="AE8" s="52">
        <f t="shared" si="5"/>
        <v>100</v>
      </c>
      <c r="AF8" s="51">
        <f>'資源化量内訳'!AB8</f>
        <v>0</v>
      </c>
      <c r="AG8" s="51">
        <f>'資源化量内訳'!AJ8</f>
        <v>5899</v>
      </c>
      <c r="AH8" s="51">
        <f>'資源化量内訳'!AR8</f>
        <v>21618</v>
      </c>
      <c r="AI8" s="51">
        <f>'資源化量内訳'!AZ8</f>
        <v>0</v>
      </c>
      <c r="AJ8" s="51">
        <f>'資源化量内訳'!BH8</f>
        <v>0</v>
      </c>
      <c r="AK8" s="51" t="s">
        <v>147</v>
      </c>
      <c r="AL8" s="51">
        <f t="shared" si="6"/>
        <v>27517</v>
      </c>
      <c r="AM8" s="52">
        <f t="shared" si="7"/>
        <v>14.873962105336993</v>
      </c>
      <c r="AN8" s="51">
        <f>'ごみ処理量内訳'!AC8</f>
        <v>0</v>
      </c>
      <c r="AO8" s="51">
        <f>'ごみ処理量内訳'!AD8</f>
        <v>72817</v>
      </c>
      <c r="AP8" s="51">
        <f>'ごみ処理量内訳'!AE8</f>
        <v>0</v>
      </c>
      <c r="AQ8" s="51">
        <f t="shared" si="8"/>
        <v>72817</v>
      </c>
    </row>
    <row r="9" spans="1:43" ht="13.5">
      <c r="A9" s="26" t="s">
        <v>72</v>
      </c>
      <c r="B9" s="49" t="s">
        <v>77</v>
      </c>
      <c r="C9" s="50" t="s">
        <v>78</v>
      </c>
      <c r="D9" s="51">
        <v>429654</v>
      </c>
      <c r="E9" s="51">
        <v>429654</v>
      </c>
      <c r="F9" s="51">
        <f>'ごみ搬入量内訳'!H9</f>
        <v>129947</v>
      </c>
      <c r="G9" s="51">
        <f>'ごみ搬入量内訳'!AG9</f>
        <v>14989</v>
      </c>
      <c r="H9" s="51">
        <f>'ごみ搬入量内訳'!AH9</f>
        <v>0</v>
      </c>
      <c r="I9" s="51">
        <f t="shared" si="0"/>
        <v>144936</v>
      </c>
      <c r="J9" s="51">
        <f t="shared" si="1"/>
        <v>924.1969852645369</v>
      </c>
      <c r="K9" s="51">
        <f>('ごみ搬入量内訳'!E9+'ごみ搬入量内訳'!AH9)/'ごみ処理概要'!D9/365*1000000</f>
        <v>664.9823550278206</v>
      </c>
      <c r="L9" s="51">
        <f>'ごみ搬入量内訳'!F9/'ごみ処理概要'!D9/365*1000000</f>
        <v>259.2146302367161</v>
      </c>
      <c r="M9" s="51">
        <f>'資源化量内訳'!BP9</f>
        <v>38189</v>
      </c>
      <c r="N9" s="51">
        <f>'ごみ処理量内訳'!E9</f>
        <v>115143</v>
      </c>
      <c r="O9" s="51">
        <f>'ごみ処理量内訳'!L9</f>
        <v>682</v>
      </c>
      <c r="P9" s="51">
        <f t="shared" si="2"/>
        <v>28402</v>
      </c>
      <c r="Q9" s="51">
        <f>'ごみ処理量内訳'!G9</f>
        <v>2721</v>
      </c>
      <c r="R9" s="51">
        <f>'ごみ処理量内訳'!H9</f>
        <v>19699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5982</v>
      </c>
      <c r="V9" s="51">
        <f t="shared" si="3"/>
        <v>709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709</v>
      </c>
      <c r="AD9" s="51">
        <f t="shared" si="4"/>
        <v>144936</v>
      </c>
      <c r="AE9" s="52">
        <f t="shared" si="5"/>
        <v>99.52944748026715</v>
      </c>
      <c r="AF9" s="51">
        <f>'資源化量内訳'!AB9</f>
        <v>7575</v>
      </c>
      <c r="AG9" s="51">
        <f>'資源化量内訳'!AJ9</f>
        <v>339</v>
      </c>
      <c r="AH9" s="51">
        <f>'資源化量内訳'!AR9</f>
        <v>17612</v>
      </c>
      <c r="AI9" s="51">
        <f>'資源化量内訳'!AZ9</f>
        <v>0</v>
      </c>
      <c r="AJ9" s="51">
        <f>'資源化量内訳'!BH9</f>
        <v>0</v>
      </c>
      <c r="AK9" s="51" t="s">
        <v>147</v>
      </c>
      <c r="AL9" s="51">
        <f t="shared" si="6"/>
        <v>25526</v>
      </c>
      <c r="AM9" s="52">
        <f t="shared" si="7"/>
        <v>35.18034129692833</v>
      </c>
      <c r="AN9" s="51">
        <f>'ごみ処理量内訳'!AC9</f>
        <v>682</v>
      </c>
      <c r="AO9" s="51">
        <f>'ごみ処理量内訳'!AD9</f>
        <v>6712</v>
      </c>
      <c r="AP9" s="51">
        <f>'ごみ処理量内訳'!AE9</f>
        <v>8047</v>
      </c>
      <c r="AQ9" s="51">
        <f t="shared" si="8"/>
        <v>15441</v>
      </c>
    </row>
    <row r="10" spans="1:43" ht="13.5">
      <c r="A10" s="26" t="s">
        <v>72</v>
      </c>
      <c r="B10" s="49" t="s">
        <v>79</v>
      </c>
      <c r="C10" s="50" t="s">
        <v>80</v>
      </c>
      <c r="D10" s="51">
        <v>255216</v>
      </c>
      <c r="E10" s="51">
        <v>255216</v>
      </c>
      <c r="F10" s="51">
        <f>'ごみ搬入量内訳'!H10</f>
        <v>84794</v>
      </c>
      <c r="G10" s="51">
        <f>'ごみ搬入量内訳'!AG10</f>
        <v>4742</v>
      </c>
      <c r="H10" s="51">
        <f>'ごみ搬入量内訳'!AH10</f>
        <v>0</v>
      </c>
      <c r="I10" s="51">
        <f t="shared" si="0"/>
        <v>89536</v>
      </c>
      <c r="J10" s="51">
        <f t="shared" si="1"/>
        <v>961.1627389702884</v>
      </c>
      <c r="K10" s="51">
        <f>('ごみ搬入量内訳'!E10+'ごみ搬入量内訳'!AH10)/'ごみ処理概要'!D10/365*1000000</f>
        <v>701.8175525560729</v>
      </c>
      <c r="L10" s="51">
        <f>'ごみ搬入量内訳'!F10/'ごみ処理概要'!D10/365*1000000</f>
        <v>259.34518641421545</v>
      </c>
      <c r="M10" s="51">
        <f>'資源化量内訳'!BP10</f>
        <v>17207</v>
      </c>
      <c r="N10" s="51">
        <f>'ごみ処理量内訳'!E10</f>
        <v>81793</v>
      </c>
      <c r="O10" s="51">
        <f>'ごみ処理量内訳'!L10</f>
        <v>179</v>
      </c>
      <c r="P10" s="51">
        <f t="shared" si="2"/>
        <v>7469</v>
      </c>
      <c r="Q10" s="51">
        <f>'ごみ処理量内訳'!G10</f>
        <v>7031</v>
      </c>
      <c r="R10" s="51">
        <f>'ごみ処理量内訳'!H10</f>
        <v>438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67</v>
      </c>
      <c r="W10" s="51">
        <f>'資源化量内訳'!M10</f>
        <v>0</v>
      </c>
      <c r="X10" s="51">
        <f>'資源化量内訳'!N10</f>
        <v>2</v>
      </c>
      <c r="Y10" s="51">
        <f>'資源化量内訳'!O10</f>
        <v>0</v>
      </c>
      <c r="Z10" s="51">
        <f>'資源化量内訳'!P10</f>
        <v>65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89508</v>
      </c>
      <c r="AE10" s="52">
        <f t="shared" si="5"/>
        <v>99.80001787549716</v>
      </c>
      <c r="AF10" s="51">
        <f>'資源化量内訳'!AB10</f>
        <v>175</v>
      </c>
      <c r="AG10" s="51">
        <f>'資源化量内訳'!AJ10</f>
        <v>1235</v>
      </c>
      <c r="AH10" s="51">
        <f>'資源化量内訳'!AR10</f>
        <v>438</v>
      </c>
      <c r="AI10" s="51">
        <f>'資源化量内訳'!AZ10</f>
        <v>0</v>
      </c>
      <c r="AJ10" s="51">
        <f>'資源化量内訳'!BH10</f>
        <v>0</v>
      </c>
      <c r="AK10" s="51" t="s">
        <v>147</v>
      </c>
      <c r="AL10" s="51">
        <f t="shared" si="6"/>
        <v>1848</v>
      </c>
      <c r="AM10" s="52">
        <f t="shared" si="7"/>
        <v>17.918755563885114</v>
      </c>
      <c r="AN10" s="51">
        <f>'ごみ処理量内訳'!AC10</f>
        <v>179</v>
      </c>
      <c r="AO10" s="51">
        <f>'ごみ処理量内訳'!AD10</f>
        <v>11196</v>
      </c>
      <c r="AP10" s="51">
        <f>'ごみ処理量内訳'!AE10</f>
        <v>1140</v>
      </c>
      <c r="AQ10" s="51">
        <f t="shared" si="8"/>
        <v>12515</v>
      </c>
    </row>
    <row r="11" spans="1:43" ht="13.5">
      <c r="A11" s="26" t="s">
        <v>72</v>
      </c>
      <c r="B11" s="49" t="s">
        <v>81</v>
      </c>
      <c r="C11" s="50" t="s">
        <v>82</v>
      </c>
      <c r="D11" s="51">
        <v>167435</v>
      </c>
      <c r="E11" s="51">
        <v>167435</v>
      </c>
      <c r="F11" s="51">
        <f>'ごみ搬入量内訳'!H11</f>
        <v>54102</v>
      </c>
      <c r="G11" s="51">
        <f>'ごみ搬入量内訳'!AG11</f>
        <v>7992</v>
      </c>
      <c r="H11" s="51">
        <f>'ごみ搬入量内訳'!AH11</f>
        <v>0</v>
      </c>
      <c r="I11" s="51">
        <f t="shared" si="0"/>
        <v>62094</v>
      </c>
      <c r="J11" s="51">
        <f t="shared" si="1"/>
        <v>1016.0393462848596</v>
      </c>
      <c r="K11" s="51">
        <f>('ごみ搬入量内訳'!E11+'ごみ搬入量内訳'!AH11)/'ごみ処理概要'!D11/365*1000000</f>
        <v>688.4536260442102</v>
      </c>
      <c r="L11" s="51">
        <f>'ごみ搬入量内訳'!F11/'ごみ処理概要'!D11/365*1000000</f>
        <v>327.58572024064955</v>
      </c>
      <c r="M11" s="51">
        <f>'資源化量内訳'!BP11</f>
        <v>10919</v>
      </c>
      <c r="N11" s="51">
        <f>'ごみ処理量内訳'!E11</f>
        <v>46938</v>
      </c>
      <c r="O11" s="51">
        <f>'ごみ処理量内訳'!L11</f>
        <v>0</v>
      </c>
      <c r="P11" s="51">
        <f t="shared" si="2"/>
        <v>6641</v>
      </c>
      <c r="Q11" s="51">
        <f>'ごみ処理量内訳'!G11</f>
        <v>2413</v>
      </c>
      <c r="R11" s="51">
        <f>'ごみ処理量内訳'!H11</f>
        <v>4228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8489</v>
      </c>
      <c r="W11" s="51">
        <f>'資源化量内訳'!M11</f>
        <v>229</v>
      </c>
      <c r="X11" s="51">
        <f>'資源化量内訳'!N11</f>
        <v>1742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36</v>
      </c>
      <c r="AC11" s="51">
        <f>'資源化量内訳'!S11</f>
        <v>6482</v>
      </c>
      <c r="AD11" s="51">
        <f t="shared" si="4"/>
        <v>62068</v>
      </c>
      <c r="AE11" s="52">
        <f t="shared" si="5"/>
        <v>100</v>
      </c>
      <c r="AF11" s="51">
        <f>'資源化量内訳'!AB11</f>
        <v>6015</v>
      </c>
      <c r="AG11" s="51">
        <f>'資源化量内訳'!AJ11</f>
        <v>714</v>
      </c>
      <c r="AH11" s="51">
        <f>'資源化量内訳'!AR11</f>
        <v>4228</v>
      </c>
      <c r="AI11" s="51">
        <f>'資源化量内訳'!AZ11</f>
        <v>0</v>
      </c>
      <c r="AJ11" s="51">
        <f>'資源化量内訳'!BH11</f>
        <v>0</v>
      </c>
      <c r="AK11" s="51" t="s">
        <v>147</v>
      </c>
      <c r="AL11" s="51">
        <f t="shared" si="6"/>
        <v>10957</v>
      </c>
      <c r="AM11" s="52">
        <f t="shared" si="7"/>
        <v>41.6032992176689</v>
      </c>
      <c r="AN11" s="51">
        <f>'ごみ処理量内訳'!AC11</f>
        <v>0</v>
      </c>
      <c r="AO11" s="51">
        <f>'ごみ処理量内訳'!AD11</f>
        <v>0</v>
      </c>
      <c r="AP11" s="51">
        <f>'ごみ処理量内訳'!AE11</f>
        <v>0</v>
      </c>
      <c r="AQ11" s="51">
        <f t="shared" si="8"/>
        <v>0</v>
      </c>
    </row>
    <row r="12" spans="1:43" ht="13.5">
      <c r="A12" s="26" t="s">
        <v>72</v>
      </c>
      <c r="B12" s="49" t="s">
        <v>83</v>
      </c>
      <c r="C12" s="50" t="s">
        <v>84</v>
      </c>
      <c r="D12" s="51">
        <v>382837</v>
      </c>
      <c r="E12" s="51">
        <v>382837</v>
      </c>
      <c r="F12" s="51">
        <f>'ごみ搬入量内訳'!H12</f>
        <v>115321</v>
      </c>
      <c r="G12" s="51">
        <f>'ごみ搬入量内訳'!AG12</f>
        <v>9738</v>
      </c>
      <c r="H12" s="51">
        <f>'ごみ搬入量内訳'!AH12</f>
        <v>0</v>
      </c>
      <c r="I12" s="51">
        <f t="shared" si="0"/>
        <v>125059</v>
      </c>
      <c r="J12" s="51">
        <f t="shared" si="1"/>
        <v>894.9693923530746</v>
      </c>
      <c r="K12" s="51">
        <f>('ごみ搬入量内訳'!E12+'ごみ搬入量内訳'!AH12)/'ごみ処理概要'!D12/365*1000000</f>
        <v>657.0055334182962</v>
      </c>
      <c r="L12" s="51">
        <f>'ごみ搬入量内訳'!F12/'ごみ処理概要'!D12/365*1000000</f>
        <v>237.96385893477822</v>
      </c>
      <c r="M12" s="51">
        <f>'資源化量内訳'!BP12</f>
        <v>21624</v>
      </c>
      <c r="N12" s="51">
        <f>'ごみ処理量内訳'!E12</f>
        <v>103595</v>
      </c>
      <c r="O12" s="51">
        <f>'ごみ処理量内訳'!L12</f>
        <v>903</v>
      </c>
      <c r="P12" s="51">
        <f t="shared" si="2"/>
        <v>20561</v>
      </c>
      <c r="Q12" s="51">
        <f>'ごみ処理量内訳'!G12</f>
        <v>19408</v>
      </c>
      <c r="R12" s="51">
        <f>'ごみ処理量内訳'!H12</f>
        <v>1153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125059</v>
      </c>
      <c r="AE12" s="52">
        <f t="shared" si="5"/>
        <v>99.27794081193677</v>
      </c>
      <c r="AF12" s="51">
        <f>'資源化量内訳'!AB12</f>
        <v>7029</v>
      </c>
      <c r="AG12" s="51">
        <f>'資源化量内訳'!AJ12</f>
        <v>1985</v>
      </c>
      <c r="AH12" s="51">
        <f>'資源化量内訳'!AR12</f>
        <v>1153</v>
      </c>
      <c r="AI12" s="51">
        <f>'資源化量内訳'!AZ12</f>
        <v>0</v>
      </c>
      <c r="AJ12" s="51">
        <f>'資源化量内訳'!BH12</f>
        <v>0</v>
      </c>
      <c r="AK12" s="51" t="s">
        <v>147</v>
      </c>
      <c r="AL12" s="51">
        <f t="shared" si="6"/>
        <v>10167</v>
      </c>
      <c r="AM12" s="52">
        <f t="shared" si="7"/>
        <v>21.673268204222712</v>
      </c>
      <c r="AN12" s="51">
        <f>'ごみ処理量内訳'!AC12</f>
        <v>903</v>
      </c>
      <c r="AO12" s="51">
        <f>'ごみ処理量内訳'!AD12</f>
        <v>6848</v>
      </c>
      <c r="AP12" s="51">
        <f>'ごみ処理量内訳'!AE12</f>
        <v>0</v>
      </c>
      <c r="AQ12" s="51">
        <f t="shared" si="8"/>
        <v>7751</v>
      </c>
    </row>
    <row r="13" spans="1:43" ht="13.5">
      <c r="A13" s="26" t="s">
        <v>72</v>
      </c>
      <c r="B13" s="49" t="s">
        <v>85</v>
      </c>
      <c r="C13" s="50" t="s">
        <v>86</v>
      </c>
      <c r="D13" s="51">
        <v>199886</v>
      </c>
      <c r="E13" s="51">
        <v>199886</v>
      </c>
      <c r="F13" s="51">
        <f>'ごみ搬入量内訳'!H13</f>
        <v>70081</v>
      </c>
      <c r="G13" s="51">
        <f>'ごみ搬入量内訳'!AG13</f>
        <v>16691</v>
      </c>
      <c r="H13" s="51">
        <f>'ごみ搬入量内訳'!AH13</f>
        <v>0</v>
      </c>
      <c r="I13" s="51">
        <f t="shared" si="0"/>
        <v>86772</v>
      </c>
      <c r="J13" s="51">
        <f t="shared" si="1"/>
        <v>1189.3354554561854</v>
      </c>
      <c r="K13" s="51">
        <f>('ごみ搬入量内訳'!E13+'ごみ搬入量内訳'!AH13)/'ごみ処理概要'!D13/365*1000000</f>
        <v>960.5612185246961</v>
      </c>
      <c r="L13" s="51">
        <f>'ごみ搬入量内訳'!F13/'ごみ処理概要'!D13/365*1000000</f>
        <v>228.77423693148933</v>
      </c>
      <c r="M13" s="51">
        <f>'資源化量内訳'!BP13</f>
        <v>0</v>
      </c>
      <c r="N13" s="51">
        <f>'ごみ処理量内訳'!E13</f>
        <v>63574</v>
      </c>
      <c r="O13" s="51">
        <f>'ごみ処理量内訳'!L13</f>
        <v>0</v>
      </c>
      <c r="P13" s="51">
        <f t="shared" si="2"/>
        <v>8469</v>
      </c>
      <c r="Q13" s="51">
        <f>'ごみ処理量内訳'!G13</f>
        <v>4082</v>
      </c>
      <c r="R13" s="51">
        <f>'ごみ処理量内訳'!H13</f>
        <v>4387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14729</v>
      </c>
      <c r="W13" s="51">
        <f>'資源化量内訳'!M13</f>
        <v>13669</v>
      </c>
      <c r="X13" s="51">
        <f>'資源化量内訳'!N13</f>
        <v>500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320</v>
      </c>
      <c r="AC13" s="51">
        <f>'資源化量内訳'!S13</f>
        <v>240</v>
      </c>
      <c r="AD13" s="51">
        <f t="shared" si="4"/>
        <v>86772</v>
      </c>
      <c r="AE13" s="52">
        <f t="shared" si="5"/>
        <v>100</v>
      </c>
      <c r="AF13" s="51">
        <f>'資源化量内訳'!AB13</f>
        <v>502</v>
      </c>
      <c r="AG13" s="51">
        <f>'資源化量内訳'!AJ13</f>
        <v>1234</v>
      </c>
      <c r="AH13" s="51">
        <f>'資源化量内訳'!AR13</f>
        <v>4340</v>
      </c>
      <c r="AI13" s="51">
        <f>'資源化量内訳'!AZ13</f>
        <v>0</v>
      </c>
      <c r="AJ13" s="51">
        <f>'資源化量内訳'!BH13</f>
        <v>0</v>
      </c>
      <c r="AK13" s="51" t="s">
        <v>147</v>
      </c>
      <c r="AL13" s="51">
        <f t="shared" si="6"/>
        <v>6076</v>
      </c>
      <c r="AM13" s="52">
        <f t="shared" si="7"/>
        <v>23.976628405476422</v>
      </c>
      <c r="AN13" s="51">
        <f>'ごみ処理量内訳'!AC13</f>
        <v>0</v>
      </c>
      <c r="AO13" s="51">
        <f>'ごみ処理量内訳'!AD13</f>
        <v>8094</v>
      </c>
      <c r="AP13" s="51">
        <f>'ごみ処理量内訳'!AE13</f>
        <v>1276</v>
      </c>
      <c r="AQ13" s="51">
        <f t="shared" si="8"/>
        <v>9370</v>
      </c>
    </row>
    <row r="14" spans="1:43" ht="13.5">
      <c r="A14" s="26" t="s">
        <v>72</v>
      </c>
      <c r="B14" s="49" t="s">
        <v>87</v>
      </c>
      <c r="C14" s="50" t="s">
        <v>88</v>
      </c>
      <c r="D14" s="51">
        <v>222459</v>
      </c>
      <c r="E14" s="51">
        <v>222459</v>
      </c>
      <c r="F14" s="51">
        <f>'ごみ搬入量内訳'!H14</f>
        <v>71529</v>
      </c>
      <c r="G14" s="51">
        <f>'ごみ搬入量内訳'!AG14</f>
        <v>3795</v>
      </c>
      <c r="H14" s="51">
        <f>'ごみ搬入量内訳'!AH14</f>
        <v>0</v>
      </c>
      <c r="I14" s="51">
        <f t="shared" si="0"/>
        <v>75324</v>
      </c>
      <c r="J14" s="51">
        <f t="shared" si="1"/>
        <v>927.6636291976105</v>
      </c>
      <c r="K14" s="51">
        <f>('ごみ搬入量内訳'!E14+'ごみ搬入量内訳'!AH14)/'ごみ処理概要'!D14/365*1000000</f>
        <v>793.053631492631</v>
      </c>
      <c r="L14" s="51">
        <f>'ごみ搬入量内訳'!F14/'ごみ処理概要'!D14/365*1000000</f>
        <v>134.60999770497958</v>
      </c>
      <c r="M14" s="51">
        <f>'資源化量内訳'!BP14</f>
        <v>3458</v>
      </c>
      <c r="N14" s="51">
        <f>'ごみ処理量内訳'!E14</f>
        <v>58363</v>
      </c>
      <c r="O14" s="51">
        <f>'ごみ処理量内訳'!L14</f>
        <v>0</v>
      </c>
      <c r="P14" s="51">
        <f t="shared" si="2"/>
        <v>10632</v>
      </c>
      <c r="Q14" s="51">
        <f>'ごみ処理量内訳'!G14</f>
        <v>7463</v>
      </c>
      <c r="R14" s="51">
        <f>'ごみ処理量内訳'!H14</f>
        <v>3169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6329</v>
      </c>
      <c r="W14" s="51">
        <f>'資源化量内訳'!M14</f>
        <v>5051</v>
      </c>
      <c r="X14" s="51">
        <f>'資源化量内訳'!N14</f>
        <v>8</v>
      </c>
      <c r="Y14" s="51">
        <f>'資源化量内訳'!O14</f>
        <v>0</v>
      </c>
      <c r="Z14" s="51">
        <f>'資源化量内訳'!P14</f>
        <v>631</v>
      </c>
      <c r="AA14" s="51">
        <f>'資源化量内訳'!Q14</f>
        <v>0</v>
      </c>
      <c r="AB14" s="51">
        <f>'資源化量内訳'!R14</f>
        <v>639</v>
      </c>
      <c r="AC14" s="51">
        <f>'資源化量内訳'!S14</f>
        <v>0</v>
      </c>
      <c r="AD14" s="51">
        <f t="shared" si="4"/>
        <v>75324</v>
      </c>
      <c r="AE14" s="52">
        <f t="shared" si="5"/>
        <v>100</v>
      </c>
      <c r="AF14" s="51">
        <f>'資源化量内訳'!AB14</f>
        <v>1000</v>
      </c>
      <c r="AG14" s="51">
        <f>'資源化量内訳'!AJ14</f>
        <v>1066</v>
      </c>
      <c r="AH14" s="51">
        <f>'資源化量内訳'!AR14</f>
        <v>2836</v>
      </c>
      <c r="AI14" s="51">
        <f>'資源化量内訳'!AZ14</f>
        <v>0</v>
      </c>
      <c r="AJ14" s="51">
        <f>'資源化量内訳'!BH14</f>
        <v>0</v>
      </c>
      <c r="AK14" s="51" t="s">
        <v>147</v>
      </c>
      <c r="AL14" s="51">
        <f t="shared" si="6"/>
        <v>4902</v>
      </c>
      <c r="AM14" s="52">
        <f t="shared" si="7"/>
        <v>18.64512198217867</v>
      </c>
      <c r="AN14" s="51">
        <f>'ごみ処理量内訳'!AC14</f>
        <v>0</v>
      </c>
      <c r="AO14" s="51">
        <f>'ごみ処理量内訳'!AD14</f>
        <v>9463</v>
      </c>
      <c r="AP14" s="51">
        <f>'ごみ処理量内訳'!AE14</f>
        <v>0</v>
      </c>
      <c r="AQ14" s="51">
        <f t="shared" si="8"/>
        <v>9463</v>
      </c>
    </row>
    <row r="15" spans="1:43" ht="13.5">
      <c r="A15" s="26" t="s">
        <v>72</v>
      </c>
      <c r="B15" s="49" t="s">
        <v>89</v>
      </c>
      <c r="C15" s="50" t="s">
        <v>90</v>
      </c>
      <c r="D15" s="51">
        <v>61124</v>
      </c>
      <c r="E15" s="51">
        <v>61124</v>
      </c>
      <c r="F15" s="51">
        <f>'ごみ搬入量内訳'!H15</f>
        <v>21698</v>
      </c>
      <c r="G15" s="51">
        <f>'ごみ搬入量内訳'!AG15</f>
        <v>1781</v>
      </c>
      <c r="H15" s="51">
        <f>'ごみ搬入量内訳'!AH15</f>
        <v>0</v>
      </c>
      <c r="I15" s="51">
        <f t="shared" si="0"/>
        <v>23479</v>
      </c>
      <c r="J15" s="51">
        <f t="shared" si="1"/>
        <v>1052.3857633214493</v>
      </c>
      <c r="K15" s="51">
        <f>('ごみ搬入量内訳'!E15+'ごみ搬入量内訳'!AH15)/'ごみ処理概要'!D15/365*1000000</f>
        <v>861.9800934637249</v>
      </c>
      <c r="L15" s="51">
        <f>'ごみ搬入量内訳'!F15/'ごみ処理概要'!D15/365*1000000</f>
        <v>190.40566985772463</v>
      </c>
      <c r="M15" s="51">
        <f>'資源化量内訳'!BP15</f>
        <v>1457</v>
      </c>
      <c r="N15" s="51">
        <f>'ごみ処理量内訳'!E15</f>
        <v>20817</v>
      </c>
      <c r="O15" s="51">
        <f>'ごみ処理量内訳'!L15</f>
        <v>0</v>
      </c>
      <c r="P15" s="51">
        <f t="shared" si="2"/>
        <v>2626</v>
      </c>
      <c r="Q15" s="51">
        <f>'ごみ処理量内訳'!G15</f>
        <v>1597</v>
      </c>
      <c r="R15" s="51">
        <f>'ごみ処理量内訳'!H15</f>
        <v>1029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33</v>
      </c>
      <c r="W15" s="51">
        <f>'資源化量内訳'!M15</f>
        <v>15</v>
      </c>
      <c r="X15" s="51">
        <f>'資源化量内訳'!N15</f>
        <v>18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23476</v>
      </c>
      <c r="AE15" s="52">
        <f t="shared" si="5"/>
        <v>100</v>
      </c>
      <c r="AF15" s="51">
        <f>'資源化量内訳'!AB15</f>
        <v>3</v>
      </c>
      <c r="AG15" s="51">
        <f>'資源化量内訳'!AJ15</f>
        <v>318</v>
      </c>
      <c r="AH15" s="51">
        <f>'資源化量内訳'!AR15</f>
        <v>677</v>
      </c>
      <c r="AI15" s="51">
        <f>'資源化量内訳'!AZ15</f>
        <v>0</v>
      </c>
      <c r="AJ15" s="51">
        <f>'資源化量内訳'!BH15</f>
        <v>0</v>
      </c>
      <c r="AK15" s="51" t="s">
        <v>147</v>
      </c>
      <c r="AL15" s="51">
        <f t="shared" si="6"/>
        <v>998</v>
      </c>
      <c r="AM15" s="52">
        <f t="shared" si="7"/>
        <v>9.97874303132395</v>
      </c>
      <c r="AN15" s="51">
        <f>'ごみ処理量内訳'!AC15</f>
        <v>0</v>
      </c>
      <c r="AO15" s="51">
        <f>'ごみ処理量内訳'!AD15</f>
        <v>3640</v>
      </c>
      <c r="AP15" s="51">
        <f>'ごみ処理量内訳'!AE15</f>
        <v>595</v>
      </c>
      <c r="AQ15" s="51">
        <f t="shared" si="8"/>
        <v>4235</v>
      </c>
    </row>
    <row r="16" spans="1:43" ht="13.5">
      <c r="A16" s="26" t="s">
        <v>72</v>
      </c>
      <c r="B16" s="49" t="s">
        <v>91</v>
      </c>
      <c r="C16" s="50" t="s">
        <v>92</v>
      </c>
      <c r="D16" s="51">
        <v>610888</v>
      </c>
      <c r="E16" s="51">
        <v>610888</v>
      </c>
      <c r="F16" s="51">
        <f>'ごみ搬入量内訳'!H16</f>
        <v>198697</v>
      </c>
      <c r="G16" s="51">
        <f>'ごみ搬入量内訳'!AG16</f>
        <v>21213</v>
      </c>
      <c r="H16" s="51">
        <f>'ごみ搬入量内訳'!AH16</f>
        <v>0</v>
      </c>
      <c r="I16" s="51">
        <f t="shared" si="0"/>
        <v>219910</v>
      </c>
      <c r="J16" s="51">
        <f t="shared" si="1"/>
        <v>986.2579567530079</v>
      </c>
      <c r="K16" s="51">
        <f>('ごみ搬入量内訳'!E16+'ごみ搬入量内訳'!AH16)/'ごみ処理概要'!D16/365*1000000</f>
        <v>704.6288600668096</v>
      </c>
      <c r="L16" s="51">
        <f>'ごみ搬入量内訳'!F16/'ごみ処理概要'!D16/365*1000000</f>
        <v>281.62909668619835</v>
      </c>
      <c r="M16" s="51">
        <f>'資源化量内訳'!BP16</f>
        <v>34044</v>
      </c>
      <c r="N16" s="51">
        <f>'ごみ処理量内訳'!E16</f>
        <v>212150</v>
      </c>
      <c r="O16" s="51">
        <f>'ごみ処理量内訳'!L16</f>
        <v>409</v>
      </c>
      <c r="P16" s="51">
        <f t="shared" si="2"/>
        <v>7166</v>
      </c>
      <c r="Q16" s="51">
        <f>'ごみ処理量内訳'!G16</f>
        <v>7069</v>
      </c>
      <c r="R16" s="51">
        <f>'ごみ処理量内訳'!H16</f>
        <v>97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185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185</v>
      </c>
      <c r="AD16" s="51">
        <f t="shared" si="4"/>
        <v>219910</v>
      </c>
      <c r="AE16" s="52">
        <f t="shared" si="5"/>
        <v>99.81401482424627</v>
      </c>
      <c r="AF16" s="51">
        <f>'資源化量内訳'!AB16</f>
        <v>0</v>
      </c>
      <c r="AG16" s="51">
        <f>'資源化量内訳'!AJ16</f>
        <v>1531</v>
      </c>
      <c r="AH16" s="51">
        <f>'資源化量内訳'!AR16</f>
        <v>97</v>
      </c>
      <c r="AI16" s="51">
        <f>'資源化量内訳'!AZ16</f>
        <v>0</v>
      </c>
      <c r="AJ16" s="51">
        <f>'資源化量内訳'!BH16</f>
        <v>0</v>
      </c>
      <c r="AK16" s="51" t="s">
        <v>147</v>
      </c>
      <c r="AL16" s="51">
        <f t="shared" si="6"/>
        <v>1628</v>
      </c>
      <c r="AM16" s="52">
        <f t="shared" si="7"/>
        <v>14.11948620616332</v>
      </c>
      <c r="AN16" s="51">
        <f>'ごみ処理量内訳'!AC16</f>
        <v>409</v>
      </c>
      <c r="AO16" s="51">
        <f>'ごみ処理量内訳'!AD16</f>
        <v>34546</v>
      </c>
      <c r="AP16" s="51">
        <f>'ごみ処理量内訳'!AE16</f>
        <v>0</v>
      </c>
      <c r="AQ16" s="51">
        <f t="shared" si="8"/>
        <v>34955</v>
      </c>
    </row>
    <row r="17" spans="1:43" ht="13.5">
      <c r="A17" s="26" t="s">
        <v>72</v>
      </c>
      <c r="B17" s="49" t="s">
        <v>93</v>
      </c>
      <c r="C17" s="50" t="s">
        <v>94</v>
      </c>
      <c r="D17" s="51">
        <v>51917</v>
      </c>
      <c r="E17" s="51">
        <v>51917</v>
      </c>
      <c r="F17" s="51">
        <f>'ごみ搬入量内訳'!H17</f>
        <v>21715</v>
      </c>
      <c r="G17" s="51">
        <f>'ごみ搬入量内訳'!AG17</f>
        <v>3152</v>
      </c>
      <c r="H17" s="51">
        <f>'ごみ搬入量内訳'!AH17</f>
        <v>0</v>
      </c>
      <c r="I17" s="51">
        <f t="shared" si="0"/>
        <v>24867</v>
      </c>
      <c r="J17" s="51">
        <f t="shared" si="1"/>
        <v>1312.2631724346104</v>
      </c>
      <c r="K17" s="51">
        <f>('ごみ搬入量内訳'!E17+'ごみ搬入量内訳'!AH17)/'ごみ処理概要'!D17/365*1000000</f>
        <v>972.7328209067107</v>
      </c>
      <c r="L17" s="51">
        <f>'ごみ搬入量内訳'!F17/'ごみ処理概要'!D17/365*1000000</f>
        <v>339.53035152789977</v>
      </c>
      <c r="M17" s="51">
        <f>'資源化量内訳'!BP17</f>
        <v>576</v>
      </c>
      <c r="N17" s="51">
        <f>'ごみ処理量内訳'!E17</f>
        <v>0</v>
      </c>
      <c r="O17" s="51">
        <f>'ごみ処理量内訳'!L17</f>
        <v>7683</v>
      </c>
      <c r="P17" s="51">
        <f t="shared" si="2"/>
        <v>14603</v>
      </c>
      <c r="Q17" s="51">
        <f>'ごみ処理量内訳'!G17</f>
        <v>0</v>
      </c>
      <c r="R17" s="51">
        <f>'ごみ処理量内訳'!H17</f>
        <v>1333</v>
      </c>
      <c r="S17" s="51">
        <f>'ごみ処理量内訳'!I17</f>
        <v>13270</v>
      </c>
      <c r="T17" s="51">
        <f>'ごみ処理量内訳'!J17</f>
        <v>0</v>
      </c>
      <c r="U17" s="51">
        <f>'ごみ処理量内訳'!K17</f>
        <v>0</v>
      </c>
      <c r="V17" s="51">
        <f t="shared" si="3"/>
        <v>2581</v>
      </c>
      <c r="W17" s="51">
        <f>'資源化量内訳'!M17</f>
        <v>2311</v>
      </c>
      <c r="X17" s="51">
        <f>'資源化量内訳'!N17</f>
        <v>270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24867</v>
      </c>
      <c r="AE17" s="52">
        <f t="shared" si="5"/>
        <v>69.10363131861503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1098</v>
      </c>
      <c r="AI17" s="51">
        <f>'資源化量内訳'!AZ17</f>
        <v>448</v>
      </c>
      <c r="AJ17" s="51">
        <f>'資源化量内訳'!BH17</f>
        <v>0</v>
      </c>
      <c r="AK17" s="51" t="s">
        <v>147</v>
      </c>
      <c r="AL17" s="51">
        <f t="shared" si="6"/>
        <v>1546</v>
      </c>
      <c r="AM17" s="52">
        <f t="shared" si="7"/>
        <v>18.484455449435995</v>
      </c>
      <c r="AN17" s="51">
        <f>'ごみ処理量内訳'!AC17</f>
        <v>7683</v>
      </c>
      <c r="AO17" s="51">
        <f>'ごみ処理量内訳'!AD17</f>
        <v>0</v>
      </c>
      <c r="AP17" s="51">
        <f>'ごみ処理量内訳'!AE17</f>
        <v>10514</v>
      </c>
      <c r="AQ17" s="51">
        <f t="shared" si="8"/>
        <v>18197</v>
      </c>
    </row>
    <row r="18" spans="1:43" ht="13.5">
      <c r="A18" s="26" t="s">
        <v>72</v>
      </c>
      <c r="B18" s="49" t="s">
        <v>95</v>
      </c>
      <c r="C18" s="50" t="s">
        <v>96</v>
      </c>
      <c r="D18" s="51">
        <v>168323</v>
      </c>
      <c r="E18" s="51">
        <v>168323</v>
      </c>
      <c r="F18" s="51">
        <f>'ごみ搬入量内訳'!H18</f>
        <v>54256</v>
      </c>
      <c r="G18" s="51">
        <f>'ごみ搬入量内訳'!AG18</f>
        <v>988</v>
      </c>
      <c r="H18" s="51">
        <f>'ごみ搬入量内訳'!AH18</f>
        <v>0</v>
      </c>
      <c r="I18" s="51">
        <f t="shared" si="0"/>
        <v>55244</v>
      </c>
      <c r="J18" s="51">
        <f t="shared" si="1"/>
        <v>899.1844528527548</v>
      </c>
      <c r="K18" s="51">
        <f>('ごみ搬入量内訳'!E18+'ごみ搬入量内訳'!AH18)/'ごみ処理概要'!D18/365*1000000</f>
        <v>746.8029300157501</v>
      </c>
      <c r="L18" s="51">
        <f>'ごみ搬入量内訳'!F18/'ごみ処理概要'!D18/365*1000000</f>
        <v>152.38152283700475</v>
      </c>
      <c r="M18" s="51">
        <f>'資源化量内訳'!BP18</f>
        <v>1830</v>
      </c>
      <c r="N18" s="51">
        <f>'ごみ処理量内訳'!E18</f>
        <v>41987</v>
      </c>
      <c r="O18" s="51">
        <f>'ごみ処理量内訳'!L18</f>
        <v>0</v>
      </c>
      <c r="P18" s="51">
        <f t="shared" si="2"/>
        <v>2703</v>
      </c>
      <c r="Q18" s="51">
        <f>'ごみ処理量内訳'!G18</f>
        <v>2293</v>
      </c>
      <c r="R18" s="51">
        <f>'ごみ処理量内訳'!H18</f>
        <v>410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10554</v>
      </c>
      <c r="W18" s="51">
        <f>'資源化量内訳'!M18</f>
        <v>6475</v>
      </c>
      <c r="X18" s="51">
        <f>'資源化量内訳'!N18</f>
        <v>715</v>
      </c>
      <c r="Y18" s="51">
        <f>'資源化量内訳'!O18</f>
        <v>1455</v>
      </c>
      <c r="Z18" s="51">
        <f>'資源化量内訳'!P18</f>
        <v>0</v>
      </c>
      <c r="AA18" s="51">
        <f>'資源化量内訳'!Q18</f>
        <v>1694</v>
      </c>
      <c r="AB18" s="51">
        <f>'資源化量内訳'!R18</f>
        <v>209</v>
      </c>
      <c r="AC18" s="51">
        <f>'資源化量内訳'!S18</f>
        <v>6</v>
      </c>
      <c r="AD18" s="51">
        <f t="shared" si="4"/>
        <v>55244</v>
      </c>
      <c r="AE18" s="52">
        <f t="shared" si="5"/>
        <v>100</v>
      </c>
      <c r="AF18" s="51">
        <f>'資源化量内訳'!AB18</f>
        <v>0</v>
      </c>
      <c r="AG18" s="51">
        <f>'資源化量内訳'!AJ18</f>
        <v>762</v>
      </c>
      <c r="AH18" s="51">
        <f>'資源化量内訳'!AR18</f>
        <v>385</v>
      </c>
      <c r="AI18" s="51">
        <f>'資源化量内訳'!AZ18</f>
        <v>0</v>
      </c>
      <c r="AJ18" s="51">
        <f>'資源化量内訳'!BH18</f>
        <v>0</v>
      </c>
      <c r="AK18" s="51" t="s">
        <v>147</v>
      </c>
      <c r="AL18" s="51">
        <f t="shared" si="6"/>
        <v>1147</v>
      </c>
      <c r="AM18" s="52">
        <f t="shared" si="7"/>
        <v>23.707817920594316</v>
      </c>
      <c r="AN18" s="51">
        <f>'ごみ処理量内訳'!AC18</f>
        <v>0</v>
      </c>
      <c r="AO18" s="51">
        <f>'ごみ処理量内訳'!AD18</f>
        <v>5024</v>
      </c>
      <c r="AP18" s="51">
        <f>'ごみ処理量内訳'!AE18</f>
        <v>1428</v>
      </c>
      <c r="AQ18" s="51">
        <f t="shared" si="8"/>
        <v>6452</v>
      </c>
    </row>
    <row r="19" spans="1:43" ht="13.5">
      <c r="A19" s="26" t="s">
        <v>72</v>
      </c>
      <c r="B19" s="49" t="s">
        <v>97</v>
      </c>
      <c r="C19" s="50" t="s">
        <v>98</v>
      </c>
      <c r="D19" s="51">
        <v>219676</v>
      </c>
      <c r="E19" s="51">
        <v>219676</v>
      </c>
      <c r="F19" s="51">
        <f>'ごみ搬入量内訳'!H19</f>
        <v>95611</v>
      </c>
      <c r="G19" s="51">
        <f>'ごみ搬入量内訳'!AG19</f>
        <v>4320</v>
      </c>
      <c r="H19" s="51">
        <f>'ごみ搬入量内訳'!AH19</f>
        <v>0</v>
      </c>
      <c r="I19" s="51">
        <f t="shared" si="0"/>
        <v>99931</v>
      </c>
      <c r="J19" s="51">
        <f t="shared" si="1"/>
        <v>1246.3062038813325</v>
      </c>
      <c r="K19" s="51">
        <f>('ごみ搬入量内訳'!E19+'ごみ搬入量内訳'!AH19)/'ごみ処理概要'!D19/365*1000000</f>
        <v>921.1947757681487</v>
      </c>
      <c r="L19" s="51">
        <f>'ごみ搬入量内訳'!F19/'ごみ処理概要'!D19/365*1000000</f>
        <v>325.1114281131838</v>
      </c>
      <c r="M19" s="51">
        <f>'資源化量内訳'!BP19</f>
        <v>1045</v>
      </c>
      <c r="N19" s="51">
        <f>'ごみ処理量内訳'!E19</f>
        <v>85905</v>
      </c>
      <c r="O19" s="51">
        <f>'ごみ処理量内訳'!L19</f>
        <v>910</v>
      </c>
      <c r="P19" s="51">
        <f t="shared" si="2"/>
        <v>7464</v>
      </c>
      <c r="Q19" s="51">
        <f>'ごみ処理量内訳'!G19</f>
        <v>5706</v>
      </c>
      <c r="R19" s="51">
        <f>'ごみ処理量内訳'!H19</f>
        <v>1758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5652</v>
      </c>
      <c r="W19" s="51">
        <f>'資源化量内訳'!M19</f>
        <v>5249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22</v>
      </c>
      <c r="AB19" s="51">
        <f>'資源化量内訳'!R19</f>
        <v>381</v>
      </c>
      <c r="AC19" s="51">
        <f>'資源化量内訳'!S19</f>
        <v>0</v>
      </c>
      <c r="AD19" s="51">
        <f t="shared" si="4"/>
        <v>99931</v>
      </c>
      <c r="AE19" s="52">
        <f t="shared" si="5"/>
        <v>99.08937166644985</v>
      </c>
      <c r="AF19" s="51">
        <f>'資源化量内訳'!AB19</f>
        <v>0</v>
      </c>
      <c r="AG19" s="51">
        <f>'資源化量内訳'!AJ19</f>
        <v>3285</v>
      </c>
      <c r="AH19" s="51">
        <f>'資源化量内訳'!AR19</f>
        <v>1758</v>
      </c>
      <c r="AI19" s="51">
        <f>'資源化量内訳'!AZ19</f>
        <v>0</v>
      </c>
      <c r="AJ19" s="51">
        <f>'資源化量内訳'!BH19</f>
        <v>0</v>
      </c>
      <c r="AK19" s="51" t="s">
        <v>147</v>
      </c>
      <c r="AL19" s="51">
        <f t="shared" si="6"/>
        <v>5043</v>
      </c>
      <c r="AM19" s="52">
        <f t="shared" si="7"/>
        <v>11.626525114878783</v>
      </c>
      <c r="AN19" s="51">
        <f>'ごみ処理量内訳'!AC19</f>
        <v>910</v>
      </c>
      <c r="AO19" s="51">
        <f>'ごみ処理量内訳'!AD19</f>
        <v>9958</v>
      </c>
      <c r="AP19" s="51">
        <f>'ごみ処理量内訳'!AE19</f>
        <v>0</v>
      </c>
      <c r="AQ19" s="51">
        <f t="shared" si="8"/>
        <v>10868</v>
      </c>
    </row>
    <row r="20" spans="1:43" ht="13.5">
      <c r="A20" s="26" t="s">
        <v>72</v>
      </c>
      <c r="B20" s="49" t="s">
        <v>99</v>
      </c>
      <c r="C20" s="50" t="s">
        <v>100</v>
      </c>
      <c r="D20" s="51">
        <v>214977</v>
      </c>
      <c r="E20" s="51">
        <v>214977</v>
      </c>
      <c r="F20" s="51">
        <f>'ごみ搬入量内訳'!H20</f>
        <v>90021</v>
      </c>
      <c r="G20" s="51">
        <f>'ごみ搬入量内訳'!AG20</f>
        <v>8321</v>
      </c>
      <c r="H20" s="51">
        <f>'ごみ搬入量内訳'!AH20</f>
        <v>0</v>
      </c>
      <c r="I20" s="51">
        <f t="shared" si="0"/>
        <v>98342</v>
      </c>
      <c r="J20" s="51">
        <f t="shared" si="1"/>
        <v>1253.2975015294726</v>
      </c>
      <c r="K20" s="51">
        <f>('ごみ搬入量内訳'!E20+'ごみ搬入量内訳'!AH20)/'ごみ処理概要'!D20/365*1000000</f>
        <v>874.7288097911207</v>
      </c>
      <c r="L20" s="51">
        <f>'ごみ搬入量内訳'!F20/'ごみ処理概要'!D20/365*1000000</f>
        <v>378.56869173835156</v>
      </c>
      <c r="M20" s="51">
        <f>'資源化量内訳'!BP20</f>
        <v>0</v>
      </c>
      <c r="N20" s="51">
        <f>'ごみ処理量内訳'!E20</f>
        <v>79554</v>
      </c>
      <c r="O20" s="51">
        <f>'ごみ処理量内訳'!L20</f>
        <v>0</v>
      </c>
      <c r="P20" s="51">
        <f t="shared" si="2"/>
        <v>8833</v>
      </c>
      <c r="Q20" s="51">
        <f>'ごみ処理量内訳'!G20</f>
        <v>6784</v>
      </c>
      <c r="R20" s="51">
        <f>'ごみ処理量内訳'!H20</f>
        <v>2049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10625</v>
      </c>
      <c r="W20" s="51">
        <f>'資源化量内訳'!M20</f>
        <v>9903</v>
      </c>
      <c r="X20" s="51">
        <f>'資源化量内訳'!N20</f>
        <v>0</v>
      </c>
      <c r="Y20" s="51">
        <f>'資源化量内訳'!O20</f>
        <v>0</v>
      </c>
      <c r="Z20" s="51">
        <f>'資源化量内訳'!P20</f>
        <v>276</v>
      </c>
      <c r="AA20" s="51">
        <f>'資源化量内訳'!Q20</f>
        <v>19</v>
      </c>
      <c r="AB20" s="51">
        <f>'資源化量内訳'!R20</f>
        <v>427</v>
      </c>
      <c r="AC20" s="51">
        <f>'資源化量内訳'!S20</f>
        <v>0</v>
      </c>
      <c r="AD20" s="51">
        <f t="shared" si="4"/>
        <v>99012</v>
      </c>
      <c r="AE20" s="52">
        <f t="shared" si="5"/>
        <v>100</v>
      </c>
      <c r="AF20" s="51">
        <f>'資源化量内訳'!AB20</f>
        <v>0</v>
      </c>
      <c r="AG20" s="51">
        <f>'資源化量内訳'!AJ20</f>
        <v>2504</v>
      </c>
      <c r="AH20" s="51">
        <f>'資源化量内訳'!AR20</f>
        <v>2049</v>
      </c>
      <c r="AI20" s="51">
        <f>'資源化量内訳'!AZ20</f>
        <v>0</v>
      </c>
      <c r="AJ20" s="51">
        <f>'資源化量内訳'!BH20</f>
        <v>0</v>
      </c>
      <c r="AK20" s="51" t="s">
        <v>147</v>
      </c>
      <c r="AL20" s="51">
        <f t="shared" si="6"/>
        <v>4553</v>
      </c>
      <c r="AM20" s="52">
        <f t="shared" si="7"/>
        <v>15.32945501555367</v>
      </c>
      <c r="AN20" s="51">
        <f>'ごみ処理量内訳'!AC20</f>
        <v>0</v>
      </c>
      <c r="AO20" s="51">
        <f>'ごみ処理量内訳'!AD20</f>
        <v>12755</v>
      </c>
      <c r="AP20" s="51">
        <f>'ごみ処理量内訳'!AE20</f>
        <v>0</v>
      </c>
      <c r="AQ20" s="51">
        <f t="shared" si="8"/>
        <v>12755</v>
      </c>
    </row>
    <row r="21" spans="1:43" ht="13.5">
      <c r="A21" s="26" t="s">
        <v>72</v>
      </c>
      <c r="B21" s="49" t="s">
        <v>101</v>
      </c>
      <c r="C21" s="50" t="s">
        <v>102</v>
      </c>
      <c r="D21" s="51">
        <v>100052</v>
      </c>
      <c r="E21" s="51">
        <v>100052</v>
      </c>
      <c r="F21" s="51">
        <f>'ごみ搬入量内訳'!H21</f>
        <v>33894</v>
      </c>
      <c r="G21" s="51">
        <f>'ごみ搬入量内訳'!AG21</f>
        <v>321</v>
      </c>
      <c r="H21" s="51">
        <f>'ごみ搬入量内訳'!AH21</f>
        <v>0</v>
      </c>
      <c r="I21" s="51">
        <f t="shared" si="0"/>
        <v>34215</v>
      </c>
      <c r="J21" s="51">
        <f t="shared" si="1"/>
        <v>936.9100670391122</v>
      </c>
      <c r="K21" s="51">
        <f>('ごみ搬入量内訳'!E21+'ごみ搬入量内訳'!AH21)/'ごみ処理概要'!D21/365*1000000</f>
        <v>788.9869870407114</v>
      </c>
      <c r="L21" s="51">
        <f>'ごみ搬入量内訳'!F21/'ごみ処理概要'!D21/365*1000000</f>
        <v>147.92307999840082</v>
      </c>
      <c r="M21" s="51">
        <f>'資源化量内訳'!BP21</f>
        <v>4096</v>
      </c>
      <c r="N21" s="51">
        <f>'ごみ処理量内訳'!E21</f>
        <v>29973</v>
      </c>
      <c r="O21" s="51">
        <f>'ごみ処理量内訳'!L21</f>
        <v>0</v>
      </c>
      <c r="P21" s="51">
        <f t="shared" si="2"/>
        <v>2880</v>
      </c>
      <c r="Q21" s="51">
        <f>'ごみ処理量内訳'!G21</f>
        <v>2142</v>
      </c>
      <c r="R21" s="51">
        <f>'ごみ処理量内訳'!H21</f>
        <v>738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1362</v>
      </c>
      <c r="W21" s="51">
        <f>'資源化量内訳'!M21</f>
        <v>1316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40</v>
      </c>
      <c r="AC21" s="51">
        <f>'資源化量内訳'!S21</f>
        <v>6</v>
      </c>
      <c r="AD21" s="51">
        <f t="shared" si="4"/>
        <v>34215</v>
      </c>
      <c r="AE21" s="52">
        <f t="shared" si="5"/>
        <v>100</v>
      </c>
      <c r="AF21" s="51">
        <f>'資源化量内訳'!AB21</f>
        <v>0</v>
      </c>
      <c r="AG21" s="51">
        <f>'資源化量内訳'!AJ21</f>
        <v>752</v>
      </c>
      <c r="AH21" s="51">
        <f>'資源化量内訳'!AR21</f>
        <v>369</v>
      </c>
      <c r="AI21" s="51">
        <f>'資源化量内訳'!AZ21</f>
        <v>0</v>
      </c>
      <c r="AJ21" s="51">
        <f>'資源化量内訳'!BH21</f>
        <v>0</v>
      </c>
      <c r="AK21" s="51" t="s">
        <v>147</v>
      </c>
      <c r="AL21" s="51">
        <f t="shared" si="6"/>
        <v>1121</v>
      </c>
      <c r="AM21" s="52">
        <f t="shared" si="7"/>
        <v>17.17261360966824</v>
      </c>
      <c r="AN21" s="51">
        <f>'ごみ処理量内訳'!AC21</f>
        <v>0</v>
      </c>
      <c r="AO21" s="51">
        <f>'ごみ処理量内訳'!AD21</f>
        <v>3585</v>
      </c>
      <c r="AP21" s="51">
        <f>'ごみ処理量内訳'!AE21</f>
        <v>1692</v>
      </c>
      <c r="AQ21" s="51">
        <f t="shared" si="8"/>
        <v>5277</v>
      </c>
    </row>
    <row r="22" spans="1:43" ht="13.5">
      <c r="A22" s="26" t="s">
        <v>72</v>
      </c>
      <c r="B22" s="49" t="s">
        <v>103</v>
      </c>
      <c r="C22" s="50" t="s">
        <v>104</v>
      </c>
      <c r="D22" s="51">
        <v>118980</v>
      </c>
      <c r="E22" s="51">
        <v>118980</v>
      </c>
      <c r="F22" s="51">
        <f>'ごみ搬入量内訳'!H22</f>
        <v>44627</v>
      </c>
      <c r="G22" s="51">
        <f>'ごみ搬入量内訳'!AG22</f>
        <v>48</v>
      </c>
      <c r="H22" s="51">
        <f>'ごみ搬入量内訳'!AH22</f>
        <v>0</v>
      </c>
      <c r="I22" s="51">
        <f t="shared" si="0"/>
        <v>44675</v>
      </c>
      <c r="J22" s="51">
        <f t="shared" si="1"/>
        <v>1028.7212999997698</v>
      </c>
      <c r="K22" s="51">
        <f>('ごみ搬入量内訳'!E22+'ごみ搬入量内訳'!AH22)/'ごみ処理概要'!D22/365*1000000</f>
        <v>839.3951325997001</v>
      </c>
      <c r="L22" s="51">
        <f>'ごみ搬入量内訳'!F22/'ごみ処理概要'!D22/365*1000000</f>
        <v>189.32616740006955</v>
      </c>
      <c r="M22" s="51">
        <f>'資源化量内訳'!BP22</f>
        <v>560</v>
      </c>
      <c r="N22" s="51">
        <f>'ごみ処理量内訳'!E22</f>
        <v>33003</v>
      </c>
      <c r="O22" s="51">
        <f>'ごみ処理量内訳'!L22</f>
        <v>3</v>
      </c>
      <c r="P22" s="51">
        <f t="shared" si="2"/>
        <v>672</v>
      </c>
      <c r="Q22" s="51">
        <f>'ごみ処理量内訳'!G22</f>
        <v>649</v>
      </c>
      <c r="R22" s="51">
        <f>'ごみ処理量内訳'!H22</f>
        <v>23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10992</v>
      </c>
      <c r="W22" s="51">
        <f>'資源化量内訳'!M22</f>
        <v>7896</v>
      </c>
      <c r="X22" s="51">
        <f>'資源化量内訳'!N22</f>
        <v>803</v>
      </c>
      <c r="Y22" s="51">
        <f>'資源化量内訳'!O22</f>
        <v>1067</v>
      </c>
      <c r="Z22" s="51">
        <f>'資源化量内訳'!P22</f>
        <v>267</v>
      </c>
      <c r="AA22" s="51">
        <f>'資源化量内訳'!Q22</f>
        <v>319</v>
      </c>
      <c r="AB22" s="51">
        <f>'資源化量内訳'!R22</f>
        <v>626</v>
      </c>
      <c r="AC22" s="51">
        <f>'資源化量内訳'!S22</f>
        <v>14</v>
      </c>
      <c r="AD22" s="51">
        <f t="shared" si="4"/>
        <v>44670</v>
      </c>
      <c r="AE22" s="52">
        <f t="shared" si="5"/>
        <v>99.99328408327737</v>
      </c>
      <c r="AF22" s="51">
        <f>'資源化量内訳'!AB22</f>
        <v>1167</v>
      </c>
      <c r="AG22" s="51">
        <f>'資源化量内訳'!AJ22</f>
        <v>349</v>
      </c>
      <c r="AH22" s="51">
        <f>'資源化量内訳'!AR22</f>
        <v>23</v>
      </c>
      <c r="AI22" s="51">
        <f>'資源化量内訳'!AZ22</f>
        <v>0</v>
      </c>
      <c r="AJ22" s="51">
        <f>'資源化量内訳'!BH22</f>
        <v>0</v>
      </c>
      <c r="AK22" s="51" t="s">
        <v>147</v>
      </c>
      <c r="AL22" s="51">
        <f t="shared" si="6"/>
        <v>1539</v>
      </c>
      <c r="AM22" s="52">
        <f t="shared" si="7"/>
        <v>28.943179305770506</v>
      </c>
      <c r="AN22" s="51">
        <f>'ごみ処理量内訳'!AC22</f>
        <v>3</v>
      </c>
      <c r="AO22" s="51">
        <f>'ごみ処理量内訳'!AD22</f>
        <v>2773</v>
      </c>
      <c r="AP22" s="51">
        <f>'ごみ処理量内訳'!AE22</f>
        <v>300</v>
      </c>
      <c r="AQ22" s="51">
        <f t="shared" si="8"/>
        <v>3076</v>
      </c>
    </row>
    <row r="23" spans="1:43" ht="13.5">
      <c r="A23" s="26" t="s">
        <v>72</v>
      </c>
      <c r="B23" s="49" t="s">
        <v>105</v>
      </c>
      <c r="C23" s="50" t="s">
        <v>106</v>
      </c>
      <c r="D23" s="51">
        <v>126033</v>
      </c>
      <c r="E23" s="51">
        <v>126033</v>
      </c>
      <c r="F23" s="51">
        <f>'ごみ搬入量内訳'!H23</f>
        <v>39962</v>
      </c>
      <c r="G23" s="51">
        <f>'ごみ搬入量内訳'!AG23</f>
        <v>213</v>
      </c>
      <c r="H23" s="51">
        <f>'ごみ搬入量内訳'!AH23</f>
        <v>0</v>
      </c>
      <c r="I23" s="51">
        <f t="shared" si="0"/>
        <v>40175</v>
      </c>
      <c r="J23" s="51">
        <f t="shared" si="1"/>
        <v>873.3307399703643</v>
      </c>
      <c r="K23" s="51">
        <f>('ごみ搬入量内訳'!E23+'ごみ搬入量内訳'!AH23)/'ごみ処理概要'!D23/365*1000000</f>
        <v>760.9226937628534</v>
      </c>
      <c r="L23" s="51">
        <f>'ごみ搬入量内訳'!F23/'ごみ処理概要'!D23/365*1000000</f>
        <v>112.408046207511</v>
      </c>
      <c r="M23" s="51">
        <f>'資源化量内訳'!BP23</f>
        <v>1882</v>
      </c>
      <c r="N23" s="51">
        <f>'ごみ処理量内訳'!E23</f>
        <v>31003</v>
      </c>
      <c r="O23" s="51">
        <f>'ごみ処理量内訳'!L23</f>
        <v>0</v>
      </c>
      <c r="P23" s="51">
        <f t="shared" si="2"/>
        <v>3787</v>
      </c>
      <c r="Q23" s="51">
        <f>'ごみ処理量内訳'!G23</f>
        <v>1436</v>
      </c>
      <c r="R23" s="51">
        <f>'ごみ処理量内訳'!H23</f>
        <v>2351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6233</v>
      </c>
      <c r="W23" s="51">
        <f>'資源化量内訳'!M23</f>
        <v>4952</v>
      </c>
      <c r="X23" s="51">
        <f>'資源化量内訳'!N23</f>
        <v>105</v>
      </c>
      <c r="Y23" s="51">
        <f>'資源化量内訳'!O23</f>
        <v>0</v>
      </c>
      <c r="Z23" s="51">
        <f>'資源化量内訳'!P23</f>
        <v>310</v>
      </c>
      <c r="AA23" s="51">
        <f>'資源化量内訳'!Q23</f>
        <v>0</v>
      </c>
      <c r="AB23" s="51">
        <f>'資源化量内訳'!R23</f>
        <v>420</v>
      </c>
      <c r="AC23" s="51">
        <f>'資源化量内訳'!S23</f>
        <v>446</v>
      </c>
      <c r="AD23" s="51">
        <f t="shared" si="4"/>
        <v>41023</v>
      </c>
      <c r="AE23" s="52">
        <f t="shared" si="5"/>
        <v>100</v>
      </c>
      <c r="AF23" s="51">
        <f>'資源化量内訳'!AB23</f>
        <v>110</v>
      </c>
      <c r="AG23" s="51">
        <f>'資源化量内訳'!AJ23</f>
        <v>236</v>
      </c>
      <c r="AH23" s="51">
        <f>'資源化量内訳'!AR23</f>
        <v>2351</v>
      </c>
      <c r="AI23" s="51">
        <f>'資源化量内訳'!AZ23</f>
        <v>0</v>
      </c>
      <c r="AJ23" s="51">
        <f>'資源化量内訳'!BH23</f>
        <v>0</v>
      </c>
      <c r="AK23" s="51" t="s">
        <v>147</v>
      </c>
      <c r="AL23" s="51">
        <f t="shared" si="6"/>
        <v>2697</v>
      </c>
      <c r="AM23" s="52">
        <f t="shared" si="7"/>
        <v>25.199860156158955</v>
      </c>
      <c r="AN23" s="51">
        <f>'ごみ処理量内訳'!AC23</f>
        <v>0</v>
      </c>
      <c r="AO23" s="51">
        <f>'ごみ処理量内訳'!AD23</f>
        <v>2607</v>
      </c>
      <c r="AP23" s="51">
        <f>'ごみ処理量内訳'!AE23</f>
        <v>352</v>
      </c>
      <c r="AQ23" s="51">
        <f t="shared" si="8"/>
        <v>2959</v>
      </c>
    </row>
    <row r="24" spans="1:43" ht="13.5">
      <c r="A24" s="26" t="s">
        <v>72</v>
      </c>
      <c r="B24" s="49" t="s">
        <v>107</v>
      </c>
      <c r="C24" s="50" t="s">
        <v>108</v>
      </c>
      <c r="D24" s="51">
        <v>44138</v>
      </c>
      <c r="E24" s="51">
        <v>44138</v>
      </c>
      <c r="F24" s="51">
        <f>'ごみ搬入量内訳'!H24</f>
        <v>15266</v>
      </c>
      <c r="G24" s="51">
        <f>'ごみ搬入量内訳'!AG24</f>
        <v>1535</v>
      </c>
      <c r="H24" s="51">
        <f>'ごみ搬入量内訳'!AH24</f>
        <v>0</v>
      </c>
      <c r="I24" s="51">
        <f t="shared" si="0"/>
        <v>16801</v>
      </c>
      <c r="J24" s="51">
        <f t="shared" si="1"/>
        <v>1042.8686616136067</v>
      </c>
      <c r="K24" s="51">
        <f>('ごみ搬入量内訳'!E24+'ごみ搬入量内訳'!AH24)/'ごみ処理概要'!D24/365*1000000</f>
        <v>881.3577838373668</v>
      </c>
      <c r="L24" s="51">
        <f>'ごみ搬入量内訳'!F24/'ごみ処理概要'!D24/365*1000000</f>
        <v>161.51087777623977</v>
      </c>
      <c r="M24" s="51">
        <f>'資源化量内訳'!BP24</f>
        <v>476</v>
      </c>
      <c r="N24" s="51">
        <f>'ごみ処理量内訳'!E24</f>
        <v>11880</v>
      </c>
      <c r="O24" s="51">
        <f>'ごみ処理量内訳'!L24</f>
        <v>205</v>
      </c>
      <c r="P24" s="51">
        <f t="shared" si="2"/>
        <v>1591</v>
      </c>
      <c r="Q24" s="51">
        <f>'ごみ処理量内訳'!G24</f>
        <v>488</v>
      </c>
      <c r="R24" s="51">
        <f>'ごみ処理量内訳'!H24</f>
        <v>475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628</v>
      </c>
      <c r="V24" s="51">
        <f t="shared" si="3"/>
        <v>3125</v>
      </c>
      <c r="W24" s="51">
        <f>'資源化量内訳'!M24</f>
        <v>2335</v>
      </c>
      <c r="X24" s="51">
        <f>'資源化量内訳'!N24</f>
        <v>430</v>
      </c>
      <c r="Y24" s="51">
        <f>'資源化量内訳'!O24</f>
        <v>0</v>
      </c>
      <c r="Z24" s="51">
        <f>'資源化量内訳'!P24</f>
        <v>106</v>
      </c>
      <c r="AA24" s="51">
        <f>'資源化量内訳'!Q24</f>
        <v>210</v>
      </c>
      <c r="AB24" s="51">
        <f>'資源化量内訳'!R24</f>
        <v>44</v>
      </c>
      <c r="AC24" s="51">
        <f>'資源化量内訳'!S24</f>
        <v>0</v>
      </c>
      <c r="AD24" s="51">
        <f t="shared" si="4"/>
        <v>16801</v>
      </c>
      <c r="AE24" s="52">
        <f t="shared" si="5"/>
        <v>98.7798345336587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475</v>
      </c>
      <c r="AI24" s="51">
        <f>'資源化量内訳'!AZ24</f>
        <v>0</v>
      </c>
      <c r="AJ24" s="51">
        <f>'資源化量内訳'!BH24</f>
        <v>0</v>
      </c>
      <c r="AK24" s="51" t="s">
        <v>147</v>
      </c>
      <c r="AL24" s="51">
        <f t="shared" si="6"/>
        <v>475</v>
      </c>
      <c r="AM24" s="52">
        <f t="shared" si="7"/>
        <v>23.592058806505758</v>
      </c>
      <c r="AN24" s="51">
        <f>'ごみ処理量内訳'!AC24</f>
        <v>205</v>
      </c>
      <c r="AO24" s="51">
        <f>'ごみ処理量内訳'!AD24</f>
        <v>1255</v>
      </c>
      <c r="AP24" s="51">
        <f>'ごみ処理量内訳'!AE24</f>
        <v>628</v>
      </c>
      <c r="AQ24" s="51">
        <f t="shared" si="8"/>
        <v>2088</v>
      </c>
    </row>
    <row r="25" spans="1:43" ht="13.5">
      <c r="A25" s="26" t="s">
        <v>72</v>
      </c>
      <c r="B25" s="49" t="s">
        <v>109</v>
      </c>
      <c r="C25" s="50" t="s">
        <v>110</v>
      </c>
      <c r="D25" s="51">
        <v>81189</v>
      </c>
      <c r="E25" s="51">
        <v>81189</v>
      </c>
      <c r="F25" s="51">
        <f>'ごみ搬入量内訳'!H25</f>
        <v>28902</v>
      </c>
      <c r="G25" s="51">
        <f>'ごみ搬入量内訳'!AG25</f>
        <v>13</v>
      </c>
      <c r="H25" s="51">
        <f>'ごみ搬入量内訳'!AH25</f>
        <v>0</v>
      </c>
      <c r="I25" s="51">
        <f t="shared" si="0"/>
        <v>28915</v>
      </c>
      <c r="J25" s="51">
        <f t="shared" si="1"/>
        <v>975.7378226384336</v>
      </c>
      <c r="K25" s="51">
        <f>('ごみ搬入量内訳'!E25+'ごみ搬入量内訳'!AH25)/'ごみ処理概要'!D25/365*1000000</f>
        <v>844.0646777677724</v>
      </c>
      <c r="L25" s="51">
        <f>'ごみ搬入量内訳'!F25/'ごみ処理概要'!D25/365*1000000</f>
        <v>131.67314487066116</v>
      </c>
      <c r="M25" s="51">
        <f>'資源化量内訳'!BP25</f>
        <v>39</v>
      </c>
      <c r="N25" s="51">
        <f>'ごみ処理量内訳'!E25</f>
        <v>22000</v>
      </c>
      <c r="O25" s="51">
        <f>'ごみ処理量内訳'!L25</f>
        <v>539</v>
      </c>
      <c r="P25" s="51">
        <f t="shared" si="2"/>
        <v>657</v>
      </c>
      <c r="Q25" s="51">
        <f>'ごみ処理量内訳'!G25</f>
        <v>625</v>
      </c>
      <c r="R25" s="51">
        <f>'ごみ処理量内訳'!H25</f>
        <v>14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18</v>
      </c>
      <c r="V25" s="51">
        <f t="shared" si="3"/>
        <v>5719</v>
      </c>
      <c r="W25" s="51">
        <f>'資源化量内訳'!M25</f>
        <v>2829</v>
      </c>
      <c r="X25" s="51">
        <f>'資源化量内訳'!N25</f>
        <v>1324</v>
      </c>
      <c r="Y25" s="51">
        <f>'資源化量内訳'!O25</f>
        <v>1136</v>
      </c>
      <c r="Z25" s="51">
        <f>'資源化量内訳'!P25</f>
        <v>163</v>
      </c>
      <c r="AA25" s="51">
        <f>'資源化量内訳'!Q25</f>
        <v>0</v>
      </c>
      <c r="AB25" s="51">
        <f>'資源化量内訳'!R25</f>
        <v>267</v>
      </c>
      <c r="AC25" s="51">
        <f>'資源化量内訳'!S25</f>
        <v>0</v>
      </c>
      <c r="AD25" s="51">
        <f t="shared" si="4"/>
        <v>28915</v>
      </c>
      <c r="AE25" s="52">
        <f t="shared" si="5"/>
        <v>98.13591561473284</v>
      </c>
      <c r="AF25" s="51">
        <f>'資源化量内訳'!AB25</f>
        <v>715</v>
      </c>
      <c r="AG25" s="51">
        <f>'資源化量内訳'!AJ25</f>
        <v>625</v>
      </c>
      <c r="AH25" s="51">
        <f>'資源化量内訳'!AR25</f>
        <v>14</v>
      </c>
      <c r="AI25" s="51">
        <f>'資源化量内訳'!AZ25</f>
        <v>0</v>
      </c>
      <c r="AJ25" s="51">
        <f>'資源化量内訳'!BH25</f>
        <v>0</v>
      </c>
      <c r="AK25" s="51" t="s">
        <v>147</v>
      </c>
      <c r="AL25" s="51">
        <f t="shared" si="6"/>
        <v>1354</v>
      </c>
      <c r="AM25" s="52">
        <f t="shared" si="7"/>
        <v>24.56310008979761</v>
      </c>
      <c r="AN25" s="51">
        <f>'ごみ処理量内訳'!AC25</f>
        <v>539</v>
      </c>
      <c r="AO25" s="51">
        <f>'ごみ処理量内訳'!AD25</f>
        <v>1889</v>
      </c>
      <c r="AP25" s="51">
        <f>'ごみ処理量内訳'!AE25</f>
        <v>0</v>
      </c>
      <c r="AQ25" s="51">
        <f t="shared" si="8"/>
        <v>2428</v>
      </c>
    </row>
    <row r="26" spans="1:43" ht="13.5">
      <c r="A26" s="26" t="s">
        <v>72</v>
      </c>
      <c r="B26" s="49" t="s">
        <v>111</v>
      </c>
      <c r="C26" s="50" t="s">
        <v>112</v>
      </c>
      <c r="D26" s="51">
        <v>30787</v>
      </c>
      <c r="E26" s="51">
        <v>30787</v>
      </c>
      <c r="F26" s="51">
        <f>'ごみ搬入量内訳'!H26</f>
        <v>11898</v>
      </c>
      <c r="G26" s="51">
        <f>'ごみ搬入量内訳'!AG26</f>
        <v>2141</v>
      </c>
      <c r="H26" s="51">
        <f>'ごみ搬入量内訳'!AH26</f>
        <v>0</v>
      </c>
      <c r="I26" s="51">
        <f t="shared" si="0"/>
        <v>14039</v>
      </c>
      <c r="J26" s="51">
        <f t="shared" si="1"/>
        <v>1249.3264591753057</v>
      </c>
      <c r="K26" s="51">
        <f>('ごみ搬入量内訳'!E26+'ごみ搬入量内訳'!AH26)/'ごみ処理概要'!D26/365*1000000</f>
        <v>1058.799502191594</v>
      </c>
      <c r="L26" s="51">
        <f>'ごみ搬入量内訳'!F26/'ごみ処理概要'!D26/365*1000000</f>
        <v>190.52695698371176</v>
      </c>
      <c r="M26" s="51">
        <f>'資源化量内訳'!BP26</f>
        <v>266</v>
      </c>
      <c r="N26" s="51">
        <f>'ごみ処理量内訳'!E26</f>
        <v>11561</v>
      </c>
      <c r="O26" s="51">
        <f>'ごみ処理量内訳'!L26</f>
        <v>500</v>
      </c>
      <c r="P26" s="51">
        <f t="shared" si="2"/>
        <v>802</v>
      </c>
      <c r="Q26" s="51">
        <f>'ごみ処理量内訳'!G26</f>
        <v>507</v>
      </c>
      <c r="R26" s="51">
        <f>'ごみ処理量内訳'!H26</f>
        <v>295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1176</v>
      </c>
      <c r="W26" s="51">
        <f>'資源化量内訳'!M26</f>
        <v>753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1</v>
      </c>
      <c r="AB26" s="51">
        <f>'資源化量内訳'!R26</f>
        <v>0</v>
      </c>
      <c r="AC26" s="51">
        <f>'資源化量内訳'!S26</f>
        <v>422</v>
      </c>
      <c r="AD26" s="51">
        <f t="shared" si="4"/>
        <v>14039</v>
      </c>
      <c r="AE26" s="52">
        <f t="shared" si="5"/>
        <v>96.43849277014033</v>
      </c>
      <c r="AF26" s="51">
        <f>'資源化量内訳'!AB26</f>
        <v>0</v>
      </c>
      <c r="AG26" s="51">
        <f>'資源化量内訳'!AJ26</f>
        <v>504</v>
      </c>
      <c r="AH26" s="51">
        <f>'資源化量内訳'!AR26</f>
        <v>295</v>
      </c>
      <c r="AI26" s="51">
        <f>'資源化量内訳'!AZ26</f>
        <v>0</v>
      </c>
      <c r="AJ26" s="51">
        <f>'資源化量内訳'!BH26</f>
        <v>0</v>
      </c>
      <c r="AK26" s="51" t="s">
        <v>147</v>
      </c>
      <c r="AL26" s="51">
        <f t="shared" si="6"/>
        <v>799</v>
      </c>
      <c r="AM26" s="52">
        <f t="shared" si="7"/>
        <v>15.665851101013631</v>
      </c>
      <c r="AN26" s="51">
        <f>'ごみ処理量内訳'!AC26</f>
        <v>500</v>
      </c>
      <c r="AO26" s="51">
        <f>'ごみ処理量内訳'!AD26</f>
        <v>1549</v>
      </c>
      <c r="AP26" s="51">
        <f>'ごみ処理量内訳'!AE26</f>
        <v>0</v>
      </c>
      <c r="AQ26" s="51">
        <f t="shared" si="8"/>
        <v>2049</v>
      </c>
    </row>
    <row r="27" spans="1:43" ht="13.5">
      <c r="A27" s="26" t="s">
        <v>72</v>
      </c>
      <c r="B27" s="49" t="s">
        <v>113</v>
      </c>
      <c r="C27" s="50" t="s">
        <v>114</v>
      </c>
      <c r="D27" s="51">
        <v>46414</v>
      </c>
      <c r="E27" s="51">
        <v>46414</v>
      </c>
      <c r="F27" s="51">
        <f>'ごみ搬入量内訳'!H27</f>
        <v>14372</v>
      </c>
      <c r="G27" s="51">
        <f>'ごみ搬入量内訳'!AG27</f>
        <v>1012</v>
      </c>
      <c r="H27" s="51">
        <f>'ごみ搬入量内訳'!AH27</f>
        <v>0</v>
      </c>
      <c r="I27" s="51">
        <f t="shared" si="0"/>
        <v>15384</v>
      </c>
      <c r="J27" s="51">
        <f t="shared" si="1"/>
        <v>908.0868963131695</v>
      </c>
      <c r="K27" s="51">
        <f>('ごみ搬入量内訳'!E27+'ごみ搬入量内訳'!AH27)/'ごみ処理概要'!D27/365*1000000</f>
        <v>787.3746171295741</v>
      </c>
      <c r="L27" s="51">
        <f>'ごみ搬入量内訳'!F27/'ごみ処理概要'!D27/365*1000000</f>
        <v>120.71227918359541</v>
      </c>
      <c r="M27" s="51">
        <f>'資源化量内訳'!BP27</f>
        <v>0</v>
      </c>
      <c r="N27" s="51">
        <f>'ごみ処理量内訳'!E27</f>
        <v>10930</v>
      </c>
      <c r="O27" s="51">
        <f>'ごみ処理量内訳'!L27</f>
        <v>806</v>
      </c>
      <c r="P27" s="51">
        <f t="shared" si="2"/>
        <v>1134</v>
      </c>
      <c r="Q27" s="51">
        <f>'ごみ処理量内訳'!G27</f>
        <v>991</v>
      </c>
      <c r="R27" s="51">
        <f>'ごみ処理量内訳'!H27</f>
        <v>143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2509</v>
      </c>
      <c r="W27" s="51">
        <f>'資源化量内訳'!M27</f>
        <v>1342</v>
      </c>
      <c r="X27" s="51">
        <f>'資源化量内訳'!N27</f>
        <v>505</v>
      </c>
      <c r="Y27" s="51">
        <f>'資源化量内訳'!O27</f>
        <v>402</v>
      </c>
      <c r="Z27" s="51">
        <f>'資源化量内訳'!P27</f>
        <v>87</v>
      </c>
      <c r="AA27" s="51">
        <f>'資源化量内訳'!Q27</f>
        <v>0</v>
      </c>
      <c r="AB27" s="51">
        <f>'資源化量内訳'!R27</f>
        <v>157</v>
      </c>
      <c r="AC27" s="51">
        <f>'資源化量内訳'!S27</f>
        <v>16</v>
      </c>
      <c r="AD27" s="51">
        <f t="shared" si="4"/>
        <v>15379</v>
      </c>
      <c r="AE27" s="52">
        <f t="shared" si="5"/>
        <v>94.75908706677939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143</v>
      </c>
      <c r="AI27" s="51">
        <f>'資源化量内訳'!AZ27</f>
        <v>0</v>
      </c>
      <c r="AJ27" s="51">
        <f>'資源化量内訳'!BH27</f>
        <v>0</v>
      </c>
      <c r="AK27" s="51" t="s">
        <v>147</v>
      </c>
      <c r="AL27" s="51">
        <f t="shared" si="6"/>
        <v>143</v>
      </c>
      <c r="AM27" s="52">
        <f t="shared" si="7"/>
        <v>17.24429416737109</v>
      </c>
      <c r="AN27" s="51">
        <f>'ごみ処理量内訳'!AC27</f>
        <v>806</v>
      </c>
      <c r="AO27" s="51">
        <f>'ごみ処理量内訳'!AD27</f>
        <v>1382</v>
      </c>
      <c r="AP27" s="51">
        <f>'ごみ処理量内訳'!AE27</f>
        <v>0</v>
      </c>
      <c r="AQ27" s="51">
        <f t="shared" si="8"/>
        <v>2188</v>
      </c>
    </row>
    <row r="28" spans="1:43" ht="13.5">
      <c r="A28" s="26" t="s">
        <v>72</v>
      </c>
      <c r="B28" s="49" t="s">
        <v>115</v>
      </c>
      <c r="C28" s="50" t="s">
        <v>116</v>
      </c>
      <c r="D28" s="51">
        <v>32290</v>
      </c>
      <c r="E28" s="51">
        <v>32290</v>
      </c>
      <c r="F28" s="51">
        <f>'ごみ搬入量内訳'!H28</f>
        <v>12575</v>
      </c>
      <c r="G28" s="51">
        <f>'ごみ搬入量内訳'!AG28</f>
        <v>212</v>
      </c>
      <c r="H28" s="51">
        <f>'ごみ搬入量内訳'!AH28</f>
        <v>0</v>
      </c>
      <c r="I28" s="51">
        <f t="shared" si="0"/>
        <v>12787</v>
      </c>
      <c r="J28" s="51">
        <f t="shared" si="1"/>
        <v>1084.945082450566</v>
      </c>
      <c r="K28" s="51">
        <f>('ごみ搬入量内訳'!E28+'ごみ搬入量内訳'!AH28)/'ごみ処理概要'!D28/365*1000000</f>
        <v>939.770996576403</v>
      </c>
      <c r="L28" s="51">
        <f>'ごみ搬入量内訳'!F28/'ごみ処理概要'!D28/365*1000000</f>
        <v>145.17408587416264</v>
      </c>
      <c r="M28" s="51">
        <f>'資源化量内訳'!BP28</f>
        <v>142</v>
      </c>
      <c r="N28" s="51">
        <f>'ごみ処理量内訳'!E28</f>
        <v>9008</v>
      </c>
      <c r="O28" s="51">
        <f>'ごみ処理量内訳'!L28</f>
        <v>720</v>
      </c>
      <c r="P28" s="51">
        <f t="shared" si="2"/>
        <v>1263</v>
      </c>
      <c r="Q28" s="51">
        <f>'ごみ処理量内訳'!G28</f>
        <v>0</v>
      </c>
      <c r="R28" s="51">
        <f>'ごみ処理量内訳'!H28</f>
        <v>1263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2451</v>
      </c>
      <c r="W28" s="51">
        <f>'資源化量内訳'!M28</f>
        <v>1718</v>
      </c>
      <c r="X28" s="51">
        <f>'資源化量内訳'!N28</f>
        <v>182</v>
      </c>
      <c r="Y28" s="51">
        <f>'資源化量内訳'!O28</f>
        <v>5</v>
      </c>
      <c r="Z28" s="51">
        <f>'資源化量内訳'!P28</f>
        <v>0</v>
      </c>
      <c r="AA28" s="51">
        <f>'資源化量内訳'!Q28</f>
        <v>405</v>
      </c>
      <c r="AB28" s="51">
        <f>'資源化量内訳'!R28</f>
        <v>136</v>
      </c>
      <c r="AC28" s="51">
        <f>'資源化量内訳'!S28</f>
        <v>5</v>
      </c>
      <c r="AD28" s="51">
        <f t="shared" si="4"/>
        <v>13442</v>
      </c>
      <c r="AE28" s="52">
        <f t="shared" si="5"/>
        <v>94.64365421812231</v>
      </c>
      <c r="AF28" s="51">
        <f>'資源化量内訳'!AB28</f>
        <v>6</v>
      </c>
      <c r="AG28" s="51">
        <f>'資源化量内訳'!AJ28</f>
        <v>0</v>
      </c>
      <c r="AH28" s="51">
        <f>'資源化量内訳'!AR28</f>
        <v>487</v>
      </c>
      <c r="AI28" s="51">
        <f>'資源化量内訳'!AZ28</f>
        <v>0</v>
      </c>
      <c r="AJ28" s="51">
        <f>'資源化量内訳'!BH28</f>
        <v>0</v>
      </c>
      <c r="AK28" s="51" t="s">
        <v>147</v>
      </c>
      <c r="AL28" s="51">
        <f t="shared" si="6"/>
        <v>493</v>
      </c>
      <c r="AM28" s="52">
        <f t="shared" si="7"/>
        <v>22.717903415783276</v>
      </c>
      <c r="AN28" s="51">
        <f>'ごみ処理量内訳'!AC28</f>
        <v>720</v>
      </c>
      <c r="AO28" s="51">
        <f>'ごみ処理量内訳'!AD28</f>
        <v>870</v>
      </c>
      <c r="AP28" s="51">
        <f>'ごみ処理量内訳'!AE28</f>
        <v>0</v>
      </c>
      <c r="AQ28" s="51">
        <f t="shared" si="8"/>
        <v>1590</v>
      </c>
    </row>
    <row r="29" spans="1:43" ht="13.5">
      <c r="A29" s="26" t="s">
        <v>72</v>
      </c>
      <c r="B29" s="49" t="s">
        <v>117</v>
      </c>
      <c r="C29" s="50" t="s">
        <v>34</v>
      </c>
      <c r="D29" s="51">
        <v>30884</v>
      </c>
      <c r="E29" s="51">
        <v>30884</v>
      </c>
      <c r="F29" s="51">
        <f>'ごみ搬入量内訳'!H29</f>
        <v>11006</v>
      </c>
      <c r="G29" s="51">
        <f>'ごみ搬入量内訳'!AG29</f>
        <v>367</v>
      </c>
      <c r="H29" s="51">
        <f>'ごみ搬入量内訳'!AH29</f>
        <v>0</v>
      </c>
      <c r="I29" s="51">
        <f t="shared" si="0"/>
        <v>11373</v>
      </c>
      <c r="J29" s="51">
        <f t="shared" si="1"/>
        <v>1008.901182152216</v>
      </c>
      <c r="K29" s="51">
        <f>('ごみ搬入量内訳'!E29+'ごみ搬入量内訳'!AH29)/'ごみ処理概要'!D29/365*1000000</f>
        <v>938.465277937949</v>
      </c>
      <c r="L29" s="51">
        <f>'ごみ搬入量内訳'!F29/'ごみ処理概要'!D29/365*1000000</f>
        <v>70.43590421426708</v>
      </c>
      <c r="M29" s="51">
        <f>'資源化量内訳'!BP29</f>
        <v>0</v>
      </c>
      <c r="N29" s="51">
        <f>'ごみ処理量内訳'!E29</f>
        <v>7242</v>
      </c>
      <c r="O29" s="51">
        <f>'ごみ処理量内訳'!L29</f>
        <v>65</v>
      </c>
      <c r="P29" s="51">
        <f t="shared" si="2"/>
        <v>937</v>
      </c>
      <c r="Q29" s="51">
        <f>'ごみ処理量内訳'!G29</f>
        <v>259</v>
      </c>
      <c r="R29" s="51">
        <f>'ごみ処理量内訳'!H29</f>
        <v>678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2950</v>
      </c>
      <c r="W29" s="51">
        <f>'資源化量内訳'!M29</f>
        <v>2208</v>
      </c>
      <c r="X29" s="51">
        <f>'資源化量内訳'!N29</f>
        <v>0</v>
      </c>
      <c r="Y29" s="51">
        <f>'資源化量内訳'!O29</f>
        <v>139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603</v>
      </c>
      <c r="AD29" s="51">
        <f t="shared" si="4"/>
        <v>11194</v>
      </c>
      <c r="AE29" s="52">
        <f t="shared" si="5"/>
        <v>99.41933178488476</v>
      </c>
      <c r="AF29" s="51">
        <f>'資源化量内訳'!AB29</f>
        <v>4</v>
      </c>
      <c r="AG29" s="51">
        <f>'資源化量内訳'!AJ29</f>
        <v>0</v>
      </c>
      <c r="AH29" s="51">
        <f>'資源化量内訳'!AR29</f>
        <v>674</v>
      </c>
      <c r="AI29" s="51">
        <f>'資源化量内訳'!AZ29</f>
        <v>0</v>
      </c>
      <c r="AJ29" s="51">
        <f>'資源化量内訳'!BH29</f>
        <v>0</v>
      </c>
      <c r="AK29" s="51" t="s">
        <v>147</v>
      </c>
      <c r="AL29" s="51">
        <f t="shared" si="6"/>
        <v>678</v>
      </c>
      <c r="AM29" s="52">
        <f t="shared" si="7"/>
        <v>32.41021976058603</v>
      </c>
      <c r="AN29" s="51">
        <f>'ごみ処理量内訳'!AC29</f>
        <v>65</v>
      </c>
      <c r="AO29" s="51">
        <f>'ごみ処理量内訳'!AD29</f>
        <v>343</v>
      </c>
      <c r="AP29" s="51">
        <f>'ごみ処理量内訳'!AE29</f>
        <v>259</v>
      </c>
      <c r="AQ29" s="51">
        <f t="shared" si="8"/>
        <v>667</v>
      </c>
    </row>
    <row r="30" spans="1:43" ht="13.5">
      <c r="A30" s="26" t="s">
        <v>72</v>
      </c>
      <c r="B30" s="49" t="s">
        <v>118</v>
      </c>
      <c r="C30" s="50" t="s">
        <v>119</v>
      </c>
      <c r="D30" s="51">
        <v>10167</v>
      </c>
      <c r="E30" s="51">
        <v>10167</v>
      </c>
      <c r="F30" s="51">
        <f>'ごみ搬入量内訳'!H30</f>
        <v>2989</v>
      </c>
      <c r="G30" s="51">
        <f>'ごみ搬入量内訳'!AG30</f>
        <v>100</v>
      </c>
      <c r="H30" s="51">
        <f>'ごみ搬入量内訳'!AH30</f>
        <v>0</v>
      </c>
      <c r="I30" s="51">
        <f t="shared" si="0"/>
        <v>3089</v>
      </c>
      <c r="J30" s="51">
        <f t="shared" si="1"/>
        <v>832.4002851018133</v>
      </c>
      <c r="K30" s="51">
        <f>('ごみ搬入量内訳'!E30+'ごみ搬入量内訳'!AH30)/'ごみ処理概要'!D30/365*1000000</f>
        <v>728.6534059292015</v>
      </c>
      <c r="L30" s="51">
        <f>'ごみ搬入量内訳'!F30/'ごみ処理概要'!D30/365*1000000</f>
        <v>103.74687917261188</v>
      </c>
      <c r="M30" s="51">
        <f>'資源化量内訳'!BP30</f>
        <v>61</v>
      </c>
      <c r="N30" s="51">
        <f>'ごみ処理量内訳'!E30</f>
        <v>2330</v>
      </c>
      <c r="O30" s="51">
        <f>'ごみ処理量内訳'!L30</f>
        <v>0</v>
      </c>
      <c r="P30" s="51">
        <f t="shared" si="2"/>
        <v>178</v>
      </c>
      <c r="Q30" s="51">
        <f>'ごみ処理量内訳'!G30</f>
        <v>151</v>
      </c>
      <c r="R30" s="51">
        <f>'ごみ処理量内訳'!H30</f>
        <v>27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581</v>
      </c>
      <c r="W30" s="51">
        <f>'資源化量内訳'!M30</f>
        <v>463</v>
      </c>
      <c r="X30" s="51">
        <f>'資源化量内訳'!N30</f>
        <v>10</v>
      </c>
      <c r="Y30" s="51">
        <f>'資源化量内訳'!O30</f>
        <v>88</v>
      </c>
      <c r="Z30" s="51">
        <f>'資源化量内訳'!P30</f>
        <v>18</v>
      </c>
      <c r="AA30" s="51">
        <f>'資源化量内訳'!Q30</f>
        <v>2</v>
      </c>
      <c r="AB30" s="51">
        <f>'資源化量内訳'!R30</f>
        <v>0</v>
      </c>
      <c r="AC30" s="51">
        <f>'資源化量内訳'!S30</f>
        <v>0</v>
      </c>
      <c r="AD30" s="51">
        <f t="shared" si="4"/>
        <v>3089</v>
      </c>
      <c r="AE30" s="52">
        <f t="shared" si="5"/>
        <v>100</v>
      </c>
      <c r="AF30" s="51">
        <f>'資源化量内訳'!AB30</f>
        <v>58</v>
      </c>
      <c r="AG30" s="51">
        <f>'資源化量内訳'!AJ30</f>
        <v>79</v>
      </c>
      <c r="AH30" s="51">
        <f>'資源化量内訳'!AR30</f>
        <v>21</v>
      </c>
      <c r="AI30" s="51">
        <f>'資源化量内訳'!AZ30</f>
        <v>0</v>
      </c>
      <c r="AJ30" s="51">
        <f>'資源化量内訳'!BH30</f>
        <v>0</v>
      </c>
      <c r="AK30" s="51" t="s">
        <v>147</v>
      </c>
      <c r="AL30" s="51">
        <f t="shared" si="6"/>
        <v>158</v>
      </c>
      <c r="AM30" s="52">
        <f t="shared" si="7"/>
        <v>25.396825396825395</v>
      </c>
      <c r="AN30" s="51">
        <f>'ごみ処理量内訳'!AC30</f>
        <v>0</v>
      </c>
      <c r="AO30" s="51">
        <f>'ごみ処理量内訳'!AD30</f>
        <v>150</v>
      </c>
      <c r="AP30" s="51">
        <f>'ごみ処理量内訳'!AE30</f>
        <v>51</v>
      </c>
      <c r="AQ30" s="51">
        <f t="shared" si="8"/>
        <v>201</v>
      </c>
    </row>
    <row r="31" spans="1:43" ht="13.5">
      <c r="A31" s="26" t="s">
        <v>72</v>
      </c>
      <c r="B31" s="49" t="s">
        <v>120</v>
      </c>
      <c r="C31" s="50" t="s">
        <v>71</v>
      </c>
      <c r="D31" s="51">
        <v>16824</v>
      </c>
      <c r="E31" s="51">
        <v>16824</v>
      </c>
      <c r="F31" s="51">
        <f>'ごみ搬入量内訳'!H31</f>
        <v>5867</v>
      </c>
      <c r="G31" s="51">
        <f>'ごみ搬入量内訳'!AG31</f>
        <v>220</v>
      </c>
      <c r="H31" s="51">
        <f>'ごみ搬入量内訳'!AH31</f>
        <v>0</v>
      </c>
      <c r="I31" s="51">
        <f t="shared" si="0"/>
        <v>6087</v>
      </c>
      <c r="J31" s="51">
        <f t="shared" si="1"/>
        <v>991.2453833076036</v>
      </c>
      <c r="K31" s="51">
        <f>('ごみ搬入量内訳'!E31+'ごみ搬入量内訳'!AH31)/'ごみ処理概要'!D31/365*1000000</f>
        <v>823.5137018870628</v>
      </c>
      <c r="L31" s="51">
        <f>'ごみ搬入量内訳'!F31/'ごみ処理概要'!D31/365*1000000</f>
        <v>167.73168142054078</v>
      </c>
      <c r="M31" s="51">
        <f>'資源化量内訳'!BP31</f>
        <v>155</v>
      </c>
      <c r="N31" s="51">
        <f>'ごみ処理量内訳'!E31</f>
        <v>4702</v>
      </c>
      <c r="O31" s="51">
        <f>'ごみ処理量内訳'!L31</f>
        <v>1</v>
      </c>
      <c r="P31" s="51">
        <f t="shared" si="2"/>
        <v>371</v>
      </c>
      <c r="Q31" s="51">
        <f>'ごみ処理量内訳'!G31</f>
        <v>322</v>
      </c>
      <c r="R31" s="51">
        <f>'ごみ処理量内訳'!H31</f>
        <v>49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1013</v>
      </c>
      <c r="W31" s="51">
        <f>'資源化量内訳'!M31</f>
        <v>757</v>
      </c>
      <c r="X31" s="51">
        <f>'資源化量内訳'!N31</f>
        <v>22</v>
      </c>
      <c r="Y31" s="51">
        <f>'資源化量内訳'!O31</f>
        <v>158</v>
      </c>
      <c r="Z31" s="51">
        <f>'資源化量内訳'!P31</f>
        <v>39</v>
      </c>
      <c r="AA31" s="51">
        <f>'資源化量内訳'!Q31</f>
        <v>6</v>
      </c>
      <c r="AB31" s="51">
        <f>'資源化量内訳'!R31</f>
        <v>31</v>
      </c>
      <c r="AC31" s="51">
        <f>'資源化量内訳'!S31</f>
        <v>0</v>
      </c>
      <c r="AD31" s="51">
        <f t="shared" si="4"/>
        <v>6087</v>
      </c>
      <c r="AE31" s="52">
        <f t="shared" si="5"/>
        <v>99.98357154591753</v>
      </c>
      <c r="AF31" s="51">
        <f>'資源化量内訳'!AB31</f>
        <v>66</v>
      </c>
      <c r="AG31" s="51">
        <f>'資源化量内訳'!AJ31</f>
        <v>174</v>
      </c>
      <c r="AH31" s="51">
        <f>'資源化量内訳'!AR31</f>
        <v>49</v>
      </c>
      <c r="AI31" s="51">
        <f>'資源化量内訳'!AZ31</f>
        <v>0</v>
      </c>
      <c r="AJ31" s="51">
        <f>'資源化量内訳'!BH31</f>
        <v>0</v>
      </c>
      <c r="AK31" s="51" t="s">
        <v>147</v>
      </c>
      <c r="AL31" s="51">
        <f t="shared" si="6"/>
        <v>289</v>
      </c>
      <c r="AM31" s="52">
        <f t="shared" si="7"/>
        <v>23.341877603332264</v>
      </c>
      <c r="AN31" s="51">
        <f>'ごみ処理量内訳'!AC31</f>
        <v>1</v>
      </c>
      <c r="AO31" s="51">
        <f>'ごみ処理量内訳'!AD31</f>
        <v>324</v>
      </c>
      <c r="AP31" s="51">
        <f>'ごみ処理量内訳'!AE31</f>
        <v>106</v>
      </c>
      <c r="AQ31" s="51">
        <f t="shared" si="8"/>
        <v>431</v>
      </c>
    </row>
    <row r="32" spans="1:43" ht="13.5">
      <c r="A32" s="26" t="s">
        <v>72</v>
      </c>
      <c r="B32" s="49" t="s">
        <v>121</v>
      </c>
      <c r="C32" s="50" t="s">
        <v>122</v>
      </c>
      <c r="D32" s="51">
        <v>12876</v>
      </c>
      <c r="E32" s="51">
        <v>12876</v>
      </c>
      <c r="F32" s="51">
        <f>'ごみ搬入量内訳'!H32</f>
        <v>4518</v>
      </c>
      <c r="G32" s="51">
        <f>'ごみ搬入量内訳'!AG32</f>
        <v>77</v>
      </c>
      <c r="H32" s="51">
        <f>'ごみ搬入量内訳'!AH32</f>
        <v>0</v>
      </c>
      <c r="I32" s="51">
        <f t="shared" si="0"/>
        <v>4595</v>
      </c>
      <c r="J32" s="51">
        <f t="shared" si="1"/>
        <v>977.7136607557015</v>
      </c>
      <c r="K32" s="51">
        <f>('ごみ搬入量内訳'!E32+'ごみ搬入量内訳'!AH32)/'ごみ処理概要'!D32/365*1000000</f>
        <v>859.1964661874912</v>
      </c>
      <c r="L32" s="51">
        <f>'ごみ搬入量内訳'!F32/'ごみ処理概要'!D32/365*1000000</f>
        <v>118.51719456821016</v>
      </c>
      <c r="M32" s="51">
        <f>'資源化量内訳'!BP32</f>
        <v>247</v>
      </c>
      <c r="N32" s="51">
        <f>'ごみ処理量内訳'!E32</f>
        <v>3512</v>
      </c>
      <c r="O32" s="51">
        <f>'ごみ処理量内訳'!L32</f>
        <v>0</v>
      </c>
      <c r="P32" s="51">
        <f t="shared" si="2"/>
        <v>289</v>
      </c>
      <c r="Q32" s="51">
        <f>'ごみ処理量内訳'!G32</f>
        <v>280</v>
      </c>
      <c r="R32" s="51">
        <f>'ごみ処理量内訳'!H32</f>
        <v>9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802</v>
      </c>
      <c r="W32" s="51">
        <f>'資源化量内訳'!M32</f>
        <v>603</v>
      </c>
      <c r="X32" s="51">
        <f>'資源化量内訳'!N32</f>
        <v>11</v>
      </c>
      <c r="Y32" s="51">
        <f>'資源化量内訳'!O32</f>
        <v>147</v>
      </c>
      <c r="Z32" s="51">
        <f>'資源化量内訳'!P32</f>
        <v>27</v>
      </c>
      <c r="AA32" s="51">
        <f>'資源化量内訳'!Q32</f>
        <v>14</v>
      </c>
      <c r="AB32" s="51">
        <f>'資源化量内訳'!R32</f>
        <v>0</v>
      </c>
      <c r="AC32" s="51">
        <f>'資源化量内訳'!S32</f>
        <v>0</v>
      </c>
      <c r="AD32" s="51">
        <f t="shared" si="4"/>
        <v>4603</v>
      </c>
      <c r="AE32" s="52">
        <f t="shared" si="5"/>
        <v>100</v>
      </c>
      <c r="AF32" s="51">
        <f>'資源化量内訳'!AB32</f>
        <v>50</v>
      </c>
      <c r="AG32" s="51">
        <f>'資源化量内訳'!AJ32</f>
        <v>155</v>
      </c>
      <c r="AH32" s="51">
        <f>'資源化量内訳'!AR32</f>
        <v>9</v>
      </c>
      <c r="AI32" s="51">
        <f>'資源化量内訳'!AZ32</f>
        <v>0</v>
      </c>
      <c r="AJ32" s="51">
        <f>'資源化量内訳'!BH32</f>
        <v>0</v>
      </c>
      <c r="AK32" s="51" t="s">
        <v>147</v>
      </c>
      <c r="AL32" s="51">
        <f t="shared" si="6"/>
        <v>214</v>
      </c>
      <c r="AM32" s="52">
        <f t="shared" si="7"/>
        <v>26.04123711340206</v>
      </c>
      <c r="AN32" s="51">
        <f>'ごみ処理量内訳'!AC32</f>
        <v>0</v>
      </c>
      <c r="AO32" s="51">
        <f>'ごみ処理量内訳'!AD32</f>
        <v>241</v>
      </c>
      <c r="AP32" s="51">
        <f>'ごみ処理量内訳'!AE32</f>
        <v>91</v>
      </c>
      <c r="AQ32" s="51">
        <f t="shared" si="8"/>
        <v>332</v>
      </c>
    </row>
    <row r="33" spans="1:43" ht="13.5">
      <c r="A33" s="26" t="s">
        <v>72</v>
      </c>
      <c r="B33" s="49" t="s">
        <v>123</v>
      </c>
      <c r="C33" s="50" t="s">
        <v>124</v>
      </c>
      <c r="D33" s="51">
        <v>13418</v>
      </c>
      <c r="E33" s="51">
        <v>13418</v>
      </c>
      <c r="F33" s="51">
        <f>'ごみ搬入量内訳'!H33</f>
        <v>4141</v>
      </c>
      <c r="G33" s="51">
        <f>'ごみ搬入量内訳'!AG33</f>
        <v>46</v>
      </c>
      <c r="H33" s="51">
        <f>'ごみ搬入量内訳'!AH33</f>
        <v>0</v>
      </c>
      <c r="I33" s="51">
        <f t="shared" si="0"/>
        <v>4187</v>
      </c>
      <c r="J33" s="51">
        <f t="shared" si="1"/>
        <v>854.9137633561133</v>
      </c>
      <c r="K33" s="51">
        <f>('ごみ搬入量内訳'!E33+'ごみ搬入量内訳'!AH33)/'ごみ処理概要'!D33/365*1000000</f>
        <v>825.1030613140803</v>
      </c>
      <c r="L33" s="51">
        <f>'ごみ搬入量内訳'!F33/'ごみ処理概要'!D33/365*1000000</f>
        <v>29.81070204203309</v>
      </c>
      <c r="M33" s="51">
        <f>'資源化量内訳'!BP33</f>
        <v>227</v>
      </c>
      <c r="N33" s="51">
        <f>'ごみ処理量内訳'!E33</f>
        <v>3256</v>
      </c>
      <c r="O33" s="51">
        <f>'ごみ処理量内訳'!L33</f>
        <v>0</v>
      </c>
      <c r="P33" s="51">
        <f t="shared" si="2"/>
        <v>313</v>
      </c>
      <c r="Q33" s="51">
        <f>'ごみ処理量内訳'!G33</f>
        <v>311</v>
      </c>
      <c r="R33" s="51">
        <f>'ごみ処理量内訳'!H33</f>
        <v>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618</v>
      </c>
      <c r="W33" s="51">
        <f>'資源化量内訳'!M33</f>
        <v>450</v>
      </c>
      <c r="X33" s="51">
        <f>'資源化量内訳'!N33</f>
        <v>0</v>
      </c>
      <c r="Y33" s="51">
        <f>'資源化量内訳'!O33</f>
        <v>114</v>
      </c>
      <c r="Z33" s="51">
        <f>'資源化量内訳'!P33</f>
        <v>32</v>
      </c>
      <c r="AA33" s="51">
        <f>'資源化量内訳'!Q33</f>
        <v>4</v>
      </c>
      <c r="AB33" s="51">
        <f>'資源化量内訳'!R33</f>
        <v>10</v>
      </c>
      <c r="AC33" s="51">
        <f>'資源化量内訳'!S33</f>
        <v>8</v>
      </c>
      <c r="AD33" s="51">
        <f t="shared" si="4"/>
        <v>4187</v>
      </c>
      <c r="AE33" s="52">
        <f t="shared" si="5"/>
        <v>100</v>
      </c>
      <c r="AF33" s="51">
        <f>'資源化量内訳'!AB33</f>
        <v>0</v>
      </c>
      <c r="AG33" s="51">
        <f>'資源化量内訳'!AJ33</f>
        <v>188</v>
      </c>
      <c r="AH33" s="51">
        <f>'資源化量内訳'!AR33</f>
        <v>2</v>
      </c>
      <c r="AI33" s="51">
        <f>'資源化量内訳'!AZ33</f>
        <v>0</v>
      </c>
      <c r="AJ33" s="51">
        <f>'資源化量内訳'!BH33</f>
        <v>0</v>
      </c>
      <c r="AK33" s="51" t="s">
        <v>147</v>
      </c>
      <c r="AL33" s="51">
        <f t="shared" si="6"/>
        <v>190</v>
      </c>
      <c r="AM33" s="52">
        <f t="shared" si="7"/>
        <v>23.44811961939284</v>
      </c>
      <c r="AN33" s="51">
        <f>'ごみ処理量内訳'!AC33</f>
        <v>0</v>
      </c>
      <c r="AO33" s="51">
        <f>'ごみ処理量内訳'!AD33</f>
        <v>287</v>
      </c>
      <c r="AP33" s="51">
        <f>'ごみ処理量内訳'!AE33</f>
        <v>88</v>
      </c>
      <c r="AQ33" s="51">
        <f t="shared" si="8"/>
        <v>375</v>
      </c>
    </row>
    <row r="34" spans="1:43" ht="13.5">
      <c r="A34" s="26" t="s">
        <v>72</v>
      </c>
      <c r="B34" s="49" t="s">
        <v>125</v>
      </c>
      <c r="C34" s="50" t="s">
        <v>126</v>
      </c>
      <c r="D34" s="51">
        <v>13644</v>
      </c>
      <c r="E34" s="51">
        <v>13644</v>
      </c>
      <c r="F34" s="51">
        <f>'ごみ搬入量内訳'!H34</f>
        <v>4795</v>
      </c>
      <c r="G34" s="51">
        <f>'ごみ搬入量内訳'!AG34</f>
        <v>366</v>
      </c>
      <c r="H34" s="51">
        <f>'ごみ搬入量内訳'!AH34</f>
        <v>0</v>
      </c>
      <c r="I34" s="51">
        <f t="shared" si="0"/>
        <v>5161</v>
      </c>
      <c r="J34" s="51">
        <f t="shared" si="1"/>
        <v>1036.3328955876034</v>
      </c>
      <c r="K34" s="51">
        <f>('ごみ搬入量内訳'!E34+'ごみ搬入量内訳'!AH34)/'ごみ処理概要'!D34/365*1000000</f>
        <v>899.9891567571475</v>
      </c>
      <c r="L34" s="51">
        <f>'ごみ搬入量内訳'!F34/'ごみ処理概要'!D34/365*1000000</f>
        <v>136.34373883045586</v>
      </c>
      <c r="M34" s="51">
        <f>'資源化量内訳'!BP34</f>
        <v>59</v>
      </c>
      <c r="N34" s="51">
        <f>'ごみ処理量内訳'!E34</f>
        <v>3669</v>
      </c>
      <c r="O34" s="51">
        <f>'ごみ処理量内訳'!L34</f>
        <v>0</v>
      </c>
      <c r="P34" s="51">
        <f t="shared" si="2"/>
        <v>643</v>
      </c>
      <c r="Q34" s="51">
        <f>'ごみ処理量内訳'!G34</f>
        <v>235</v>
      </c>
      <c r="R34" s="51">
        <f>'ごみ処理量内訳'!H34</f>
        <v>408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849</v>
      </c>
      <c r="W34" s="51">
        <f>'資源化量内訳'!M34</f>
        <v>690</v>
      </c>
      <c r="X34" s="51">
        <f>'資源化量内訳'!N34</f>
        <v>0</v>
      </c>
      <c r="Y34" s="51">
        <f>'資源化量内訳'!O34</f>
        <v>124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35</v>
      </c>
      <c r="AC34" s="51">
        <f>'資源化量内訳'!S34</f>
        <v>0</v>
      </c>
      <c r="AD34" s="51">
        <f t="shared" si="4"/>
        <v>5161</v>
      </c>
      <c r="AE34" s="52">
        <f t="shared" si="5"/>
        <v>100</v>
      </c>
      <c r="AF34" s="51">
        <f>'資源化量内訳'!AB34</f>
        <v>12</v>
      </c>
      <c r="AG34" s="51">
        <f>'資源化量内訳'!AJ34</f>
        <v>130</v>
      </c>
      <c r="AH34" s="51">
        <f>'資源化量内訳'!AR34</f>
        <v>408</v>
      </c>
      <c r="AI34" s="51">
        <f>'資源化量内訳'!AZ34</f>
        <v>0</v>
      </c>
      <c r="AJ34" s="51">
        <f>'資源化量内訳'!BH34</f>
        <v>0</v>
      </c>
      <c r="AK34" s="51" t="s">
        <v>147</v>
      </c>
      <c r="AL34" s="51">
        <f t="shared" si="6"/>
        <v>550</v>
      </c>
      <c r="AM34" s="52">
        <f t="shared" si="7"/>
        <v>27.93103448275862</v>
      </c>
      <c r="AN34" s="51">
        <f>'ごみ処理量内訳'!AC34</f>
        <v>0</v>
      </c>
      <c r="AO34" s="51">
        <f>'ごみ処理量内訳'!AD34</f>
        <v>321</v>
      </c>
      <c r="AP34" s="51">
        <f>'ごみ処理量内訳'!AE34</f>
        <v>80</v>
      </c>
      <c r="AQ34" s="51">
        <f t="shared" si="8"/>
        <v>401</v>
      </c>
    </row>
    <row r="35" spans="1:43" ht="13.5">
      <c r="A35" s="26" t="s">
        <v>72</v>
      </c>
      <c r="B35" s="49" t="s">
        <v>127</v>
      </c>
      <c r="C35" s="50" t="s">
        <v>128</v>
      </c>
      <c r="D35" s="51">
        <v>15505</v>
      </c>
      <c r="E35" s="51">
        <v>15505</v>
      </c>
      <c r="F35" s="51">
        <f>'ごみ搬入量内訳'!H35</f>
        <v>17671</v>
      </c>
      <c r="G35" s="51">
        <f>'ごみ搬入量内訳'!AG35</f>
        <v>2783</v>
      </c>
      <c r="H35" s="51">
        <f>'ごみ搬入量内訳'!AH35</f>
        <v>0</v>
      </c>
      <c r="I35" s="51">
        <f t="shared" si="0"/>
        <v>20454</v>
      </c>
      <c r="J35" s="51">
        <f t="shared" si="1"/>
        <v>3614.211942236928</v>
      </c>
      <c r="K35" s="51">
        <f>('ごみ搬入量内訳'!E35+'ごみ搬入量内訳'!AH35)/'ごみ処理概要'!D35/365*1000000</f>
        <v>1997.7647510966415</v>
      </c>
      <c r="L35" s="51">
        <f>'ごみ搬入量内訳'!F35/'ごみ処理概要'!D35/365*1000000</f>
        <v>1616.4471911402863</v>
      </c>
      <c r="M35" s="51">
        <f>'資源化量内訳'!BP35</f>
        <v>1052</v>
      </c>
      <c r="N35" s="51">
        <f>'ごみ処理量内訳'!E35</f>
        <v>17166</v>
      </c>
      <c r="O35" s="51">
        <f>'ごみ処理量内訳'!L35</f>
        <v>0</v>
      </c>
      <c r="P35" s="51">
        <f t="shared" si="2"/>
        <v>3280</v>
      </c>
      <c r="Q35" s="51">
        <f>'ごみ処理量内訳'!G35</f>
        <v>3237</v>
      </c>
      <c r="R35" s="51">
        <f>'ごみ処理量内訳'!H35</f>
        <v>43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20446</v>
      </c>
      <c r="AE35" s="52">
        <f t="shared" si="5"/>
        <v>100</v>
      </c>
      <c r="AF35" s="51">
        <f>'資源化量内訳'!AB35</f>
        <v>0</v>
      </c>
      <c r="AG35" s="51">
        <f>'資源化量内訳'!AJ35</f>
        <v>1179</v>
      </c>
      <c r="AH35" s="51">
        <f>'資源化量内訳'!AR35</f>
        <v>31</v>
      </c>
      <c r="AI35" s="51">
        <f>'資源化量内訳'!AZ35</f>
        <v>0</v>
      </c>
      <c r="AJ35" s="51">
        <f>'資源化量内訳'!BH35</f>
        <v>0</v>
      </c>
      <c r="AK35" s="51" t="s">
        <v>147</v>
      </c>
      <c r="AL35" s="51">
        <f t="shared" si="6"/>
        <v>1210</v>
      </c>
      <c r="AM35" s="52">
        <f t="shared" si="7"/>
        <v>10.521909014792072</v>
      </c>
      <c r="AN35" s="51">
        <f>'ごみ処理量内訳'!AC35</f>
        <v>0</v>
      </c>
      <c r="AO35" s="51">
        <f>'ごみ処理量内訳'!AD35</f>
        <v>2525</v>
      </c>
      <c r="AP35" s="51">
        <f>'ごみ処理量内訳'!AE35</f>
        <v>0</v>
      </c>
      <c r="AQ35" s="51">
        <f t="shared" si="8"/>
        <v>2525</v>
      </c>
    </row>
    <row r="36" spans="1:43" ht="13.5">
      <c r="A36" s="26" t="s">
        <v>72</v>
      </c>
      <c r="B36" s="49" t="s">
        <v>129</v>
      </c>
      <c r="C36" s="50" t="s">
        <v>130</v>
      </c>
      <c r="D36" s="51">
        <v>9028</v>
      </c>
      <c r="E36" s="51">
        <v>9028</v>
      </c>
      <c r="F36" s="51">
        <f>'ごみ搬入量内訳'!H36</f>
        <v>3848</v>
      </c>
      <c r="G36" s="51">
        <f>'ごみ搬入量内訳'!AG36</f>
        <v>193</v>
      </c>
      <c r="H36" s="51">
        <f>'ごみ搬入量内訳'!AH36</f>
        <v>0</v>
      </c>
      <c r="I36" s="51">
        <f aca="true" t="shared" si="9" ref="I36:I43">SUM(F36:H36)</f>
        <v>4041</v>
      </c>
      <c r="J36" s="51">
        <f aca="true" t="shared" si="10" ref="J36:J43">I36/D36/365*1000000</f>
        <v>1226.3217630385834</v>
      </c>
      <c r="K36" s="51">
        <f>('ごみ搬入量内訳'!E36+'ごみ搬入量内訳'!AH36)/'ごみ処理概要'!D36/365*1000000</f>
        <v>1125.5697646894594</v>
      </c>
      <c r="L36" s="51">
        <f>'ごみ搬入量内訳'!F36/'ごみ処理概要'!D36/365*1000000</f>
        <v>100.7519983491239</v>
      </c>
      <c r="M36" s="51">
        <f>'資源化量内訳'!BP36</f>
        <v>72</v>
      </c>
      <c r="N36" s="51">
        <f>'ごみ処理量内訳'!E36</f>
        <v>3328</v>
      </c>
      <c r="O36" s="51">
        <f>'ごみ処理量内訳'!L36</f>
        <v>0</v>
      </c>
      <c r="P36" s="51">
        <f aca="true" t="shared" si="11" ref="P36:P43">SUM(Q36:U36)</f>
        <v>490</v>
      </c>
      <c r="Q36" s="51">
        <f>'ごみ処理量内訳'!G36</f>
        <v>363</v>
      </c>
      <c r="R36" s="51">
        <f>'ごみ処理量内訳'!H36</f>
        <v>127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aca="true" t="shared" si="12" ref="V36:V43">SUM(W36:AC36)</f>
        <v>223</v>
      </c>
      <c r="W36" s="51">
        <f>'資源化量内訳'!M36</f>
        <v>223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aca="true" t="shared" si="13" ref="AD36:AD43">N36+O36+P36+V36</f>
        <v>4041</v>
      </c>
      <c r="AE36" s="52">
        <f aca="true" t="shared" si="14" ref="AE36:AE44">(N36+P36+V36)/AD36*100</f>
        <v>100</v>
      </c>
      <c r="AF36" s="51">
        <f>'資源化量内訳'!AB36</f>
        <v>0</v>
      </c>
      <c r="AG36" s="51">
        <f>'資源化量内訳'!AJ36</f>
        <v>195</v>
      </c>
      <c r="AH36" s="51">
        <f>'資源化量内訳'!AR36</f>
        <v>102</v>
      </c>
      <c r="AI36" s="51">
        <f>'資源化量内訳'!AZ36</f>
        <v>0</v>
      </c>
      <c r="AJ36" s="51">
        <f>'資源化量内訳'!BH36</f>
        <v>0</v>
      </c>
      <c r="AK36" s="51" t="s">
        <v>147</v>
      </c>
      <c r="AL36" s="51">
        <f aca="true" t="shared" si="15" ref="AL36:AL43">SUM(AF36:AJ36)</f>
        <v>297</v>
      </c>
      <c r="AM36" s="52">
        <f aca="true" t="shared" si="16" ref="AM36:AM43">(V36+AL36+M36)/(M36+AD36)*100</f>
        <v>14.393386822270848</v>
      </c>
      <c r="AN36" s="51">
        <f>'ごみ処理量内訳'!AC36</f>
        <v>0</v>
      </c>
      <c r="AO36" s="51">
        <f>'ごみ処理量内訳'!AD36</f>
        <v>523</v>
      </c>
      <c r="AP36" s="51">
        <f>'ごみ処理量内訳'!AE36</f>
        <v>45</v>
      </c>
      <c r="AQ36" s="51">
        <f aca="true" t="shared" si="17" ref="AQ36:AQ43">SUM(AN36:AP36)</f>
        <v>568</v>
      </c>
    </row>
    <row r="37" spans="1:43" ht="13.5">
      <c r="A37" s="26" t="s">
        <v>72</v>
      </c>
      <c r="B37" s="49" t="s">
        <v>131</v>
      </c>
      <c r="C37" s="50" t="s">
        <v>132</v>
      </c>
      <c r="D37" s="51">
        <v>27540</v>
      </c>
      <c r="E37" s="51">
        <v>27540</v>
      </c>
      <c r="F37" s="51">
        <f>'ごみ搬入量内訳'!H37</f>
        <v>13338</v>
      </c>
      <c r="G37" s="51">
        <f>'ごみ搬入量内訳'!AG37</f>
        <v>2289</v>
      </c>
      <c r="H37" s="51">
        <f>'ごみ搬入量内訳'!AH37</f>
        <v>0</v>
      </c>
      <c r="I37" s="51">
        <f t="shared" si="9"/>
        <v>15627</v>
      </c>
      <c r="J37" s="51">
        <f t="shared" si="10"/>
        <v>1554.6005312322798</v>
      </c>
      <c r="K37" s="51">
        <f>('ごみ搬入量内訳'!E37+'ごみ搬入量内訳'!AH37)/'ごみ処理概要'!D37/365*1000000</f>
        <v>1219.5461644830432</v>
      </c>
      <c r="L37" s="51">
        <f>'ごみ搬入量内訳'!F37/'ごみ処理概要'!D37/365*1000000</f>
        <v>335.05436674923646</v>
      </c>
      <c r="M37" s="51">
        <f>'資源化量内訳'!BP37</f>
        <v>111</v>
      </c>
      <c r="N37" s="51">
        <f>'ごみ処理量内訳'!E37</f>
        <v>13078</v>
      </c>
      <c r="O37" s="51">
        <f>'ごみ処理量内訳'!L37</f>
        <v>0</v>
      </c>
      <c r="P37" s="51">
        <f t="shared" si="11"/>
        <v>1596</v>
      </c>
      <c r="Q37" s="51">
        <f>'ごみ処理量内訳'!G37</f>
        <v>1079</v>
      </c>
      <c r="R37" s="51">
        <f>'ごみ処理量内訳'!H37</f>
        <v>517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953</v>
      </c>
      <c r="W37" s="51">
        <f>'資源化量内訳'!M37</f>
        <v>953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15627</v>
      </c>
      <c r="AE37" s="52">
        <f t="shared" si="14"/>
        <v>100</v>
      </c>
      <c r="AF37" s="51">
        <f>'資源化量内訳'!AB37</f>
        <v>0</v>
      </c>
      <c r="AG37" s="51">
        <f>'資源化量内訳'!AJ37</f>
        <v>584</v>
      </c>
      <c r="AH37" s="51">
        <f>'資源化量内訳'!AR37</f>
        <v>413</v>
      </c>
      <c r="AI37" s="51">
        <f>'資源化量内訳'!AZ37</f>
        <v>0</v>
      </c>
      <c r="AJ37" s="51">
        <f>'資源化量内訳'!BH37</f>
        <v>0</v>
      </c>
      <c r="AK37" s="51" t="s">
        <v>147</v>
      </c>
      <c r="AL37" s="51">
        <f t="shared" si="15"/>
        <v>997</v>
      </c>
      <c r="AM37" s="52">
        <f t="shared" si="16"/>
        <v>13.095691955775829</v>
      </c>
      <c r="AN37" s="51">
        <f>'ごみ処理量内訳'!AC37</f>
        <v>0</v>
      </c>
      <c r="AO37" s="51">
        <f>'ごみ処理量内訳'!AD37</f>
        <v>2033</v>
      </c>
      <c r="AP37" s="51">
        <f>'ごみ処理量内訳'!AE37</f>
        <v>176</v>
      </c>
      <c r="AQ37" s="51">
        <f t="shared" si="17"/>
        <v>2209</v>
      </c>
    </row>
    <row r="38" spans="1:43" ht="13.5">
      <c r="A38" s="26" t="s">
        <v>72</v>
      </c>
      <c r="B38" s="49" t="s">
        <v>133</v>
      </c>
      <c r="C38" s="50" t="s">
        <v>134</v>
      </c>
      <c r="D38" s="51">
        <v>42887</v>
      </c>
      <c r="E38" s="51">
        <v>42887</v>
      </c>
      <c r="F38" s="51">
        <f>'ごみ搬入量内訳'!H38</f>
        <v>14158</v>
      </c>
      <c r="G38" s="51">
        <f>'ごみ搬入量内訳'!AG38</f>
        <v>1493</v>
      </c>
      <c r="H38" s="51">
        <f>'ごみ搬入量内訳'!AH38</f>
        <v>0</v>
      </c>
      <c r="I38" s="51">
        <f t="shared" si="9"/>
        <v>15651</v>
      </c>
      <c r="J38" s="51">
        <f t="shared" si="10"/>
        <v>999.8240038891627</v>
      </c>
      <c r="K38" s="51">
        <f>('ごみ搬入量内訳'!E38+'ごみ搬入量内訳'!AH38)/'ごみ処理概要'!D38/365*1000000</f>
        <v>899.847991743834</v>
      </c>
      <c r="L38" s="51">
        <f>'ごみ搬入量内訳'!F38/'ごみ処理概要'!D38/365*1000000</f>
        <v>99.97601214532871</v>
      </c>
      <c r="M38" s="51">
        <f>'資源化量内訳'!BP38</f>
        <v>534</v>
      </c>
      <c r="N38" s="51">
        <f>'ごみ処理量内訳'!E38</f>
        <v>13571</v>
      </c>
      <c r="O38" s="51">
        <f>'ごみ処理量内訳'!L38</f>
        <v>0</v>
      </c>
      <c r="P38" s="51">
        <f t="shared" si="11"/>
        <v>1738</v>
      </c>
      <c r="Q38" s="51">
        <f>'ごみ処理量内訳'!G38</f>
        <v>1738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305</v>
      </c>
      <c r="W38" s="51">
        <f>'資源化量内訳'!M38</f>
        <v>12</v>
      </c>
      <c r="X38" s="51">
        <f>'資源化量内訳'!N38</f>
        <v>0</v>
      </c>
      <c r="Y38" s="51">
        <f>'資源化量内訳'!O38</f>
        <v>0</v>
      </c>
      <c r="Z38" s="51">
        <f>'資源化量内訳'!P38</f>
        <v>103</v>
      </c>
      <c r="AA38" s="51">
        <f>'資源化量内訳'!Q38</f>
        <v>0</v>
      </c>
      <c r="AB38" s="51">
        <f>'資源化量内訳'!R38</f>
        <v>177</v>
      </c>
      <c r="AC38" s="51">
        <f>'資源化量内訳'!S38</f>
        <v>13</v>
      </c>
      <c r="AD38" s="51">
        <f t="shared" si="13"/>
        <v>15614</v>
      </c>
      <c r="AE38" s="52">
        <f t="shared" si="14"/>
        <v>100</v>
      </c>
      <c r="AF38" s="51">
        <f>'資源化量内訳'!AB38</f>
        <v>0</v>
      </c>
      <c r="AG38" s="51">
        <f>'資源化量内訳'!AJ38</f>
        <v>1186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147</v>
      </c>
      <c r="AL38" s="51">
        <f t="shared" si="15"/>
        <v>1186</v>
      </c>
      <c r="AM38" s="52">
        <f t="shared" si="16"/>
        <v>12.540252662868468</v>
      </c>
      <c r="AN38" s="51">
        <f>'ごみ処理量内訳'!AC38</f>
        <v>0</v>
      </c>
      <c r="AO38" s="51">
        <f>'ごみ処理量内訳'!AD38</f>
        <v>1933</v>
      </c>
      <c r="AP38" s="51">
        <f>'ごみ処理量内訳'!AE38</f>
        <v>323</v>
      </c>
      <c r="AQ38" s="51">
        <f t="shared" si="17"/>
        <v>2256</v>
      </c>
    </row>
    <row r="39" spans="1:43" ht="13.5">
      <c r="A39" s="26" t="s">
        <v>72</v>
      </c>
      <c r="B39" s="49" t="s">
        <v>135</v>
      </c>
      <c r="C39" s="50" t="s">
        <v>136</v>
      </c>
      <c r="D39" s="51">
        <v>3486</v>
      </c>
      <c r="E39" s="51">
        <v>3479</v>
      </c>
      <c r="F39" s="51">
        <f>'ごみ搬入量内訳'!H39</f>
        <v>984</v>
      </c>
      <c r="G39" s="51">
        <f>'ごみ搬入量内訳'!AG39</f>
        <v>69</v>
      </c>
      <c r="H39" s="51">
        <f>'ごみ搬入量内訳'!AH39</f>
        <v>2</v>
      </c>
      <c r="I39" s="51">
        <f t="shared" si="9"/>
        <v>1055</v>
      </c>
      <c r="J39" s="51">
        <f t="shared" si="10"/>
        <v>829.1482957269391</v>
      </c>
      <c r="K39" s="51">
        <f>('ごみ搬入量内訳'!E39+'ごみ搬入量内訳'!AH39)/'ごみ処理概要'!D39/365*1000000</f>
        <v>829.1482957269391</v>
      </c>
      <c r="L39" s="51">
        <f>'ごみ搬入量内訳'!F39/'ごみ処理概要'!D39/365*1000000</f>
        <v>0</v>
      </c>
      <c r="M39" s="51">
        <f>'資源化量内訳'!BP39</f>
        <v>0</v>
      </c>
      <c r="N39" s="51">
        <f>'ごみ処理量内訳'!E39</f>
        <v>810</v>
      </c>
      <c r="O39" s="51">
        <f>'ごみ処理量内訳'!L39</f>
        <v>0</v>
      </c>
      <c r="P39" s="51">
        <f t="shared" si="11"/>
        <v>106</v>
      </c>
      <c r="Q39" s="51">
        <f>'ごみ処理量内訳'!G39</f>
        <v>20</v>
      </c>
      <c r="R39" s="51">
        <f>'ごみ処理量内訳'!H39</f>
        <v>34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52</v>
      </c>
      <c r="V39" s="51">
        <f t="shared" si="12"/>
        <v>136</v>
      </c>
      <c r="W39" s="51">
        <f>'資源化量内訳'!M39</f>
        <v>109</v>
      </c>
      <c r="X39" s="51">
        <f>'資源化量内訳'!N39</f>
        <v>9</v>
      </c>
      <c r="Y39" s="51">
        <f>'資源化量内訳'!O39</f>
        <v>0</v>
      </c>
      <c r="Z39" s="51">
        <f>'資源化量内訳'!P39</f>
        <v>5</v>
      </c>
      <c r="AA39" s="51">
        <f>'資源化量内訳'!Q39</f>
        <v>0</v>
      </c>
      <c r="AB39" s="51">
        <f>'資源化量内訳'!R39</f>
        <v>11</v>
      </c>
      <c r="AC39" s="51">
        <f>'資源化量内訳'!S39</f>
        <v>2</v>
      </c>
      <c r="AD39" s="51">
        <f t="shared" si="13"/>
        <v>1052</v>
      </c>
      <c r="AE39" s="52">
        <f t="shared" si="14"/>
        <v>100</v>
      </c>
      <c r="AF39" s="51">
        <f>'資源化量内訳'!AB39</f>
        <v>0</v>
      </c>
      <c r="AG39" s="51">
        <f>'資源化量内訳'!AJ39</f>
        <v>20</v>
      </c>
      <c r="AH39" s="51">
        <f>'資源化量内訳'!AR39</f>
        <v>34</v>
      </c>
      <c r="AI39" s="51">
        <f>'資源化量内訳'!AZ39</f>
        <v>0</v>
      </c>
      <c r="AJ39" s="51">
        <f>'資源化量内訳'!BH39</f>
        <v>0</v>
      </c>
      <c r="AK39" s="51" t="s">
        <v>147</v>
      </c>
      <c r="AL39" s="51">
        <f t="shared" si="15"/>
        <v>54</v>
      </c>
      <c r="AM39" s="52">
        <f t="shared" si="16"/>
        <v>18.06083650190114</v>
      </c>
      <c r="AN39" s="51">
        <f>'ごみ処理量内訳'!AC39</f>
        <v>0</v>
      </c>
      <c r="AO39" s="51">
        <f>'ごみ処理量内訳'!AD39</f>
        <v>91</v>
      </c>
      <c r="AP39" s="51">
        <f>'ごみ処理量内訳'!AE39</f>
        <v>52</v>
      </c>
      <c r="AQ39" s="51">
        <f t="shared" si="17"/>
        <v>143</v>
      </c>
    </row>
    <row r="40" spans="1:43" ht="13.5">
      <c r="A40" s="26" t="s">
        <v>72</v>
      </c>
      <c r="B40" s="49" t="s">
        <v>137</v>
      </c>
      <c r="C40" s="50" t="s">
        <v>138</v>
      </c>
      <c r="D40" s="51">
        <v>23147</v>
      </c>
      <c r="E40" s="51">
        <v>23147</v>
      </c>
      <c r="F40" s="51">
        <f>'ごみ搬入量内訳'!H40</f>
        <v>6309</v>
      </c>
      <c r="G40" s="51">
        <f>'ごみ搬入量内訳'!AG40</f>
        <v>2089</v>
      </c>
      <c r="H40" s="51">
        <f>'ごみ搬入量内訳'!AH40</f>
        <v>0</v>
      </c>
      <c r="I40" s="51">
        <f t="shared" si="9"/>
        <v>8398</v>
      </c>
      <c r="J40" s="51">
        <f t="shared" si="10"/>
        <v>994.0043711099578</v>
      </c>
      <c r="K40" s="51">
        <f>('ごみ搬入量内訳'!E40+'ごみ搬入量内訳'!AH40)/'ごみ処理概要'!D40/365*1000000</f>
        <v>791.3685669494138</v>
      </c>
      <c r="L40" s="51">
        <f>'ごみ搬入量内訳'!F40/'ごみ処理概要'!D40/365*1000000</f>
        <v>202.63580416054387</v>
      </c>
      <c r="M40" s="51">
        <f>'資源化量内訳'!BP40</f>
        <v>408</v>
      </c>
      <c r="N40" s="51">
        <f>'ごみ処理量内訳'!E40</f>
        <v>6568</v>
      </c>
      <c r="O40" s="51">
        <f>'ごみ処理量内訳'!L40</f>
        <v>0</v>
      </c>
      <c r="P40" s="51">
        <f t="shared" si="11"/>
        <v>1046</v>
      </c>
      <c r="Q40" s="51">
        <f>'ごみ処理量内訳'!G40</f>
        <v>1036</v>
      </c>
      <c r="R40" s="51">
        <f>'ごみ処理量内訳'!H40</f>
        <v>10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784</v>
      </c>
      <c r="W40" s="51">
        <f>'資源化量内訳'!M40</f>
        <v>581</v>
      </c>
      <c r="X40" s="51">
        <f>'資源化量内訳'!N40</f>
        <v>33</v>
      </c>
      <c r="Y40" s="51">
        <f>'資源化量内訳'!O40</f>
        <v>0</v>
      </c>
      <c r="Z40" s="51">
        <f>'資源化量内訳'!P40</f>
        <v>40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130</v>
      </c>
      <c r="AD40" s="51">
        <f t="shared" si="13"/>
        <v>8398</v>
      </c>
      <c r="AE40" s="52">
        <f t="shared" si="14"/>
        <v>100</v>
      </c>
      <c r="AF40" s="51">
        <f>'資源化量内訳'!AB40</f>
        <v>0</v>
      </c>
      <c r="AG40" s="51">
        <f>'資源化量内訳'!AJ40</f>
        <v>344</v>
      </c>
      <c r="AH40" s="51">
        <f>'資源化量内訳'!AR40</f>
        <v>10</v>
      </c>
      <c r="AI40" s="51">
        <f>'資源化量内訳'!AZ40</f>
        <v>0</v>
      </c>
      <c r="AJ40" s="51">
        <f>'資源化量内訳'!BH40</f>
        <v>0</v>
      </c>
      <c r="AK40" s="51" t="s">
        <v>147</v>
      </c>
      <c r="AL40" s="51">
        <f t="shared" si="15"/>
        <v>354</v>
      </c>
      <c r="AM40" s="52">
        <f t="shared" si="16"/>
        <v>17.556211673858733</v>
      </c>
      <c r="AN40" s="51">
        <f>'ごみ処理量内訳'!AC40</f>
        <v>0</v>
      </c>
      <c r="AO40" s="51">
        <f>'ごみ処理量内訳'!AD40</f>
        <v>1192</v>
      </c>
      <c r="AP40" s="51">
        <f>'ごみ処理量内訳'!AE40</f>
        <v>264</v>
      </c>
      <c r="AQ40" s="51">
        <f t="shared" si="17"/>
        <v>1456</v>
      </c>
    </row>
    <row r="41" spans="1:43" ht="13.5">
      <c r="A41" s="26" t="s">
        <v>72</v>
      </c>
      <c r="B41" s="49" t="s">
        <v>139</v>
      </c>
      <c r="C41" s="50" t="s">
        <v>140</v>
      </c>
      <c r="D41" s="51">
        <v>30093</v>
      </c>
      <c r="E41" s="51">
        <v>30093</v>
      </c>
      <c r="F41" s="51">
        <f>'ごみ搬入量内訳'!H41</f>
        <v>8100</v>
      </c>
      <c r="G41" s="51">
        <f>'ごみ搬入量内訳'!AG41</f>
        <v>1882</v>
      </c>
      <c r="H41" s="51">
        <f>'ごみ搬入量内訳'!AH41</f>
        <v>0</v>
      </c>
      <c r="I41" s="51">
        <f t="shared" si="9"/>
        <v>9982</v>
      </c>
      <c r="J41" s="51">
        <f t="shared" si="10"/>
        <v>908.7809525630363</v>
      </c>
      <c r="K41" s="51">
        <f>('ごみ搬入量内訳'!E41+'ごみ搬入量内訳'!AH41)/'ごみ処理概要'!D41/365*1000000</f>
        <v>759.5631624156895</v>
      </c>
      <c r="L41" s="51">
        <f>'ごみ搬入量内訳'!F41/'ごみ処理概要'!D41/365*1000000</f>
        <v>149.21779014734688</v>
      </c>
      <c r="M41" s="51">
        <f>'資源化量内訳'!BP41</f>
        <v>875</v>
      </c>
      <c r="N41" s="51">
        <f>'ごみ処理量内訳'!E41</f>
        <v>7887</v>
      </c>
      <c r="O41" s="51">
        <f>'ごみ処理量内訳'!L41</f>
        <v>0</v>
      </c>
      <c r="P41" s="51">
        <f t="shared" si="11"/>
        <v>1103</v>
      </c>
      <c r="Q41" s="51">
        <f>'ごみ処理量内訳'!G41</f>
        <v>1100</v>
      </c>
      <c r="R41" s="51">
        <f>'ごみ処理量内訳'!H41</f>
        <v>3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890</v>
      </c>
      <c r="W41" s="51">
        <f>'資源化量内訳'!M41</f>
        <v>732</v>
      </c>
      <c r="X41" s="51">
        <f>'資源化量内訳'!N41</f>
        <v>44</v>
      </c>
      <c r="Y41" s="51">
        <f>'資源化量内訳'!O41</f>
        <v>0</v>
      </c>
      <c r="Z41" s="51">
        <f>'資源化量内訳'!P41</f>
        <v>53</v>
      </c>
      <c r="AA41" s="51">
        <f>'資源化量内訳'!Q41</f>
        <v>0</v>
      </c>
      <c r="AB41" s="51">
        <f>'資源化量内訳'!R41</f>
        <v>61</v>
      </c>
      <c r="AC41" s="51">
        <f>'資源化量内訳'!S41</f>
        <v>0</v>
      </c>
      <c r="AD41" s="51">
        <f t="shared" si="13"/>
        <v>9880</v>
      </c>
      <c r="AE41" s="52">
        <f t="shared" si="14"/>
        <v>100</v>
      </c>
      <c r="AF41" s="51">
        <f>'資源化量内訳'!AB41</f>
        <v>0</v>
      </c>
      <c r="AG41" s="51">
        <f>'資源化量内訳'!AJ41</f>
        <v>465</v>
      </c>
      <c r="AH41" s="51">
        <f>'資源化量内訳'!AR41</f>
        <v>3</v>
      </c>
      <c r="AI41" s="51">
        <f>'資源化量内訳'!AZ41</f>
        <v>0</v>
      </c>
      <c r="AJ41" s="51">
        <f>'資源化量内訳'!BH41</f>
        <v>0</v>
      </c>
      <c r="AK41" s="51" t="s">
        <v>147</v>
      </c>
      <c r="AL41" s="51">
        <f t="shared" si="15"/>
        <v>468</v>
      </c>
      <c r="AM41" s="52">
        <f t="shared" si="16"/>
        <v>20.762436076243606</v>
      </c>
      <c r="AN41" s="51">
        <f>'ごみ処理量内訳'!AC41</f>
        <v>0</v>
      </c>
      <c r="AO41" s="51">
        <f>'ごみ処理量内訳'!AD41</f>
        <v>1398</v>
      </c>
      <c r="AP41" s="51">
        <f>'ごみ処理量内訳'!AE41</f>
        <v>327</v>
      </c>
      <c r="AQ41" s="51">
        <f t="shared" si="17"/>
        <v>1725</v>
      </c>
    </row>
    <row r="42" spans="1:43" ht="13.5">
      <c r="A42" s="26" t="s">
        <v>72</v>
      </c>
      <c r="B42" s="49" t="s">
        <v>141</v>
      </c>
      <c r="C42" s="50" t="s">
        <v>142</v>
      </c>
      <c r="D42" s="51">
        <v>10726</v>
      </c>
      <c r="E42" s="51">
        <v>10726</v>
      </c>
      <c r="F42" s="51">
        <f>'ごみ搬入量内訳'!H42</f>
        <v>2891</v>
      </c>
      <c r="G42" s="51">
        <f>'ごみ搬入量内訳'!AG42</f>
        <v>604</v>
      </c>
      <c r="H42" s="51">
        <f>'ごみ搬入量内訳'!AH42</f>
        <v>0</v>
      </c>
      <c r="I42" s="51">
        <f t="shared" si="9"/>
        <v>3495</v>
      </c>
      <c r="J42" s="51">
        <f t="shared" si="10"/>
        <v>892.722586775445</v>
      </c>
      <c r="K42" s="51">
        <f>('ごみ搬入量内訳'!E42+'ごみ搬入量内訳'!AH42)/'ごみ処理概要'!D42/365*1000000</f>
        <v>755.557485459733</v>
      </c>
      <c r="L42" s="51">
        <f>'ごみ搬入量内訳'!F42/'ごみ処理概要'!D42/365*1000000</f>
        <v>137.16510131571215</v>
      </c>
      <c r="M42" s="51">
        <f>'資源化量内訳'!BP42</f>
        <v>199</v>
      </c>
      <c r="N42" s="51">
        <f>'ごみ処理量内訳'!E42</f>
        <v>2685</v>
      </c>
      <c r="O42" s="51">
        <f>'ごみ処理量内訳'!L42</f>
        <v>0</v>
      </c>
      <c r="P42" s="51">
        <f t="shared" si="11"/>
        <v>388</v>
      </c>
      <c r="Q42" s="51">
        <f>'ごみ処理量内訳'!G42</f>
        <v>382</v>
      </c>
      <c r="R42" s="51">
        <f>'ごみ処理量内訳'!H42</f>
        <v>6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513</v>
      </c>
      <c r="W42" s="51">
        <f>'資源化量内訳'!M42</f>
        <v>331</v>
      </c>
      <c r="X42" s="51">
        <f>'資源化量内訳'!N42</f>
        <v>108</v>
      </c>
      <c r="Y42" s="51">
        <f>'資源化量内訳'!O42</f>
        <v>34</v>
      </c>
      <c r="Z42" s="51">
        <f>'資源化量内訳'!P42</f>
        <v>20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20</v>
      </c>
      <c r="AD42" s="51">
        <f t="shared" si="13"/>
        <v>3586</v>
      </c>
      <c r="AE42" s="52">
        <f t="shared" si="14"/>
        <v>100</v>
      </c>
      <c r="AF42" s="51">
        <f>'資源化量内訳'!AB42</f>
        <v>0</v>
      </c>
      <c r="AG42" s="51">
        <f>'資源化量内訳'!AJ42</f>
        <v>87</v>
      </c>
      <c r="AH42" s="51">
        <f>'資源化量内訳'!AR42</f>
        <v>6</v>
      </c>
      <c r="AI42" s="51">
        <f>'資源化量内訳'!AZ42</f>
        <v>0</v>
      </c>
      <c r="AJ42" s="51">
        <f>'資源化量内訳'!BH42</f>
        <v>0</v>
      </c>
      <c r="AK42" s="51" t="s">
        <v>147</v>
      </c>
      <c r="AL42" s="51">
        <f t="shared" si="15"/>
        <v>93</v>
      </c>
      <c r="AM42" s="52">
        <f t="shared" si="16"/>
        <v>21.268163804491415</v>
      </c>
      <c r="AN42" s="51">
        <f>'ごみ処理量内訳'!AC42</f>
        <v>0</v>
      </c>
      <c r="AO42" s="51">
        <f>'ごみ処理量内訳'!AD42</f>
        <v>472</v>
      </c>
      <c r="AP42" s="51">
        <f>'ごみ処理量内訳'!AE42</f>
        <v>117</v>
      </c>
      <c r="AQ42" s="51">
        <f t="shared" si="17"/>
        <v>589</v>
      </c>
    </row>
    <row r="43" spans="1:43" ht="13.5">
      <c r="A43" s="26" t="s">
        <v>72</v>
      </c>
      <c r="B43" s="49" t="s">
        <v>143</v>
      </c>
      <c r="C43" s="50" t="s">
        <v>144</v>
      </c>
      <c r="D43" s="51">
        <v>11206</v>
      </c>
      <c r="E43" s="51">
        <v>11206</v>
      </c>
      <c r="F43" s="51">
        <f>'ごみ搬入量内訳'!H43</f>
        <v>2786</v>
      </c>
      <c r="G43" s="51">
        <f>'ごみ搬入量内訳'!AG43</f>
        <v>551</v>
      </c>
      <c r="H43" s="51">
        <f>'ごみ搬入量内訳'!AH43</f>
        <v>0</v>
      </c>
      <c r="I43" s="51">
        <f t="shared" si="9"/>
        <v>3337</v>
      </c>
      <c r="J43" s="51">
        <f t="shared" si="10"/>
        <v>815.8545202056627</v>
      </c>
      <c r="K43" s="51">
        <f>('ごみ搬入量内訳'!E43+'ごみ搬入量内訳'!AH43)/'ごみ処理概要'!D43/365*1000000</f>
        <v>694.3442725154578</v>
      </c>
      <c r="L43" s="51">
        <f>'ごみ搬入量内訳'!F43/'ごみ処理概要'!D43/365*1000000</f>
        <v>121.5102476902051</v>
      </c>
      <c r="M43" s="51">
        <f>'資源化量内訳'!BP43</f>
        <v>102</v>
      </c>
      <c r="N43" s="51">
        <f>'ごみ処理量内訳'!E43</f>
        <v>2502</v>
      </c>
      <c r="O43" s="51">
        <f>'ごみ処理量内訳'!L43</f>
        <v>0</v>
      </c>
      <c r="P43" s="51">
        <f t="shared" si="11"/>
        <v>367</v>
      </c>
      <c r="Q43" s="51">
        <f>'ごみ処理量内訳'!G43</f>
        <v>362</v>
      </c>
      <c r="R43" s="51">
        <f>'ごみ処理量内訳'!H43</f>
        <v>5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468</v>
      </c>
      <c r="W43" s="51">
        <f>'資源化量内訳'!M43</f>
        <v>364</v>
      </c>
      <c r="X43" s="51">
        <f>'資源化量内訳'!N43</f>
        <v>19</v>
      </c>
      <c r="Y43" s="51">
        <f>'資源化量内訳'!O43</f>
        <v>40</v>
      </c>
      <c r="Z43" s="51">
        <f>'資源化量内訳'!P43</f>
        <v>21</v>
      </c>
      <c r="AA43" s="51">
        <f>'資源化量内訳'!Q43</f>
        <v>0</v>
      </c>
      <c r="AB43" s="51">
        <f>'資源化量内訳'!R43</f>
        <v>24</v>
      </c>
      <c r="AC43" s="51">
        <f>'資源化量内訳'!S43</f>
        <v>0</v>
      </c>
      <c r="AD43" s="51">
        <f t="shared" si="13"/>
        <v>3337</v>
      </c>
      <c r="AE43" s="52">
        <f t="shared" si="14"/>
        <v>100</v>
      </c>
      <c r="AF43" s="51">
        <f>'資源化量内訳'!AB43</f>
        <v>0</v>
      </c>
      <c r="AG43" s="51">
        <f>'資源化量内訳'!AJ43</f>
        <v>195</v>
      </c>
      <c r="AH43" s="51">
        <f>'資源化量内訳'!AR43</f>
        <v>5</v>
      </c>
      <c r="AI43" s="51">
        <f>'資源化量内訳'!AZ43</f>
        <v>0</v>
      </c>
      <c r="AJ43" s="51">
        <f>'資源化量内訳'!BH43</f>
        <v>0</v>
      </c>
      <c r="AK43" s="51" t="s">
        <v>147</v>
      </c>
      <c r="AL43" s="51">
        <f t="shared" si="15"/>
        <v>200</v>
      </c>
      <c r="AM43" s="52">
        <f t="shared" si="16"/>
        <v>22.390229717941263</v>
      </c>
      <c r="AN43" s="51">
        <f>'ごみ処理量内訳'!AC43</f>
        <v>0</v>
      </c>
      <c r="AO43" s="51">
        <f>'ごみ処理量内訳'!AD43</f>
        <v>435</v>
      </c>
      <c r="AP43" s="51">
        <f>'ごみ処理量内訳'!AE43</f>
        <v>123</v>
      </c>
      <c r="AQ43" s="51">
        <f t="shared" si="17"/>
        <v>558</v>
      </c>
    </row>
    <row r="44" spans="1:43" ht="13.5">
      <c r="A44" s="79" t="s">
        <v>169</v>
      </c>
      <c r="B44" s="80"/>
      <c r="C44" s="81"/>
      <c r="D44" s="51">
        <f>SUM(D7:D43)</f>
        <v>8564007</v>
      </c>
      <c r="E44" s="51">
        <f>SUM(E7:E43)</f>
        <v>8564000</v>
      </c>
      <c r="F44" s="51">
        <f>'ごみ搬入量内訳'!H44</f>
        <v>3329016</v>
      </c>
      <c r="G44" s="51">
        <f>'ごみ搬入量内訳'!AG44</f>
        <v>272866</v>
      </c>
      <c r="H44" s="51">
        <f>'ごみ搬入量内訳'!AH44</f>
        <v>2</v>
      </c>
      <c r="I44" s="51">
        <f>SUM(F44:H44)</f>
        <v>3601884</v>
      </c>
      <c r="J44" s="51">
        <f>I44/D44/365*1000000</f>
        <v>1152.2848291069533</v>
      </c>
      <c r="K44" s="51">
        <f>('ごみ搬入量内訳'!E44+'ごみ搬入量内訳'!AH44)/'ごみ処理概要'!D44/365*1000000</f>
        <v>789.6159720944607</v>
      </c>
      <c r="L44" s="51">
        <f>'ごみ搬入量内訳'!F44/'ごみ処理概要'!D44/365*1000000</f>
        <v>362.6688570124926</v>
      </c>
      <c r="M44" s="51">
        <f>'資源化量内訳'!BP44</f>
        <v>317069</v>
      </c>
      <c r="N44" s="51">
        <f>'ごみ処理量内訳'!E44</f>
        <v>3187169</v>
      </c>
      <c r="O44" s="51">
        <f>'ごみ処理量内訳'!L44</f>
        <v>23451</v>
      </c>
      <c r="P44" s="51">
        <f>SUM(Q44:U44)</f>
        <v>287911</v>
      </c>
      <c r="Q44" s="51">
        <f>'ごみ処理量内訳'!G44</f>
        <v>115671</v>
      </c>
      <c r="R44" s="51">
        <f>'ごみ処理量内訳'!H44</f>
        <v>126747</v>
      </c>
      <c r="S44" s="51">
        <f>'ごみ処理量内訳'!I44</f>
        <v>13270</v>
      </c>
      <c r="T44" s="51">
        <f>'ごみ処理量内訳'!J44</f>
        <v>0</v>
      </c>
      <c r="U44" s="51">
        <f>'ごみ処理量内訳'!K44</f>
        <v>32223</v>
      </c>
      <c r="V44" s="51">
        <f>SUM(W44:AC44)</f>
        <v>105229</v>
      </c>
      <c r="W44" s="51">
        <f>'資源化量内訳'!M44</f>
        <v>75143</v>
      </c>
      <c r="X44" s="51">
        <f>'資源化量内訳'!N44</f>
        <v>6860</v>
      </c>
      <c r="Y44" s="51">
        <f>'資源化量内訳'!O44</f>
        <v>4909</v>
      </c>
      <c r="Z44" s="51">
        <f>'資源化量内訳'!P44</f>
        <v>2263</v>
      </c>
      <c r="AA44" s="51">
        <f>'資源化量内訳'!Q44</f>
        <v>2696</v>
      </c>
      <c r="AB44" s="51">
        <f>'資源化量内訳'!R44</f>
        <v>4051</v>
      </c>
      <c r="AC44" s="51">
        <f>'資源化量内訳'!S44</f>
        <v>9307</v>
      </c>
      <c r="AD44" s="51">
        <f>N44+O44+P44+V44</f>
        <v>3603760</v>
      </c>
      <c r="AE44" s="52">
        <f t="shared" si="14"/>
        <v>99.34926299198614</v>
      </c>
      <c r="AF44" s="51">
        <f>'資源化量内訳'!AB44</f>
        <v>36648</v>
      </c>
      <c r="AG44" s="51">
        <f>'資源化量内訳'!AJ44</f>
        <v>35678</v>
      </c>
      <c r="AH44" s="51">
        <f>'資源化量内訳'!AR44</f>
        <v>108125</v>
      </c>
      <c r="AI44" s="51">
        <f>'資源化量内訳'!AZ44</f>
        <v>448</v>
      </c>
      <c r="AJ44" s="51">
        <f>'資源化量内訳'!BH44</f>
        <v>0</v>
      </c>
      <c r="AK44" s="51" t="s">
        <v>147</v>
      </c>
      <c r="AL44" s="51">
        <f>SUM(AF44:AJ44)</f>
        <v>180899</v>
      </c>
      <c r="AM44" s="52">
        <f>(V44+AL44+M44)/(M44+AD44)*100</f>
        <v>15.384425079492118</v>
      </c>
      <c r="AN44" s="51">
        <f>'ごみ処理量内訳'!AC44</f>
        <v>23451</v>
      </c>
      <c r="AO44" s="51">
        <f>'ごみ処理量内訳'!AD44</f>
        <v>500114</v>
      </c>
      <c r="AP44" s="51">
        <f>'ごみ処理量内訳'!AE44</f>
        <v>34032</v>
      </c>
      <c r="AQ44" s="51">
        <f>SUM(AN44:AP44)</f>
        <v>557597</v>
      </c>
    </row>
  </sheetData>
  <mergeCells count="31">
    <mergeCell ref="A44:C44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39</v>
      </c>
      <c r="C2" s="67" t="s">
        <v>42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51</v>
      </c>
      <c r="F4" s="67" t="s">
        <v>52</v>
      </c>
      <c r="G4" s="15"/>
      <c r="H4" s="12" t="s">
        <v>15</v>
      </c>
      <c r="I4" s="82" t="s">
        <v>53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54</v>
      </c>
      <c r="K5" s="8" t="s">
        <v>55</v>
      </c>
      <c r="L5" s="8" t="s">
        <v>56</v>
      </c>
      <c r="M5" s="12" t="s">
        <v>15</v>
      </c>
      <c r="N5" s="8" t="s">
        <v>54</v>
      </c>
      <c r="O5" s="8" t="s">
        <v>55</v>
      </c>
      <c r="P5" s="8" t="s">
        <v>56</v>
      </c>
      <c r="Q5" s="12" t="s">
        <v>15</v>
      </c>
      <c r="R5" s="8" t="s">
        <v>54</v>
      </c>
      <c r="S5" s="8" t="s">
        <v>55</v>
      </c>
      <c r="T5" s="8" t="s">
        <v>56</v>
      </c>
      <c r="U5" s="12" t="s">
        <v>15</v>
      </c>
      <c r="V5" s="8" t="s">
        <v>54</v>
      </c>
      <c r="W5" s="8" t="s">
        <v>55</v>
      </c>
      <c r="X5" s="8" t="s">
        <v>56</v>
      </c>
      <c r="Y5" s="12" t="s">
        <v>15</v>
      </c>
      <c r="Z5" s="8" t="s">
        <v>54</v>
      </c>
      <c r="AA5" s="8" t="s">
        <v>55</v>
      </c>
      <c r="AB5" s="8" t="s">
        <v>56</v>
      </c>
      <c r="AC5" s="12" t="s">
        <v>15</v>
      </c>
      <c r="AD5" s="8" t="s">
        <v>54</v>
      </c>
      <c r="AE5" s="8" t="s">
        <v>55</v>
      </c>
      <c r="AF5" s="8" t="s">
        <v>56</v>
      </c>
      <c r="AG5" s="15"/>
      <c r="AH5" s="70"/>
    </row>
    <row r="6" spans="1:34" s="30" customFormat="1" ht="22.5" customHeight="1">
      <c r="A6" s="64"/>
      <c r="B6" s="53"/>
      <c r="C6" s="55"/>
      <c r="D6" s="23" t="s">
        <v>48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72</v>
      </c>
      <c r="B7" s="49" t="s">
        <v>73</v>
      </c>
      <c r="C7" s="50" t="s">
        <v>74</v>
      </c>
      <c r="D7" s="51">
        <f aca="true" t="shared" si="0" ref="D7:D43">E7+F7</f>
        <v>1659282</v>
      </c>
      <c r="E7" s="51">
        <v>981812</v>
      </c>
      <c r="F7" s="51">
        <v>677470</v>
      </c>
      <c r="G7" s="51">
        <f aca="true" t="shared" si="1" ref="G7:G35">H7+AG7</f>
        <v>1659282</v>
      </c>
      <c r="H7" s="51">
        <f aca="true" t="shared" si="2" ref="H7:H35">I7+M7+Q7+U7+Y7+AC7</f>
        <v>1512227</v>
      </c>
      <c r="I7" s="51">
        <f aca="true" t="shared" si="3" ref="I7:I35">SUM(J7:L7)</f>
        <v>1434224</v>
      </c>
      <c r="J7" s="51">
        <v>903809</v>
      </c>
      <c r="K7" s="51">
        <v>0</v>
      </c>
      <c r="L7" s="51">
        <v>530415</v>
      </c>
      <c r="M7" s="51">
        <f aca="true" t="shared" si="4" ref="M7:M35">SUM(N7:P7)</f>
        <v>0</v>
      </c>
      <c r="N7" s="51">
        <v>0</v>
      </c>
      <c r="O7" s="51">
        <v>0</v>
      </c>
      <c r="P7" s="51">
        <v>0</v>
      </c>
      <c r="Q7" s="51">
        <f aca="true" t="shared" si="5" ref="Q7:Q35">SUM(R7:T7)</f>
        <v>0</v>
      </c>
      <c r="R7" s="51">
        <v>0</v>
      </c>
      <c r="S7" s="51">
        <v>0</v>
      </c>
      <c r="T7" s="51">
        <v>0</v>
      </c>
      <c r="U7" s="51">
        <f aca="true" t="shared" si="6" ref="U7:U35">SUM(V7:X7)</f>
        <v>53986</v>
      </c>
      <c r="V7" s="51">
        <v>53986</v>
      </c>
      <c r="W7" s="51">
        <v>0</v>
      </c>
      <c r="X7" s="51">
        <v>0</v>
      </c>
      <c r="Y7" s="51">
        <f aca="true" t="shared" si="7" ref="Y7:Y35">SUM(Z7:AB7)</f>
        <v>181</v>
      </c>
      <c r="Z7" s="51">
        <v>181</v>
      </c>
      <c r="AA7" s="51">
        <v>0</v>
      </c>
      <c r="AB7" s="51">
        <v>0</v>
      </c>
      <c r="AC7" s="51">
        <f aca="true" t="shared" si="8" ref="AC7:AC35">SUM(AD7:AF7)</f>
        <v>23836</v>
      </c>
      <c r="AD7" s="51">
        <v>0</v>
      </c>
      <c r="AE7" s="51">
        <v>23836</v>
      </c>
      <c r="AF7" s="51">
        <v>0</v>
      </c>
      <c r="AG7" s="51">
        <v>147055</v>
      </c>
      <c r="AH7" s="51">
        <v>0</v>
      </c>
    </row>
    <row r="8" spans="1:34" ht="13.5">
      <c r="A8" s="26" t="s">
        <v>72</v>
      </c>
      <c r="B8" s="49" t="s">
        <v>75</v>
      </c>
      <c r="C8" s="50" t="s">
        <v>76</v>
      </c>
      <c r="D8" s="51">
        <f t="shared" si="0"/>
        <v>513585</v>
      </c>
      <c r="E8" s="51">
        <v>395303</v>
      </c>
      <c r="F8" s="51">
        <v>118282</v>
      </c>
      <c r="G8" s="51">
        <f t="shared" si="1"/>
        <v>513585</v>
      </c>
      <c r="H8" s="51">
        <f t="shared" si="2"/>
        <v>504120</v>
      </c>
      <c r="I8" s="51">
        <f t="shared" si="3"/>
        <v>465163</v>
      </c>
      <c r="J8" s="51">
        <v>371012</v>
      </c>
      <c r="K8" s="51">
        <v>0</v>
      </c>
      <c r="L8" s="51">
        <v>94151</v>
      </c>
      <c r="M8" s="51">
        <f t="shared" si="4"/>
        <v>0</v>
      </c>
      <c r="N8" s="51">
        <v>0</v>
      </c>
      <c r="O8" s="51">
        <v>0</v>
      </c>
      <c r="P8" s="51">
        <v>0</v>
      </c>
      <c r="Q8" s="51">
        <f t="shared" si="5"/>
        <v>0</v>
      </c>
      <c r="R8" s="51">
        <v>0</v>
      </c>
      <c r="S8" s="51">
        <v>0</v>
      </c>
      <c r="T8" s="51">
        <v>0</v>
      </c>
      <c r="U8" s="51">
        <f t="shared" si="6"/>
        <v>25532</v>
      </c>
      <c r="V8" s="51">
        <v>25532</v>
      </c>
      <c r="W8" s="51">
        <v>0</v>
      </c>
      <c r="X8" s="51">
        <v>0</v>
      </c>
      <c r="Y8" s="51">
        <f t="shared" si="7"/>
        <v>232</v>
      </c>
      <c r="Z8" s="51">
        <v>232</v>
      </c>
      <c r="AA8" s="51">
        <v>0</v>
      </c>
      <c r="AB8" s="51">
        <v>0</v>
      </c>
      <c r="AC8" s="51">
        <f t="shared" si="8"/>
        <v>13193</v>
      </c>
      <c r="AD8" s="51">
        <v>13193</v>
      </c>
      <c r="AE8" s="51">
        <v>0</v>
      </c>
      <c r="AF8" s="51">
        <v>0</v>
      </c>
      <c r="AG8" s="51">
        <v>9465</v>
      </c>
      <c r="AH8" s="51">
        <v>0</v>
      </c>
    </row>
    <row r="9" spans="1:34" ht="13.5">
      <c r="A9" s="26" t="s">
        <v>72</v>
      </c>
      <c r="B9" s="49" t="s">
        <v>77</v>
      </c>
      <c r="C9" s="50" t="s">
        <v>78</v>
      </c>
      <c r="D9" s="51">
        <f t="shared" si="0"/>
        <v>144936</v>
      </c>
      <c r="E9" s="51">
        <v>104285</v>
      </c>
      <c r="F9" s="51">
        <v>40651</v>
      </c>
      <c r="G9" s="51">
        <f t="shared" si="1"/>
        <v>144936</v>
      </c>
      <c r="H9" s="51">
        <f t="shared" si="2"/>
        <v>129947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101523</v>
      </c>
      <c r="N9" s="51">
        <v>46530</v>
      </c>
      <c r="O9" s="51">
        <v>32580</v>
      </c>
      <c r="P9" s="51">
        <v>22413</v>
      </c>
      <c r="Q9" s="51">
        <f t="shared" si="5"/>
        <v>7333</v>
      </c>
      <c r="R9" s="51">
        <v>3439</v>
      </c>
      <c r="S9" s="51">
        <v>2148</v>
      </c>
      <c r="T9" s="51">
        <v>1746</v>
      </c>
      <c r="U9" s="51">
        <f t="shared" si="6"/>
        <v>19526</v>
      </c>
      <c r="V9" s="51">
        <v>10728</v>
      </c>
      <c r="W9" s="51">
        <v>7295</v>
      </c>
      <c r="X9" s="51">
        <v>1503</v>
      </c>
      <c r="Y9" s="51">
        <f t="shared" si="7"/>
        <v>106</v>
      </c>
      <c r="Z9" s="51">
        <v>106</v>
      </c>
      <c r="AA9" s="51">
        <v>0</v>
      </c>
      <c r="AB9" s="51">
        <v>0</v>
      </c>
      <c r="AC9" s="51">
        <f t="shared" si="8"/>
        <v>1459</v>
      </c>
      <c r="AD9" s="51">
        <v>16</v>
      </c>
      <c r="AE9" s="51">
        <v>1443</v>
      </c>
      <c r="AF9" s="51">
        <v>0</v>
      </c>
      <c r="AG9" s="51">
        <v>14989</v>
      </c>
      <c r="AH9" s="51">
        <v>0</v>
      </c>
    </row>
    <row r="10" spans="1:34" ht="13.5">
      <c r="A10" s="26" t="s">
        <v>72</v>
      </c>
      <c r="B10" s="49" t="s">
        <v>79</v>
      </c>
      <c r="C10" s="50" t="s">
        <v>80</v>
      </c>
      <c r="D10" s="51">
        <f t="shared" si="0"/>
        <v>89536</v>
      </c>
      <c r="E10" s="51">
        <v>65377</v>
      </c>
      <c r="F10" s="51">
        <v>24159</v>
      </c>
      <c r="G10" s="51">
        <f t="shared" si="1"/>
        <v>89536</v>
      </c>
      <c r="H10" s="51">
        <f t="shared" si="2"/>
        <v>84794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78273</v>
      </c>
      <c r="N10" s="51">
        <v>64728</v>
      </c>
      <c r="O10" s="51">
        <v>0</v>
      </c>
      <c r="P10" s="51">
        <v>13545</v>
      </c>
      <c r="Q10" s="51">
        <f t="shared" si="5"/>
        <v>5557</v>
      </c>
      <c r="R10" s="51">
        <v>5557</v>
      </c>
      <c r="S10" s="51">
        <v>0</v>
      </c>
      <c r="T10" s="51">
        <v>0</v>
      </c>
      <c r="U10" s="51">
        <f t="shared" si="6"/>
        <v>467</v>
      </c>
      <c r="V10" s="51">
        <v>467</v>
      </c>
      <c r="W10" s="51">
        <v>0</v>
      </c>
      <c r="X10" s="51">
        <v>0</v>
      </c>
      <c r="Y10" s="51">
        <f t="shared" si="7"/>
        <v>47</v>
      </c>
      <c r="Z10" s="51">
        <v>47</v>
      </c>
      <c r="AA10" s="51">
        <v>0</v>
      </c>
      <c r="AB10" s="51">
        <v>0</v>
      </c>
      <c r="AC10" s="51">
        <f t="shared" si="8"/>
        <v>450</v>
      </c>
      <c r="AD10" s="51">
        <v>450</v>
      </c>
      <c r="AE10" s="51">
        <v>0</v>
      </c>
      <c r="AF10" s="51">
        <v>0</v>
      </c>
      <c r="AG10" s="51">
        <v>4742</v>
      </c>
      <c r="AH10" s="51">
        <v>0</v>
      </c>
    </row>
    <row r="11" spans="1:34" ht="13.5">
      <c r="A11" s="26" t="s">
        <v>72</v>
      </c>
      <c r="B11" s="49" t="s">
        <v>81</v>
      </c>
      <c r="C11" s="50" t="s">
        <v>82</v>
      </c>
      <c r="D11" s="51">
        <f t="shared" si="0"/>
        <v>62094</v>
      </c>
      <c r="E11" s="51">
        <v>42074</v>
      </c>
      <c r="F11" s="51">
        <v>20020</v>
      </c>
      <c r="G11" s="51">
        <f t="shared" si="1"/>
        <v>62094</v>
      </c>
      <c r="H11" s="51">
        <f t="shared" si="2"/>
        <v>54102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45014</v>
      </c>
      <c r="N11" s="51">
        <v>33247</v>
      </c>
      <c r="O11" s="51">
        <v>0</v>
      </c>
      <c r="P11" s="51">
        <v>11767</v>
      </c>
      <c r="Q11" s="51">
        <f t="shared" si="5"/>
        <v>1584</v>
      </c>
      <c r="R11" s="51">
        <v>1584</v>
      </c>
      <c r="S11" s="51">
        <v>0</v>
      </c>
      <c r="T11" s="51">
        <v>0</v>
      </c>
      <c r="U11" s="51">
        <f t="shared" si="6"/>
        <v>6551</v>
      </c>
      <c r="V11" s="51">
        <v>4198</v>
      </c>
      <c r="W11" s="51">
        <v>2353</v>
      </c>
      <c r="X11" s="51">
        <v>0</v>
      </c>
      <c r="Y11" s="51">
        <f t="shared" si="7"/>
        <v>46</v>
      </c>
      <c r="Z11" s="51">
        <v>46</v>
      </c>
      <c r="AA11" s="51">
        <v>0</v>
      </c>
      <c r="AB11" s="51">
        <v>0</v>
      </c>
      <c r="AC11" s="51">
        <f t="shared" si="8"/>
        <v>907</v>
      </c>
      <c r="AD11" s="51">
        <v>907</v>
      </c>
      <c r="AE11" s="51">
        <v>0</v>
      </c>
      <c r="AF11" s="51">
        <v>0</v>
      </c>
      <c r="AG11" s="51">
        <v>7992</v>
      </c>
      <c r="AH11" s="51">
        <v>0</v>
      </c>
    </row>
    <row r="12" spans="1:34" ht="13.5">
      <c r="A12" s="26" t="s">
        <v>72</v>
      </c>
      <c r="B12" s="49" t="s">
        <v>83</v>
      </c>
      <c r="C12" s="50" t="s">
        <v>84</v>
      </c>
      <c r="D12" s="51">
        <f t="shared" si="0"/>
        <v>125059</v>
      </c>
      <c r="E12" s="51">
        <v>91807</v>
      </c>
      <c r="F12" s="51">
        <v>33252</v>
      </c>
      <c r="G12" s="51">
        <f t="shared" si="1"/>
        <v>125059</v>
      </c>
      <c r="H12" s="51">
        <f t="shared" si="2"/>
        <v>115321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98247</v>
      </c>
      <c r="N12" s="51">
        <v>72777</v>
      </c>
      <c r="O12" s="51">
        <v>1956</v>
      </c>
      <c r="P12" s="51">
        <v>23514</v>
      </c>
      <c r="Q12" s="51">
        <f t="shared" si="5"/>
        <v>12852</v>
      </c>
      <c r="R12" s="51">
        <v>0</v>
      </c>
      <c r="S12" s="51">
        <v>12852</v>
      </c>
      <c r="T12" s="51">
        <v>0</v>
      </c>
      <c r="U12" s="51">
        <f t="shared" si="6"/>
        <v>1077</v>
      </c>
      <c r="V12" s="51">
        <v>1077</v>
      </c>
      <c r="W12" s="51">
        <v>0</v>
      </c>
      <c r="X12" s="51">
        <v>0</v>
      </c>
      <c r="Y12" s="51">
        <f t="shared" si="7"/>
        <v>76</v>
      </c>
      <c r="Z12" s="51">
        <v>0</v>
      </c>
      <c r="AA12" s="51">
        <v>76</v>
      </c>
      <c r="AB12" s="51">
        <v>0</v>
      </c>
      <c r="AC12" s="51">
        <f t="shared" si="8"/>
        <v>3069</v>
      </c>
      <c r="AD12" s="51">
        <v>0</v>
      </c>
      <c r="AE12" s="51">
        <v>3069</v>
      </c>
      <c r="AF12" s="51">
        <v>0</v>
      </c>
      <c r="AG12" s="51">
        <v>9738</v>
      </c>
      <c r="AH12" s="51">
        <v>0</v>
      </c>
    </row>
    <row r="13" spans="1:34" ht="13.5">
      <c r="A13" s="26" t="s">
        <v>72</v>
      </c>
      <c r="B13" s="49" t="s">
        <v>85</v>
      </c>
      <c r="C13" s="50" t="s">
        <v>86</v>
      </c>
      <c r="D13" s="51">
        <f t="shared" si="0"/>
        <v>86772</v>
      </c>
      <c r="E13" s="51">
        <v>70081</v>
      </c>
      <c r="F13" s="51">
        <v>16691</v>
      </c>
      <c r="G13" s="51">
        <f t="shared" si="1"/>
        <v>86772</v>
      </c>
      <c r="H13" s="51">
        <f t="shared" si="2"/>
        <v>70081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47966</v>
      </c>
      <c r="N13" s="51">
        <v>19611</v>
      </c>
      <c r="O13" s="51">
        <v>28355</v>
      </c>
      <c r="P13" s="51">
        <v>0</v>
      </c>
      <c r="Q13" s="51">
        <f t="shared" si="5"/>
        <v>3045</v>
      </c>
      <c r="R13" s="51">
        <v>21</v>
      </c>
      <c r="S13" s="51">
        <v>3024</v>
      </c>
      <c r="T13" s="51">
        <v>0</v>
      </c>
      <c r="U13" s="51">
        <f t="shared" si="6"/>
        <v>18603</v>
      </c>
      <c r="V13" s="51">
        <v>808</v>
      </c>
      <c r="W13" s="51">
        <v>17795</v>
      </c>
      <c r="X13" s="51">
        <v>0</v>
      </c>
      <c r="Y13" s="51">
        <f t="shared" si="7"/>
        <v>58</v>
      </c>
      <c r="Z13" s="51">
        <v>0</v>
      </c>
      <c r="AA13" s="51">
        <v>58</v>
      </c>
      <c r="AB13" s="51">
        <v>0</v>
      </c>
      <c r="AC13" s="51">
        <f t="shared" si="8"/>
        <v>409</v>
      </c>
      <c r="AD13" s="51">
        <v>0</v>
      </c>
      <c r="AE13" s="51">
        <v>409</v>
      </c>
      <c r="AF13" s="51">
        <v>0</v>
      </c>
      <c r="AG13" s="51">
        <v>16691</v>
      </c>
      <c r="AH13" s="51">
        <v>0</v>
      </c>
    </row>
    <row r="14" spans="1:34" ht="13.5">
      <c r="A14" s="26" t="s">
        <v>72</v>
      </c>
      <c r="B14" s="49" t="s">
        <v>87</v>
      </c>
      <c r="C14" s="50" t="s">
        <v>88</v>
      </c>
      <c r="D14" s="51">
        <f t="shared" si="0"/>
        <v>75324</v>
      </c>
      <c r="E14" s="51">
        <v>64394</v>
      </c>
      <c r="F14" s="51">
        <v>10930</v>
      </c>
      <c r="G14" s="51">
        <f t="shared" si="1"/>
        <v>75324</v>
      </c>
      <c r="H14" s="51">
        <f t="shared" si="2"/>
        <v>71529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55977</v>
      </c>
      <c r="N14" s="51">
        <v>47759</v>
      </c>
      <c r="O14" s="51">
        <v>0</v>
      </c>
      <c r="P14" s="51">
        <v>8218</v>
      </c>
      <c r="Q14" s="51">
        <f t="shared" si="5"/>
        <v>5354</v>
      </c>
      <c r="R14" s="51">
        <v>5102</v>
      </c>
      <c r="S14" s="51">
        <v>0</v>
      </c>
      <c r="T14" s="51">
        <v>252</v>
      </c>
      <c r="U14" s="51">
        <f t="shared" si="6"/>
        <v>9372</v>
      </c>
      <c r="V14" s="51">
        <v>5300</v>
      </c>
      <c r="W14" s="51">
        <v>3923</v>
      </c>
      <c r="X14" s="51">
        <v>149</v>
      </c>
      <c r="Y14" s="51">
        <f t="shared" si="7"/>
        <v>39</v>
      </c>
      <c r="Z14" s="51">
        <v>39</v>
      </c>
      <c r="AA14" s="51">
        <v>0</v>
      </c>
      <c r="AB14" s="51">
        <v>0</v>
      </c>
      <c r="AC14" s="51">
        <f t="shared" si="8"/>
        <v>787</v>
      </c>
      <c r="AD14" s="51">
        <v>787</v>
      </c>
      <c r="AE14" s="51">
        <v>0</v>
      </c>
      <c r="AF14" s="51">
        <v>0</v>
      </c>
      <c r="AG14" s="51">
        <v>3795</v>
      </c>
      <c r="AH14" s="51">
        <v>0</v>
      </c>
    </row>
    <row r="15" spans="1:34" ht="13.5">
      <c r="A15" s="26" t="s">
        <v>72</v>
      </c>
      <c r="B15" s="49" t="s">
        <v>89</v>
      </c>
      <c r="C15" s="50" t="s">
        <v>90</v>
      </c>
      <c r="D15" s="51">
        <f t="shared" si="0"/>
        <v>23479</v>
      </c>
      <c r="E15" s="51">
        <v>19231</v>
      </c>
      <c r="F15" s="51">
        <v>4248</v>
      </c>
      <c r="G15" s="51">
        <f t="shared" si="1"/>
        <v>23479</v>
      </c>
      <c r="H15" s="51">
        <f t="shared" si="2"/>
        <v>21698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19488</v>
      </c>
      <c r="N15" s="51">
        <v>17128</v>
      </c>
      <c r="O15" s="51">
        <v>0</v>
      </c>
      <c r="P15" s="51">
        <v>2360</v>
      </c>
      <c r="Q15" s="51">
        <f t="shared" si="5"/>
        <v>698</v>
      </c>
      <c r="R15" s="51">
        <v>660</v>
      </c>
      <c r="S15" s="51">
        <v>0</v>
      </c>
      <c r="T15" s="51">
        <v>38</v>
      </c>
      <c r="U15" s="51">
        <f t="shared" si="6"/>
        <v>1066</v>
      </c>
      <c r="V15" s="51">
        <v>1040</v>
      </c>
      <c r="W15" s="51">
        <v>0</v>
      </c>
      <c r="X15" s="51">
        <v>26</v>
      </c>
      <c r="Y15" s="51">
        <f t="shared" si="7"/>
        <v>3</v>
      </c>
      <c r="Z15" s="51">
        <v>3</v>
      </c>
      <c r="AA15" s="51">
        <v>0</v>
      </c>
      <c r="AB15" s="51">
        <v>0</v>
      </c>
      <c r="AC15" s="51">
        <f t="shared" si="8"/>
        <v>443</v>
      </c>
      <c r="AD15" s="51">
        <v>400</v>
      </c>
      <c r="AE15" s="51">
        <v>0</v>
      </c>
      <c r="AF15" s="51">
        <v>43</v>
      </c>
      <c r="AG15" s="51">
        <v>1781</v>
      </c>
      <c r="AH15" s="51">
        <v>0</v>
      </c>
    </row>
    <row r="16" spans="1:34" ht="13.5">
      <c r="A16" s="26" t="s">
        <v>72</v>
      </c>
      <c r="B16" s="49" t="s">
        <v>91</v>
      </c>
      <c r="C16" s="50" t="s">
        <v>92</v>
      </c>
      <c r="D16" s="51">
        <f t="shared" si="0"/>
        <v>219910</v>
      </c>
      <c r="E16" s="51">
        <v>157114</v>
      </c>
      <c r="F16" s="51">
        <v>62796</v>
      </c>
      <c r="G16" s="51">
        <f t="shared" si="1"/>
        <v>219910</v>
      </c>
      <c r="H16" s="51">
        <f t="shared" si="2"/>
        <v>198697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194210</v>
      </c>
      <c r="N16" s="51">
        <v>149405</v>
      </c>
      <c r="O16" s="51">
        <v>0</v>
      </c>
      <c r="P16" s="51">
        <v>44805</v>
      </c>
      <c r="Q16" s="51">
        <f t="shared" si="5"/>
        <v>0</v>
      </c>
      <c r="R16" s="51">
        <v>0</v>
      </c>
      <c r="S16" s="51">
        <v>0</v>
      </c>
      <c r="T16" s="51">
        <v>0</v>
      </c>
      <c r="U16" s="51">
        <f t="shared" si="6"/>
        <v>0</v>
      </c>
      <c r="V16" s="51">
        <v>0</v>
      </c>
      <c r="W16" s="51">
        <v>0</v>
      </c>
      <c r="X16" s="51">
        <v>0</v>
      </c>
      <c r="Y16" s="51">
        <f t="shared" si="7"/>
        <v>69</v>
      </c>
      <c r="Z16" s="51">
        <v>69</v>
      </c>
      <c r="AA16" s="51">
        <v>0</v>
      </c>
      <c r="AB16" s="51">
        <v>0</v>
      </c>
      <c r="AC16" s="51">
        <f t="shared" si="8"/>
        <v>4418</v>
      </c>
      <c r="AD16" s="51">
        <v>11</v>
      </c>
      <c r="AE16" s="51">
        <v>0</v>
      </c>
      <c r="AF16" s="51">
        <v>4407</v>
      </c>
      <c r="AG16" s="51">
        <v>21213</v>
      </c>
      <c r="AH16" s="51">
        <v>0</v>
      </c>
    </row>
    <row r="17" spans="1:34" ht="13.5">
      <c r="A17" s="26" t="s">
        <v>72</v>
      </c>
      <c r="B17" s="49" t="s">
        <v>93</v>
      </c>
      <c r="C17" s="50" t="s">
        <v>94</v>
      </c>
      <c r="D17" s="51">
        <f t="shared" si="0"/>
        <v>24867</v>
      </c>
      <c r="E17" s="51">
        <v>18433</v>
      </c>
      <c r="F17" s="51">
        <v>6434</v>
      </c>
      <c r="G17" s="51">
        <f t="shared" si="1"/>
        <v>24867</v>
      </c>
      <c r="H17" s="51">
        <f t="shared" si="2"/>
        <v>21715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13237</v>
      </c>
      <c r="N17" s="51">
        <v>10917</v>
      </c>
      <c r="O17" s="51">
        <v>0</v>
      </c>
      <c r="P17" s="51">
        <v>2320</v>
      </c>
      <c r="Q17" s="51">
        <f t="shared" si="5"/>
        <v>4481</v>
      </c>
      <c r="R17" s="51">
        <v>3155</v>
      </c>
      <c r="S17" s="51">
        <v>0</v>
      </c>
      <c r="T17" s="51">
        <v>1326</v>
      </c>
      <c r="U17" s="51">
        <f t="shared" si="6"/>
        <v>3901</v>
      </c>
      <c r="V17" s="51">
        <v>3565</v>
      </c>
      <c r="W17" s="51">
        <v>0</v>
      </c>
      <c r="X17" s="51">
        <v>336</v>
      </c>
      <c r="Y17" s="51">
        <f t="shared" si="7"/>
        <v>13</v>
      </c>
      <c r="Z17" s="51">
        <v>13</v>
      </c>
      <c r="AA17" s="51">
        <v>0</v>
      </c>
      <c r="AB17" s="51">
        <v>0</v>
      </c>
      <c r="AC17" s="51">
        <f t="shared" si="8"/>
        <v>83</v>
      </c>
      <c r="AD17" s="51">
        <v>83</v>
      </c>
      <c r="AE17" s="51">
        <v>0</v>
      </c>
      <c r="AF17" s="51">
        <v>0</v>
      </c>
      <c r="AG17" s="51">
        <v>3152</v>
      </c>
      <c r="AH17" s="51">
        <v>0</v>
      </c>
    </row>
    <row r="18" spans="1:34" ht="13.5">
      <c r="A18" s="26" t="s">
        <v>72</v>
      </c>
      <c r="B18" s="49" t="s">
        <v>95</v>
      </c>
      <c r="C18" s="50" t="s">
        <v>96</v>
      </c>
      <c r="D18" s="51">
        <f t="shared" si="0"/>
        <v>55244</v>
      </c>
      <c r="E18" s="51">
        <v>45882</v>
      </c>
      <c r="F18" s="51">
        <v>9362</v>
      </c>
      <c r="G18" s="51">
        <f t="shared" si="1"/>
        <v>55244</v>
      </c>
      <c r="H18" s="51">
        <f t="shared" si="2"/>
        <v>54256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41027</v>
      </c>
      <c r="N18" s="51">
        <v>31665</v>
      </c>
      <c r="O18" s="51">
        <v>0</v>
      </c>
      <c r="P18" s="51">
        <v>9362</v>
      </c>
      <c r="Q18" s="51">
        <f t="shared" si="5"/>
        <v>1359</v>
      </c>
      <c r="R18" s="51">
        <v>0</v>
      </c>
      <c r="S18" s="51">
        <v>1359</v>
      </c>
      <c r="T18" s="51">
        <v>0</v>
      </c>
      <c r="U18" s="51">
        <f t="shared" si="6"/>
        <v>10905</v>
      </c>
      <c r="V18" s="51">
        <v>2051</v>
      </c>
      <c r="W18" s="51">
        <v>8854</v>
      </c>
      <c r="X18" s="51">
        <v>0</v>
      </c>
      <c r="Y18" s="51">
        <f t="shared" si="7"/>
        <v>41</v>
      </c>
      <c r="Z18" s="51">
        <v>0</v>
      </c>
      <c r="AA18" s="51">
        <v>41</v>
      </c>
      <c r="AB18" s="51">
        <v>0</v>
      </c>
      <c r="AC18" s="51">
        <f t="shared" si="8"/>
        <v>924</v>
      </c>
      <c r="AD18" s="51">
        <v>0</v>
      </c>
      <c r="AE18" s="51">
        <v>924</v>
      </c>
      <c r="AF18" s="51">
        <v>0</v>
      </c>
      <c r="AG18" s="51">
        <v>988</v>
      </c>
      <c r="AH18" s="51">
        <v>0</v>
      </c>
    </row>
    <row r="19" spans="1:34" ht="13.5">
      <c r="A19" s="26" t="s">
        <v>72</v>
      </c>
      <c r="B19" s="49" t="s">
        <v>97</v>
      </c>
      <c r="C19" s="50" t="s">
        <v>98</v>
      </c>
      <c r="D19" s="51">
        <f t="shared" si="0"/>
        <v>99931</v>
      </c>
      <c r="E19" s="51">
        <v>73863</v>
      </c>
      <c r="F19" s="51">
        <v>26068</v>
      </c>
      <c r="G19" s="51">
        <f t="shared" si="1"/>
        <v>99931</v>
      </c>
      <c r="H19" s="51">
        <f t="shared" si="2"/>
        <v>95611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83396</v>
      </c>
      <c r="N19" s="51">
        <v>56086</v>
      </c>
      <c r="O19" s="51">
        <v>1242</v>
      </c>
      <c r="P19" s="51">
        <v>26068</v>
      </c>
      <c r="Q19" s="51">
        <f t="shared" si="5"/>
        <v>4419</v>
      </c>
      <c r="R19" s="51">
        <v>4262</v>
      </c>
      <c r="S19" s="51">
        <v>157</v>
      </c>
      <c r="T19" s="51">
        <v>0</v>
      </c>
      <c r="U19" s="51">
        <f t="shared" si="6"/>
        <v>7410</v>
      </c>
      <c r="V19" s="51">
        <v>0</v>
      </c>
      <c r="W19" s="51">
        <v>7410</v>
      </c>
      <c r="X19" s="51">
        <v>0</v>
      </c>
      <c r="Y19" s="51">
        <f t="shared" si="7"/>
        <v>15</v>
      </c>
      <c r="Z19" s="51">
        <v>15</v>
      </c>
      <c r="AA19" s="51">
        <v>0</v>
      </c>
      <c r="AB19" s="51">
        <v>0</v>
      </c>
      <c r="AC19" s="51">
        <f t="shared" si="8"/>
        <v>371</v>
      </c>
      <c r="AD19" s="51">
        <v>371</v>
      </c>
      <c r="AE19" s="51">
        <v>0</v>
      </c>
      <c r="AF19" s="51">
        <v>0</v>
      </c>
      <c r="AG19" s="51">
        <v>4320</v>
      </c>
      <c r="AH19" s="51">
        <v>0</v>
      </c>
    </row>
    <row r="20" spans="1:34" ht="13.5">
      <c r="A20" s="26" t="s">
        <v>72</v>
      </c>
      <c r="B20" s="49" t="s">
        <v>99</v>
      </c>
      <c r="C20" s="50" t="s">
        <v>100</v>
      </c>
      <c r="D20" s="51">
        <f t="shared" si="0"/>
        <v>98342</v>
      </c>
      <c r="E20" s="51">
        <v>68637</v>
      </c>
      <c r="F20" s="51">
        <v>29705</v>
      </c>
      <c r="G20" s="51">
        <f t="shared" si="1"/>
        <v>98342</v>
      </c>
      <c r="H20" s="51">
        <f t="shared" si="2"/>
        <v>90021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72522</v>
      </c>
      <c r="N20" s="51">
        <v>48888</v>
      </c>
      <c r="O20" s="51">
        <v>0</v>
      </c>
      <c r="P20" s="51">
        <v>23634</v>
      </c>
      <c r="Q20" s="51">
        <f t="shared" si="5"/>
        <v>4412</v>
      </c>
      <c r="R20" s="51">
        <v>0</v>
      </c>
      <c r="S20" s="51">
        <v>4412</v>
      </c>
      <c r="T20" s="51">
        <v>0</v>
      </c>
      <c r="U20" s="51">
        <f t="shared" si="6"/>
        <v>12596</v>
      </c>
      <c r="V20" s="51">
        <v>0</v>
      </c>
      <c r="W20" s="51">
        <v>12596</v>
      </c>
      <c r="X20" s="51">
        <v>0</v>
      </c>
      <c r="Y20" s="51">
        <f t="shared" si="7"/>
        <v>35</v>
      </c>
      <c r="Z20" s="51">
        <v>0</v>
      </c>
      <c r="AA20" s="51">
        <v>35</v>
      </c>
      <c r="AB20" s="51">
        <v>0</v>
      </c>
      <c r="AC20" s="51">
        <f t="shared" si="8"/>
        <v>456</v>
      </c>
      <c r="AD20" s="51">
        <v>456</v>
      </c>
      <c r="AE20" s="51">
        <v>0</v>
      </c>
      <c r="AF20" s="51">
        <v>0</v>
      </c>
      <c r="AG20" s="51">
        <v>8321</v>
      </c>
      <c r="AH20" s="51">
        <v>0</v>
      </c>
    </row>
    <row r="21" spans="1:34" ht="13.5">
      <c r="A21" s="26" t="s">
        <v>72</v>
      </c>
      <c r="B21" s="49" t="s">
        <v>101</v>
      </c>
      <c r="C21" s="50" t="s">
        <v>102</v>
      </c>
      <c r="D21" s="51">
        <f t="shared" si="0"/>
        <v>34215</v>
      </c>
      <c r="E21" s="51">
        <v>28813</v>
      </c>
      <c r="F21" s="51">
        <v>5402</v>
      </c>
      <c r="G21" s="51">
        <f t="shared" si="1"/>
        <v>34215</v>
      </c>
      <c r="H21" s="51">
        <f t="shared" si="2"/>
        <v>33894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29686</v>
      </c>
      <c r="N21" s="51">
        <v>24585</v>
      </c>
      <c r="O21" s="51">
        <v>0</v>
      </c>
      <c r="P21" s="51">
        <v>5101</v>
      </c>
      <c r="Q21" s="51">
        <f t="shared" si="5"/>
        <v>1604</v>
      </c>
      <c r="R21" s="51">
        <v>0</v>
      </c>
      <c r="S21" s="51">
        <v>1604</v>
      </c>
      <c r="T21" s="51">
        <v>0</v>
      </c>
      <c r="U21" s="51">
        <f t="shared" si="6"/>
        <v>2076</v>
      </c>
      <c r="V21" s="51">
        <v>1526</v>
      </c>
      <c r="W21" s="51">
        <v>550</v>
      </c>
      <c r="X21" s="51">
        <v>0</v>
      </c>
      <c r="Y21" s="51">
        <f t="shared" si="7"/>
        <v>24</v>
      </c>
      <c r="Z21" s="51">
        <v>0</v>
      </c>
      <c r="AA21" s="51">
        <v>24</v>
      </c>
      <c r="AB21" s="51">
        <v>0</v>
      </c>
      <c r="AC21" s="51">
        <f t="shared" si="8"/>
        <v>504</v>
      </c>
      <c r="AD21" s="51">
        <v>504</v>
      </c>
      <c r="AE21" s="51">
        <v>0</v>
      </c>
      <c r="AF21" s="51">
        <v>0</v>
      </c>
      <c r="AG21" s="51">
        <v>321</v>
      </c>
      <c r="AH21" s="51">
        <v>0</v>
      </c>
    </row>
    <row r="22" spans="1:34" ht="13.5">
      <c r="A22" s="26" t="s">
        <v>72</v>
      </c>
      <c r="B22" s="49" t="s">
        <v>103</v>
      </c>
      <c r="C22" s="50" t="s">
        <v>104</v>
      </c>
      <c r="D22" s="51">
        <f t="shared" si="0"/>
        <v>44675</v>
      </c>
      <c r="E22" s="51">
        <v>36453</v>
      </c>
      <c r="F22" s="51">
        <v>8222</v>
      </c>
      <c r="G22" s="51">
        <f t="shared" si="1"/>
        <v>44675</v>
      </c>
      <c r="H22" s="51">
        <f t="shared" si="2"/>
        <v>44627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32194</v>
      </c>
      <c r="N22" s="51">
        <v>23847</v>
      </c>
      <c r="O22" s="51">
        <v>170</v>
      </c>
      <c r="P22" s="51">
        <v>8177</v>
      </c>
      <c r="Q22" s="51">
        <f t="shared" si="5"/>
        <v>1201</v>
      </c>
      <c r="R22" s="51">
        <v>1115</v>
      </c>
      <c r="S22" s="51">
        <v>86</v>
      </c>
      <c r="T22" s="51">
        <v>0</v>
      </c>
      <c r="U22" s="51">
        <f t="shared" si="6"/>
        <v>10834</v>
      </c>
      <c r="V22" s="51">
        <v>0</v>
      </c>
      <c r="W22" s="51">
        <v>10834</v>
      </c>
      <c r="X22" s="51">
        <v>0</v>
      </c>
      <c r="Y22" s="51">
        <f t="shared" si="7"/>
        <v>19</v>
      </c>
      <c r="Z22" s="51">
        <v>19</v>
      </c>
      <c r="AA22" s="51">
        <v>0</v>
      </c>
      <c r="AB22" s="51">
        <v>0</v>
      </c>
      <c r="AC22" s="51">
        <f t="shared" si="8"/>
        <v>379</v>
      </c>
      <c r="AD22" s="51">
        <v>379</v>
      </c>
      <c r="AE22" s="51">
        <v>0</v>
      </c>
      <c r="AF22" s="51">
        <v>0</v>
      </c>
      <c r="AG22" s="51">
        <v>48</v>
      </c>
      <c r="AH22" s="51">
        <v>0</v>
      </c>
    </row>
    <row r="23" spans="1:34" ht="13.5">
      <c r="A23" s="26" t="s">
        <v>72</v>
      </c>
      <c r="B23" s="49" t="s">
        <v>105</v>
      </c>
      <c r="C23" s="50" t="s">
        <v>106</v>
      </c>
      <c r="D23" s="51">
        <f t="shared" si="0"/>
        <v>40175</v>
      </c>
      <c r="E23" s="51">
        <v>35004</v>
      </c>
      <c r="F23" s="51">
        <v>5171</v>
      </c>
      <c r="G23" s="51">
        <f t="shared" si="1"/>
        <v>40175</v>
      </c>
      <c r="H23" s="51">
        <f t="shared" si="2"/>
        <v>39962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30259</v>
      </c>
      <c r="N23" s="51">
        <v>25301</v>
      </c>
      <c r="O23" s="51">
        <v>0</v>
      </c>
      <c r="P23" s="51">
        <v>4958</v>
      </c>
      <c r="Q23" s="51">
        <f t="shared" si="5"/>
        <v>1244</v>
      </c>
      <c r="R23" s="51">
        <v>31</v>
      </c>
      <c r="S23" s="51">
        <v>1213</v>
      </c>
      <c r="T23" s="51">
        <v>0</v>
      </c>
      <c r="U23" s="51">
        <f t="shared" si="6"/>
        <v>7821</v>
      </c>
      <c r="V23" s="51">
        <v>874</v>
      </c>
      <c r="W23" s="51">
        <v>6947</v>
      </c>
      <c r="X23" s="51">
        <v>0</v>
      </c>
      <c r="Y23" s="51">
        <f t="shared" si="7"/>
        <v>26</v>
      </c>
      <c r="Z23" s="51">
        <v>0</v>
      </c>
      <c r="AA23" s="51">
        <v>26</v>
      </c>
      <c r="AB23" s="51">
        <v>0</v>
      </c>
      <c r="AC23" s="51">
        <f t="shared" si="8"/>
        <v>612</v>
      </c>
      <c r="AD23" s="51">
        <v>0</v>
      </c>
      <c r="AE23" s="51">
        <v>612</v>
      </c>
      <c r="AF23" s="51">
        <v>0</v>
      </c>
      <c r="AG23" s="51">
        <v>213</v>
      </c>
      <c r="AH23" s="51">
        <v>0</v>
      </c>
    </row>
    <row r="24" spans="1:34" ht="13.5">
      <c r="A24" s="26" t="s">
        <v>72</v>
      </c>
      <c r="B24" s="49" t="s">
        <v>107</v>
      </c>
      <c r="C24" s="50" t="s">
        <v>108</v>
      </c>
      <c r="D24" s="51">
        <f t="shared" si="0"/>
        <v>16801</v>
      </c>
      <c r="E24" s="51">
        <v>14199</v>
      </c>
      <c r="F24" s="51">
        <v>2602</v>
      </c>
      <c r="G24" s="51">
        <f t="shared" si="1"/>
        <v>16801</v>
      </c>
      <c r="H24" s="51">
        <f t="shared" si="2"/>
        <v>15266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11339</v>
      </c>
      <c r="N24" s="51">
        <v>0</v>
      </c>
      <c r="O24" s="51">
        <v>10279</v>
      </c>
      <c r="P24" s="51">
        <v>1060</v>
      </c>
      <c r="Q24" s="51">
        <f t="shared" si="5"/>
        <v>553</v>
      </c>
      <c r="R24" s="51">
        <v>0</v>
      </c>
      <c r="S24" s="51">
        <v>547</v>
      </c>
      <c r="T24" s="51">
        <v>6</v>
      </c>
      <c r="U24" s="51">
        <f t="shared" si="6"/>
        <v>3344</v>
      </c>
      <c r="V24" s="51">
        <v>0</v>
      </c>
      <c r="W24" s="51">
        <v>3344</v>
      </c>
      <c r="X24" s="51">
        <v>0</v>
      </c>
      <c r="Y24" s="51">
        <f t="shared" si="7"/>
        <v>20</v>
      </c>
      <c r="Z24" s="51">
        <v>0</v>
      </c>
      <c r="AA24" s="51">
        <v>20</v>
      </c>
      <c r="AB24" s="51">
        <v>0</v>
      </c>
      <c r="AC24" s="51">
        <f t="shared" si="8"/>
        <v>10</v>
      </c>
      <c r="AD24" s="51">
        <v>0</v>
      </c>
      <c r="AE24" s="51">
        <v>9</v>
      </c>
      <c r="AF24" s="51">
        <v>1</v>
      </c>
      <c r="AG24" s="51">
        <v>1535</v>
      </c>
      <c r="AH24" s="51">
        <v>0</v>
      </c>
    </row>
    <row r="25" spans="1:34" ht="13.5">
      <c r="A25" s="26" t="s">
        <v>72</v>
      </c>
      <c r="B25" s="49" t="s">
        <v>109</v>
      </c>
      <c r="C25" s="50" t="s">
        <v>110</v>
      </c>
      <c r="D25" s="51">
        <f t="shared" si="0"/>
        <v>28915</v>
      </c>
      <c r="E25" s="51">
        <v>25013</v>
      </c>
      <c r="F25" s="51">
        <v>3902</v>
      </c>
      <c r="G25" s="51">
        <f t="shared" si="1"/>
        <v>28915</v>
      </c>
      <c r="H25" s="51">
        <f t="shared" si="2"/>
        <v>28902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21939</v>
      </c>
      <c r="N25" s="51">
        <v>18050</v>
      </c>
      <c r="O25" s="51">
        <v>0</v>
      </c>
      <c r="P25" s="51">
        <v>3889</v>
      </c>
      <c r="Q25" s="51">
        <f t="shared" si="5"/>
        <v>468</v>
      </c>
      <c r="R25" s="51">
        <v>468</v>
      </c>
      <c r="S25" s="51">
        <v>0</v>
      </c>
      <c r="T25" s="51">
        <v>0</v>
      </c>
      <c r="U25" s="51">
        <f t="shared" si="6"/>
        <v>5719</v>
      </c>
      <c r="V25" s="51">
        <v>0</v>
      </c>
      <c r="W25" s="51">
        <v>5719</v>
      </c>
      <c r="X25" s="51">
        <v>0</v>
      </c>
      <c r="Y25" s="51">
        <f t="shared" si="7"/>
        <v>14</v>
      </c>
      <c r="Z25" s="51">
        <v>14</v>
      </c>
      <c r="AA25" s="51">
        <v>0</v>
      </c>
      <c r="AB25" s="51">
        <v>0</v>
      </c>
      <c r="AC25" s="51">
        <f t="shared" si="8"/>
        <v>762</v>
      </c>
      <c r="AD25" s="51">
        <v>762</v>
      </c>
      <c r="AE25" s="51">
        <v>0</v>
      </c>
      <c r="AF25" s="51">
        <v>0</v>
      </c>
      <c r="AG25" s="51">
        <v>13</v>
      </c>
      <c r="AH25" s="51">
        <v>0</v>
      </c>
    </row>
    <row r="26" spans="1:34" ht="13.5">
      <c r="A26" s="26" t="s">
        <v>72</v>
      </c>
      <c r="B26" s="49" t="s">
        <v>111</v>
      </c>
      <c r="C26" s="50" t="s">
        <v>112</v>
      </c>
      <c r="D26" s="51">
        <f t="shared" si="0"/>
        <v>14039</v>
      </c>
      <c r="E26" s="51">
        <v>11898</v>
      </c>
      <c r="F26" s="51">
        <v>2141</v>
      </c>
      <c r="G26" s="51">
        <f t="shared" si="1"/>
        <v>14039</v>
      </c>
      <c r="H26" s="51">
        <f t="shared" si="2"/>
        <v>11898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9336</v>
      </c>
      <c r="N26" s="51">
        <v>9336</v>
      </c>
      <c r="O26" s="51">
        <v>0</v>
      </c>
      <c r="P26" s="51">
        <v>0</v>
      </c>
      <c r="Q26" s="51">
        <f t="shared" si="5"/>
        <v>2505</v>
      </c>
      <c r="R26" s="51">
        <v>145</v>
      </c>
      <c r="S26" s="51">
        <v>2360</v>
      </c>
      <c r="T26" s="51">
        <v>0</v>
      </c>
      <c r="U26" s="51">
        <f t="shared" si="6"/>
        <v>47</v>
      </c>
      <c r="V26" s="51">
        <v>47</v>
      </c>
      <c r="W26" s="51">
        <v>0</v>
      </c>
      <c r="X26" s="51">
        <v>0</v>
      </c>
      <c r="Y26" s="51">
        <f t="shared" si="7"/>
        <v>10</v>
      </c>
      <c r="Z26" s="51">
        <v>0</v>
      </c>
      <c r="AA26" s="51">
        <v>10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2141</v>
      </c>
      <c r="AH26" s="51">
        <v>0</v>
      </c>
    </row>
    <row r="27" spans="1:34" ht="13.5">
      <c r="A27" s="26" t="s">
        <v>72</v>
      </c>
      <c r="B27" s="49" t="s">
        <v>113</v>
      </c>
      <c r="C27" s="50" t="s">
        <v>114</v>
      </c>
      <c r="D27" s="51">
        <f t="shared" si="0"/>
        <v>15384</v>
      </c>
      <c r="E27" s="51">
        <v>13339</v>
      </c>
      <c r="F27" s="51">
        <v>2045</v>
      </c>
      <c r="G27" s="51">
        <f t="shared" si="1"/>
        <v>15384</v>
      </c>
      <c r="H27" s="51">
        <f t="shared" si="2"/>
        <v>14372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10626</v>
      </c>
      <c r="N27" s="51">
        <v>0</v>
      </c>
      <c r="O27" s="51">
        <v>8750</v>
      </c>
      <c r="P27" s="51">
        <v>1876</v>
      </c>
      <c r="Q27" s="51">
        <f t="shared" si="5"/>
        <v>804</v>
      </c>
      <c r="R27" s="51">
        <v>0</v>
      </c>
      <c r="S27" s="51">
        <v>804</v>
      </c>
      <c r="T27" s="51">
        <v>0</v>
      </c>
      <c r="U27" s="51">
        <f t="shared" si="6"/>
        <v>2375</v>
      </c>
      <c r="V27" s="51">
        <v>0</v>
      </c>
      <c r="W27" s="51">
        <v>2375</v>
      </c>
      <c r="X27" s="51">
        <v>0</v>
      </c>
      <c r="Y27" s="51">
        <f t="shared" si="7"/>
        <v>15</v>
      </c>
      <c r="Z27" s="51">
        <v>0</v>
      </c>
      <c r="AA27" s="51">
        <v>15</v>
      </c>
      <c r="AB27" s="51">
        <v>0</v>
      </c>
      <c r="AC27" s="51">
        <f t="shared" si="8"/>
        <v>552</v>
      </c>
      <c r="AD27" s="51">
        <v>0</v>
      </c>
      <c r="AE27" s="51">
        <v>552</v>
      </c>
      <c r="AF27" s="51">
        <v>0</v>
      </c>
      <c r="AG27" s="51">
        <v>1012</v>
      </c>
      <c r="AH27" s="51">
        <v>0</v>
      </c>
    </row>
    <row r="28" spans="1:34" ht="13.5">
      <c r="A28" s="26" t="s">
        <v>72</v>
      </c>
      <c r="B28" s="49" t="s">
        <v>115</v>
      </c>
      <c r="C28" s="50" t="s">
        <v>116</v>
      </c>
      <c r="D28" s="51">
        <f t="shared" si="0"/>
        <v>12787</v>
      </c>
      <c r="E28" s="51">
        <v>11076</v>
      </c>
      <c r="F28" s="51">
        <v>1711</v>
      </c>
      <c r="G28" s="51">
        <f t="shared" si="1"/>
        <v>12787</v>
      </c>
      <c r="H28" s="51">
        <f t="shared" si="2"/>
        <v>12575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8105</v>
      </c>
      <c r="N28" s="51">
        <v>0</v>
      </c>
      <c r="O28" s="51">
        <v>6678</v>
      </c>
      <c r="P28" s="51">
        <v>1427</v>
      </c>
      <c r="Q28" s="51">
        <f t="shared" si="5"/>
        <v>1120</v>
      </c>
      <c r="R28" s="51">
        <v>0</v>
      </c>
      <c r="S28" s="51">
        <v>1012</v>
      </c>
      <c r="T28" s="51">
        <v>108</v>
      </c>
      <c r="U28" s="51">
        <f t="shared" si="6"/>
        <v>3197</v>
      </c>
      <c r="V28" s="51">
        <v>61</v>
      </c>
      <c r="W28" s="51">
        <v>3065</v>
      </c>
      <c r="X28" s="51">
        <v>71</v>
      </c>
      <c r="Y28" s="51">
        <f t="shared" si="7"/>
        <v>12</v>
      </c>
      <c r="Z28" s="51">
        <v>0</v>
      </c>
      <c r="AA28" s="51">
        <v>12</v>
      </c>
      <c r="AB28" s="51">
        <v>0</v>
      </c>
      <c r="AC28" s="51">
        <f t="shared" si="8"/>
        <v>141</v>
      </c>
      <c r="AD28" s="51">
        <v>0</v>
      </c>
      <c r="AE28" s="51">
        <v>127</v>
      </c>
      <c r="AF28" s="51">
        <v>14</v>
      </c>
      <c r="AG28" s="51">
        <v>212</v>
      </c>
      <c r="AH28" s="51">
        <v>0</v>
      </c>
    </row>
    <row r="29" spans="1:34" ht="13.5">
      <c r="A29" s="26" t="s">
        <v>72</v>
      </c>
      <c r="B29" s="49" t="s">
        <v>117</v>
      </c>
      <c r="C29" s="50" t="s">
        <v>34</v>
      </c>
      <c r="D29" s="51">
        <f t="shared" si="0"/>
        <v>11373</v>
      </c>
      <c r="E29" s="51">
        <v>10579</v>
      </c>
      <c r="F29" s="51">
        <v>794</v>
      </c>
      <c r="G29" s="51">
        <f t="shared" si="1"/>
        <v>11373</v>
      </c>
      <c r="H29" s="51">
        <f t="shared" si="2"/>
        <v>11006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7067</v>
      </c>
      <c r="N29" s="51">
        <v>0</v>
      </c>
      <c r="O29" s="51">
        <v>6640</v>
      </c>
      <c r="P29" s="51">
        <v>427</v>
      </c>
      <c r="Q29" s="51">
        <f t="shared" si="5"/>
        <v>46</v>
      </c>
      <c r="R29" s="51">
        <v>0</v>
      </c>
      <c r="S29" s="51">
        <v>46</v>
      </c>
      <c r="T29" s="51">
        <v>0</v>
      </c>
      <c r="U29" s="51">
        <f t="shared" si="6"/>
        <v>3693</v>
      </c>
      <c r="V29" s="51">
        <v>0</v>
      </c>
      <c r="W29" s="51">
        <v>3693</v>
      </c>
      <c r="X29" s="51">
        <v>0</v>
      </c>
      <c r="Y29" s="51">
        <f t="shared" si="7"/>
        <v>10</v>
      </c>
      <c r="Z29" s="51">
        <v>0</v>
      </c>
      <c r="AA29" s="51">
        <v>10</v>
      </c>
      <c r="AB29" s="51">
        <v>0</v>
      </c>
      <c r="AC29" s="51">
        <f t="shared" si="8"/>
        <v>190</v>
      </c>
      <c r="AD29" s="51">
        <v>0</v>
      </c>
      <c r="AE29" s="51">
        <v>190</v>
      </c>
      <c r="AF29" s="51">
        <v>0</v>
      </c>
      <c r="AG29" s="51">
        <v>367</v>
      </c>
      <c r="AH29" s="51">
        <v>0</v>
      </c>
    </row>
    <row r="30" spans="1:34" ht="13.5">
      <c r="A30" s="26" t="s">
        <v>72</v>
      </c>
      <c r="B30" s="49" t="s">
        <v>118</v>
      </c>
      <c r="C30" s="50" t="s">
        <v>119</v>
      </c>
      <c r="D30" s="51">
        <f t="shared" si="0"/>
        <v>3089</v>
      </c>
      <c r="E30" s="51">
        <v>2704</v>
      </c>
      <c r="F30" s="51">
        <v>385</v>
      </c>
      <c r="G30" s="51">
        <f t="shared" si="1"/>
        <v>3089</v>
      </c>
      <c r="H30" s="51">
        <f t="shared" si="2"/>
        <v>2989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2250</v>
      </c>
      <c r="N30" s="51">
        <v>0</v>
      </c>
      <c r="O30" s="51">
        <v>1865</v>
      </c>
      <c r="P30" s="51">
        <v>385</v>
      </c>
      <c r="Q30" s="51">
        <f t="shared" si="5"/>
        <v>91</v>
      </c>
      <c r="R30" s="51">
        <v>0</v>
      </c>
      <c r="S30" s="51">
        <v>91</v>
      </c>
      <c r="T30" s="51">
        <v>0</v>
      </c>
      <c r="U30" s="51">
        <f t="shared" si="6"/>
        <v>637</v>
      </c>
      <c r="V30" s="51">
        <v>0</v>
      </c>
      <c r="W30" s="51">
        <v>637</v>
      </c>
      <c r="X30" s="51">
        <v>0</v>
      </c>
      <c r="Y30" s="51">
        <f t="shared" si="7"/>
        <v>4</v>
      </c>
      <c r="Z30" s="51">
        <v>0</v>
      </c>
      <c r="AA30" s="51">
        <v>4</v>
      </c>
      <c r="AB30" s="51">
        <v>0</v>
      </c>
      <c r="AC30" s="51">
        <f t="shared" si="8"/>
        <v>7</v>
      </c>
      <c r="AD30" s="51">
        <v>0</v>
      </c>
      <c r="AE30" s="51">
        <v>7</v>
      </c>
      <c r="AF30" s="51">
        <v>0</v>
      </c>
      <c r="AG30" s="51">
        <v>100</v>
      </c>
      <c r="AH30" s="51">
        <v>0</v>
      </c>
    </row>
    <row r="31" spans="1:34" ht="13.5">
      <c r="A31" s="26" t="s">
        <v>72</v>
      </c>
      <c r="B31" s="49" t="s">
        <v>120</v>
      </c>
      <c r="C31" s="50" t="s">
        <v>71</v>
      </c>
      <c r="D31" s="51">
        <f t="shared" si="0"/>
        <v>6087</v>
      </c>
      <c r="E31" s="51">
        <v>5057</v>
      </c>
      <c r="F31" s="51">
        <v>1030</v>
      </c>
      <c r="G31" s="51">
        <f t="shared" si="1"/>
        <v>6087</v>
      </c>
      <c r="H31" s="51">
        <f t="shared" si="2"/>
        <v>5867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4527</v>
      </c>
      <c r="N31" s="51">
        <v>0</v>
      </c>
      <c r="O31" s="51">
        <v>3527</v>
      </c>
      <c r="P31" s="51">
        <v>1000</v>
      </c>
      <c r="Q31" s="51">
        <f t="shared" si="5"/>
        <v>182</v>
      </c>
      <c r="R31" s="51">
        <v>0</v>
      </c>
      <c r="S31" s="51">
        <v>172</v>
      </c>
      <c r="T31" s="51">
        <v>10</v>
      </c>
      <c r="U31" s="51">
        <f t="shared" si="6"/>
        <v>1137</v>
      </c>
      <c r="V31" s="51">
        <v>0</v>
      </c>
      <c r="W31" s="51">
        <v>1137</v>
      </c>
      <c r="X31" s="51">
        <v>0</v>
      </c>
      <c r="Y31" s="51">
        <f t="shared" si="7"/>
        <v>6</v>
      </c>
      <c r="Z31" s="51">
        <v>0</v>
      </c>
      <c r="AA31" s="51">
        <v>6</v>
      </c>
      <c r="AB31" s="51">
        <v>0</v>
      </c>
      <c r="AC31" s="51">
        <f t="shared" si="8"/>
        <v>15</v>
      </c>
      <c r="AD31" s="51">
        <v>0</v>
      </c>
      <c r="AE31" s="51">
        <v>10</v>
      </c>
      <c r="AF31" s="51">
        <v>5</v>
      </c>
      <c r="AG31" s="51">
        <v>220</v>
      </c>
      <c r="AH31" s="51">
        <v>0</v>
      </c>
    </row>
    <row r="32" spans="1:34" ht="13.5">
      <c r="A32" s="26" t="s">
        <v>72</v>
      </c>
      <c r="B32" s="49" t="s">
        <v>121</v>
      </c>
      <c r="C32" s="50" t="s">
        <v>122</v>
      </c>
      <c r="D32" s="51">
        <f t="shared" si="0"/>
        <v>4595</v>
      </c>
      <c r="E32" s="51">
        <v>4038</v>
      </c>
      <c r="F32" s="51">
        <v>557</v>
      </c>
      <c r="G32" s="51">
        <f t="shared" si="1"/>
        <v>4595</v>
      </c>
      <c r="H32" s="51">
        <f t="shared" si="2"/>
        <v>4518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3454</v>
      </c>
      <c r="N32" s="51">
        <v>0</v>
      </c>
      <c r="O32" s="51">
        <v>2996</v>
      </c>
      <c r="P32" s="51">
        <v>458</v>
      </c>
      <c r="Q32" s="51">
        <f t="shared" si="5"/>
        <v>162</v>
      </c>
      <c r="R32" s="51">
        <v>0</v>
      </c>
      <c r="S32" s="51">
        <v>158</v>
      </c>
      <c r="T32" s="51">
        <v>4</v>
      </c>
      <c r="U32" s="51">
        <f t="shared" si="6"/>
        <v>884</v>
      </c>
      <c r="V32" s="51">
        <v>636</v>
      </c>
      <c r="W32" s="51">
        <v>232</v>
      </c>
      <c r="X32" s="51">
        <v>16</v>
      </c>
      <c r="Y32" s="51">
        <f t="shared" si="7"/>
        <v>6</v>
      </c>
      <c r="Z32" s="51">
        <v>0</v>
      </c>
      <c r="AA32" s="51">
        <v>6</v>
      </c>
      <c r="AB32" s="51">
        <v>0</v>
      </c>
      <c r="AC32" s="51">
        <f t="shared" si="8"/>
        <v>12</v>
      </c>
      <c r="AD32" s="51">
        <v>0</v>
      </c>
      <c r="AE32" s="51">
        <v>10</v>
      </c>
      <c r="AF32" s="51">
        <v>2</v>
      </c>
      <c r="AG32" s="51">
        <v>77</v>
      </c>
      <c r="AH32" s="51">
        <v>0</v>
      </c>
    </row>
    <row r="33" spans="1:34" ht="13.5">
      <c r="A33" s="26" t="s">
        <v>72</v>
      </c>
      <c r="B33" s="49" t="s">
        <v>123</v>
      </c>
      <c r="C33" s="50" t="s">
        <v>124</v>
      </c>
      <c r="D33" s="51">
        <f t="shared" si="0"/>
        <v>4187</v>
      </c>
      <c r="E33" s="51">
        <v>4041</v>
      </c>
      <c r="F33" s="51">
        <v>146</v>
      </c>
      <c r="G33" s="51">
        <f t="shared" si="1"/>
        <v>4187</v>
      </c>
      <c r="H33" s="51">
        <f t="shared" si="2"/>
        <v>4141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3236</v>
      </c>
      <c r="N33" s="51">
        <v>3138</v>
      </c>
      <c r="O33" s="51">
        <v>0</v>
      </c>
      <c r="P33" s="51">
        <v>98</v>
      </c>
      <c r="Q33" s="51">
        <f t="shared" si="5"/>
        <v>247</v>
      </c>
      <c r="R33" s="51">
        <v>11</v>
      </c>
      <c r="S33" s="51">
        <v>235</v>
      </c>
      <c r="T33" s="51">
        <v>1</v>
      </c>
      <c r="U33" s="51">
        <f t="shared" si="6"/>
        <v>619</v>
      </c>
      <c r="V33" s="51">
        <v>0</v>
      </c>
      <c r="W33" s="51">
        <v>618</v>
      </c>
      <c r="X33" s="51">
        <v>1</v>
      </c>
      <c r="Y33" s="51">
        <f t="shared" si="7"/>
        <v>2</v>
      </c>
      <c r="Z33" s="51">
        <v>0</v>
      </c>
      <c r="AA33" s="51">
        <v>2</v>
      </c>
      <c r="AB33" s="51">
        <v>0</v>
      </c>
      <c r="AC33" s="51">
        <f t="shared" si="8"/>
        <v>37</v>
      </c>
      <c r="AD33" s="51">
        <v>0</v>
      </c>
      <c r="AE33" s="51">
        <v>37</v>
      </c>
      <c r="AF33" s="51">
        <v>0</v>
      </c>
      <c r="AG33" s="51">
        <v>46</v>
      </c>
      <c r="AH33" s="51">
        <v>0</v>
      </c>
    </row>
    <row r="34" spans="1:34" ht="13.5">
      <c r="A34" s="26" t="s">
        <v>72</v>
      </c>
      <c r="B34" s="49" t="s">
        <v>125</v>
      </c>
      <c r="C34" s="50" t="s">
        <v>126</v>
      </c>
      <c r="D34" s="51">
        <f t="shared" si="0"/>
        <v>5161</v>
      </c>
      <c r="E34" s="51">
        <v>4482</v>
      </c>
      <c r="F34" s="51">
        <v>679</v>
      </c>
      <c r="G34" s="51">
        <f t="shared" si="1"/>
        <v>5161</v>
      </c>
      <c r="H34" s="51">
        <f t="shared" si="2"/>
        <v>4795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3656</v>
      </c>
      <c r="N34" s="51">
        <v>0</v>
      </c>
      <c r="O34" s="51">
        <v>3226</v>
      </c>
      <c r="P34" s="51">
        <v>430</v>
      </c>
      <c r="Q34" s="51">
        <f t="shared" si="5"/>
        <v>37</v>
      </c>
      <c r="R34" s="51">
        <v>0</v>
      </c>
      <c r="S34" s="51">
        <v>37</v>
      </c>
      <c r="T34" s="51">
        <v>0</v>
      </c>
      <c r="U34" s="51">
        <f t="shared" si="6"/>
        <v>1026</v>
      </c>
      <c r="V34" s="51">
        <v>0</v>
      </c>
      <c r="W34" s="51">
        <v>1026</v>
      </c>
      <c r="X34" s="51">
        <v>0</v>
      </c>
      <c r="Y34" s="51">
        <f t="shared" si="7"/>
        <v>5</v>
      </c>
      <c r="Z34" s="51">
        <v>0</v>
      </c>
      <c r="AA34" s="51">
        <v>5</v>
      </c>
      <c r="AB34" s="51">
        <v>0</v>
      </c>
      <c r="AC34" s="51">
        <f t="shared" si="8"/>
        <v>71</v>
      </c>
      <c r="AD34" s="51">
        <v>0</v>
      </c>
      <c r="AE34" s="51">
        <v>71</v>
      </c>
      <c r="AF34" s="51">
        <v>0</v>
      </c>
      <c r="AG34" s="51">
        <v>366</v>
      </c>
      <c r="AH34" s="51">
        <v>0</v>
      </c>
    </row>
    <row r="35" spans="1:34" ht="13.5">
      <c r="A35" s="26" t="s">
        <v>72</v>
      </c>
      <c r="B35" s="49" t="s">
        <v>127</v>
      </c>
      <c r="C35" s="50" t="s">
        <v>128</v>
      </c>
      <c r="D35" s="51">
        <f t="shared" si="0"/>
        <v>20454</v>
      </c>
      <c r="E35" s="51">
        <v>11306</v>
      </c>
      <c r="F35" s="51">
        <v>9148</v>
      </c>
      <c r="G35" s="51">
        <f t="shared" si="1"/>
        <v>20454</v>
      </c>
      <c r="H35" s="51">
        <f t="shared" si="2"/>
        <v>17671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15641</v>
      </c>
      <c r="N35" s="51">
        <v>248</v>
      </c>
      <c r="O35" s="51">
        <v>10334</v>
      </c>
      <c r="P35" s="51">
        <v>5059</v>
      </c>
      <c r="Q35" s="51">
        <f t="shared" si="5"/>
        <v>1821</v>
      </c>
      <c r="R35" s="51">
        <v>56</v>
      </c>
      <c r="S35" s="51">
        <v>621</v>
      </c>
      <c r="T35" s="51">
        <v>1144</v>
      </c>
      <c r="U35" s="51">
        <f t="shared" si="6"/>
        <v>43</v>
      </c>
      <c r="V35" s="51">
        <v>0</v>
      </c>
      <c r="W35" s="51">
        <v>29</v>
      </c>
      <c r="X35" s="51">
        <v>14</v>
      </c>
      <c r="Y35" s="51">
        <f t="shared" si="7"/>
        <v>8</v>
      </c>
      <c r="Z35" s="51">
        <v>0</v>
      </c>
      <c r="AA35" s="51">
        <v>8</v>
      </c>
      <c r="AB35" s="51">
        <v>0</v>
      </c>
      <c r="AC35" s="51">
        <f t="shared" si="8"/>
        <v>158</v>
      </c>
      <c r="AD35" s="51">
        <v>0</v>
      </c>
      <c r="AE35" s="51">
        <v>10</v>
      </c>
      <c r="AF35" s="51">
        <v>148</v>
      </c>
      <c r="AG35" s="51">
        <v>2783</v>
      </c>
      <c r="AH35" s="51">
        <v>0</v>
      </c>
    </row>
    <row r="36" spans="1:34" ht="13.5">
      <c r="A36" s="26" t="s">
        <v>72</v>
      </c>
      <c r="B36" s="49" t="s">
        <v>129</v>
      </c>
      <c r="C36" s="50" t="s">
        <v>130</v>
      </c>
      <c r="D36" s="51">
        <f t="shared" si="0"/>
        <v>4041</v>
      </c>
      <c r="E36" s="51">
        <v>3709</v>
      </c>
      <c r="F36" s="51">
        <v>332</v>
      </c>
      <c r="G36" s="51">
        <f aca="true" t="shared" si="9" ref="G36:G43">H36+AG36</f>
        <v>4041</v>
      </c>
      <c r="H36" s="51">
        <f aca="true" t="shared" si="10" ref="H36:H43">I36+M36+Q36+U36+Y36+AC36</f>
        <v>3848</v>
      </c>
      <c r="I36" s="51">
        <f aca="true" t="shared" si="11" ref="I36:I43">SUM(J36:L36)</f>
        <v>0</v>
      </c>
      <c r="J36" s="51">
        <v>0</v>
      </c>
      <c r="K36" s="51">
        <v>0</v>
      </c>
      <c r="L36" s="51">
        <v>0</v>
      </c>
      <c r="M36" s="51">
        <f aca="true" t="shared" si="12" ref="M36:M43">SUM(N36:P36)</f>
        <v>3069</v>
      </c>
      <c r="N36" s="51">
        <v>0</v>
      </c>
      <c r="O36" s="51">
        <v>2941</v>
      </c>
      <c r="P36" s="51">
        <v>128</v>
      </c>
      <c r="Q36" s="51">
        <f aca="true" t="shared" si="13" ref="Q36:Q43">SUM(R36:T36)</f>
        <v>0</v>
      </c>
      <c r="R36" s="51">
        <v>0</v>
      </c>
      <c r="S36" s="51">
        <v>0</v>
      </c>
      <c r="T36" s="51">
        <v>0</v>
      </c>
      <c r="U36" s="51">
        <f aca="true" t="shared" si="14" ref="U36:U43">SUM(V36:X36)</f>
        <v>532</v>
      </c>
      <c r="V36" s="51">
        <v>0</v>
      </c>
      <c r="W36" s="51">
        <v>529</v>
      </c>
      <c r="X36" s="51">
        <v>3</v>
      </c>
      <c r="Y36" s="51">
        <f aca="true" t="shared" si="15" ref="Y36:Y43">SUM(Z36:AB36)</f>
        <v>0</v>
      </c>
      <c r="Z36" s="51">
        <v>0</v>
      </c>
      <c r="AA36" s="51">
        <v>0</v>
      </c>
      <c r="AB36" s="51">
        <v>0</v>
      </c>
      <c r="AC36" s="51">
        <f aca="true" t="shared" si="16" ref="AC36:AC43">SUM(AD36:AF36)</f>
        <v>247</v>
      </c>
      <c r="AD36" s="51">
        <v>0</v>
      </c>
      <c r="AE36" s="51">
        <v>239</v>
      </c>
      <c r="AF36" s="51">
        <v>8</v>
      </c>
      <c r="AG36" s="51">
        <v>193</v>
      </c>
      <c r="AH36" s="51">
        <v>0</v>
      </c>
    </row>
    <row r="37" spans="1:34" ht="13.5">
      <c r="A37" s="26" t="s">
        <v>72</v>
      </c>
      <c r="B37" s="49" t="s">
        <v>131</v>
      </c>
      <c r="C37" s="50" t="s">
        <v>132</v>
      </c>
      <c r="D37" s="51">
        <f t="shared" si="0"/>
        <v>15627</v>
      </c>
      <c r="E37" s="51">
        <v>12259</v>
      </c>
      <c r="F37" s="51">
        <v>3368</v>
      </c>
      <c r="G37" s="51">
        <f t="shared" si="9"/>
        <v>15627</v>
      </c>
      <c r="H37" s="51">
        <f t="shared" si="10"/>
        <v>13338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10754</v>
      </c>
      <c r="N37" s="51">
        <v>9571</v>
      </c>
      <c r="O37" s="51">
        <v>0</v>
      </c>
      <c r="P37" s="51">
        <v>1183</v>
      </c>
      <c r="Q37" s="51">
        <f t="shared" si="13"/>
        <v>0</v>
      </c>
      <c r="R37" s="51">
        <v>0</v>
      </c>
      <c r="S37" s="51">
        <v>0</v>
      </c>
      <c r="T37" s="51">
        <v>0</v>
      </c>
      <c r="U37" s="51">
        <f t="shared" si="14"/>
        <v>2050</v>
      </c>
      <c r="V37" s="51">
        <v>1989</v>
      </c>
      <c r="W37" s="51">
        <v>0</v>
      </c>
      <c r="X37" s="51">
        <v>61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534</v>
      </c>
      <c r="AD37" s="51">
        <v>372</v>
      </c>
      <c r="AE37" s="51">
        <v>0</v>
      </c>
      <c r="AF37" s="51">
        <v>162</v>
      </c>
      <c r="AG37" s="51">
        <v>2289</v>
      </c>
      <c r="AH37" s="51">
        <v>0</v>
      </c>
    </row>
    <row r="38" spans="1:34" ht="13.5">
      <c r="A38" s="26" t="s">
        <v>72</v>
      </c>
      <c r="B38" s="49" t="s">
        <v>133</v>
      </c>
      <c r="C38" s="50" t="s">
        <v>134</v>
      </c>
      <c r="D38" s="51">
        <f t="shared" si="0"/>
        <v>15651</v>
      </c>
      <c r="E38" s="51">
        <v>14086</v>
      </c>
      <c r="F38" s="51">
        <v>1565</v>
      </c>
      <c r="G38" s="51">
        <f t="shared" si="9"/>
        <v>15651</v>
      </c>
      <c r="H38" s="51">
        <f t="shared" si="10"/>
        <v>14158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12670</v>
      </c>
      <c r="N38" s="51">
        <v>11105</v>
      </c>
      <c r="O38" s="51">
        <v>0</v>
      </c>
      <c r="P38" s="51">
        <v>1565</v>
      </c>
      <c r="Q38" s="51">
        <f t="shared" si="13"/>
        <v>425</v>
      </c>
      <c r="R38" s="51">
        <v>425</v>
      </c>
      <c r="S38" s="51">
        <v>0</v>
      </c>
      <c r="T38" s="51">
        <v>0</v>
      </c>
      <c r="U38" s="51">
        <f t="shared" si="14"/>
        <v>1007</v>
      </c>
      <c r="V38" s="51">
        <v>1007</v>
      </c>
      <c r="W38" s="51">
        <v>0</v>
      </c>
      <c r="X38" s="51">
        <v>0</v>
      </c>
      <c r="Y38" s="51">
        <f t="shared" si="15"/>
        <v>15</v>
      </c>
      <c r="Z38" s="51">
        <v>15</v>
      </c>
      <c r="AA38" s="51">
        <v>0</v>
      </c>
      <c r="AB38" s="51">
        <v>0</v>
      </c>
      <c r="AC38" s="51">
        <f t="shared" si="16"/>
        <v>41</v>
      </c>
      <c r="AD38" s="51">
        <v>41</v>
      </c>
      <c r="AE38" s="51">
        <v>0</v>
      </c>
      <c r="AF38" s="51">
        <v>0</v>
      </c>
      <c r="AG38" s="51">
        <v>1493</v>
      </c>
      <c r="AH38" s="51">
        <v>0</v>
      </c>
    </row>
    <row r="39" spans="1:34" ht="13.5">
      <c r="A39" s="26" t="s">
        <v>72</v>
      </c>
      <c r="B39" s="49" t="s">
        <v>135</v>
      </c>
      <c r="C39" s="50" t="s">
        <v>136</v>
      </c>
      <c r="D39" s="51">
        <f t="shared" si="0"/>
        <v>1053</v>
      </c>
      <c r="E39" s="51">
        <v>1053</v>
      </c>
      <c r="F39" s="51">
        <v>0</v>
      </c>
      <c r="G39" s="51">
        <f t="shared" si="9"/>
        <v>1053</v>
      </c>
      <c r="H39" s="51">
        <f t="shared" si="10"/>
        <v>984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722</v>
      </c>
      <c r="N39" s="51">
        <v>722</v>
      </c>
      <c r="O39" s="51">
        <v>0</v>
      </c>
      <c r="P39" s="51">
        <v>0</v>
      </c>
      <c r="Q39" s="51">
        <f t="shared" si="13"/>
        <v>50</v>
      </c>
      <c r="R39" s="51">
        <v>50</v>
      </c>
      <c r="S39" s="51">
        <v>0</v>
      </c>
      <c r="T39" s="51">
        <v>0</v>
      </c>
      <c r="U39" s="51">
        <f t="shared" si="14"/>
        <v>153</v>
      </c>
      <c r="V39" s="51">
        <v>153</v>
      </c>
      <c r="W39" s="51">
        <v>0</v>
      </c>
      <c r="X39" s="51">
        <v>0</v>
      </c>
      <c r="Y39" s="51">
        <f t="shared" si="15"/>
        <v>1</v>
      </c>
      <c r="Z39" s="51">
        <v>1</v>
      </c>
      <c r="AA39" s="51">
        <v>0</v>
      </c>
      <c r="AB39" s="51">
        <v>0</v>
      </c>
      <c r="AC39" s="51">
        <f t="shared" si="16"/>
        <v>58</v>
      </c>
      <c r="AD39" s="51">
        <v>58</v>
      </c>
      <c r="AE39" s="51">
        <v>0</v>
      </c>
      <c r="AF39" s="51">
        <v>0</v>
      </c>
      <c r="AG39" s="51">
        <v>69</v>
      </c>
      <c r="AH39" s="51">
        <v>2</v>
      </c>
    </row>
    <row r="40" spans="1:34" ht="13.5">
      <c r="A40" s="26" t="s">
        <v>72</v>
      </c>
      <c r="B40" s="49" t="s">
        <v>137</v>
      </c>
      <c r="C40" s="50" t="s">
        <v>138</v>
      </c>
      <c r="D40" s="51">
        <f t="shared" si="0"/>
        <v>8398</v>
      </c>
      <c r="E40" s="51">
        <v>6686</v>
      </c>
      <c r="F40" s="51">
        <v>1712</v>
      </c>
      <c r="G40" s="51">
        <f t="shared" si="9"/>
        <v>8398</v>
      </c>
      <c r="H40" s="51">
        <f t="shared" si="10"/>
        <v>6309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5063</v>
      </c>
      <c r="N40" s="51">
        <v>5063</v>
      </c>
      <c r="O40" s="51">
        <v>0</v>
      </c>
      <c r="P40" s="51">
        <v>0</v>
      </c>
      <c r="Q40" s="51">
        <f t="shared" si="13"/>
        <v>611</v>
      </c>
      <c r="R40" s="51">
        <v>611</v>
      </c>
      <c r="S40" s="51">
        <v>0</v>
      </c>
      <c r="T40" s="51">
        <v>0</v>
      </c>
      <c r="U40" s="51">
        <f t="shared" si="14"/>
        <v>569</v>
      </c>
      <c r="V40" s="51">
        <v>569</v>
      </c>
      <c r="W40" s="51">
        <v>0</v>
      </c>
      <c r="X40" s="51">
        <v>0</v>
      </c>
      <c r="Y40" s="51">
        <f t="shared" si="15"/>
        <v>2</v>
      </c>
      <c r="Z40" s="51">
        <v>2</v>
      </c>
      <c r="AA40" s="51">
        <v>0</v>
      </c>
      <c r="AB40" s="51">
        <v>0</v>
      </c>
      <c r="AC40" s="51">
        <f t="shared" si="16"/>
        <v>64</v>
      </c>
      <c r="AD40" s="51">
        <v>64</v>
      </c>
      <c r="AE40" s="51">
        <v>0</v>
      </c>
      <c r="AF40" s="51">
        <v>0</v>
      </c>
      <c r="AG40" s="51">
        <v>2089</v>
      </c>
      <c r="AH40" s="51">
        <v>0</v>
      </c>
    </row>
    <row r="41" spans="1:34" ht="13.5">
      <c r="A41" s="26" t="s">
        <v>72</v>
      </c>
      <c r="B41" s="49" t="s">
        <v>139</v>
      </c>
      <c r="C41" s="50" t="s">
        <v>140</v>
      </c>
      <c r="D41" s="51">
        <f t="shared" si="0"/>
        <v>9982</v>
      </c>
      <c r="E41" s="51">
        <v>8343</v>
      </c>
      <c r="F41" s="51">
        <v>1639</v>
      </c>
      <c r="G41" s="51">
        <f t="shared" si="9"/>
        <v>9982</v>
      </c>
      <c r="H41" s="51">
        <f t="shared" si="10"/>
        <v>8100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6533</v>
      </c>
      <c r="N41" s="51">
        <v>6533</v>
      </c>
      <c r="O41" s="51">
        <v>0</v>
      </c>
      <c r="P41" s="51">
        <v>0</v>
      </c>
      <c r="Q41" s="51">
        <f t="shared" si="13"/>
        <v>818</v>
      </c>
      <c r="R41" s="51">
        <v>818</v>
      </c>
      <c r="S41" s="51">
        <v>0</v>
      </c>
      <c r="T41" s="51">
        <v>0</v>
      </c>
      <c r="U41" s="51">
        <f t="shared" si="14"/>
        <v>696</v>
      </c>
      <c r="V41" s="51">
        <v>696</v>
      </c>
      <c r="W41" s="51">
        <v>0</v>
      </c>
      <c r="X41" s="51">
        <v>0</v>
      </c>
      <c r="Y41" s="51">
        <f t="shared" si="15"/>
        <v>2</v>
      </c>
      <c r="Z41" s="51">
        <v>2</v>
      </c>
      <c r="AA41" s="51">
        <v>0</v>
      </c>
      <c r="AB41" s="51">
        <v>0</v>
      </c>
      <c r="AC41" s="51">
        <f t="shared" si="16"/>
        <v>51</v>
      </c>
      <c r="AD41" s="51">
        <v>51</v>
      </c>
      <c r="AE41" s="51">
        <v>0</v>
      </c>
      <c r="AF41" s="51">
        <v>0</v>
      </c>
      <c r="AG41" s="51">
        <v>1882</v>
      </c>
      <c r="AH41" s="51">
        <v>0</v>
      </c>
    </row>
    <row r="42" spans="1:34" ht="13.5">
      <c r="A42" s="26" t="s">
        <v>72</v>
      </c>
      <c r="B42" s="49" t="s">
        <v>141</v>
      </c>
      <c r="C42" s="50" t="s">
        <v>142</v>
      </c>
      <c r="D42" s="51">
        <f t="shared" si="0"/>
        <v>3495</v>
      </c>
      <c r="E42" s="51">
        <v>2958</v>
      </c>
      <c r="F42" s="51">
        <v>537</v>
      </c>
      <c r="G42" s="51">
        <f t="shared" si="9"/>
        <v>3495</v>
      </c>
      <c r="H42" s="51">
        <f t="shared" si="10"/>
        <v>2891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2249</v>
      </c>
      <c r="N42" s="51">
        <v>2249</v>
      </c>
      <c r="O42" s="51">
        <v>0</v>
      </c>
      <c r="P42" s="51">
        <v>0</v>
      </c>
      <c r="Q42" s="51">
        <f t="shared" si="13"/>
        <v>308</v>
      </c>
      <c r="R42" s="51">
        <v>308</v>
      </c>
      <c r="S42" s="51">
        <v>0</v>
      </c>
      <c r="T42" s="51">
        <v>0</v>
      </c>
      <c r="U42" s="51">
        <f t="shared" si="14"/>
        <v>311</v>
      </c>
      <c r="V42" s="51">
        <v>311</v>
      </c>
      <c r="W42" s="51">
        <v>0</v>
      </c>
      <c r="X42" s="51">
        <v>0</v>
      </c>
      <c r="Y42" s="51">
        <f t="shared" si="15"/>
        <v>2</v>
      </c>
      <c r="Z42" s="51">
        <v>2</v>
      </c>
      <c r="AA42" s="51">
        <v>0</v>
      </c>
      <c r="AB42" s="51">
        <v>0</v>
      </c>
      <c r="AC42" s="51">
        <f t="shared" si="16"/>
        <v>21</v>
      </c>
      <c r="AD42" s="51">
        <v>21</v>
      </c>
      <c r="AE42" s="51">
        <v>0</v>
      </c>
      <c r="AF42" s="51">
        <v>0</v>
      </c>
      <c r="AG42" s="51">
        <v>604</v>
      </c>
      <c r="AH42" s="51">
        <v>0</v>
      </c>
    </row>
    <row r="43" spans="1:34" ht="13.5">
      <c r="A43" s="26" t="s">
        <v>72</v>
      </c>
      <c r="B43" s="49" t="s">
        <v>143</v>
      </c>
      <c r="C43" s="50" t="s">
        <v>144</v>
      </c>
      <c r="D43" s="51">
        <f t="shared" si="0"/>
        <v>3337</v>
      </c>
      <c r="E43" s="51">
        <v>2840</v>
      </c>
      <c r="F43" s="51">
        <v>497</v>
      </c>
      <c r="G43" s="51">
        <f t="shared" si="9"/>
        <v>3337</v>
      </c>
      <c r="H43" s="51">
        <f t="shared" si="10"/>
        <v>2786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2103</v>
      </c>
      <c r="N43" s="51">
        <v>2103</v>
      </c>
      <c r="O43" s="51">
        <v>0</v>
      </c>
      <c r="P43" s="51">
        <v>0</v>
      </c>
      <c r="Q43" s="51">
        <f t="shared" si="13"/>
        <v>338</v>
      </c>
      <c r="R43" s="51">
        <v>338</v>
      </c>
      <c r="S43" s="51">
        <v>0</v>
      </c>
      <c r="T43" s="51">
        <v>0</v>
      </c>
      <c r="U43" s="51">
        <f t="shared" si="14"/>
        <v>328</v>
      </c>
      <c r="V43" s="51">
        <v>328</v>
      </c>
      <c r="W43" s="51">
        <v>0</v>
      </c>
      <c r="X43" s="51">
        <v>0</v>
      </c>
      <c r="Y43" s="51">
        <f t="shared" si="15"/>
        <v>1</v>
      </c>
      <c r="Z43" s="51">
        <v>1</v>
      </c>
      <c r="AA43" s="51">
        <v>0</v>
      </c>
      <c r="AB43" s="51">
        <v>0</v>
      </c>
      <c r="AC43" s="51">
        <f t="shared" si="16"/>
        <v>16</v>
      </c>
      <c r="AD43" s="51">
        <v>16</v>
      </c>
      <c r="AE43" s="51">
        <v>0</v>
      </c>
      <c r="AF43" s="51">
        <v>0</v>
      </c>
      <c r="AG43" s="51">
        <v>551</v>
      </c>
      <c r="AH43" s="51">
        <v>0</v>
      </c>
    </row>
    <row r="44" spans="1:34" ht="13.5">
      <c r="A44" s="79" t="s">
        <v>169</v>
      </c>
      <c r="B44" s="80"/>
      <c r="C44" s="81"/>
      <c r="D44" s="51">
        <f aca="true" t="shared" si="17" ref="D44:AH44">SUM(D7:D43)</f>
        <v>3601882</v>
      </c>
      <c r="E44" s="51">
        <f t="shared" si="17"/>
        <v>2468229</v>
      </c>
      <c r="F44" s="51">
        <f t="shared" si="17"/>
        <v>1133653</v>
      </c>
      <c r="G44" s="51">
        <f t="shared" si="17"/>
        <v>3601882</v>
      </c>
      <c r="H44" s="51">
        <f t="shared" si="17"/>
        <v>3329016</v>
      </c>
      <c r="I44" s="51">
        <f t="shared" si="17"/>
        <v>1899387</v>
      </c>
      <c r="J44" s="51">
        <f t="shared" si="17"/>
        <v>1274821</v>
      </c>
      <c r="K44" s="51">
        <f t="shared" si="17"/>
        <v>0</v>
      </c>
      <c r="L44" s="51">
        <f t="shared" si="17"/>
        <v>624566</v>
      </c>
      <c r="M44" s="51">
        <f t="shared" si="17"/>
        <v>1087358</v>
      </c>
      <c r="N44" s="51">
        <f t="shared" si="17"/>
        <v>740592</v>
      </c>
      <c r="O44" s="51">
        <f t="shared" si="17"/>
        <v>121539</v>
      </c>
      <c r="P44" s="51">
        <f t="shared" si="17"/>
        <v>225227</v>
      </c>
      <c r="Q44" s="51">
        <f t="shared" si="17"/>
        <v>65729</v>
      </c>
      <c r="R44" s="51">
        <f t="shared" si="17"/>
        <v>28156</v>
      </c>
      <c r="S44" s="51">
        <f t="shared" si="17"/>
        <v>32938</v>
      </c>
      <c r="T44" s="51">
        <f t="shared" si="17"/>
        <v>4635</v>
      </c>
      <c r="U44" s="51">
        <f t="shared" si="17"/>
        <v>220090</v>
      </c>
      <c r="V44" s="51">
        <f t="shared" si="17"/>
        <v>116949</v>
      </c>
      <c r="W44" s="51">
        <f t="shared" si="17"/>
        <v>100961</v>
      </c>
      <c r="X44" s="51">
        <f t="shared" si="17"/>
        <v>2180</v>
      </c>
      <c r="Y44" s="51">
        <f t="shared" si="17"/>
        <v>1165</v>
      </c>
      <c r="Z44" s="51">
        <f t="shared" si="17"/>
        <v>807</v>
      </c>
      <c r="AA44" s="51">
        <f t="shared" si="17"/>
        <v>358</v>
      </c>
      <c r="AB44" s="51">
        <f t="shared" si="17"/>
        <v>0</v>
      </c>
      <c r="AC44" s="51">
        <f t="shared" si="17"/>
        <v>55287</v>
      </c>
      <c r="AD44" s="51">
        <f t="shared" si="17"/>
        <v>18942</v>
      </c>
      <c r="AE44" s="51">
        <f t="shared" si="17"/>
        <v>31555</v>
      </c>
      <c r="AF44" s="51">
        <f t="shared" si="17"/>
        <v>4790</v>
      </c>
      <c r="AG44" s="51">
        <f t="shared" si="17"/>
        <v>272866</v>
      </c>
      <c r="AH44" s="51">
        <f t="shared" si="17"/>
        <v>2</v>
      </c>
    </row>
  </sheetData>
  <mergeCells count="14">
    <mergeCell ref="A44:C4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39</v>
      </c>
      <c r="C2" s="67" t="s">
        <v>42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43</v>
      </c>
      <c r="G3" s="83"/>
      <c r="H3" s="83"/>
      <c r="I3" s="83"/>
      <c r="J3" s="83"/>
      <c r="K3" s="84"/>
      <c r="L3" s="67" t="s">
        <v>44</v>
      </c>
      <c r="M3" s="16" t="s">
        <v>171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45</v>
      </c>
      <c r="AD3" s="67" t="s">
        <v>46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40</v>
      </c>
      <c r="P5" s="8" t="s">
        <v>19</v>
      </c>
      <c r="Q5" s="20" t="s">
        <v>47</v>
      </c>
      <c r="R5" s="8" t="s">
        <v>20</v>
      </c>
      <c r="S5" s="20" t="s">
        <v>70</v>
      </c>
      <c r="T5" s="8" t="s">
        <v>41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72</v>
      </c>
      <c r="B7" s="49" t="s">
        <v>73</v>
      </c>
      <c r="C7" s="50" t="s">
        <v>74</v>
      </c>
      <c r="D7" s="51">
        <f aca="true" t="shared" si="0" ref="D7:D43">E7+F7+L7+M7</f>
        <v>1659282</v>
      </c>
      <c r="E7" s="51">
        <v>1551581</v>
      </c>
      <c r="F7" s="51">
        <f aca="true" t="shared" si="1" ref="F7:F35">SUM(G7:K7)</f>
        <v>97855</v>
      </c>
      <c r="G7" s="51">
        <v>14153</v>
      </c>
      <c r="H7" s="51">
        <v>58159</v>
      </c>
      <c r="I7" s="51">
        <v>0</v>
      </c>
      <c r="J7" s="51">
        <v>0</v>
      </c>
      <c r="K7" s="51">
        <v>25543</v>
      </c>
      <c r="L7" s="51">
        <v>9846</v>
      </c>
      <c r="M7" s="51">
        <f aca="true" t="shared" si="2" ref="M7:M35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35">SUM(V7:AA7)</f>
        <v>1591596</v>
      </c>
      <c r="V7" s="51">
        <v>1551581</v>
      </c>
      <c r="W7" s="51">
        <v>6794</v>
      </c>
      <c r="X7" s="51">
        <v>7678</v>
      </c>
      <c r="Y7" s="51">
        <v>0</v>
      </c>
      <c r="Z7" s="51">
        <v>0</v>
      </c>
      <c r="AA7" s="51">
        <v>25543</v>
      </c>
      <c r="AB7" s="51">
        <f aca="true" t="shared" si="4" ref="AB7:AB35">SUM(AC7:AE7)</f>
        <v>306687</v>
      </c>
      <c r="AC7" s="51">
        <v>9846</v>
      </c>
      <c r="AD7" s="51">
        <v>290883</v>
      </c>
      <c r="AE7" s="51">
        <f aca="true" t="shared" si="5" ref="AE7:AE35">SUM(AF7:AJ7)</f>
        <v>5958</v>
      </c>
      <c r="AF7" s="51">
        <v>0</v>
      </c>
      <c r="AG7" s="51">
        <v>5958</v>
      </c>
      <c r="AH7" s="51">
        <v>0</v>
      </c>
      <c r="AI7" s="51">
        <v>0</v>
      </c>
      <c r="AJ7" s="51">
        <v>0</v>
      </c>
    </row>
    <row r="8" spans="1:36" ht="13.5">
      <c r="A8" s="26" t="s">
        <v>72</v>
      </c>
      <c r="B8" s="49" t="s">
        <v>75</v>
      </c>
      <c r="C8" s="50" t="s">
        <v>76</v>
      </c>
      <c r="D8" s="51">
        <f t="shared" si="0"/>
        <v>513585</v>
      </c>
      <c r="E8" s="51">
        <v>474105</v>
      </c>
      <c r="F8" s="51">
        <f t="shared" si="1"/>
        <v>38856</v>
      </c>
      <c r="G8" s="51">
        <v>17238</v>
      </c>
      <c r="H8" s="51">
        <v>21618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624</v>
      </c>
      <c r="N8" s="51">
        <v>624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485444</v>
      </c>
      <c r="V8" s="51">
        <v>474105</v>
      </c>
      <c r="W8" s="51">
        <v>11339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72817</v>
      </c>
      <c r="AC8" s="51">
        <v>0</v>
      </c>
      <c r="AD8" s="51">
        <v>72817</v>
      </c>
      <c r="AE8" s="51">
        <f t="shared" si="5"/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72</v>
      </c>
      <c r="B9" s="49" t="s">
        <v>77</v>
      </c>
      <c r="C9" s="50" t="s">
        <v>78</v>
      </c>
      <c r="D9" s="51">
        <f t="shared" si="0"/>
        <v>144936</v>
      </c>
      <c r="E9" s="51">
        <v>115143</v>
      </c>
      <c r="F9" s="51">
        <f t="shared" si="1"/>
        <v>28402</v>
      </c>
      <c r="G9" s="51">
        <v>2721</v>
      </c>
      <c r="H9" s="51">
        <v>19699</v>
      </c>
      <c r="I9" s="51">
        <v>0</v>
      </c>
      <c r="J9" s="51">
        <v>0</v>
      </c>
      <c r="K9" s="51">
        <v>5982</v>
      </c>
      <c r="L9" s="51">
        <v>682</v>
      </c>
      <c r="M9" s="51">
        <f t="shared" si="2"/>
        <v>709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709</v>
      </c>
      <c r="U9" s="51">
        <f t="shared" si="3"/>
        <v>117475</v>
      </c>
      <c r="V9" s="51">
        <v>115143</v>
      </c>
      <c r="W9" s="51">
        <v>2310</v>
      </c>
      <c r="X9" s="51">
        <v>22</v>
      </c>
      <c r="Y9" s="51">
        <v>0</v>
      </c>
      <c r="Z9" s="51">
        <v>0</v>
      </c>
      <c r="AA9" s="51">
        <v>0</v>
      </c>
      <c r="AB9" s="51">
        <f t="shared" si="4"/>
        <v>15441</v>
      </c>
      <c r="AC9" s="51">
        <v>682</v>
      </c>
      <c r="AD9" s="51">
        <v>6712</v>
      </c>
      <c r="AE9" s="51">
        <f t="shared" si="5"/>
        <v>8047</v>
      </c>
      <c r="AF9" s="51">
        <v>0</v>
      </c>
      <c r="AG9" s="51">
        <v>2065</v>
      </c>
      <c r="AH9" s="51">
        <v>0</v>
      </c>
      <c r="AI9" s="51">
        <v>0</v>
      </c>
      <c r="AJ9" s="51">
        <v>5982</v>
      </c>
    </row>
    <row r="10" spans="1:36" ht="13.5">
      <c r="A10" s="26" t="s">
        <v>72</v>
      </c>
      <c r="B10" s="49" t="s">
        <v>79</v>
      </c>
      <c r="C10" s="50" t="s">
        <v>80</v>
      </c>
      <c r="D10" s="51">
        <f t="shared" si="0"/>
        <v>89508</v>
      </c>
      <c r="E10" s="51">
        <v>81793</v>
      </c>
      <c r="F10" s="51">
        <f t="shared" si="1"/>
        <v>7469</v>
      </c>
      <c r="G10" s="51">
        <v>7031</v>
      </c>
      <c r="H10" s="51">
        <v>438</v>
      </c>
      <c r="I10" s="51">
        <v>0</v>
      </c>
      <c r="J10" s="51">
        <v>0</v>
      </c>
      <c r="K10" s="51">
        <v>0</v>
      </c>
      <c r="L10" s="51">
        <v>179</v>
      </c>
      <c r="M10" s="51">
        <f t="shared" si="2"/>
        <v>67</v>
      </c>
      <c r="N10" s="51">
        <v>0</v>
      </c>
      <c r="O10" s="51">
        <v>2</v>
      </c>
      <c r="P10" s="51">
        <v>0</v>
      </c>
      <c r="Q10" s="51">
        <v>65</v>
      </c>
      <c r="R10" s="51">
        <v>0</v>
      </c>
      <c r="S10" s="51">
        <v>0</v>
      </c>
      <c r="T10" s="51">
        <v>0</v>
      </c>
      <c r="U10" s="51">
        <f t="shared" si="3"/>
        <v>86449</v>
      </c>
      <c r="V10" s="51">
        <v>81793</v>
      </c>
      <c r="W10" s="51">
        <v>4656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12515</v>
      </c>
      <c r="AC10" s="51">
        <v>179</v>
      </c>
      <c r="AD10" s="51">
        <v>11196</v>
      </c>
      <c r="AE10" s="51">
        <f t="shared" si="5"/>
        <v>1140</v>
      </c>
      <c r="AF10" s="51">
        <v>1140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72</v>
      </c>
      <c r="B11" s="49" t="s">
        <v>81</v>
      </c>
      <c r="C11" s="50" t="s">
        <v>82</v>
      </c>
      <c r="D11" s="51">
        <f t="shared" si="0"/>
        <v>62068</v>
      </c>
      <c r="E11" s="51">
        <v>46938</v>
      </c>
      <c r="F11" s="51">
        <f t="shared" si="1"/>
        <v>6641</v>
      </c>
      <c r="G11" s="51">
        <v>2413</v>
      </c>
      <c r="H11" s="51">
        <v>4228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8489</v>
      </c>
      <c r="N11" s="51">
        <v>229</v>
      </c>
      <c r="O11" s="51">
        <v>1742</v>
      </c>
      <c r="P11" s="51">
        <v>0</v>
      </c>
      <c r="Q11" s="51">
        <v>0</v>
      </c>
      <c r="R11" s="51">
        <v>0</v>
      </c>
      <c r="S11" s="51">
        <v>36</v>
      </c>
      <c r="T11" s="51">
        <v>6482</v>
      </c>
      <c r="U11" s="51">
        <f t="shared" si="3"/>
        <v>48637</v>
      </c>
      <c r="V11" s="51">
        <v>46938</v>
      </c>
      <c r="W11" s="51">
        <v>1699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0</v>
      </c>
      <c r="AC11" s="51">
        <v>0</v>
      </c>
      <c r="AD11" s="51">
        <v>0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72</v>
      </c>
      <c r="B12" s="49" t="s">
        <v>83</v>
      </c>
      <c r="C12" s="50" t="s">
        <v>84</v>
      </c>
      <c r="D12" s="51">
        <f t="shared" si="0"/>
        <v>125059</v>
      </c>
      <c r="E12" s="51">
        <v>103595</v>
      </c>
      <c r="F12" s="51">
        <f t="shared" si="1"/>
        <v>20561</v>
      </c>
      <c r="G12" s="51">
        <v>19408</v>
      </c>
      <c r="H12" s="51">
        <v>1153</v>
      </c>
      <c r="I12" s="51">
        <v>0</v>
      </c>
      <c r="J12" s="51">
        <v>0</v>
      </c>
      <c r="K12" s="51">
        <v>0</v>
      </c>
      <c r="L12" s="51">
        <v>903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121018</v>
      </c>
      <c r="V12" s="51">
        <v>103595</v>
      </c>
      <c r="W12" s="51">
        <v>17423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7751</v>
      </c>
      <c r="AC12" s="51">
        <v>903</v>
      </c>
      <c r="AD12" s="51">
        <v>6848</v>
      </c>
      <c r="AE12" s="51">
        <f t="shared" si="5"/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72</v>
      </c>
      <c r="B13" s="49" t="s">
        <v>85</v>
      </c>
      <c r="C13" s="50" t="s">
        <v>86</v>
      </c>
      <c r="D13" s="51">
        <f t="shared" si="0"/>
        <v>86772</v>
      </c>
      <c r="E13" s="51">
        <v>63574</v>
      </c>
      <c r="F13" s="51">
        <f t="shared" si="1"/>
        <v>8469</v>
      </c>
      <c r="G13" s="51">
        <v>4082</v>
      </c>
      <c r="H13" s="51">
        <v>4387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14729</v>
      </c>
      <c r="N13" s="51">
        <v>13669</v>
      </c>
      <c r="O13" s="51">
        <v>500</v>
      </c>
      <c r="P13" s="51">
        <v>0</v>
      </c>
      <c r="Q13" s="51">
        <v>0</v>
      </c>
      <c r="R13" s="51">
        <v>0</v>
      </c>
      <c r="S13" s="51">
        <v>320</v>
      </c>
      <c r="T13" s="51">
        <v>240</v>
      </c>
      <c r="U13" s="51">
        <f t="shared" si="3"/>
        <v>65193</v>
      </c>
      <c r="V13" s="51">
        <v>63574</v>
      </c>
      <c r="W13" s="51">
        <v>1572</v>
      </c>
      <c r="X13" s="51">
        <v>47</v>
      </c>
      <c r="Y13" s="51">
        <v>0</v>
      </c>
      <c r="Z13" s="51">
        <v>0</v>
      </c>
      <c r="AA13" s="51">
        <v>0</v>
      </c>
      <c r="AB13" s="51">
        <f t="shared" si="4"/>
        <v>9370</v>
      </c>
      <c r="AC13" s="51">
        <v>0</v>
      </c>
      <c r="AD13" s="51">
        <v>8094</v>
      </c>
      <c r="AE13" s="51">
        <f t="shared" si="5"/>
        <v>1276</v>
      </c>
      <c r="AF13" s="51">
        <v>1276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72</v>
      </c>
      <c r="B14" s="49" t="s">
        <v>87</v>
      </c>
      <c r="C14" s="50" t="s">
        <v>88</v>
      </c>
      <c r="D14" s="51">
        <f t="shared" si="0"/>
        <v>75324</v>
      </c>
      <c r="E14" s="51">
        <v>58363</v>
      </c>
      <c r="F14" s="51">
        <f t="shared" si="1"/>
        <v>10632</v>
      </c>
      <c r="G14" s="51">
        <v>7463</v>
      </c>
      <c r="H14" s="51">
        <v>3169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6329</v>
      </c>
      <c r="N14" s="51">
        <v>5051</v>
      </c>
      <c r="O14" s="51">
        <v>8</v>
      </c>
      <c r="P14" s="51">
        <v>0</v>
      </c>
      <c r="Q14" s="51">
        <v>631</v>
      </c>
      <c r="R14" s="51">
        <v>0</v>
      </c>
      <c r="S14" s="51">
        <v>639</v>
      </c>
      <c r="T14" s="51">
        <v>0</v>
      </c>
      <c r="U14" s="51">
        <f t="shared" si="3"/>
        <v>65085</v>
      </c>
      <c r="V14" s="51">
        <v>58363</v>
      </c>
      <c r="W14" s="51">
        <v>6397</v>
      </c>
      <c r="X14" s="51">
        <v>325</v>
      </c>
      <c r="Y14" s="51">
        <v>0</v>
      </c>
      <c r="Z14" s="51">
        <v>0</v>
      </c>
      <c r="AA14" s="51">
        <v>0</v>
      </c>
      <c r="AB14" s="51">
        <f t="shared" si="4"/>
        <v>9463</v>
      </c>
      <c r="AC14" s="51">
        <v>0</v>
      </c>
      <c r="AD14" s="51">
        <v>9463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72</v>
      </c>
      <c r="B15" s="49" t="s">
        <v>89</v>
      </c>
      <c r="C15" s="50" t="s">
        <v>90</v>
      </c>
      <c r="D15" s="51">
        <f t="shared" si="0"/>
        <v>23476</v>
      </c>
      <c r="E15" s="51">
        <v>20817</v>
      </c>
      <c r="F15" s="51">
        <f t="shared" si="1"/>
        <v>2626</v>
      </c>
      <c r="G15" s="51">
        <v>1597</v>
      </c>
      <c r="H15" s="51">
        <v>1029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33</v>
      </c>
      <c r="N15" s="51">
        <v>15</v>
      </c>
      <c r="O15" s="51">
        <v>18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21853</v>
      </c>
      <c r="V15" s="51">
        <v>20817</v>
      </c>
      <c r="W15" s="51">
        <v>1036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4235</v>
      </c>
      <c r="AC15" s="51">
        <v>0</v>
      </c>
      <c r="AD15" s="51">
        <v>3640</v>
      </c>
      <c r="AE15" s="51">
        <f t="shared" si="5"/>
        <v>595</v>
      </c>
      <c r="AF15" s="51">
        <v>243</v>
      </c>
      <c r="AG15" s="51">
        <v>352</v>
      </c>
      <c r="AH15" s="51">
        <v>0</v>
      </c>
      <c r="AI15" s="51">
        <v>0</v>
      </c>
      <c r="AJ15" s="51">
        <v>0</v>
      </c>
    </row>
    <row r="16" spans="1:36" ht="13.5">
      <c r="A16" s="26" t="s">
        <v>72</v>
      </c>
      <c r="B16" s="49" t="s">
        <v>91</v>
      </c>
      <c r="C16" s="50" t="s">
        <v>92</v>
      </c>
      <c r="D16" s="51">
        <f t="shared" si="0"/>
        <v>219910</v>
      </c>
      <c r="E16" s="51">
        <v>212150</v>
      </c>
      <c r="F16" s="51">
        <f t="shared" si="1"/>
        <v>7166</v>
      </c>
      <c r="G16" s="51">
        <v>7069</v>
      </c>
      <c r="H16" s="51">
        <v>97</v>
      </c>
      <c r="I16" s="51">
        <v>0</v>
      </c>
      <c r="J16" s="51">
        <v>0</v>
      </c>
      <c r="K16" s="51">
        <v>0</v>
      </c>
      <c r="L16" s="51">
        <v>409</v>
      </c>
      <c r="M16" s="51">
        <f t="shared" si="2"/>
        <v>185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185</v>
      </c>
      <c r="U16" s="51">
        <f t="shared" si="3"/>
        <v>217688</v>
      </c>
      <c r="V16" s="51">
        <v>212150</v>
      </c>
      <c r="W16" s="51">
        <v>5538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34955</v>
      </c>
      <c r="AC16" s="51">
        <v>409</v>
      </c>
      <c r="AD16" s="51">
        <v>34546</v>
      </c>
      <c r="AE16" s="51">
        <f t="shared" si="5"/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72</v>
      </c>
      <c r="B17" s="49" t="s">
        <v>93</v>
      </c>
      <c r="C17" s="50" t="s">
        <v>94</v>
      </c>
      <c r="D17" s="51">
        <f t="shared" si="0"/>
        <v>24867</v>
      </c>
      <c r="E17" s="51">
        <v>0</v>
      </c>
      <c r="F17" s="51">
        <f t="shared" si="1"/>
        <v>14603</v>
      </c>
      <c r="G17" s="51">
        <v>0</v>
      </c>
      <c r="H17" s="51">
        <v>1333</v>
      </c>
      <c r="I17" s="51">
        <v>13270</v>
      </c>
      <c r="J17" s="51">
        <v>0</v>
      </c>
      <c r="K17" s="51">
        <v>0</v>
      </c>
      <c r="L17" s="51">
        <v>7683</v>
      </c>
      <c r="M17" s="51">
        <f t="shared" si="2"/>
        <v>2581</v>
      </c>
      <c r="N17" s="51">
        <v>2311</v>
      </c>
      <c r="O17" s="51">
        <v>270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18197</v>
      </c>
      <c r="AC17" s="51">
        <v>7683</v>
      </c>
      <c r="AD17" s="51">
        <v>0</v>
      </c>
      <c r="AE17" s="51">
        <f t="shared" si="5"/>
        <v>10514</v>
      </c>
      <c r="AF17" s="51">
        <v>0</v>
      </c>
      <c r="AG17" s="51">
        <v>235</v>
      </c>
      <c r="AH17" s="51">
        <v>10279</v>
      </c>
      <c r="AI17" s="51">
        <v>0</v>
      </c>
      <c r="AJ17" s="51">
        <v>0</v>
      </c>
    </row>
    <row r="18" spans="1:36" ht="13.5">
      <c r="A18" s="26" t="s">
        <v>72</v>
      </c>
      <c r="B18" s="49" t="s">
        <v>95</v>
      </c>
      <c r="C18" s="50" t="s">
        <v>96</v>
      </c>
      <c r="D18" s="51">
        <f t="shared" si="0"/>
        <v>55244</v>
      </c>
      <c r="E18" s="51">
        <v>41987</v>
      </c>
      <c r="F18" s="51">
        <f t="shared" si="1"/>
        <v>2703</v>
      </c>
      <c r="G18" s="51">
        <v>2293</v>
      </c>
      <c r="H18" s="51">
        <v>410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10554</v>
      </c>
      <c r="N18" s="51">
        <v>6475</v>
      </c>
      <c r="O18" s="51">
        <v>715</v>
      </c>
      <c r="P18" s="51">
        <v>1455</v>
      </c>
      <c r="Q18" s="51">
        <v>0</v>
      </c>
      <c r="R18" s="51">
        <v>1694</v>
      </c>
      <c r="S18" s="51">
        <v>209</v>
      </c>
      <c r="T18" s="51">
        <v>6</v>
      </c>
      <c r="U18" s="51">
        <f t="shared" si="3"/>
        <v>42115</v>
      </c>
      <c r="V18" s="51">
        <v>41987</v>
      </c>
      <c r="W18" s="51">
        <v>103</v>
      </c>
      <c r="X18" s="51">
        <v>25</v>
      </c>
      <c r="Y18" s="51">
        <v>0</v>
      </c>
      <c r="Z18" s="51">
        <v>0</v>
      </c>
      <c r="AA18" s="51">
        <v>0</v>
      </c>
      <c r="AB18" s="51">
        <f t="shared" si="4"/>
        <v>6452</v>
      </c>
      <c r="AC18" s="51">
        <v>0</v>
      </c>
      <c r="AD18" s="51">
        <v>5024</v>
      </c>
      <c r="AE18" s="51">
        <f t="shared" si="5"/>
        <v>1428</v>
      </c>
      <c r="AF18" s="51">
        <v>1428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72</v>
      </c>
      <c r="B19" s="49" t="s">
        <v>97</v>
      </c>
      <c r="C19" s="50" t="s">
        <v>98</v>
      </c>
      <c r="D19" s="51">
        <f t="shared" si="0"/>
        <v>99931</v>
      </c>
      <c r="E19" s="51">
        <v>85905</v>
      </c>
      <c r="F19" s="51">
        <f t="shared" si="1"/>
        <v>7464</v>
      </c>
      <c r="G19" s="51">
        <v>5706</v>
      </c>
      <c r="H19" s="51">
        <v>1758</v>
      </c>
      <c r="I19" s="51">
        <v>0</v>
      </c>
      <c r="J19" s="51">
        <v>0</v>
      </c>
      <c r="K19" s="51">
        <v>0</v>
      </c>
      <c r="L19" s="51">
        <v>910</v>
      </c>
      <c r="M19" s="51">
        <f t="shared" si="2"/>
        <v>5652</v>
      </c>
      <c r="N19" s="51">
        <v>5249</v>
      </c>
      <c r="O19" s="51">
        <v>0</v>
      </c>
      <c r="P19" s="51">
        <v>0</v>
      </c>
      <c r="Q19" s="51">
        <v>0</v>
      </c>
      <c r="R19" s="51">
        <v>22</v>
      </c>
      <c r="S19" s="51">
        <v>381</v>
      </c>
      <c r="T19" s="51">
        <v>0</v>
      </c>
      <c r="U19" s="51">
        <f t="shared" si="3"/>
        <v>88326</v>
      </c>
      <c r="V19" s="51">
        <v>85905</v>
      </c>
      <c r="W19" s="51">
        <v>2421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10868</v>
      </c>
      <c r="AC19" s="51">
        <v>910</v>
      </c>
      <c r="AD19" s="51">
        <v>9958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72</v>
      </c>
      <c r="B20" s="49" t="s">
        <v>99</v>
      </c>
      <c r="C20" s="50" t="s">
        <v>100</v>
      </c>
      <c r="D20" s="51">
        <f t="shared" si="0"/>
        <v>99012</v>
      </c>
      <c r="E20" s="51">
        <v>79554</v>
      </c>
      <c r="F20" s="51">
        <f t="shared" si="1"/>
        <v>8833</v>
      </c>
      <c r="G20" s="51">
        <v>6784</v>
      </c>
      <c r="H20" s="51">
        <v>2049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10625</v>
      </c>
      <c r="N20" s="51">
        <v>9903</v>
      </c>
      <c r="O20" s="51">
        <v>0</v>
      </c>
      <c r="P20" s="51">
        <v>0</v>
      </c>
      <c r="Q20" s="51">
        <v>276</v>
      </c>
      <c r="R20" s="51">
        <v>19</v>
      </c>
      <c r="S20" s="51">
        <v>427</v>
      </c>
      <c r="T20" s="51">
        <v>0</v>
      </c>
      <c r="U20" s="51">
        <f t="shared" si="3"/>
        <v>83164</v>
      </c>
      <c r="V20" s="51">
        <v>79554</v>
      </c>
      <c r="W20" s="51">
        <v>3610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12755</v>
      </c>
      <c r="AC20" s="51">
        <v>0</v>
      </c>
      <c r="AD20" s="51">
        <v>12755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72</v>
      </c>
      <c r="B21" s="49" t="s">
        <v>101</v>
      </c>
      <c r="C21" s="50" t="s">
        <v>102</v>
      </c>
      <c r="D21" s="51">
        <f t="shared" si="0"/>
        <v>34215</v>
      </c>
      <c r="E21" s="51">
        <v>29973</v>
      </c>
      <c r="F21" s="51">
        <f t="shared" si="1"/>
        <v>2880</v>
      </c>
      <c r="G21" s="51">
        <v>2142</v>
      </c>
      <c r="H21" s="51">
        <v>738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1362</v>
      </c>
      <c r="N21" s="51">
        <v>1316</v>
      </c>
      <c r="O21" s="51">
        <v>0</v>
      </c>
      <c r="P21" s="51">
        <v>0</v>
      </c>
      <c r="Q21" s="51">
        <v>0</v>
      </c>
      <c r="R21" s="51">
        <v>0</v>
      </c>
      <c r="S21" s="51">
        <v>40</v>
      </c>
      <c r="T21" s="51">
        <v>6</v>
      </c>
      <c r="U21" s="51">
        <f t="shared" si="3"/>
        <v>30040</v>
      </c>
      <c r="V21" s="51">
        <v>29973</v>
      </c>
      <c r="W21" s="51">
        <v>56</v>
      </c>
      <c r="X21" s="51">
        <v>11</v>
      </c>
      <c r="Y21" s="51">
        <v>0</v>
      </c>
      <c r="Z21" s="51">
        <v>0</v>
      </c>
      <c r="AA21" s="51">
        <v>0</v>
      </c>
      <c r="AB21" s="51">
        <f t="shared" si="4"/>
        <v>5277</v>
      </c>
      <c r="AC21" s="51">
        <v>0</v>
      </c>
      <c r="AD21" s="51">
        <v>3585</v>
      </c>
      <c r="AE21" s="51">
        <f t="shared" si="5"/>
        <v>1692</v>
      </c>
      <c r="AF21" s="51">
        <v>1334</v>
      </c>
      <c r="AG21" s="51">
        <v>358</v>
      </c>
      <c r="AH21" s="51">
        <v>0</v>
      </c>
      <c r="AI21" s="51">
        <v>0</v>
      </c>
      <c r="AJ21" s="51">
        <v>0</v>
      </c>
    </row>
    <row r="22" spans="1:36" ht="13.5">
      <c r="A22" s="26" t="s">
        <v>72</v>
      </c>
      <c r="B22" s="49" t="s">
        <v>103</v>
      </c>
      <c r="C22" s="50" t="s">
        <v>104</v>
      </c>
      <c r="D22" s="51">
        <f t="shared" si="0"/>
        <v>44670</v>
      </c>
      <c r="E22" s="51">
        <v>33003</v>
      </c>
      <c r="F22" s="51">
        <f t="shared" si="1"/>
        <v>672</v>
      </c>
      <c r="G22" s="51">
        <v>649</v>
      </c>
      <c r="H22" s="51">
        <v>23</v>
      </c>
      <c r="I22" s="51">
        <v>0</v>
      </c>
      <c r="J22" s="51">
        <v>0</v>
      </c>
      <c r="K22" s="51">
        <v>0</v>
      </c>
      <c r="L22" s="51">
        <v>3</v>
      </c>
      <c r="M22" s="51">
        <f t="shared" si="2"/>
        <v>10992</v>
      </c>
      <c r="N22" s="51">
        <v>7896</v>
      </c>
      <c r="O22" s="51">
        <v>803</v>
      </c>
      <c r="P22" s="51">
        <v>1067</v>
      </c>
      <c r="Q22" s="51">
        <v>267</v>
      </c>
      <c r="R22" s="51">
        <v>319</v>
      </c>
      <c r="S22" s="51">
        <v>626</v>
      </c>
      <c r="T22" s="51">
        <v>14</v>
      </c>
      <c r="U22" s="51">
        <f t="shared" si="3"/>
        <v>33003</v>
      </c>
      <c r="V22" s="51">
        <v>33003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3076</v>
      </c>
      <c r="AC22" s="51">
        <v>3</v>
      </c>
      <c r="AD22" s="51">
        <v>2773</v>
      </c>
      <c r="AE22" s="51">
        <f t="shared" si="5"/>
        <v>300</v>
      </c>
      <c r="AF22" s="51">
        <v>300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72</v>
      </c>
      <c r="B23" s="49" t="s">
        <v>105</v>
      </c>
      <c r="C23" s="50" t="s">
        <v>106</v>
      </c>
      <c r="D23" s="51">
        <f t="shared" si="0"/>
        <v>41023</v>
      </c>
      <c r="E23" s="51">
        <v>31003</v>
      </c>
      <c r="F23" s="51">
        <f t="shared" si="1"/>
        <v>3787</v>
      </c>
      <c r="G23" s="51">
        <v>1436</v>
      </c>
      <c r="H23" s="51">
        <v>2351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6233</v>
      </c>
      <c r="N23" s="51">
        <v>4952</v>
      </c>
      <c r="O23" s="51">
        <v>105</v>
      </c>
      <c r="P23" s="51">
        <v>0</v>
      </c>
      <c r="Q23" s="51">
        <v>310</v>
      </c>
      <c r="R23" s="51">
        <v>0</v>
      </c>
      <c r="S23" s="51">
        <v>420</v>
      </c>
      <c r="T23" s="51">
        <v>446</v>
      </c>
      <c r="U23" s="51">
        <f t="shared" si="3"/>
        <v>31003</v>
      </c>
      <c r="V23" s="51">
        <v>31003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2959</v>
      </c>
      <c r="AC23" s="51">
        <v>0</v>
      </c>
      <c r="AD23" s="51">
        <v>2607</v>
      </c>
      <c r="AE23" s="51">
        <f t="shared" si="5"/>
        <v>352</v>
      </c>
      <c r="AF23" s="51">
        <v>352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72</v>
      </c>
      <c r="B24" s="49" t="s">
        <v>107</v>
      </c>
      <c r="C24" s="50" t="s">
        <v>108</v>
      </c>
      <c r="D24" s="51">
        <f t="shared" si="0"/>
        <v>16801</v>
      </c>
      <c r="E24" s="51">
        <v>11880</v>
      </c>
      <c r="F24" s="51">
        <f t="shared" si="1"/>
        <v>1591</v>
      </c>
      <c r="G24" s="51">
        <v>488</v>
      </c>
      <c r="H24" s="51">
        <v>475</v>
      </c>
      <c r="I24" s="51">
        <v>0</v>
      </c>
      <c r="J24" s="51">
        <v>0</v>
      </c>
      <c r="K24" s="51">
        <v>628</v>
      </c>
      <c r="L24" s="51">
        <v>205</v>
      </c>
      <c r="M24" s="51">
        <f t="shared" si="2"/>
        <v>3125</v>
      </c>
      <c r="N24" s="51">
        <v>2335</v>
      </c>
      <c r="O24" s="51">
        <v>430</v>
      </c>
      <c r="P24" s="51">
        <v>0</v>
      </c>
      <c r="Q24" s="51">
        <v>106</v>
      </c>
      <c r="R24" s="51">
        <v>210</v>
      </c>
      <c r="S24" s="51">
        <v>44</v>
      </c>
      <c r="T24" s="51">
        <v>0</v>
      </c>
      <c r="U24" s="51">
        <f t="shared" si="3"/>
        <v>12368</v>
      </c>
      <c r="V24" s="51">
        <v>11880</v>
      </c>
      <c r="W24" s="51">
        <v>488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2088</v>
      </c>
      <c r="AC24" s="51">
        <v>205</v>
      </c>
      <c r="AD24" s="51">
        <v>1255</v>
      </c>
      <c r="AE24" s="51">
        <f t="shared" si="5"/>
        <v>628</v>
      </c>
      <c r="AF24" s="51">
        <v>0</v>
      </c>
      <c r="AG24" s="51">
        <v>0</v>
      </c>
      <c r="AH24" s="51">
        <v>0</v>
      </c>
      <c r="AI24" s="51">
        <v>0</v>
      </c>
      <c r="AJ24" s="51">
        <v>628</v>
      </c>
    </row>
    <row r="25" spans="1:36" ht="13.5">
      <c r="A25" s="26" t="s">
        <v>72</v>
      </c>
      <c r="B25" s="49" t="s">
        <v>109</v>
      </c>
      <c r="C25" s="50" t="s">
        <v>110</v>
      </c>
      <c r="D25" s="51">
        <f t="shared" si="0"/>
        <v>28915</v>
      </c>
      <c r="E25" s="51">
        <v>22000</v>
      </c>
      <c r="F25" s="51">
        <f t="shared" si="1"/>
        <v>657</v>
      </c>
      <c r="G25" s="51">
        <v>625</v>
      </c>
      <c r="H25" s="51">
        <v>14</v>
      </c>
      <c r="I25" s="51">
        <v>0</v>
      </c>
      <c r="J25" s="51">
        <v>0</v>
      </c>
      <c r="K25" s="51">
        <v>18</v>
      </c>
      <c r="L25" s="51">
        <v>539</v>
      </c>
      <c r="M25" s="51">
        <f t="shared" si="2"/>
        <v>5719</v>
      </c>
      <c r="N25" s="51">
        <v>2829</v>
      </c>
      <c r="O25" s="51">
        <v>1324</v>
      </c>
      <c r="P25" s="51">
        <v>1136</v>
      </c>
      <c r="Q25" s="51">
        <v>163</v>
      </c>
      <c r="R25" s="51">
        <v>0</v>
      </c>
      <c r="S25" s="51">
        <v>267</v>
      </c>
      <c r="T25" s="51">
        <v>0</v>
      </c>
      <c r="U25" s="51">
        <f t="shared" si="3"/>
        <v>22000</v>
      </c>
      <c r="V25" s="51">
        <v>22000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2428</v>
      </c>
      <c r="AC25" s="51">
        <v>539</v>
      </c>
      <c r="AD25" s="51">
        <v>1889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72</v>
      </c>
      <c r="B26" s="49" t="s">
        <v>111</v>
      </c>
      <c r="C26" s="50" t="s">
        <v>112</v>
      </c>
      <c r="D26" s="51">
        <f t="shared" si="0"/>
        <v>14039</v>
      </c>
      <c r="E26" s="51">
        <v>11561</v>
      </c>
      <c r="F26" s="51">
        <f t="shared" si="1"/>
        <v>802</v>
      </c>
      <c r="G26" s="51">
        <v>507</v>
      </c>
      <c r="H26" s="51">
        <v>295</v>
      </c>
      <c r="I26" s="51">
        <v>0</v>
      </c>
      <c r="J26" s="51">
        <v>0</v>
      </c>
      <c r="K26" s="51">
        <v>0</v>
      </c>
      <c r="L26" s="51">
        <v>500</v>
      </c>
      <c r="M26" s="51">
        <f t="shared" si="2"/>
        <v>1176</v>
      </c>
      <c r="N26" s="51">
        <v>753</v>
      </c>
      <c r="O26" s="51">
        <v>0</v>
      </c>
      <c r="P26" s="51">
        <v>0</v>
      </c>
      <c r="Q26" s="51">
        <v>0</v>
      </c>
      <c r="R26" s="51">
        <v>1</v>
      </c>
      <c r="S26" s="51">
        <v>0</v>
      </c>
      <c r="T26" s="51">
        <v>422</v>
      </c>
      <c r="U26" s="51">
        <f t="shared" si="3"/>
        <v>11561</v>
      </c>
      <c r="V26" s="51">
        <v>11561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2049</v>
      </c>
      <c r="AC26" s="51">
        <v>500</v>
      </c>
      <c r="AD26" s="51">
        <v>1549</v>
      </c>
      <c r="AE26" s="51">
        <f t="shared" si="5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72</v>
      </c>
      <c r="B27" s="49" t="s">
        <v>113</v>
      </c>
      <c r="C27" s="50" t="s">
        <v>114</v>
      </c>
      <c r="D27" s="51">
        <f t="shared" si="0"/>
        <v>15379</v>
      </c>
      <c r="E27" s="51">
        <v>10930</v>
      </c>
      <c r="F27" s="51">
        <f t="shared" si="1"/>
        <v>1134</v>
      </c>
      <c r="G27" s="51">
        <v>991</v>
      </c>
      <c r="H27" s="51">
        <v>143</v>
      </c>
      <c r="I27" s="51">
        <v>0</v>
      </c>
      <c r="J27" s="51">
        <v>0</v>
      </c>
      <c r="K27" s="51">
        <v>0</v>
      </c>
      <c r="L27" s="51">
        <v>806</v>
      </c>
      <c r="M27" s="51">
        <f t="shared" si="2"/>
        <v>2509</v>
      </c>
      <c r="N27" s="51">
        <v>1342</v>
      </c>
      <c r="O27" s="51">
        <v>505</v>
      </c>
      <c r="P27" s="51">
        <v>402</v>
      </c>
      <c r="Q27" s="51">
        <v>87</v>
      </c>
      <c r="R27" s="51">
        <v>0</v>
      </c>
      <c r="S27" s="51">
        <v>157</v>
      </c>
      <c r="T27" s="51">
        <v>16</v>
      </c>
      <c r="U27" s="51">
        <f t="shared" si="3"/>
        <v>11921</v>
      </c>
      <c r="V27" s="51">
        <v>10930</v>
      </c>
      <c r="W27" s="51">
        <v>991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2188</v>
      </c>
      <c r="AC27" s="51">
        <v>806</v>
      </c>
      <c r="AD27" s="51">
        <v>1382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72</v>
      </c>
      <c r="B28" s="49" t="s">
        <v>115</v>
      </c>
      <c r="C28" s="50" t="s">
        <v>116</v>
      </c>
      <c r="D28" s="51">
        <f t="shared" si="0"/>
        <v>13442</v>
      </c>
      <c r="E28" s="51">
        <v>9008</v>
      </c>
      <c r="F28" s="51">
        <f t="shared" si="1"/>
        <v>1263</v>
      </c>
      <c r="G28" s="51">
        <v>0</v>
      </c>
      <c r="H28" s="51">
        <v>1263</v>
      </c>
      <c r="I28" s="51">
        <v>0</v>
      </c>
      <c r="J28" s="51">
        <v>0</v>
      </c>
      <c r="K28" s="51">
        <v>0</v>
      </c>
      <c r="L28" s="51">
        <v>720</v>
      </c>
      <c r="M28" s="51">
        <f t="shared" si="2"/>
        <v>2451</v>
      </c>
      <c r="N28" s="51">
        <v>1718</v>
      </c>
      <c r="O28" s="51">
        <v>182</v>
      </c>
      <c r="P28" s="51">
        <v>5</v>
      </c>
      <c r="Q28" s="51">
        <v>0</v>
      </c>
      <c r="R28" s="51">
        <v>405</v>
      </c>
      <c r="S28" s="51">
        <v>136</v>
      </c>
      <c r="T28" s="51">
        <v>5</v>
      </c>
      <c r="U28" s="51">
        <f t="shared" si="3"/>
        <v>9125</v>
      </c>
      <c r="V28" s="51">
        <v>9008</v>
      </c>
      <c r="W28" s="51">
        <v>0</v>
      </c>
      <c r="X28" s="51">
        <v>117</v>
      </c>
      <c r="Y28" s="51">
        <v>0</v>
      </c>
      <c r="Z28" s="51">
        <v>0</v>
      </c>
      <c r="AA28" s="51">
        <v>0</v>
      </c>
      <c r="AB28" s="51">
        <f t="shared" si="4"/>
        <v>1590</v>
      </c>
      <c r="AC28" s="51">
        <v>720</v>
      </c>
      <c r="AD28" s="51">
        <v>870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72</v>
      </c>
      <c r="B29" s="49" t="s">
        <v>117</v>
      </c>
      <c r="C29" s="50" t="s">
        <v>34</v>
      </c>
      <c r="D29" s="51">
        <f t="shared" si="0"/>
        <v>11194</v>
      </c>
      <c r="E29" s="51">
        <v>7242</v>
      </c>
      <c r="F29" s="51">
        <f t="shared" si="1"/>
        <v>937</v>
      </c>
      <c r="G29" s="51">
        <v>259</v>
      </c>
      <c r="H29" s="51">
        <v>678</v>
      </c>
      <c r="I29" s="51">
        <v>0</v>
      </c>
      <c r="J29" s="51">
        <v>0</v>
      </c>
      <c r="K29" s="51">
        <v>0</v>
      </c>
      <c r="L29" s="51">
        <v>65</v>
      </c>
      <c r="M29" s="51">
        <f t="shared" si="2"/>
        <v>2950</v>
      </c>
      <c r="N29" s="51">
        <v>2208</v>
      </c>
      <c r="O29" s="51">
        <v>0</v>
      </c>
      <c r="P29" s="51">
        <v>139</v>
      </c>
      <c r="Q29" s="51">
        <v>0</v>
      </c>
      <c r="R29" s="51">
        <v>0</v>
      </c>
      <c r="S29" s="51">
        <v>0</v>
      </c>
      <c r="T29" s="51">
        <v>603</v>
      </c>
      <c r="U29" s="51">
        <f t="shared" si="3"/>
        <v>7242</v>
      </c>
      <c r="V29" s="51">
        <v>7242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667</v>
      </c>
      <c r="AC29" s="51">
        <v>65</v>
      </c>
      <c r="AD29" s="51">
        <v>343</v>
      </c>
      <c r="AE29" s="51">
        <f t="shared" si="5"/>
        <v>259</v>
      </c>
      <c r="AF29" s="51">
        <v>259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72</v>
      </c>
      <c r="B30" s="49" t="s">
        <v>118</v>
      </c>
      <c r="C30" s="50" t="s">
        <v>119</v>
      </c>
      <c r="D30" s="51">
        <f t="shared" si="0"/>
        <v>3089</v>
      </c>
      <c r="E30" s="51">
        <v>2330</v>
      </c>
      <c r="F30" s="51">
        <f t="shared" si="1"/>
        <v>178</v>
      </c>
      <c r="G30" s="51">
        <v>151</v>
      </c>
      <c r="H30" s="51">
        <v>27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581</v>
      </c>
      <c r="N30" s="51">
        <v>463</v>
      </c>
      <c r="O30" s="51">
        <v>10</v>
      </c>
      <c r="P30" s="51">
        <v>88</v>
      </c>
      <c r="Q30" s="51">
        <v>18</v>
      </c>
      <c r="R30" s="51">
        <v>2</v>
      </c>
      <c r="S30" s="51">
        <v>0</v>
      </c>
      <c r="T30" s="51">
        <v>0</v>
      </c>
      <c r="U30" s="51">
        <f t="shared" si="3"/>
        <v>2351</v>
      </c>
      <c r="V30" s="51">
        <v>2330</v>
      </c>
      <c r="W30" s="51">
        <v>21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201</v>
      </c>
      <c r="AC30" s="51">
        <v>0</v>
      </c>
      <c r="AD30" s="51">
        <v>150</v>
      </c>
      <c r="AE30" s="51">
        <f t="shared" si="5"/>
        <v>51</v>
      </c>
      <c r="AF30" s="51">
        <v>51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72</v>
      </c>
      <c r="B31" s="49" t="s">
        <v>120</v>
      </c>
      <c r="C31" s="50" t="s">
        <v>71</v>
      </c>
      <c r="D31" s="51">
        <f t="shared" si="0"/>
        <v>6087</v>
      </c>
      <c r="E31" s="51">
        <v>4702</v>
      </c>
      <c r="F31" s="51">
        <f t="shared" si="1"/>
        <v>371</v>
      </c>
      <c r="G31" s="51">
        <v>322</v>
      </c>
      <c r="H31" s="51">
        <v>49</v>
      </c>
      <c r="I31" s="51">
        <v>0</v>
      </c>
      <c r="J31" s="51">
        <v>0</v>
      </c>
      <c r="K31" s="51">
        <v>0</v>
      </c>
      <c r="L31" s="51">
        <v>1</v>
      </c>
      <c r="M31" s="51">
        <f t="shared" si="2"/>
        <v>1013</v>
      </c>
      <c r="N31" s="51">
        <v>757</v>
      </c>
      <c r="O31" s="51">
        <v>22</v>
      </c>
      <c r="P31" s="51">
        <v>158</v>
      </c>
      <c r="Q31" s="51">
        <v>39</v>
      </c>
      <c r="R31" s="51">
        <v>6</v>
      </c>
      <c r="S31" s="51">
        <v>31</v>
      </c>
      <c r="T31" s="51">
        <v>0</v>
      </c>
      <c r="U31" s="51">
        <f t="shared" si="3"/>
        <v>4744</v>
      </c>
      <c r="V31" s="51">
        <v>4702</v>
      </c>
      <c r="W31" s="51">
        <v>42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431</v>
      </c>
      <c r="AC31" s="51">
        <v>1</v>
      </c>
      <c r="AD31" s="51">
        <v>324</v>
      </c>
      <c r="AE31" s="51">
        <f t="shared" si="5"/>
        <v>106</v>
      </c>
      <c r="AF31" s="51">
        <v>106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72</v>
      </c>
      <c r="B32" s="49" t="s">
        <v>121</v>
      </c>
      <c r="C32" s="50" t="s">
        <v>122</v>
      </c>
      <c r="D32" s="51">
        <f t="shared" si="0"/>
        <v>4603</v>
      </c>
      <c r="E32" s="51">
        <v>3512</v>
      </c>
      <c r="F32" s="51">
        <f t="shared" si="1"/>
        <v>289</v>
      </c>
      <c r="G32" s="51">
        <v>280</v>
      </c>
      <c r="H32" s="51">
        <v>9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802</v>
      </c>
      <c r="N32" s="51">
        <v>603</v>
      </c>
      <c r="O32" s="51">
        <v>11</v>
      </c>
      <c r="P32" s="51">
        <v>147</v>
      </c>
      <c r="Q32" s="51">
        <v>27</v>
      </c>
      <c r="R32" s="51">
        <v>14</v>
      </c>
      <c r="S32" s="51">
        <v>0</v>
      </c>
      <c r="T32" s="51">
        <v>0</v>
      </c>
      <c r="U32" s="51">
        <f t="shared" si="3"/>
        <v>3546</v>
      </c>
      <c r="V32" s="51">
        <v>3512</v>
      </c>
      <c r="W32" s="51">
        <v>34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332</v>
      </c>
      <c r="AC32" s="51">
        <v>0</v>
      </c>
      <c r="AD32" s="51">
        <v>241</v>
      </c>
      <c r="AE32" s="51">
        <f t="shared" si="5"/>
        <v>91</v>
      </c>
      <c r="AF32" s="51">
        <v>91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72</v>
      </c>
      <c r="B33" s="49" t="s">
        <v>123</v>
      </c>
      <c r="C33" s="50" t="s">
        <v>124</v>
      </c>
      <c r="D33" s="51">
        <f t="shared" si="0"/>
        <v>4187</v>
      </c>
      <c r="E33" s="51">
        <v>3256</v>
      </c>
      <c r="F33" s="51">
        <f t="shared" si="1"/>
        <v>313</v>
      </c>
      <c r="G33" s="51">
        <v>311</v>
      </c>
      <c r="H33" s="51">
        <v>2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618</v>
      </c>
      <c r="N33" s="51">
        <v>450</v>
      </c>
      <c r="O33" s="51">
        <v>0</v>
      </c>
      <c r="P33" s="51">
        <v>114</v>
      </c>
      <c r="Q33" s="51">
        <v>32</v>
      </c>
      <c r="R33" s="51">
        <v>4</v>
      </c>
      <c r="S33" s="51">
        <v>10</v>
      </c>
      <c r="T33" s="51">
        <v>8</v>
      </c>
      <c r="U33" s="51">
        <f t="shared" si="3"/>
        <v>3291</v>
      </c>
      <c r="V33" s="51">
        <v>3256</v>
      </c>
      <c r="W33" s="51">
        <v>35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375</v>
      </c>
      <c r="AC33" s="51">
        <v>0</v>
      </c>
      <c r="AD33" s="51">
        <v>287</v>
      </c>
      <c r="AE33" s="51">
        <f t="shared" si="5"/>
        <v>88</v>
      </c>
      <c r="AF33" s="51">
        <v>88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72</v>
      </c>
      <c r="B34" s="49" t="s">
        <v>125</v>
      </c>
      <c r="C34" s="50" t="s">
        <v>126</v>
      </c>
      <c r="D34" s="51">
        <f t="shared" si="0"/>
        <v>5161</v>
      </c>
      <c r="E34" s="51">
        <v>3669</v>
      </c>
      <c r="F34" s="51">
        <f t="shared" si="1"/>
        <v>643</v>
      </c>
      <c r="G34" s="51">
        <v>235</v>
      </c>
      <c r="H34" s="51">
        <v>408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849</v>
      </c>
      <c r="N34" s="51">
        <v>690</v>
      </c>
      <c r="O34" s="51">
        <v>0</v>
      </c>
      <c r="P34" s="51">
        <v>124</v>
      </c>
      <c r="Q34" s="51">
        <v>0</v>
      </c>
      <c r="R34" s="51">
        <v>0</v>
      </c>
      <c r="S34" s="51">
        <v>35</v>
      </c>
      <c r="T34" s="51">
        <v>0</v>
      </c>
      <c r="U34" s="51">
        <f t="shared" si="3"/>
        <v>3694</v>
      </c>
      <c r="V34" s="51">
        <v>3669</v>
      </c>
      <c r="W34" s="51">
        <v>25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401</v>
      </c>
      <c r="AC34" s="51">
        <v>0</v>
      </c>
      <c r="AD34" s="51">
        <v>321</v>
      </c>
      <c r="AE34" s="51">
        <f t="shared" si="5"/>
        <v>80</v>
      </c>
      <c r="AF34" s="51">
        <v>80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72</v>
      </c>
      <c r="B35" s="49" t="s">
        <v>127</v>
      </c>
      <c r="C35" s="50" t="s">
        <v>128</v>
      </c>
      <c r="D35" s="51">
        <f t="shared" si="0"/>
        <v>20446</v>
      </c>
      <c r="E35" s="51">
        <v>17166</v>
      </c>
      <c r="F35" s="51">
        <f t="shared" si="1"/>
        <v>3280</v>
      </c>
      <c r="G35" s="51">
        <v>3237</v>
      </c>
      <c r="H35" s="51">
        <v>43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19236</v>
      </c>
      <c r="V35" s="51">
        <v>17166</v>
      </c>
      <c r="W35" s="51">
        <v>2058</v>
      </c>
      <c r="X35" s="51">
        <v>12</v>
      </c>
      <c r="Y35" s="51">
        <v>0</v>
      </c>
      <c r="Z35" s="51">
        <v>0</v>
      </c>
      <c r="AA35" s="51">
        <v>0</v>
      </c>
      <c r="AB35" s="51">
        <f t="shared" si="4"/>
        <v>2525</v>
      </c>
      <c r="AC35" s="51">
        <v>0</v>
      </c>
      <c r="AD35" s="51">
        <v>2525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72</v>
      </c>
      <c r="B36" s="49" t="s">
        <v>129</v>
      </c>
      <c r="C36" s="50" t="s">
        <v>130</v>
      </c>
      <c r="D36" s="51">
        <f t="shared" si="0"/>
        <v>4041</v>
      </c>
      <c r="E36" s="51">
        <v>3328</v>
      </c>
      <c r="F36" s="51">
        <f aca="true" t="shared" si="6" ref="F36:F43">SUM(G36:K36)</f>
        <v>490</v>
      </c>
      <c r="G36" s="51">
        <v>363</v>
      </c>
      <c r="H36" s="51">
        <v>127</v>
      </c>
      <c r="I36" s="51">
        <v>0</v>
      </c>
      <c r="J36" s="51">
        <v>0</v>
      </c>
      <c r="K36" s="51">
        <v>0</v>
      </c>
      <c r="L36" s="51">
        <v>0</v>
      </c>
      <c r="M36" s="51">
        <f aca="true" t="shared" si="7" ref="M36:M43">SUM(N36:T36)</f>
        <v>223</v>
      </c>
      <c r="N36" s="51">
        <v>223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aca="true" t="shared" si="8" ref="U36:U43">SUM(V36:AA36)</f>
        <v>3476</v>
      </c>
      <c r="V36" s="51">
        <v>3328</v>
      </c>
      <c r="W36" s="51">
        <v>141</v>
      </c>
      <c r="X36" s="51">
        <v>7</v>
      </c>
      <c r="Y36" s="51">
        <v>0</v>
      </c>
      <c r="Z36" s="51">
        <v>0</v>
      </c>
      <c r="AA36" s="51">
        <v>0</v>
      </c>
      <c r="AB36" s="51">
        <f aca="true" t="shared" si="9" ref="AB36:AB43">SUM(AC36:AE36)</f>
        <v>568</v>
      </c>
      <c r="AC36" s="51">
        <v>0</v>
      </c>
      <c r="AD36" s="51">
        <v>523</v>
      </c>
      <c r="AE36" s="51">
        <f aca="true" t="shared" si="10" ref="AE36:AE43">SUM(AF36:AJ36)</f>
        <v>45</v>
      </c>
      <c r="AF36" s="51">
        <v>27</v>
      </c>
      <c r="AG36" s="51">
        <v>18</v>
      </c>
      <c r="AH36" s="51">
        <v>0</v>
      </c>
      <c r="AI36" s="51">
        <v>0</v>
      </c>
      <c r="AJ36" s="51">
        <v>0</v>
      </c>
    </row>
    <row r="37" spans="1:36" ht="13.5">
      <c r="A37" s="26" t="s">
        <v>72</v>
      </c>
      <c r="B37" s="49" t="s">
        <v>131</v>
      </c>
      <c r="C37" s="50" t="s">
        <v>132</v>
      </c>
      <c r="D37" s="51">
        <f t="shared" si="0"/>
        <v>15627</v>
      </c>
      <c r="E37" s="51">
        <v>13078</v>
      </c>
      <c r="F37" s="51">
        <f t="shared" si="6"/>
        <v>1596</v>
      </c>
      <c r="G37" s="51">
        <v>1079</v>
      </c>
      <c r="H37" s="51">
        <v>517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953</v>
      </c>
      <c r="N37" s="51">
        <v>953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13501</v>
      </c>
      <c r="V37" s="51">
        <v>13078</v>
      </c>
      <c r="W37" s="51">
        <v>417</v>
      </c>
      <c r="X37" s="51">
        <v>6</v>
      </c>
      <c r="Y37" s="51">
        <v>0</v>
      </c>
      <c r="Z37" s="51">
        <v>0</v>
      </c>
      <c r="AA37" s="51">
        <v>0</v>
      </c>
      <c r="AB37" s="51">
        <f t="shared" si="9"/>
        <v>2209</v>
      </c>
      <c r="AC37" s="51">
        <v>0</v>
      </c>
      <c r="AD37" s="51">
        <v>2033</v>
      </c>
      <c r="AE37" s="51">
        <f t="shared" si="10"/>
        <v>176</v>
      </c>
      <c r="AF37" s="51">
        <v>78</v>
      </c>
      <c r="AG37" s="51">
        <v>98</v>
      </c>
      <c r="AH37" s="51">
        <v>0</v>
      </c>
      <c r="AI37" s="51">
        <v>0</v>
      </c>
      <c r="AJ37" s="51">
        <v>0</v>
      </c>
    </row>
    <row r="38" spans="1:36" ht="13.5">
      <c r="A38" s="26" t="s">
        <v>72</v>
      </c>
      <c r="B38" s="49" t="s">
        <v>133</v>
      </c>
      <c r="C38" s="50" t="s">
        <v>134</v>
      </c>
      <c r="D38" s="51">
        <f t="shared" si="0"/>
        <v>15614</v>
      </c>
      <c r="E38" s="51">
        <v>13571</v>
      </c>
      <c r="F38" s="51">
        <f t="shared" si="6"/>
        <v>1738</v>
      </c>
      <c r="G38" s="51">
        <v>1738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f t="shared" si="7"/>
        <v>305</v>
      </c>
      <c r="N38" s="51">
        <v>12</v>
      </c>
      <c r="O38" s="51">
        <v>0</v>
      </c>
      <c r="P38" s="51">
        <v>0</v>
      </c>
      <c r="Q38" s="51">
        <v>103</v>
      </c>
      <c r="R38" s="51">
        <v>0</v>
      </c>
      <c r="S38" s="51">
        <v>177</v>
      </c>
      <c r="T38" s="51">
        <v>13</v>
      </c>
      <c r="U38" s="51">
        <f t="shared" si="8"/>
        <v>13782</v>
      </c>
      <c r="V38" s="51">
        <v>13571</v>
      </c>
      <c r="W38" s="51">
        <v>211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2256</v>
      </c>
      <c r="AC38" s="51">
        <v>0</v>
      </c>
      <c r="AD38" s="51">
        <v>1933</v>
      </c>
      <c r="AE38" s="51">
        <f t="shared" si="10"/>
        <v>323</v>
      </c>
      <c r="AF38" s="51">
        <v>323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72</v>
      </c>
      <c r="B39" s="49" t="s">
        <v>135</v>
      </c>
      <c r="C39" s="50" t="s">
        <v>136</v>
      </c>
      <c r="D39" s="51">
        <f t="shared" si="0"/>
        <v>1052</v>
      </c>
      <c r="E39" s="51">
        <v>810</v>
      </c>
      <c r="F39" s="51">
        <f t="shared" si="6"/>
        <v>106</v>
      </c>
      <c r="G39" s="51">
        <v>20</v>
      </c>
      <c r="H39" s="51">
        <v>34</v>
      </c>
      <c r="I39" s="51">
        <v>0</v>
      </c>
      <c r="J39" s="51">
        <v>0</v>
      </c>
      <c r="K39" s="51">
        <v>52</v>
      </c>
      <c r="L39" s="51">
        <v>0</v>
      </c>
      <c r="M39" s="51">
        <f t="shared" si="7"/>
        <v>136</v>
      </c>
      <c r="N39" s="51">
        <v>109</v>
      </c>
      <c r="O39" s="51">
        <v>9</v>
      </c>
      <c r="P39" s="51">
        <v>0</v>
      </c>
      <c r="Q39" s="51">
        <v>5</v>
      </c>
      <c r="R39" s="51">
        <v>0</v>
      </c>
      <c r="S39" s="51">
        <v>11</v>
      </c>
      <c r="T39" s="51">
        <v>2</v>
      </c>
      <c r="U39" s="51">
        <f t="shared" si="8"/>
        <v>810</v>
      </c>
      <c r="V39" s="51">
        <v>810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143</v>
      </c>
      <c r="AC39" s="51">
        <v>0</v>
      </c>
      <c r="AD39" s="51">
        <v>91</v>
      </c>
      <c r="AE39" s="51">
        <f t="shared" si="10"/>
        <v>52</v>
      </c>
      <c r="AF39" s="51">
        <v>0</v>
      </c>
      <c r="AG39" s="51">
        <v>0</v>
      </c>
      <c r="AH39" s="51">
        <v>0</v>
      </c>
      <c r="AI39" s="51">
        <v>0</v>
      </c>
      <c r="AJ39" s="51">
        <v>52</v>
      </c>
    </row>
    <row r="40" spans="1:36" ht="13.5">
      <c r="A40" s="26" t="s">
        <v>72</v>
      </c>
      <c r="B40" s="49" t="s">
        <v>137</v>
      </c>
      <c r="C40" s="50" t="s">
        <v>138</v>
      </c>
      <c r="D40" s="51">
        <f t="shared" si="0"/>
        <v>8398</v>
      </c>
      <c r="E40" s="51">
        <v>6568</v>
      </c>
      <c r="F40" s="51">
        <f t="shared" si="6"/>
        <v>1046</v>
      </c>
      <c r="G40" s="51">
        <v>1036</v>
      </c>
      <c r="H40" s="51">
        <v>10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784</v>
      </c>
      <c r="N40" s="51">
        <v>581</v>
      </c>
      <c r="O40" s="51">
        <v>33</v>
      </c>
      <c r="P40" s="51">
        <v>0</v>
      </c>
      <c r="Q40" s="51">
        <v>40</v>
      </c>
      <c r="R40" s="51">
        <v>0</v>
      </c>
      <c r="S40" s="51">
        <v>0</v>
      </c>
      <c r="T40" s="51">
        <v>130</v>
      </c>
      <c r="U40" s="51">
        <f t="shared" si="8"/>
        <v>6996</v>
      </c>
      <c r="V40" s="51">
        <v>6568</v>
      </c>
      <c r="W40" s="51">
        <v>428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1456</v>
      </c>
      <c r="AC40" s="51">
        <v>0</v>
      </c>
      <c r="AD40" s="51">
        <v>1192</v>
      </c>
      <c r="AE40" s="51">
        <f t="shared" si="10"/>
        <v>264</v>
      </c>
      <c r="AF40" s="51">
        <v>264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72</v>
      </c>
      <c r="B41" s="49" t="s">
        <v>139</v>
      </c>
      <c r="C41" s="50" t="s">
        <v>140</v>
      </c>
      <c r="D41" s="51">
        <f t="shared" si="0"/>
        <v>9880</v>
      </c>
      <c r="E41" s="51">
        <v>7887</v>
      </c>
      <c r="F41" s="51">
        <f t="shared" si="6"/>
        <v>1103</v>
      </c>
      <c r="G41" s="51">
        <v>1100</v>
      </c>
      <c r="H41" s="51">
        <v>3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890</v>
      </c>
      <c r="N41" s="51">
        <v>732</v>
      </c>
      <c r="O41" s="51">
        <v>44</v>
      </c>
      <c r="P41" s="51">
        <v>0</v>
      </c>
      <c r="Q41" s="51">
        <v>53</v>
      </c>
      <c r="R41" s="51">
        <v>0</v>
      </c>
      <c r="S41" s="51">
        <v>61</v>
      </c>
      <c r="T41" s="51">
        <v>0</v>
      </c>
      <c r="U41" s="51">
        <f t="shared" si="8"/>
        <v>8195</v>
      </c>
      <c r="V41" s="51">
        <v>7887</v>
      </c>
      <c r="W41" s="51">
        <v>308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1725</v>
      </c>
      <c r="AC41" s="51">
        <v>0</v>
      </c>
      <c r="AD41" s="51">
        <v>1398</v>
      </c>
      <c r="AE41" s="51">
        <f t="shared" si="10"/>
        <v>327</v>
      </c>
      <c r="AF41" s="51">
        <v>327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72</v>
      </c>
      <c r="B42" s="49" t="s">
        <v>141</v>
      </c>
      <c r="C42" s="50" t="s">
        <v>142</v>
      </c>
      <c r="D42" s="51">
        <f t="shared" si="0"/>
        <v>3586</v>
      </c>
      <c r="E42" s="51">
        <v>2685</v>
      </c>
      <c r="F42" s="51">
        <f t="shared" si="6"/>
        <v>388</v>
      </c>
      <c r="G42" s="51">
        <v>382</v>
      </c>
      <c r="H42" s="51">
        <v>6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513</v>
      </c>
      <c r="N42" s="51">
        <v>331</v>
      </c>
      <c r="O42" s="51">
        <v>108</v>
      </c>
      <c r="P42" s="51">
        <v>34</v>
      </c>
      <c r="Q42" s="51">
        <v>20</v>
      </c>
      <c r="R42" s="51">
        <v>0</v>
      </c>
      <c r="S42" s="51">
        <v>0</v>
      </c>
      <c r="T42" s="51">
        <v>20</v>
      </c>
      <c r="U42" s="51">
        <f t="shared" si="8"/>
        <v>2772</v>
      </c>
      <c r="V42" s="51">
        <v>2685</v>
      </c>
      <c r="W42" s="51">
        <v>87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589</v>
      </c>
      <c r="AC42" s="51">
        <v>0</v>
      </c>
      <c r="AD42" s="51">
        <v>472</v>
      </c>
      <c r="AE42" s="51">
        <f t="shared" si="10"/>
        <v>117</v>
      </c>
      <c r="AF42" s="51">
        <v>117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72</v>
      </c>
      <c r="B43" s="49" t="s">
        <v>143</v>
      </c>
      <c r="C43" s="50" t="s">
        <v>144</v>
      </c>
      <c r="D43" s="51">
        <f t="shared" si="0"/>
        <v>3337</v>
      </c>
      <c r="E43" s="51">
        <v>2502</v>
      </c>
      <c r="F43" s="51">
        <f t="shared" si="6"/>
        <v>367</v>
      </c>
      <c r="G43" s="51">
        <v>362</v>
      </c>
      <c r="H43" s="51">
        <v>5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468</v>
      </c>
      <c r="N43" s="51">
        <v>364</v>
      </c>
      <c r="O43" s="51">
        <v>19</v>
      </c>
      <c r="P43" s="51">
        <v>40</v>
      </c>
      <c r="Q43" s="51">
        <v>21</v>
      </c>
      <c r="R43" s="51">
        <v>0</v>
      </c>
      <c r="S43" s="51">
        <v>24</v>
      </c>
      <c r="T43" s="51">
        <v>0</v>
      </c>
      <c r="U43" s="51">
        <f t="shared" si="8"/>
        <v>2546</v>
      </c>
      <c r="V43" s="51">
        <v>2502</v>
      </c>
      <c r="W43" s="51">
        <v>44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558</v>
      </c>
      <c r="AC43" s="51">
        <v>0</v>
      </c>
      <c r="AD43" s="51">
        <v>435</v>
      </c>
      <c r="AE43" s="51">
        <f t="shared" si="10"/>
        <v>123</v>
      </c>
      <c r="AF43" s="51">
        <v>123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79" t="s">
        <v>169</v>
      </c>
      <c r="B44" s="80"/>
      <c r="C44" s="81"/>
      <c r="D44" s="51">
        <f aca="true" t="shared" si="11" ref="D44:AJ44">SUM(D7:D43)</f>
        <v>3603760</v>
      </c>
      <c r="E44" s="51">
        <f t="shared" si="11"/>
        <v>3187169</v>
      </c>
      <c r="F44" s="51">
        <f t="shared" si="11"/>
        <v>287911</v>
      </c>
      <c r="G44" s="51">
        <f t="shared" si="11"/>
        <v>115671</v>
      </c>
      <c r="H44" s="51">
        <f t="shared" si="11"/>
        <v>126747</v>
      </c>
      <c r="I44" s="51">
        <f t="shared" si="11"/>
        <v>13270</v>
      </c>
      <c r="J44" s="51">
        <f t="shared" si="11"/>
        <v>0</v>
      </c>
      <c r="K44" s="51">
        <f t="shared" si="11"/>
        <v>32223</v>
      </c>
      <c r="L44" s="51">
        <f t="shared" si="11"/>
        <v>23451</v>
      </c>
      <c r="M44" s="51">
        <f t="shared" si="11"/>
        <v>105229</v>
      </c>
      <c r="N44" s="51">
        <f t="shared" si="11"/>
        <v>75143</v>
      </c>
      <c r="O44" s="51">
        <f t="shared" si="11"/>
        <v>6860</v>
      </c>
      <c r="P44" s="51">
        <f t="shared" si="11"/>
        <v>4909</v>
      </c>
      <c r="Q44" s="51">
        <f t="shared" si="11"/>
        <v>2263</v>
      </c>
      <c r="R44" s="51">
        <f t="shared" si="11"/>
        <v>2696</v>
      </c>
      <c r="S44" s="51">
        <f t="shared" si="11"/>
        <v>4051</v>
      </c>
      <c r="T44" s="51">
        <f t="shared" si="11"/>
        <v>9307</v>
      </c>
      <c r="U44" s="51">
        <f t="shared" si="11"/>
        <v>3291246</v>
      </c>
      <c r="V44" s="51">
        <f t="shared" si="11"/>
        <v>3187169</v>
      </c>
      <c r="W44" s="51">
        <f t="shared" si="11"/>
        <v>70284</v>
      </c>
      <c r="X44" s="51">
        <f t="shared" si="11"/>
        <v>8250</v>
      </c>
      <c r="Y44" s="51">
        <f t="shared" si="11"/>
        <v>0</v>
      </c>
      <c r="Z44" s="51">
        <f t="shared" si="11"/>
        <v>0</v>
      </c>
      <c r="AA44" s="51">
        <f t="shared" si="11"/>
        <v>25543</v>
      </c>
      <c r="AB44" s="51">
        <f t="shared" si="11"/>
        <v>557597</v>
      </c>
      <c r="AC44" s="51">
        <f t="shared" si="11"/>
        <v>23451</v>
      </c>
      <c r="AD44" s="51">
        <f t="shared" si="11"/>
        <v>500114</v>
      </c>
      <c r="AE44" s="51">
        <f t="shared" si="11"/>
        <v>34032</v>
      </c>
      <c r="AF44" s="51">
        <f t="shared" si="11"/>
        <v>8007</v>
      </c>
      <c r="AG44" s="51">
        <f t="shared" si="11"/>
        <v>9084</v>
      </c>
      <c r="AH44" s="51">
        <f t="shared" si="11"/>
        <v>10279</v>
      </c>
      <c r="AI44" s="51">
        <f t="shared" si="11"/>
        <v>0</v>
      </c>
      <c r="AJ44" s="51">
        <f t="shared" si="11"/>
        <v>6662</v>
      </c>
    </row>
  </sheetData>
  <mergeCells count="25">
    <mergeCell ref="A44:C44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39</v>
      </c>
      <c r="C2" s="62" t="s">
        <v>12</v>
      </c>
      <c r="D2" s="106" t="s">
        <v>163</v>
      </c>
      <c r="E2" s="104"/>
      <c r="F2" s="104"/>
      <c r="G2" s="104"/>
      <c r="H2" s="104"/>
      <c r="I2" s="104"/>
      <c r="J2" s="104"/>
      <c r="K2" s="105"/>
      <c r="L2" s="106" t="s">
        <v>170</v>
      </c>
      <c r="M2" s="104"/>
      <c r="N2" s="104"/>
      <c r="O2" s="104"/>
      <c r="P2" s="104"/>
      <c r="Q2" s="104"/>
      <c r="R2" s="104"/>
      <c r="S2" s="105"/>
      <c r="T2" s="100" t="s">
        <v>172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173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40</v>
      </c>
      <c r="G3" s="67" t="s">
        <v>19</v>
      </c>
      <c r="H3" s="67" t="s">
        <v>145</v>
      </c>
      <c r="I3" s="67" t="s">
        <v>146</v>
      </c>
      <c r="J3" s="99" t="s">
        <v>70</v>
      </c>
      <c r="K3" s="67" t="s">
        <v>41</v>
      </c>
      <c r="L3" s="63" t="s">
        <v>15</v>
      </c>
      <c r="M3" s="67" t="s">
        <v>18</v>
      </c>
      <c r="N3" s="67" t="s">
        <v>40</v>
      </c>
      <c r="O3" s="67" t="s">
        <v>19</v>
      </c>
      <c r="P3" s="67" t="s">
        <v>145</v>
      </c>
      <c r="Q3" s="67" t="s">
        <v>146</v>
      </c>
      <c r="R3" s="99" t="s">
        <v>70</v>
      </c>
      <c r="S3" s="67" t="s">
        <v>41</v>
      </c>
      <c r="T3" s="63" t="s">
        <v>15</v>
      </c>
      <c r="U3" s="67" t="s">
        <v>18</v>
      </c>
      <c r="V3" s="67" t="s">
        <v>40</v>
      </c>
      <c r="W3" s="67" t="s">
        <v>19</v>
      </c>
      <c r="X3" s="67" t="s">
        <v>145</v>
      </c>
      <c r="Y3" s="67" t="s">
        <v>146</v>
      </c>
      <c r="Z3" s="99" t="s">
        <v>70</v>
      </c>
      <c r="AA3" s="67" t="s">
        <v>41</v>
      </c>
      <c r="AB3" s="59" t="s">
        <v>174</v>
      </c>
      <c r="AC3" s="107"/>
      <c r="AD3" s="107"/>
      <c r="AE3" s="107"/>
      <c r="AF3" s="107"/>
      <c r="AG3" s="107"/>
      <c r="AH3" s="107"/>
      <c r="AI3" s="108"/>
      <c r="AJ3" s="59" t="s">
        <v>175</v>
      </c>
      <c r="AK3" s="83"/>
      <c r="AL3" s="83"/>
      <c r="AM3" s="83"/>
      <c r="AN3" s="83"/>
      <c r="AO3" s="83"/>
      <c r="AP3" s="83"/>
      <c r="AQ3" s="84"/>
      <c r="AR3" s="59" t="s">
        <v>176</v>
      </c>
      <c r="AS3" s="109"/>
      <c r="AT3" s="109"/>
      <c r="AU3" s="109"/>
      <c r="AV3" s="109"/>
      <c r="AW3" s="109"/>
      <c r="AX3" s="109"/>
      <c r="AY3" s="110"/>
      <c r="AZ3" s="59" t="s">
        <v>177</v>
      </c>
      <c r="BA3" s="107"/>
      <c r="BB3" s="107"/>
      <c r="BC3" s="107"/>
      <c r="BD3" s="107"/>
      <c r="BE3" s="107"/>
      <c r="BF3" s="107"/>
      <c r="BG3" s="108"/>
      <c r="BH3" s="59" t="s">
        <v>178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40</v>
      </c>
      <c r="BS3" s="67" t="s">
        <v>19</v>
      </c>
      <c r="BT3" s="67" t="s">
        <v>145</v>
      </c>
      <c r="BU3" s="67" t="s">
        <v>146</v>
      </c>
      <c r="BV3" s="99" t="s">
        <v>70</v>
      </c>
      <c r="BW3" s="67" t="s">
        <v>41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40</v>
      </c>
      <c r="AE4" s="67" t="s">
        <v>19</v>
      </c>
      <c r="AF4" s="67" t="s">
        <v>145</v>
      </c>
      <c r="AG4" s="67" t="s">
        <v>146</v>
      </c>
      <c r="AH4" s="99" t="s">
        <v>70</v>
      </c>
      <c r="AI4" s="67" t="s">
        <v>41</v>
      </c>
      <c r="AJ4" s="63" t="s">
        <v>15</v>
      </c>
      <c r="AK4" s="67" t="s">
        <v>18</v>
      </c>
      <c r="AL4" s="67" t="s">
        <v>40</v>
      </c>
      <c r="AM4" s="67" t="s">
        <v>19</v>
      </c>
      <c r="AN4" s="67" t="s">
        <v>145</v>
      </c>
      <c r="AO4" s="67" t="s">
        <v>146</v>
      </c>
      <c r="AP4" s="99" t="s">
        <v>70</v>
      </c>
      <c r="AQ4" s="67" t="s">
        <v>41</v>
      </c>
      <c r="AR4" s="63" t="s">
        <v>15</v>
      </c>
      <c r="AS4" s="67" t="s">
        <v>18</v>
      </c>
      <c r="AT4" s="67" t="s">
        <v>40</v>
      </c>
      <c r="AU4" s="67" t="s">
        <v>19</v>
      </c>
      <c r="AV4" s="67" t="s">
        <v>145</v>
      </c>
      <c r="AW4" s="67" t="s">
        <v>146</v>
      </c>
      <c r="AX4" s="99" t="s">
        <v>70</v>
      </c>
      <c r="AY4" s="67" t="s">
        <v>41</v>
      </c>
      <c r="AZ4" s="63" t="s">
        <v>15</v>
      </c>
      <c r="BA4" s="67" t="s">
        <v>18</v>
      </c>
      <c r="BB4" s="67" t="s">
        <v>40</v>
      </c>
      <c r="BC4" s="67" t="s">
        <v>19</v>
      </c>
      <c r="BD4" s="67" t="s">
        <v>145</v>
      </c>
      <c r="BE4" s="67" t="s">
        <v>146</v>
      </c>
      <c r="BF4" s="99" t="s">
        <v>70</v>
      </c>
      <c r="BG4" s="67" t="s">
        <v>41</v>
      </c>
      <c r="BH4" s="63" t="s">
        <v>15</v>
      </c>
      <c r="BI4" s="67" t="s">
        <v>18</v>
      </c>
      <c r="BJ4" s="67" t="s">
        <v>40</v>
      </c>
      <c r="BK4" s="67" t="s">
        <v>19</v>
      </c>
      <c r="BL4" s="67" t="s">
        <v>145</v>
      </c>
      <c r="BM4" s="67" t="s">
        <v>146</v>
      </c>
      <c r="BN4" s="99" t="s">
        <v>70</v>
      </c>
      <c r="BO4" s="67" t="s">
        <v>41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72</v>
      </c>
      <c r="B7" s="49" t="s">
        <v>73</v>
      </c>
      <c r="C7" s="50" t="s">
        <v>74</v>
      </c>
      <c r="D7" s="51">
        <f aca="true" t="shared" si="0" ref="D7:D43">SUM(E7:K7)</f>
        <v>181909</v>
      </c>
      <c r="E7" s="51">
        <f aca="true" t="shared" si="1" ref="E7:E35">M7+U7+BQ7</f>
        <v>115665</v>
      </c>
      <c r="F7" s="51">
        <f aca="true" t="shared" si="2" ref="F7:F35">N7+V7+BR7</f>
        <v>22408</v>
      </c>
      <c r="G7" s="51">
        <f aca="true" t="shared" si="3" ref="G7:G35">O7+W7+BS7</f>
        <v>21708</v>
      </c>
      <c r="H7" s="51">
        <f aca="true" t="shared" si="4" ref="H7:H35">P7+X7+BT7</f>
        <v>3794</v>
      </c>
      <c r="I7" s="51">
        <f aca="true" t="shared" si="5" ref="I7:I35">Q7+Y7+BU7</f>
        <v>1255</v>
      </c>
      <c r="J7" s="51">
        <f aca="true" t="shared" si="6" ref="J7:J35">R7+Z7+BV7</f>
        <v>0</v>
      </c>
      <c r="K7" s="51">
        <f aca="true" t="shared" si="7" ref="K7:K35">S7+AA7+BW7</f>
        <v>17079</v>
      </c>
      <c r="L7" s="51">
        <f aca="true" t="shared" si="8" ref="L7:L35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35">SUM(U7:AA7)</f>
        <v>63432</v>
      </c>
      <c r="U7" s="51">
        <f aca="true" t="shared" si="10" ref="U7:U35">AC7+AK7+AS7+BA7+BI7</f>
        <v>0</v>
      </c>
      <c r="V7" s="51">
        <f aca="true" t="shared" si="11" ref="V7:V35">AD7+AL7+AT7+BB7+BJ7</f>
        <v>21817</v>
      </c>
      <c r="W7" s="51">
        <f aca="true" t="shared" si="12" ref="W7:W35">AE7+AM7+AU7+BC7+BK7</f>
        <v>21558</v>
      </c>
      <c r="X7" s="51">
        <f aca="true" t="shared" si="13" ref="X7:X35">AF7+AN7+AV7+BD7+BL7</f>
        <v>3794</v>
      </c>
      <c r="Y7" s="51">
        <f aca="true" t="shared" si="14" ref="Y7:Y35">AG7+AO7+AW7+BE7+BM7</f>
        <v>1255</v>
      </c>
      <c r="Z7" s="51">
        <f aca="true" t="shared" si="15" ref="Z7:Z35">AH7+AP7+AX7+BF7+BN7</f>
        <v>0</v>
      </c>
      <c r="AA7" s="51">
        <f aca="true" t="shared" si="16" ref="AA7:AA35">AI7+AQ7+AY7+BG7+BO7</f>
        <v>15008</v>
      </c>
      <c r="AB7" s="51">
        <f aca="true" t="shared" si="17" ref="AB7:AB35">SUM(AC7:AI7)</f>
        <v>12161</v>
      </c>
      <c r="AC7" s="51">
        <v>0</v>
      </c>
      <c r="AD7" s="51">
        <v>1139</v>
      </c>
      <c r="AE7" s="51">
        <v>0</v>
      </c>
      <c r="AF7" s="51">
        <v>0</v>
      </c>
      <c r="AG7" s="51">
        <v>0</v>
      </c>
      <c r="AH7" s="51">
        <v>0</v>
      </c>
      <c r="AI7" s="51">
        <v>11022</v>
      </c>
      <c r="AJ7" s="51">
        <f aca="true" t="shared" si="18" ref="AJ7:AJ35">SUM(AK7:AQ7)</f>
        <v>7359</v>
      </c>
      <c r="AK7" s="51">
        <v>0</v>
      </c>
      <c r="AL7" s="51">
        <v>7359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5">SUM(AS7:AY7)</f>
        <v>43912</v>
      </c>
      <c r="AS7" s="51">
        <v>0</v>
      </c>
      <c r="AT7" s="51">
        <v>13319</v>
      </c>
      <c r="AU7" s="51">
        <v>21558</v>
      </c>
      <c r="AV7" s="51">
        <v>3794</v>
      </c>
      <c r="AW7" s="51">
        <v>1255</v>
      </c>
      <c r="AX7" s="51">
        <v>0</v>
      </c>
      <c r="AY7" s="51">
        <v>3986</v>
      </c>
      <c r="AZ7" s="51">
        <f aca="true" t="shared" si="20" ref="AZ7:AZ35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5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5">SUM(BQ7:BW7)</f>
        <v>118477</v>
      </c>
      <c r="BQ7" s="51">
        <v>115665</v>
      </c>
      <c r="BR7" s="51">
        <v>591</v>
      </c>
      <c r="BS7" s="51">
        <v>150</v>
      </c>
      <c r="BT7" s="51">
        <v>0</v>
      </c>
      <c r="BU7" s="51">
        <v>0</v>
      </c>
      <c r="BV7" s="51">
        <v>0</v>
      </c>
      <c r="BW7" s="51">
        <v>2071</v>
      </c>
    </row>
    <row r="8" spans="1:75" ht="13.5">
      <c r="A8" s="26" t="s">
        <v>72</v>
      </c>
      <c r="B8" s="49" t="s">
        <v>75</v>
      </c>
      <c r="C8" s="50" t="s">
        <v>76</v>
      </c>
      <c r="D8" s="51">
        <f t="shared" si="0"/>
        <v>84821</v>
      </c>
      <c r="E8" s="51">
        <f t="shared" si="1"/>
        <v>56404</v>
      </c>
      <c r="F8" s="51">
        <f t="shared" si="2"/>
        <v>14390</v>
      </c>
      <c r="G8" s="51">
        <f t="shared" si="3"/>
        <v>11521</v>
      </c>
      <c r="H8" s="51">
        <f t="shared" si="4"/>
        <v>1466</v>
      </c>
      <c r="I8" s="51">
        <f t="shared" si="5"/>
        <v>0</v>
      </c>
      <c r="J8" s="51">
        <f t="shared" si="6"/>
        <v>808</v>
      </c>
      <c r="K8" s="51">
        <f t="shared" si="7"/>
        <v>232</v>
      </c>
      <c r="L8" s="51">
        <f t="shared" si="8"/>
        <v>624</v>
      </c>
      <c r="M8" s="51">
        <v>624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27517</v>
      </c>
      <c r="U8" s="51">
        <f t="shared" si="10"/>
        <v>0</v>
      </c>
      <c r="V8" s="51">
        <f t="shared" si="11"/>
        <v>14390</v>
      </c>
      <c r="W8" s="51">
        <f t="shared" si="12"/>
        <v>11429</v>
      </c>
      <c r="X8" s="51">
        <f t="shared" si="13"/>
        <v>1466</v>
      </c>
      <c r="Y8" s="51">
        <f t="shared" si="14"/>
        <v>0</v>
      </c>
      <c r="Z8" s="51">
        <f t="shared" si="15"/>
        <v>0</v>
      </c>
      <c r="AA8" s="51">
        <f t="shared" si="16"/>
        <v>232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5899</v>
      </c>
      <c r="AK8" s="51">
        <v>0</v>
      </c>
      <c r="AL8" s="51">
        <v>5899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21618</v>
      </c>
      <c r="AS8" s="51">
        <v>0</v>
      </c>
      <c r="AT8" s="51">
        <v>8491</v>
      </c>
      <c r="AU8" s="51">
        <v>11429</v>
      </c>
      <c r="AV8" s="51">
        <v>1466</v>
      </c>
      <c r="AW8" s="51">
        <v>0</v>
      </c>
      <c r="AX8" s="51">
        <v>0</v>
      </c>
      <c r="AY8" s="51">
        <v>232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56680</v>
      </c>
      <c r="BQ8" s="51">
        <v>55780</v>
      </c>
      <c r="BR8" s="51">
        <v>0</v>
      </c>
      <c r="BS8" s="51">
        <v>92</v>
      </c>
      <c r="BT8" s="51">
        <v>0</v>
      </c>
      <c r="BU8" s="51">
        <v>0</v>
      </c>
      <c r="BV8" s="51">
        <v>808</v>
      </c>
      <c r="BW8" s="51">
        <v>0</v>
      </c>
    </row>
    <row r="9" spans="1:75" ht="13.5">
      <c r="A9" s="26" t="s">
        <v>72</v>
      </c>
      <c r="B9" s="49" t="s">
        <v>77</v>
      </c>
      <c r="C9" s="50" t="s">
        <v>78</v>
      </c>
      <c r="D9" s="51">
        <f t="shared" si="0"/>
        <v>64424</v>
      </c>
      <c r="E9" s="51">
        <f t="shared" si="1"/>
        <v>33870</v>
      </c>
      <c r="F9" s="51">
        <f t="shared" si="2"/>
        <v>4904</v>
      </c>
      <c r="G9" s="51">
        <f t="shared" si="3"/>
        <v>3297</v>
      </c>
      <c r="H9" s="51">
        <f t="shared" si="4"/>
        <v>1664</v>
      </c>
      <c r="I9" s="51">
        <f t="shared" si="5"/>
        <v>9496</v>
      </c>
      <c r="J9" s="51">
        <f t="shared" si="6"/>
        <v>2784</v>
      </c>
      <c r="K9" s="51">
        <f t="shared" si="7"/>
        <v>8409</v>
      </c>
      <c r="L9" s="51">
        <f t="shared" si="8"/>
        <v>709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709</v>
      </c>
      <c r="T9" s="51">
        <f t="shared" si="9"/>
        <v>25526</v>
      </c>
      <c r="U9" s="51">
        <f t="shared" si="10"/>
        <v>17</v>
      </c>
      <c r="V9" s="51">
        <f t="shared" si="11"/>
        <v>3352</v>
      </c>
      <c r="W9" s="51">
        <f t="shared" si="12"/>
        <v>3297</v>
      </c>
      <c r="X9" s="51">
        <f t="shared" si="13"/>
        <v>1664</v>
      </c>
      <c r="Y9" s="51">
        <f t="shared" si="14"/>
        <v>9496</v>
      </c>
      <c r="Z9" s="51">
        <f t="shared" si="15"/>
        <v>0</v>
      </c>
      <c r="AA9" s="51">
        <f t="shared" si="16"/>
        <v>7700</v>
      </c>
      <c r="AB9" s="51">
        <f t="shared" si="17"/>
        <v>7575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7575</v>
      </c>
      <c r="AJ9" s="51">
        <f t="shared" si="18"/>
        <v>339</v>
      </c>
      <c r="AK9" s="51">
        <v>0</v>
      </c>
      <c r="AL9" s="51">
        <v>320</v>
      </c>
      <c r="AM9" s="51">
        <v>0</v>
      </c>
      <c r="AN9" s="51">
        <v>0</v>
      </c>
      <c r="AO9" s="51">
        <v>0</v>
      </c>
      <c r="AP9" s="51">
        <v>0</v>
      </c>
      <c r="AQ9" s="51">
        <v>19</v>
      </c>
      <c r="AR9" s="51">
        <f t="shared" si="19"/>
        <v>17612</v>
      </c>
      <c r="AS9" s="51">
        <v>17</v>
      </c>
      <c r="AT9" s="51">
        <v>3032</v>
      </c>
      <c r="AU9" s="51">
        <v>3297</v>
      </c>
      <c r="AV9" s="51">
        <v>1664</v>
      </c>
      <c r="AW9" s="51">
        <v>9496</v>
      </c>
      <c r="AX9" s="51">
        <v>0</v>
      </c>
      <c r="AY9" s="51">
        <v>106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38189</v>
      </c>
      <c r="BQ9" s="51">
        <v>33853</v>
      </c>
      <c r="BR9" s="51">
        <v>1552</v>
      </c>
      <c r="BS9" s="51">
        <v>0</v>
      </c>
      <c r="BT9" s="51">
        <v>0</v>
      </c>
      <c r="BU9" s="51">
        <v>0</v>
      </c>
      <c r="BV9" s="51">
        <v>2784</v>
      </c>
      <c r="BW9" s="51">
        <v>0</v>
      </c>
    </row>
    <row r="10" spans="1:75" ht="13.5">
      <c r="A10" s="26" t="s">
        <v>72</v>
      </c>
      <c r="B10" s="49" t="s">
        <v>79</v>
      </c>
      <c r="C10" s="50" t="s">
        <v>80</v>
      </c>
      <c r="D10" s="51">
        <f t="shared" si="0"/>
        <v>19122</v>
      </c>
      <c r="E10" s="51">
        <f t="shared" si="1"/>
        <v>10787</v>
      </c>
      <c r="F10" s="51">
        <f t="shared" si="2"/>
        <v>4047</v>
      </c>
      <c r="G10" s="51">
        <f t="shared" si="3"/>
        <v>2699</v>
      </c>
      <c r="H10" s="51">
        <f t="shared" si="4"/>
        <v>467</v>
      </c>
      <c r="I10" s="51">
        <f t="shared" si="5"/>
        <v>0</v>
      </c>
      <c r="J10" s="51">
        <f t="shared" si="6"/>
        <v>956</v>
      </c>
      <c r="K10" s="51">
        <f t="shared" si="7"/>
        <v>166</v>
      </c>
      <c r="L10" s="51">
        <f t="shared" si="8"/>
        <v>67</v>
      </c>
      <c r="M10" s="51">
        <v>0</v>
      </c>
      <c r="N10" s="51">
        <v>2</v>
      </c>
      <c r="O10" s="51">
        <v>0</v>
      </c>
      <c r="P10" s="51">
        <v>65</v>
      </c>
      <c r="Q10" s="51">
        <v>0</v>
      </c>
      <c r="R10" s="51">
        <v>0</v>
      </c>
      <c r="S10" s="51">
        <v>0</v>
      </c>
      <c r="T10" s="51">
        <f t="shared" si="9"/>
        <v>1848</v>
      </c>
      <c r="U10" s="51">
        <f t="shared" si="10"/>
        <v>0</v>
      </c>
      <c r="V10" s="51">
        <f t="shared" si="11"/>
        <v>1410</v>
      </c>
      <c r="W10" s="51">
        <f t="shared" si="12"/>
        <v>0</v>
      </c>
      <c r="X10" s="51">
        <f t="shared" si="13"/>
        <v>402</v>
      </c>
      <c r="Y10" s="51">
        <f t="shared" si="14"/>
        <v>0</v>
      </c>
      <c r="Z10" s="51">
        <f t="shared" si="15"/>
        <v>0</v>
      </c>
      <c r="AA10" s="51">
        <f t="shared" si="16"/>
        <v>36</v>
      </c>
      <c r="AB10" s="51">
        <f t="shared" si="17"/>
        <v>175</v>
      </c>
      <c r="AC10" s="51">
        <v>0</v>
      </c>
      <c r="AD10" s="51">
        <v>175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1235</v>
      </c>
      <c r="AK10" s="51">
        <v>0</v>
      </c>
      <c r="AL10" s="51">
        <v>1235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438</v>
      </c>
      <c r="AS10" s="51">
        <v>0</v>
      </c>
      <c r="AT10" s="51">
        <v>0</v>
      </c>
      <c r="AU10" s="51">
        <v>0</v>
      </c>
      <c r="AV10" s="51">
        <v>402</v>
      </c>
      <c r="AW10" s="51">
        <v>0</v>
      </c>
      <c r="AX10" s="51">
        <v>0</v>
      </c>
      <c r="AY10" s="51">
        <v>36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17207</v>
      </c>
      <c r="BQ10" s="51">
        <v>10787</v>
      </c>
      <c r="BR10" s="51">
        <v>2635</v>
      </c>
      <c r="BS10" s="51">
        <v>2699</v>
      </c>
      <c r="BT10" s="51">
        <v>0</v>
      </c>
      <c r="BU10" s="51">
        <v>0</v>
      </c>
      <c r="BV10" s="51">
        <v>956</v>
      </c>
      <c r="BW10" s="51">
        <v>130</v>
      </c>
    </row>
    <row r="11" spans="1:75" ht="13.5">
      <c r="A11" s="26" t="s">
        <v>72</v>
      </c>
      <c r="B11" s="49" t="s">
        <v>81</v>
      </c>
      <c r="C11" s="50" t="s">
        <v>82</v>
      </c>
      <c r="D11" s="51">
        <f t="shared" si="0"/>
        <v>30365</v>
      </c>
      <c r="E11" s="51">
        <f t="shared" si="1"/>
        <v>10200</v>
      </c>
      <c r="F11" s="51">
        <f t="shared" si="2"/>
        <v>3146</v>
      </c>
      <c r="G11" s="51">
        <f t="shared" si="3"/>
        <v>1749</v>
      </c>
      <c r="H11" s="51">
        <f t="shared" si="4"/>
        <v>295</v>
      </c>
      <c r="I11" s="51">
        <f t="shared" si="5"/>
        <v>0</v>
      </c>
      <c r="J11" s="51">
        <f t="shared" si="6"/>
        <v>898</v>
      </c>
      <c r="K11" s="51">
        <f t="shared" si="7"/>
        <v>14077</v>
      </c>
      <c r="L11" s="51">
        <f t="shared" si="8"/>
        <v>8489</v>
      </c>
      <c r="M11" s="51">
        <v>229</v>
      </c>
      <c r="N11" s="51">
        <v>1742</v>
      </c>
      <c r="O11" s="51">
        <v>0</v>
      </c>
      <c r="P11" s="51">
        <v>0</v>
      </c>
      <c r="Q11" s="51">
        <v>0</v>
      </c>
      <c r="R11" s="51">
        <v>36</v>
      </c>
      <c r="S11" s="51">
        <v>6482</v>
      </c>
      <c r="T11" s="51">
        <f t="shared" si="9"/>
        <v>10957</v>
      </c>
      <c r="U11" s="51">
        <f t="shared" si="10"/>
        <v>0</v>
      </c>
      <c r="V11" s="51">
        <f t="shared" si="11"/>
        <v>1318</v>
      </c>
      <c r="W11" s="51">
        <f t="shared" si="12"/>
        <v>1749</v>
      </c>
      <c r="X11" s="51">
        <f t="shared" si="13"/>
        <v>295</v>
      </c>
      <c r="Y11" s="51">
        <f t="shared" si="14"/>
        <v>0</v>
      </c>
      <c r="Z11" s="51">
        <f t="shared" si="15"/>
        <v>0</v>
      </c>
      <c r="AA11" s="51">
        <f t="shared" si="16"/>
        <v>7595</v>
      </c>
      <c r="AB11" s="51">
        <f t="shared" si="17"/>
        <v>6015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6015</v>
      </c>
      <c r="AJ11" s="51">
        <f t="shared" si="18"/>
        <v>714</v>
      </c>
      <c r="AK11" s="51">
        <v>0</v>
      </c>
      <c r="AL11" s="51">
        <v>714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4228</v>
      </c>
      <c r="AS11" s="51">
        <v>0</v>
      </c>
      <c r="AT11" s="51">
        <v>604</v>
      </c>
      <c r="AU11" s="51">
        <v>1749</v>
      </c>
      <c r="AV11" s="51">
        <v>295</v>
      </c>
      <c r="AW11" s="51">
        <v>0</v>
      </c>
      <c r="AX11" s="51">
        <v>0</v>
      </c>
      <c r="AY11" s="51">
        <v>1580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10919</v>
      </c>
      <c r="BQ11" s="51">
        <v>9971</v>
      </c>
      <c r="BR11" s="51">
        <v>86</v>
      </c>
      <c r="BS11" s="51">
        <v>0</v>
      </c>
      <c r="BT11" s="51">
        <v>0</v>
      </c>
      <c r="BU11" s="51">
        <v>0</v>
      </c>
      <c r="BV11" s="51">
        <v>862</v>
      </c>
      <c r="BW11" s="51">
        <v>0</v>
      </c>
    </row>
    <row r="12" spans="1:75" ht="13.5">
      <c r="A12" s="26" t="s">
        <v>72</v>
      </c>
      <c r="B12" s="49" t="s">
        <v>83</v>
      </c>
      <c r="C12" s="50" t="s">
        <v>84</v>
      </c>
      <c r="D12" s="51">
        <f t="shared" si="0"/>
        <v>31791</v>
      </c>
      <c r="E12" s="51">
        <f t="shared" si="1"/>
        <v>14775</v>
      </c>
      <c r="F12" s="51">
        <f t="shared" si="2"/>
        <v>4095</v>
      </c>
      <c r="G12" s="51">
        <f t="shared" si="3"/>
        <v>3281</v>
      </c>
      <c r="H12" s="51">
        <f t="shared" si="4"/>
        <v>741</v>
      </c>
      <c r="I12" s="51">
        <f t="shared" si="5"/>
        <v>336</v>
      </c>
      <c r="J12" s="51">
        <f t="shared" si="6"/>
        <v>1873</v>
      </c>
      <c r="K12" s="51">
        <f t="shared" si="7"/>
        <v>6690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10167</v>
      </c>
      <c r="U12" s="51">
        <f t="shared" si="10"/>
        <v>0</v>
      </c>
      <c r="V12" s="51">
        <f t="shared" si="11"/>
        <v>2400</v>
      </c>
      <c r="W12" s="51">
        <f t="shared" si="12"/>
        <v>0</v>
      </c>
      <c r="X12" s="51">
        <f t="shared" si="13"/>
        <v>741</v>
      </c>
      <c r="Y12" s="51">
        <f t="shared" si="14"/>
        <v>336</v>
      </c>
      <c r="Z12" s="51">
        <f t="shared" si="15"/>
        <v>0</v>
      </c>
      <c r="AA12" s="51">
        <f t="shared" si="16"/>
        <v>6690</v>
      </c>
      <c r="AB12" s="51">
        <f t="shared" si="17"/>
        <v>7029</v>
      </c>
      <c r="AC12" s="51">
        <v>0</v>
      </c>
      <c r="AD12" s="51">
        <v>415</v>
      </c>
      <c r="AE12" s="51">
        <v>0</v>
      </c>
      <c r="AF12" s="51">
        <v>0</v>
      </c>
      <c r="AG12" s="51">
        <v>0</v>
      </c>
      <c r="AH12" s="51">
        <v>0</v>
      </c>
      <c r="AI12" s="51">
        <v>6614</v>
      </c>
      <c r="AJ12" s="51">
        <f t="shared" si="18"/>
        <v>1985</v>
      </c>
      <c r="AK12" s="51">
        <v>0</v>
      </c>
      <c r="AL12" s="51">
        <v>1985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1153</v>
      </c>
      <c r="AS12" s="51">
        <v>0</v>
      </c>
      <c r="AT12" s="51">
        <v>0</v>
      </c>
      <c r="AU12" s="51">
        <v>0</v>
      </c>
      <c r="AV12" s="51">
        <v>741</v>
      </c>
      <c r="AW12" s="51">
        <v>336</v>
      </c>
      <c r="AX12" s="51">
        <v>0</v>
      </c>
      <c r="AY12" s="51">
        <v>76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21624</v>
      </c>
      <c r="BQ12" s="51">
        <v>14775</v>
      </c>
      <c r="BR12" s="51">
        <v>1695</v>
      </c>
      <c r="BS12" s="51">
        <v>3281</v>
      </c>
      <c r="BT12" s="51">
        <v>0</v>
      </c>
      <c r="BU12" s="51">
        <v>0</v>
      </c>
      <c r="BV12" s="51">
        <v>1873</v>
      </c>
      <c r="BW12" s="51">
        <v>0</v>
      </c>
    </row>
    <row r="13" spans="1:75" ht="13.5">
      <c r="A13" s="26" t="s">
        <v>72</v>
      </c>
      <c r="B13" s="49" t="s">
        <v>85</v>
      </c>
      <c r="C13" s="50" t="s">
        <v>86</v>
      </c>
      <c r="D13" s="51">
        <f t="shared" si="0"/>
        <v>20805</v>
      </c>
      <c r="E13" s="51">
        <f t="shared" si="1"/>
        <v>13669</v>
      </c>
      <c r="F13" s="51">
        <f t="shared" si="2"/>
        <v>2373</v>
      </c>
      <c r="G13" s="51">
        <f t="shared" si="3"/>
        <v>1615</v>
      </c>
      <c r="H13" s="51">
        <f t="shared" si="4"/>
        <v>568</v>
      </c>
      <c r="I13" s="51">
        <f t="shared" si="5"/>
        <v>1386</v>
      </c>
      <c r="J13" s="51">
        <f t="shared" si="6"/>
        <v>406</v>
      </c>
      <c r="K13" s="51">
        <f t="shared" si="7"/>
        <v>788</v>
      </c>
      <c r="L13" s="51">
        <f t="shared" si="8"/>
        <v>14729</v>
      </c>
      <c r="M13" s="51">
        <v>13669</v>
      </c>
      <c r="N13" s="51">
        <v>500</v>
      </c>
      <c r="O13" s="51">
        <v>0</v>
      </c>
      <c r="P13" s="51">
        <v>0</v>
      </c>
      <c r="Q13" s="51">
        <v>0</v>
      </c>
      <c r="R13" s="51">
        <v>320</v>
      </c>
      <c r="S13" s="51">
        <v>240</v>
      </c>
      <c r="T13" s="51">
        <f t="shared" si="9"/>
        <v>6076</v>
      </c>
      <c r="U13" s="51">
        <f t="shared" si="10"/>
        <v>0</v>
      </c>
      <c r="V13" s="51">
        <f t="shared" si="11"/>
        <v>1873</v>
      </c>
      <c r="W13" s="51">
        <f t="shared" si="12"/>
        <v>1615</v>
      </c>
      <c r="X13" s="51">
        <f t="shared" si="13"/>
        <v>568</v>
      </c>
      <c r="Y13" s="51">
        <f t="shared" si="14"/>
        <v>1386</v>
      </c>
      <c r="Z13" s="51">
        <f t="shared" si="15"/>
        <v>86</v>
      </c>
      <c r="AA13" s="51">
        <f t="shared" si="16"/>
        <v>548</v>
      </c>
      <c r="AB13" s="51">
        <f t="shared" si="17"/>
        <v>502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86</v>
      </c>
      <c r="AI13" s="51">
        <v>416</v>
      </c>
      <c r="AJ13" s="51">
        <f t="shared" si="18"/>
        <v>1234</v>
      </c>
      <c r="AK13" s="51">
        <v>0</v>
      </c>
      <c r="AL13" s="51">
        <v>1102</v>
      </c>
      <c r="AM13" s="51">
        <v>0</v>
      </c>
      <c r="AN13" s="51">
        <v>0</v>
      </c>
      <c r="AO13" s="51">
        <v>0</v>
      </c>
      <c r="AP13" s="51">
        <v>0</v>
      </c>
      <c r="AQ13" s="51">
        <v>132</v>
      </c>
      <c r="AR13" s="51">
        <f t="shared" si="19"/>
        <v>4340</v>
      </c>
      <c r="AS13" s="51">
        <v>0</v>
      </c>
      <c r="AT13" s="51">
        <v>771</v>
      </c>
      <c r="AU13" s="51">
        <v>1615</v>
      </c>
      <c r="AV13" s="51">
        <v>568</v>
      </c>
      <c r="AW13" s="51">
        <v>1386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72</v>
      </c>
      <c r="B14" s="49" t="s">
        <v>87</v>
      </c>
      <c r="C14" s="50" t="s">
        <v>88</v>
      </c>
      <c r="D14" s="51">
        <f t="shared" si="0"/>
        <v>14689</v>
      </c>
      <c r="E14" s="51">
        <f t="shared" si="1"/>
        <v>8209</v>
      </c>
      <c r="F14" s="51">
        <f t="shared" si="2"/>
        <v>2003</v>
      </c>
      <c r="G14" s="51">
        <f t="shared" si="3"/>
        <v>1964</v>
      </c>
      <c r="H14" s="51">
        <f t="shared" si="4"/>
        <v>631</v>
      </c>
      <c r="I14" s="51">
        <f t="shared" si="5"/>
        <v>0</v>
      </c>
      <c r="J14" s="51">
        <f t="shared" si="6"/>
        <v>851</v>
      </c>
      <c r="K14" s="51">
        <f t="shared" si="7"/>
        <v>1031</v>
      </c>
      <c r="L14" s="51">
        <f t="shared" si="8"/>
        <v>6329</v>
      </c>
      <c r="M14" s="51">
        <v>5051</v>
      </c>
      <c r="N14" s="51">
        <v>8</v>
      </c>
      <c r="O14" s="51">
        <v>0</v>
      </c>
      <c r="P14" s="51">
        <v>631</v>
      </c>
      <c r="Q14" s="51">
        <v>0</v>
      </c>
      <c r="R14" s="51">
        <v>639</v>
      </c>
      <c r="S14" s="51">
        <v>0</v>
      </c>
      <c r="T14" s="51">
        <f t="shared" si="9"/>
        <v>4902</v>
      </c>
      <c r="U14" s="51">
        <f t="shared" si="10"/>
        <v>0</v>
      </c>
      <c r="V14" s="51">
        <f t="shared" si="11"/>
        <v>1933</v>
      </c>
      <c r="W14" s="51">
        <f t="shared" si="12"/>
        <v>1938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1031</v>
      </c>
      <c r="AB14" s="51">
        <f t="shared" si="17"/>
        <v>1000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1000</v>
      </c>
      <c r="AJ14" s="51">
        <f t="shared" si="18"/>
        <v>1066</v>
      </c>
      <c r="AK14" s="51">
        <v>0</v>
      </c>
      <c r="AL14" s="51">
        <v>1066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2836</v>
      </c>
      <c r="AS14" s="51">
        <v>0</v>
      </c>
      <c r="AT14" s="51">
        <v>867</v>
      </c>
      <c r="AU14" s="51">
        <v>1938</v>
      </c>
      <c r="AV14" s="51">
        <v>0</v>
      </c>
      <c r="AW14" s="51">
        <v>0</v>
      </c>
      <c r="AX14" s="51">
        <v>0</v>
      </c>
      <c r="AY14" s="51">
        <v>31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3458</v>
      </c>
      <c r="BQ14" s="51">
        <v>3158</v>
      </c>
      <c r="BR14" s="51">
        <v>62</v>
      </c>
      <c r="BS14" s="51">
        <v>26</v>
      </c>
      <c r="BT14" s="51">
        <v>0</v>
      </c>
      <c r="BU14" s="51">
        <v>0</v>
      </c>
      <c r="BV14" s="51">
        <v>212</v>
      </c>
      <c r="BW14" s="51">
        <v>0</v>
      </c>
    </row>
    <row r="15" spans="1:75" ht="13.5">
      <c r="A15" s="26" t="s">
        <v>72</v>
      </c>
      <c r="B15" s="49" t="s">
        <v>89</v>
      </c>
      <c r="C15" s="50" t="s">
        <v>90</v>
      </c>
      <c r="D15" s="51">
        <f t="shared" si="0"/>
        <v>2488</v>
      </c>
      <c r="E15" s="51">
        <f t="shared" si="1"/>
        <v>1412</v>
      </c>
      <c r="F15" s="51">
        <f t="shared" si="2"/>
        <v>621</v>
      </c>
      <c r="G15" s="51">
        <f t="shared" si="3"/>
        <v>284</v>
      </c>
      <c r="H15" s="51">
        <f t="shared" si="4"/>
        <v>111</v>
      </c>
      <c r="I15" s="51">
        <f t="shared" si="5"/>
        <v>0</v>
      </c>
      <c r="J15" s="51">
        <f t="shared" si="6"/>
        <v>60</v>
      </c>
      <c r="K15" s="51">
        <f t="shared" si="7"/>
        <v>0</v>
      </c>
      <c r="L15" s="51">
        <f t="shared" si="8"/>
        <v>33</v>
      </c>
      <c r="M15" s="51">
        <v>15</v>
      </c>
      <c r="N15" s="51">
        <v>18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998</v>
      </c>
      <c r="U15" s="51">
        <f t="shared" si="10"/>
        <v>0</v>
      </c>
      <c r="V15" s="51">
        <f t="shared" si="11"/>
        <v>603</v>
      </c>
      <c r="W15" s="51">
        <f t="shared" si="12"/>
        <v>284</v>
      </c>
      <c r="X15" s="51">
        <f t="shared" si="13"/>
        <v>111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3</v>
      </c>
      <c r="AC15" s="51">
        <v>0</v>
      </c>
      <c r="AD15" s="51">
        <v>3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318</v>
      </c>
      <c r="AK15" s="51">
        <v>0</v>
      </c>
      <c r="AL15" s="51">
        <v>318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677</v>
      </c>
      <c r="AS15" s="51">
        <v>0</v>
      </c>
      <c r="AT15" s="51">
        <v>282</v>
      </c>
      <c r="AU15" s="51">
        <v>284</v>
      </c>
      <c r="AV15" s="51">
        <v>111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1457</v>
      </c>
      <c r="BQ15" s="51">
        <v>1397</v>
      </c>
      <c r="BR15" s="51">
        <v>0</v>
      </c>
      <c r="BS15" s="51">
        <v>0</v>
      </c>
      <c r="BT15" s="51">
        <v>0</v>
      </c>
      <c r="BU15" s="51">
        <v>0</v>
      </c>
      <c r="BV15" s="51">
        <v>60</v>
      </c>
      <c r="BW15" s="51">
        <v>0</v>
      </c>
    </row>
    <row r="16" spans="1:75" ht="13.5">
      <c r="A16" s="26" t="s">
        <v>72</v>
      </c>
      <c r="B16" s="49" t="s">
        <v>91</v>
      </c>
      <c r="C16" s="50" t="s">
        <v>92</v>
      </c>
      <c r="D16" s="51">
        <f t="shared" si="0"/>
        <v>35857</v>
      </c>
      <c r="E16" s="51">
        <f t="shared" si="1"/>
        <v>22095</v>
      </c>
      <c r="F16" s="51">
        <f t="shared" si="2"/>
        <v>5205</v>
      </c>
      <c r="G16" s="51">
        <f t="shared" si="3"/>
        <v>5664</v>
      </c>
      <c r="H16" s="51">
        <f t="shared" si="4"/>
        <v>520</v>
      </c>
      <c r="I16" s="51">
        <f t="shared" si="5"/>
        <v>13</v>
      </c>
      <c r="J16" s="51">
        <f t="shared" si="6"/>
        <v>2078</v>
      </c>
      <c r="K16" s="51">
        <f t="shared" si="7"/>
        <v>282</v>
      </c>
      <c r="L16" s="51">
        <f t="shared" si="8"/>
        <v>185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185</v>
      </c>
      <c r="T16" s="51">
        <f t="shared" si="9"/>
        <v>1628</v>
      </c>
      <c r="U16" s="51">
        <f t="shared" si="10"/>
        <v>0</v>
      </c>
      <c r="V16" s="51">
        <f t="shared" si="11"/>
        <v>1531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97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1531</v>
      </c>
      <c r="AK16" s="51">
        <v>0</v>
      </c>
      <c r="AL16" s="51">
        <v>1531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97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97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34044</v>
      </c>
      <c r="BQ16" s="51">
        <v>22095</v>
      </c>
      <c r="BR16" s="51">
        <v>3674</v>
      </c>
      <c r="BS16" s="51">
        <v>5664</v>
      </c>
      <c r="BT16" s="51">
        <v>520</v>
      </c>
      <c r="BU16" s="51">
        <v>13</v>
      </c>
      <c r="BV16" s="51">
        <v>2078</v>
      </c>
      <c r="BW16" s="51">
        <v>0</v>
      </c>
    </row>
    <row r="17" spans="1:75" ht="13.5">
      <c r="A17" s="26" t="s">
        <v>72</v>
      </c>
      <c r="B17" s="49" t="s">
        <v>93</v>
      </c>
      <c r="C17" s="50" t="s">
        <v>94</v>
      </c>
      <c r="D17" s="51">
        <f t="shared" si="0"/>
        <v>4703</v>
      </c>
      <c r="E17" s="51">
        <f t="shared" si="1"/>
        <v>2628</v>
      </c>
      <c r="F17" s="51">
        <f t="shared" si="2"/>
        <v>631</v>
      </c>
      <c r="G17" s="51">
        <f t="shared" si="3"/>
        <v>625</v>
      </c>
      <c r="H17" s="51">
        <f t="shared" si="4"/>
        <v>124</v>
      </c>
      <c r="I17" s="51">
        <f t="shared" si="5"/>
        <v>0</v>
      </c>
      <c r="J17" s="51">
        <f t="shared" si="6"/>
        <v>232</v>
      </c>
      <c r="K17" s="51">
        <f t="shared" si="7"/>
        <v>463</v>
      </c>
      <c r="L17" s="51">
        <f t="shared" si="8"/>
        <v>2581</v>
      </c>
      <c r="M17" s="51">
        <v>2311</v>
      </c>
      <c r="N17" s="51">
        <v>270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1546</v>
      </c>
      <c r="U17" s="51">
        <f t="shared" si="10"/>
        <v>0</v>
      </c>
      <c r="V17" s="51">
        <f t="shared" si="11"/>
        <v>355</v>
      </c>
      <c r="W17" s="51">
        <f t="shared" si="12"/>
        <v>606</v>
      </c>
      <c r="X17" s="51">
        <f t="shared" si="13"/>
        <v>124</v>
      </c>
      <c r="Y17" s="51">
        <f t="shared" si="14"/>
        <v>0</v>
      </c>
      <c r="Z17" s="51">
        <f t="shared" si="15"/>
        <v>0</v>
      </c>
      <c r="AA17" s="51">
        <f t="shared" si="16"/>
        <v>461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1098</v>
      </c>
      <c r="AS17" s="51">
        <v>0</v>
      </c>
      <c r="AT17" s="51">
        <v>355</v>
      </c>
      <c r="AU17" s="51">
        <v>606</v>
      </c>
      <c r="AV17" s="51">
        <v>124</v>
      </c>
      <c r="AW17" s="51">
        <v>0</v>
      </c>
      <c r="AX17" s="51">
        <v>0</v>
      </c>
      <c r="AY17" s="51">
        <v>13</v>
      </c>
      <c r="AZ17" s="51">
        <f t="shared" si="20"/>
        <v>448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448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576</v>
      </c>
      <c r="BQ17" s="51">
        <v>317</v>
      </c>
      <c r="BR17" s="51">
        <v>6</v>
      </c>
      <c r="BS17" s="51">
        <v>19</v>
      </c>
      <c r="BT17" s="51">
        <v>0</v>
      </c>
      <c r="BU17" s="51">
        <v>0</v>
      </c>
      <c r="BV17" s="51">
        <v>232</v>
      </c>
      <c r="BW17" s="51">
        <v>2</v>
      </c>
    </row>
    <row r="18" spans="1:75" ht="13.5">
      <c r="A18" s="26" t="s">
        <v>72</v>
      </c>
      <c r="B18" s="49" t="s">
        <v>95</v>
      </c>
      <c r="C18" s="50" t="s">
        <v>96</v>
      </c>
      <c r="D18" s="51">
        <f t="shared" si="0"/>
        <v>13531</v>
      </c>
      <c r="E18" s="51">
        <f t="shared" si="1"/>
        <v>8171</v>
      </c>
      <c r="F18" s="51">
        <f t="shared" si="2"/>
        <v>1514</v>
      </c>
      <c r="G18" s="51">
        <f t="shared" si="3"/>
        <v>1455</v>
      </c>
      <c r="H18" s="51">
        <f t="shared" si="4"/>
        <v>332</v>
      </c>
      <c r="I18" s="51">
        <f t="shared" si="5"/>
        <v>1698</v>
      </c>
      <c r="J18" s="51">
        <f t="shared" si="6"/>
        <v>302</v>
      </c>
      <c r="K18" s="51">
        <f t="shared" si="7"/>
        <v>59</v>
      </c>
      <c r="L18" s="51">
        <f t="shared" si="8"/>
        <v>10554</v>
      </c>
      <c r="M18" s="51">
        <v>6475</v>
      </c>
      <c r="N18" s="51">
        <v>715</v>
      </c>
      <c r="O18" s="51">
        <v>1455</v>
      </c>
      <c r="P18" s="51">
        <v>0</v>
      </c>
      <c r="Q18" s="51">
        <v>1694</v>
      </c>
      <c r="R18" s="51">
        <v>209</v>
      </c>
      <c r="S18" s="51">
        <v>6</v>
      </c>
      <c r="T18" s="51">
        <f t="shared" si="9"/>
        <v>1147</v>
      </c>
      <c r="U18" s="51">
        <f t="shared" si="10"/>
        <v>0</v>
      </c>
      <c r="V18" s="51">
        <f t="shared" si="11"/>
        <v>762</v>
      </c>
      <c r="W18" s="51">
        <f t="shared" si="12"/>
        <v>0</v>
      </c>
      <c r="X18" s="51">
        <f t="shared" si="13"/>
        <v>332</v>
      </c>
      <c r="Y18" s="51">
        <f t="shared" si="14"/>
        <v>0</v>
      </c>
      <c r="Z18" s="51">
        <f t="shared" si="15"/>
        <v>0</v>
      </c>
      <c r="AA18" s="51">
        <f t="shared" si="16"/>
        <v>53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762</v>
      </c>
      <c r="AK18" s="51">
        <v>0</v>
      </c>
      <c r="AL18" s="51">
        <v>762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385</v>
      </c>
      <c r="AS18" s="51">
        <v>0</v>
      </c>
      <c r="AT18" s="51">
        <v>0</v>
      </c>
      <c r="AU18" s="51">
        <v>0</v>
      </c>
      <c r="AV18" s="51">
        <v>332</v>
      </c>
      <c r="AW18" s="51">
        <v>0</v>
      </c>
      <c r="AX18" s="51">
        <v>0</v>
      </c>
      <c r="AY18" s="51">
        <v>53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1830</v>
      </c>
      <c r="BQ18" s="51">
        <v>1696</v>
      </c>
      <c r="BR18" s="51">
        <v>37</v>
      </c>
      <c r="BS18" s="51">
        <v>0</v>
      </c>
      <c r="BT18" s="51">
        <v>0</v>
      </c>
      <c r="BU18" s="51">
        <v>4</v>
      </c>
      <c r="BV18" s="51">
        <v>93</v>
      </c>
      <c r="BW18" s="51">
        <v>0</v>
      </c>
    </row>
    <row r="19" spans="1:75" ht="13.5">
      <c r="A19" s="26" t="s">
        <v>72</v>
      </c>
      <c r="B19" s="49" t="s">
        <v>97</v>
      </c>
      <c r="C19" s="50" t="s">
        <v>98</v>
      </c>
      <c r="D19" s="51">
        <f t="shared" si="0"/>
        <v>11740</v>
      </c>
      <c r="E19" s="51">
        <f t="shared" si="1"/>
        <v>6157</v>
      </c>
      <c r="F19" s="51">
        <f t="shared" si="2"/>
        <v>3803</v>
      </c>
      <c r="G19" s="51">
        <f t="shared" si="3"/>
        <v>1109</v>
      </c>
      <c r="H19" s="51">
        <f t="shared" si="4"/>
        <v>220</v>
      </c>
      <c r="I19" s="51">
        <f t="shared" si="5"/>
        <v>22</v>
      </c>
      <c r="J19" s="51">
        <f t="shared" si="6"/>
        <v>405</v>
      </c>
      <c r="K19" s="51">
        <f t="shared" si="7"/>
        <v>24</v>
      </c>
      <c r="L19" s="51">
        <f t="shared" si="8"/>
        <v>5652</v>
      </c>
      <c r="M19" s="51">
        <v>5249</v>
      </c>
      <c r="N19" s="51">
        <v>0</v>
      </c>
      <c r="O19" s="51">
        <v>0</v>
      </c>
      <c r="P19" s="51">
        <v>0</v>
      </c>
      <c r="Q19" s="51">
        <v>22</v>
      </c>
      <c r="R19" s="51">
        <v>381</v>
      </c>
      <c r="S19" s="51">
        <v>0</v>
      </c>
      <c r="T19" s="51">
        <f t="shared" si="9"/>
        <v>5043</v>
      </c>
      <c r="U19" s="51">
        <f t="shared" si="10"/>
        <v>0</v>
      </c>
      <c r="V19" s="51">
        <f t="shared" si="11"/>
        <v>3789</v>
      </c>
      <c r="W19" s="51">
        <f t="shared" si="12"/>
        <v>1019</v>
      </c>
      <c r="X19" s="51">
        <f t="shared" si="13"/>
        <v>220</v>
      </c>
      <c r="Y19" s="51">
        <f t="shared" si="14"/>
        <v>0</v>
      </c>
      <c r="Z19" s="51">
        <f t="shared" si="15"/>
        <v>0</v>
      </c>
      <c r="AA19" s="51">
        <f t="shared" si="16"/>
        <v>15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3285</v>
      </c>
      <c r="AK19" s="51">
        <v>0</v>
      </c>
      <c r="AL19" s="51">
        <v>3270</v>
      </c>
      <c r="AM19" s="51">
        <v>0</v>
      </c>
      <c r="AN19" s="51">
        <v>0</v>
      </c>
      <c r="AO19" s="51">
        <v>0</v>
      </c>
      <c r="AP19" s="51">
        <v>0</v>
      </c>
      <c r="AQ19" s="51">
        <v>15</v>
      </c>
      <c r="AR19" s="51">
        <f t="shared" si="19"/>
        <v>1758</v>
      </c>
      <c r="AS19" s="51">
        <v>0</v>
      </c>
      <c r="AT19" s="51">
        <v>519</v>
      </c>
      <c r="AU19" s="51">
        <v>1019</v>
      </c>
      <c r="AV19" s="51">
        <v>220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1045</v>
      </c>
      <c r="BQ19" s="51">
        <v>908</v>
      </c>
      <c r="BR19" s="51">
        <v>14</v>
      </c>
      <c r="BS19" s="51">
        <v>90</v>
      </c>
      <c r="BT19" s="51">
        <v>0</v>
      </c>
      <c r="BU19" s="51">
        <v>0</v>
      </c>
      <c r="BV19" s="51">
        <v>24</v>
      </c>
      <c r="BW19" s="51">
        <v>9</v>
      </c>
    </row>
    <row r="20" spans="1:75" ht="13.5">
      <c r="A20" s="26" t="s">
        <v>72</v>
      </c>
      <c r="B20" s="49" t="s">
        <v>99</v>
      </c>
      <c r="C20" s="50" t="s">
        <v>100</v>
      </c>
      <c r="D20" s="51">
        <f t="shared" si="0"/>
        <v>15178</v>
      </c>
      <c r="E20" s="51">
        <f t="shared" si="1"/>
        <v>9903</v>
      </c>
      <c r="F20" s="51">
        <f t="shared" si="2"/>
        <v>2834</v>
      </c>
      <c r="G20" s="51">
        <f t="shared" si="3"/>
        <v>1641</v>
      </c>
      <c r="H20" s="51">
        <f t="shared" si="4"/>
        <v>276</v>
      </c>
      <c r="I20" s="51">
        <f t="shared" si="5"/>
        <v>19</v>
      </c>
      <c r="J20" s="51">
        <f t="shared" si="6"/>
        <v>427</v>
      </c>
      <c r="K20" s="51">
        <f t="shared" si="7"/>
        <v>78</v>
      </c>
      <c r="L20" s="51">
        <f t="shared" si="8"/>
        <v>10625</v>
      </c>
      <c r="M20" s="51">
        <v>9903</v>
      </c>
      <c r="N20" s="51">
        <v>0</v>
      </c>
      <c r="O20" s="51">
        <v>0</v>
      </c>
      <c r="P20" s="51">
        <v>276</v>
      </c>
      <c r="Q20" s="51">
        <v>19</v>
      </c>
      <c r="R20" s="51">
        <v>427</v>
      </c>
      <c r="S20" s="51">
        <v>0</v>
      </c>
      <c r="T20" s="51">
        <f t="shared" si="9"/>
        <v>4553</v>
      </c>
      <c r="U20" s="51">
        <f t="shared" si="10"/>
        <v>0</v>
      </c>
      <c r="V20" s="51">
        <f t="shared" si="11"/>
        <v>2834</v>
      </c>
      <c r="W20" s="51">
        <f t="shared" si="12"/>
        <v>1641</v>
      </c>
      <c r="X20" s="51">
        <f t="shared" si="13"/>
        <v>0</v>
      </c>
      <c r="Y20" s="51">
        <f t="shared" si="14"/>
        <v>0</v>
      </c>
      <c r="Z20" s="51">
        <f t="shared" si="15"/>
        <v>0</v>
      </c>
      <c r="AA20" s="51">
        <f t="shared" si="16"/>
        <v>78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2504</v>
      </c>
      <c r="AK20" s="51">
        <v>0</v>
      </c>
      <c r="AL20" s="51">
        <v>2162</v>
      </c>
      <c r="AM20" s="51">
        <v>342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2049</v>
      </c>
      <c r="AS20" s="51">
        <v>0</v>
      </c>
      <c r="AT20" s="51">
        <v>672</v>
      </c>
      <c r="AU20" s="51">
        <v>1299</v>
      </c>
      <c r="AV20" s="51">
        <v>0</v>
      </c>
      <c r="AW20" s="51">
        <v>0</v>
      </c>
      <c r="AX20" s="51">
        <v>0</v>
      </c>
      <c r="AY20" s="51">
        <v>78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72</v>
      </c>
      <c r="B21" s="49" t="s">
        <v>101</v>
      </c>
      <c r="C21" s="50" t="s">
        <v>102</v>
      </c>
      <c r="D21" s="51">
        <f t="shared" si="0"/>
        <v>6579</v>
      </c>
      <c r="E21" s="51">
        <f t="shared" si="1"/>
        <v>5189</v>
      </c>
      <c r="F21" s="51">
        <f t="shared" si="2"/>
        <v>862</v>
      </c>
      <c r="G21" s="51">
        <f t="shared" si="3"/>
        <v>192</v>
      </c>
      <c r="H21" s="51">
        <f t="shared" si="4"/>
        <v>153</v>
      </c>
      <c r="I21" s="51">
        <f t="shared" si="5"/>
        <v>0</v>
      </c>
      <c r="J21" s="51">
        <f t="shared" si="6"/>
        <v>128</v>
      </c>
      <c r="K21" s="51">
        <f t="shared" si="7"/>
        <v>55</v>
      </c>
      <c r="L21" s="51">
        <f t="shared" si="8"/>
        <v>1362</v>
      </c>
      <c r="M21" s="51">
        <v>1316</v>
      </c>
      <c r="N21" s="51">
        <v>0</v>
      </c>
      <c r="O21" s="51">
        <v>0</v>
      </c>
      <c r="P21" s="51">
        <v>0</v>
      </c>
      <c r="Q21" s="51">
        <v>0</v>
      </c>
      <c r="R21" s="51">
        <v>40</v>
      </c>
      <c r="S21" s="51">
        <v>6</v>
      </c>
      <c r="T21" s="51">
        <f t="shared" si="9"/>
        <v>1121</v>
      </c>
      <c r="U21" s="51">
        <f t="shared" si="10"/>
        <v>0</v>
      </c>
      <c r="V21" s="51">
        <f t="shared" si="11"/>
        <v>752</v>
      </c>
      <c r="W21" s="51">
        <f t="shared" si="12"/>
        <v>192</v>
      </c>
      <c r="X21" s="51">
        <f t="shared" si="13"/>
        <v>153</v>
      </c>
      <c r="Y21" s="51">
        <f t="shared" si="14"/>
        <v>0</v>
      </c>
      <c r="Z21" s="51">
        <f t="shared" si="15"/>
        <v>0</v>
      </c>
      <c r="AA21" s="51">
        <f t="shared" si="16"/>
        <v>24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752</v>
      </c>
      <c r="AK21" s="51">
        <v>0</v>
      </c>
      <c r="AL21" s="51">
        <v>752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369</v>
      </c>
      <c r="AS21" s="51">
        <v>0</v>
      </c>
      <c r="AT21" s="51">
        <v>0</v>
      </c>
      <c r="AU21" s="51">
        <v>192</v>
      </c>
      <c r="AV21" s="51">
        <v>153</v>
      </c>
      <c r="AW21" s="51">
        <v>0</v>
      </c>
      <c r="AX21" s="51">
        <v>0</v>
      </c>
      <c r="AY21" s="51">
        <v>24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4096</v>
      </c>
      <c r="BQ21" s="51">
        <v>3873</v>
      </c>
      <c r="BR21" s="51">
        <v>110</v>
      </c>
      <c r="BS21" s="51">
        <v>0</v>
      </c>
      <c r="BT21" s="51">
        <v>0</v>
      </c>
      <c r="BU21" s="51">
        <v>0</v>
      </c>
      <c r="BV21" s="51">
        <v>88</v>
      </c>
      <c r="BW21" s="51">
        <v>25</v>
      </c>
    </row>
    <row r="22" spans="1:75" ht="13.5">
      <c r="A22" s="26" t="s">
        <v>72</v>
      </c>
      <c r="B22" s="49" t="s">
        <v>103</v>
      </c>
      <c r="C22" s="50" t="s">
        <v>104</v>
      </c>
      <c r="D22" s="51">
        <f t="shared" si="0"/>
        <v>13091</v>
      </c>
      <c r="E22" s="51">
        <f t="shared" si="1"/>
        <v>8411</v>
      </c>
      <c r="F22" s="51">
        <f t="shared" si="2"/>
        <v>1099</v>
      </c>
      <c r="G22" s="51">
        <f t="shared" si="3"/>
        <v>1074</v>
      </c>
      <c r="H22" s="51">
        <f t="shared" si="4"/>
        <v>267</v>
      </c>
      <c r="I22" s="51">
        <f t="shared" si="5"/>
        <v>501</v>
      </c>
      <c r="J22" s="51">
        <f t="shared" si="6"/>
        <v>652</v>
      </c>
      <c r="K22" s="51">
        <f t="shared" si="7"/>
        <v>1087</v>
      </c>
      <c r="L22" s="51">
        <f t="shared" si="8"/>
        <v>10992</v>
      </c>
      <c r="M22" s="51">
        <v>7896</v>
      </c>
      <c r="N22" s="51">
        <v>803</v>
      </c>
      <c r="O22" s="51">
        <v>1067</v>
      </c>
      <c r="P22" s="51">
        <v>267</v>
      </c>
      <c r="Q22" s="51">
        <v>319</v>
      </c>
      <c r="R22" s="51">
        <v>626</v>
      </c>
      <c r="S22" s="51">
        <v>14</v>
      </c>
      <c r="T22" s="51">
        <f t="shared" si="9"/>
        <v>1539</v>
      </c>
      <c r="U22" s="51">
        <f t="shared" si="10"/>
        <v>0</v>
      </c>
      <c r="V22" s="51">
        <f t="shared" si="11"/>
        <v>284</v>
      </c>
      <c r="W22" s="51">
        <f t="shared" si="12"/>
        <v>0</v>
      </c>
      <c r="X22" s="51">
        <f t="shared" si="13"/>
        <v>0</v>
      </c>
      <c r="Y22" s="51">
        <f t="shared" si="14"/>
        <v>182</v>
      </c>
      <c r="Z22" s="51">
        <f t="shared" si="15"/>
        <v>0</v>
      </c>
      <c r="AA22" s="51">
        <f t="shared" si="16"/>
        <v>1073</v>
      </c>
      <c r="AB22" s="51">
        <f t="shared" si="17"/>
        <v>1167</v>
      </c>
      <c r="AC22" s="51">
        <v>0</v>
      </c>
      <c r="AD22" s="51">
        <v>117</v>
      </c>
      <c r="AE22" s="51">
        <v>0</v>
      </c>
      <c r="AF22" s="51">
        <v>0</v>
      </c>
      <c r="AG22" s="51">
        <v>0</v>
      </c>
      <c r="AH22" s="51">
        <v>0</v>
      </c>
      <c r="AI22" s="51">
        <v>1050</v>
      </c>
      <c r="AJ22" s="51">
        <f t="shared" si="18"/>
        <v>349</v>
      </c>
      <c r="AK22" s="51">
        <v>0</v>
      </c>
      <c r="AL22" s="51">
        <v>167</v>
      </c>
      <c r="AM22" s="51">
        <v>0</v>
      </c>
      <c r="AN22" s="51">
        <v>0</v>
      </c>
      <c r="AO22" s="51">
        <v>182</v>
      </c>
      <c r="AP22" s="51">
        <v>0</v>
      </c>
      <c r="AQ22" s="51">
        <v>0</v>
      </c>
      <c r="AR22" s="51">
        <f t="shared" si="19"/>
        <v>23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23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560</v>
      </c>
      <c r="BQ22" s="51">
        <v>515</v>
      </c>
      <c r="BR22" s="51">
        <v>12</v>
      </c>
      <c r="BS22" s="51">
        <v>7</v>
      </c>
      <c r="BT22" s="51">
        <v>0</v>
      </c>
      <c r="BU22" s="51">
        <v>0</v>
      </c>
      <c r="BV22" s="51">
        <v>26</v>
      </c>
      <c r="BW22" s="51">
        <v>0</v>
      </c>
    </row>
    <row r="23" spans="1:75" ht="13.5">
      <c r="A23" s="26" t="s">
        <v>72</v>
      </c>
      <c r="B23" s="49" t="s">
        <v>105</v>
      </c>
      <c r="C23" s="50" t="s">
        <v>106</v>
      </c>
      <c r="D23" s="51">
        <f t="shared" si="0"/>
        <v>10812</v>
      </c>
      <c r="E23" s="51">
        <f t="shared" si="1"/>
        <v>6726</v>
      </c>
      <c r="F23" s="51">
        <f t="shared" si="2"/>
        <v>1029</v>
      </c>
      <c r="G23" s="51">
        <f t="shared" si="3"/>
        <v>985</v>
      </c>
      <c r="H23" s="51">
        <f t="shared" si="4"/>
        <v>310</v>
      </c>
      <c r="I23" s="51">
        <f t="shared" si="5"/>
        <v>776</v>
      </c>
      <c r="J23" s="51">
        <f t="shared" si="6"/>
        <v>501</v>
      </c>
      <c r="K23" s="51">
        <f t="shared" si="7"/>
        <v>485</v>
      </c>
      <c r="L23" s="51">
        <f t="shared" si="8"/>
        <v>6233</v>
      </c>
      <c r="M23" s="51">
        <v>4952</v>
      </c>
      <c r="N23" s="51">
        <v>105</v>
      </c>
      <c r="O23" s="51">
        <v>0</v>
      </c>
      <c r="P23" s="51">
        <v>310</v>
      </c>
      <c r="Q23" s="51">
        <v>0</v>
      </c>
      <c r="R23" s="51">
        <v>420</v>
      </c>
      <c r="S23" s="51">
        <v>446</v>
      </c>
      <c r="T23" s="51">
        <f t="shared" si="9"/>
        <v>2697</v>
      </c>
      <c r="U23" s="51">
        <f t="shared" si="10"/>
        <v>0</v>
      </c>
      <c r="V23" s="51">
        <f t="shared" si="11"/>
        <v>900</v>
      </c>
      <c r="W23" s="51">
        <f t="shared" si="12"/>
        <v>982</v>
      </c>
      <c r="X23" s="51">
        <f t="shared" si="13"/>
        <v>0</v>
      </c>
      <c r="Y23" s="51">
        <f t="shared" si="14"/>
        <v>776</v>
      </c>
      <c r="Z23" s="51">
        <f t="shared" si="15"/>
        <v>0</v>
      </c>
      <c r="AA23" s="51">
        <f t="shared" si="16"/>
        <v>39</v>
      </c>
      <c r="AB23" s="51">
        <f t="shared" si="17"/>
        <v>110</v>
      </c>
      <c r="AC23" s="51">
        <v>0</v>
      </c>
      <c r="AD23" s="51">
        <v>110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236</v>
      </c>
      <c r="AK23" s="51">
        <v>0</v>
      </c>
      <c r="AL23" s="51">
        <v>197</v>
      </c>
      <c r="AM23" s="51">
        <v>0</v>
      </c>
      <c r="AN23" s="51">
        <v>0</v>
      </c>
      <c r="AO23" s="51">
        <v>0</v>
      </c>
      <c r="AP23" s="51">
        <v>0</v>
      </c>
      <c r="AQ23" s="51">
        <v>39</v>
      </c>
      <c r="AR23" s="51">
        <f t="shared" si="19"/>
        <v>2351</v>
      </c>
      <c r="AS23" s="51">
        <v>0</v>
      </c>
      <c r="AT23" s="51">
        <v>593</v>
      </c>
      <c r="AU23" s="51">
        <v>982</v>
      </c>
      <c r="AV23" s="51">
        <v>0</v>
      </c>
      <c r="AW23" s="51">
        <v>776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1882</v>
      </c>
      <c r="BQ23" s="51">
        <v>1774</v>
      </c>
      <c r="BR23" s="51">
        <v>24</v>
      </c>
      <c r="BS23" s="51">
        <v>3</v>
      </c>
      <c r="BT23" s="51">
        <v>0</v>
      </c>
      <c r="BU23" s="51">
        <v>0</v>
      </c>
      <c r="BV23" s="51">
        <v>81</v>
      </c>
      <c r="BW23" s="51">
        <v>0</v>
      </c>
    </row>
    <row r="24" spans="1:75" ht="13.5">
      <c r="A24" s="26" t="s">
        <v>72</v>
      </c>
      <c r="B24" s="49" t="s">
        <v>107</v>
      </c>
      <c r="C24" s="50" t="s">
        <v>108</v>
      </c>
      <c r="D24" s="51">
        <f t="shared" si="0"/>
        <v>4076</v>
      </c>
      <c r="E24" s="51">
        <f t="shared" si="1"/>
        <v>2779</v>
      </c>
      <c r="F24" s="51">
        <f t="shared" si="2"/>
        <v>441</v>
      </c>
      <c r="G24" s="51">
        <f t="shared" si="3"/>
        <v>455</v>
      </c>
      <c r="H24" s="51">
        <f t="shared" si="4"/>
        <v>106</v>
      </c>
      <c r="I24" s="51">
        <f t="shared" si="5"/>
        <v>210</v>
      </c>
      <c r="J24" s="51">
        <f t="shared" si="6"/>
        <v>51</v>
      </c>
      <c r="K24" s="51">
        <f t="shared" si="7"/>
        <v>34</v>
      </c>
      <c r="L24" s="51">
        <f t="shared" si="8"/>
        <v>3125</v>
      </c>
      <c r="M24" s="51">
        <v>2335</v>
      </c>
      <c r="N24" s="51">
        <v>430</v>
      </c>
      <c r="O24" s="51">
        <v>0</v>
      </c>
      <c r="P24" s="51">
        <v>106</v>
      </c>
      <c r="Q24" s="51">
        <v>210</v>
      </c>
      <c r="R24" s="51">
        <v>44</v>
      </c>
      <c r="S24" s="51">
        <v>0</v>
      </c>
      <c r="T24" s="51">
        <f t="shared" si="9"/>
        <v>475</v>
      </c>
      <c r="U24" s="51">
        <f t="shared" si="10"/>
        <v>0</v>
      </c>
      <c r="V24" s="51">
        <f t="shared" si="11"/>
        <v>0</v>
      </c>
      <c r="W24" s="51">
        <f t="shared" si="12"/>
        <v>442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33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475</v>
      </c>
      <c r="AS24" s="51">
        <v>0</v>
      </c>
      <c r="AT24" s="51">
        <v>0</v>
      </c>
      <c r="AU24" s="51">
        <v>442</v>
      </c>
      <c r="AV24" s="51">
        <v>0</v>
      </c>
      <c r="AW24" s="51">
        <v>0</v>
      </c>
      <c r="AX24" s="51">
        <v>0</v>
      </c>
      <c r="AY24" s="51">
        <v>33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476</v>
      </c>
      <c r="BQ24" s="51">
        <v>444</v>
      </c>
      <c r="BR24" s="51">
        <v>11</v>
      </c>
      <c r="BS24" s="51">
        <v>13</v>
      </c>
      <c r="BT24" s="51">
        <v>0</v>
      </c>
      <c r="BU24" s="51">
        <v>0</v>
      </c>
      <c r="BV24" s="51">
        <v>7</v>
      </c>
      <c r="BW24" s="51">
        <v>1</v>
      </c>
    </row>
    <row r="25" spans="1:75" ht="13.5">
      <c r="A25" s="26" t="s">
        <v>72</v>
      </c>
      <c r="B25" s="49" t="s">
        <v>109</v>
      </c>
      <c r="C25" s="50" t="s">
        <v>110</v>
      </c>
      <c r="D25" s="51">
        <f t="shared" si="0"/>
        <v>7112</v>
      </c>
      <c r="E25" s="51">
        <f t="shared" si="1"/>
        <v>2863</v>
      </c>
      <c r="F25" s="51">
        <f t="shared" si="2"/>
        <v>1952</v>
      </c>
      <c r="G25" s="51">
        <f t="shared" si="3"/>
        <v>1137</v>
      </c>
      <c r="H25" s="51">
        <f t="shared" si="4"/>
        <v>163</v>
      </c>
      <c r="I25" s="51">
        <f t="shared" si="5"/>
        <v>0</v>
      </c>
      <c r="J25" s="51">
        <f t="shared" si="6"/>
        <v>268</v>
      </c>
      <c r="K25" s="51">
        <f t="shared" si="7"/>
        <v>729</v>
      </c>
      <c r="L25" s="51">
        <f t="shared" si="8"/>
        <v>5719</v>
      </c>
      <c r="M25" s="51">
        <v>2829</v>
      </c>
      <c r="N25" s="51">
        <v>1324</v>
      </c>
      <c r="O25" s="51">
        <v>1136</v>
      </c>
      <c r="P25" s="51">
        <v>163</v>
      </c>
      <c r="Q25" s="51">
        <v>0</v>
      </c>
      <c r="R25" s="51">
        <v>267</v>
      </c>
      <c r="S25" s="51">
        <v>0</v>
      </c>
      <c r="T25" s="51">
        <f t="shared" si="9"/>
        <v>1354</v>
      </c>
      <c r="U25" s="51">
        <f t="shared" si="10"/>
        <v>0</v>
      </c>
      <c r="V25" s="51">
        <f t="shared" si="11"/>
        <v>625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729</v>
      </c>
      <c r="AB25" s="51">
        <f t="shared" si="17"/>
        <v>715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715</v>
      </c>
      <c r="AJ25" s="51">
        <f t="shared" si="18"/>
        <v>625</v>
      </c>
      <c r="AK25" s="51">
        <v>0</v>
      </c>
      <c r="AL25" s="51">
        <v>625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14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14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39</v>
      </c>
      <c r="BQ25" s="51">
        <v>34</v>
      </c>
      <c r="BR25" s="51">
        <v>3</v>
      </c>
      <c r="BS25" s="51">
        <v>1</v>
      </c>
      <c r="BT25" s="51">
        <v>0</v>
      </c>
      <c r="BU25" s="51">
        <v>0</v>
      </c>
      <c r="BV25" s="51">
        <v>1</v>
      </c>
      <c r="BW25" s="51">
        <v>0</v>
      </c>
    </row>
    <row r="26" spans="1:75" ht="13.5">
      <c r="A26" s="26" t="s">
        <v>72</v>
      </c>
      <c r="B26" s="49" t="s">
        <v>111</v>
      </c>
      <c r="C26" s="50" t="s">
        <v>112</v>
      </c>
      <c r="D26" s="51">
        <f t="shared" si="0"/>
        <v>2241</v>
      </c>
      <c r="E26" s="51">
        <f t="shared" si="1"/>
        <v>1001</v>
      </c>
      <c r="F26" s="51">
        <f t="shared" si="2"/>
        <v>504</v>
      </c>
      <c r="G26" s="51">
        <f t="shared" si="3"/>
        <v>238</v>
      </c>
      <c r="H26" s="51">
        <f t="shared" si="4"/>
        <v>47</v>
      </c>
      <c r="I26" s="51">
        <f t="shared" si="5"/>
        <v>1</v>
      </c>
      <c r="J26" s="51">
        <f t="shared" si="6"/>
        <v>18</v>
      </c>
      <c r="K26" s="51">
        <f t="shared" si="7"/>
        <v>432</v>
      </c>
      <c r="L26" s="51">
        <f t="shared" si="8"/>
        <v>1176</v>
      </c>
      <c r="M26" s="51">
        <v>753</v>
      </c>
      <c r="N26" s="51">
        <v>0</v>
      </c>
      <c r="O26" s="51">
        <v>0</v>
      </c>
      <c r="P26" s="51">
        <v>0</v>
      </c>
      <c r="Q26" s="51">
        <v>1</v>
      </c>
      <c r="R26" s="51">
        <v>0</v>
      </c>
      <c r="S26" s="51">
        <v>422</v>
      </c>
      <c r="T26" s="51">
        <f t="shared" si="9"/>
        <v>799</v>
      </c>
      <c r="U26" s="51">
        <f t="shared" si="10"/>
        <v>0</v>
      </c>
      <c r="V26" s="51">
        <f t="shared" si="11"/>
        <v>504</v>
      </c>
      <c r="W26" s="51">
        <f t="shared" si="12"/>
        <v>238</v>
      </c>
      <c r="X26" s="51">
        <f t="shared" si="13"/>
        <v>47</v>
      </c>
      <c r="Y26" s="51">
        <f t="shared" si="14"/>
        <v>0</v>
      </c>
      <c r="Z26" s="51">
        <f t="shared" si="15"/>
        <v>0</v>
      </c>
      <c r="AA26" s="51">
        <f t="shared" si="16"/>
        <v>10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504</v>
      </c>
      <c r="AK26" s="51">
        <v>0</v>
      </c>
      <c r="AL26" s="51">
        <v>504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295</v>
      </c>
      <c r="AS26" s="51">
        <v>0</v>
      </c>
      <c r="AT26" s="51">
        <v>0</v>
      </c>
      <c r="AU26" s="51">
        <v>238</v>
      </c>
      <c r="AV26" s="51">
        <v>47</v>
      </c>
      <c r="AW26" s="51">
        <v>0</v>
      </c>
      <c r="AX26" s="51">
        <v>0</v>
      </c>
      <c r="AY26" s="51">
        <v>10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266</v>
      </c>
      <c r="BQ26" s="51">
        <v>248</v>
      </c>
      <c r="BR26" s="51">
        <v>0</v>
      </c>
      <c r="BS26" s="51">
        <v>0</v>
      </c>
      <c r="BT26" s="51">
        <v>0</v>
      </c>
      <c r="BU26" s="51">
        <v>0</v>
      </c>
      <c r="BV26" s="51">
        <v>18</v>
      </c>
      <c r="BW26" s="51">
        <v>0</v>
      </c>
    </row>
    <row r="27" spans="1:75" ht="13.5">
      <c r="A27" s="26" t="s">
        <v>72</v>
      </c>
      <c r="B27" s="49" t="s">
        <v>113</v>
      </c>
      <c r="C27" s="50" t="s">
        <v>114</v>
      </c>
      <c r="D27" s="51">
        <f t="shared" si="0"/>
        <v>2652</v>
      </c>
      <c r="E27" s="51">
        <f t="shared" si="1"/>
        <v>1342</v>
      </c>
      <c r="F27" s="51">
        <f t="shared" si="2"/>
        <v>638</v>
      </c>
      <c r="G27" s="51">
        <f t="shared" si="3"/>
        <v>402</v>
      </c>
      <c r="H27" s="51">
        <f t="shared" si="4"/>
        <v>87</v>
      </c>
      <c r="I27" s="51">
        <f t="shared" si="5"/>
        <v>0</v>
      </c>
      <c r="J27" s="51">
        <f t="shared" si="6"/>
        <v>157</v>
      </c>
      <c r="K27" s="51">
        <f t="shared" si="7"/>
        <v>26</v>
      </c>
      <c r="L27" s="51">
        <f t="shared" si="8"/>
        <v>2509</v>
      </c>
      <c r="M27" s="51">
        <v>1342</v>
      </c>
      <c r="N27" s="51">
        <v>505</v>
      </c>
      <c r="O27" s="51">
        <v>402</v>
      </c>
      <c r="P27" s="51">
        <v>87</v>
      </c>
      <c r="Q27" s="51">
        <v>0</v>
      </c>
      <c r="R27" s="51">
        <v>157</v>
      </c>
      <c r="S27" s="51">
        <v>16</v>
      </c>
      <c r="T27" s="51">
        <f t="shared" si="9"/>
        <v>143</v>
      </c>
      <c r="U27" s="51">
        <f t="shared" si="10"/>
        <v>0</v>
      </c>
      <c r="V27" s="51">
        <f t="shared" si="11"/>
        <v>133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10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143</v>
      </c>
      <c r="AS27" s="51">
        <v>0</v>
      </c>
      <c r="AT27" s="51">
        <v>133</v>
      </c>
      <c r="AU27" s="51">
        <v>0</v>
      </c>
      <c r="AV27" s="51">
        <v>0</v>
      </c>
      <c r="AW27" s="51">
        <v>0</v>
      </c>
      <c r="AX27" s="51">
        <v>0</v>
      </c>
      <c r="AY27" s="51">
        <v>10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72</v>
      </c>
      <c r="B28" s="49" t="s">
        <v>115</v>
      </c>
      <c r="C28" s="50" t="s">
        <v>116</v>
      </c>
      <c r="D28" s="51">
        <f t="shared" si="0"/>
        <v>3086</v>
      </c>
      <c r="E28" s="51">
        <f t="shared" si="1"/>
        <v>1852</v>
      </c>
      <c r="F28" s="51">
        <f t="shared" si="2"/>
        <v>368</v>
      </c>
      <c r="G28" s="51">
        <f t="shared" si="3"/>
        <v>244</v>
      </c>
      <c r="H28" s="51">
        <f t="shared" si="4"/>
        <v>56</v>
      </c>
      <c r="I28" s="51">
        <f t="shared" si="5"/>
        <v>405</v>
      </c>
      <c r="J28" s="51">
        <f t="shared" si="6"/>
        <v>144</v>
      </c>
      <c r="K28" s="51">
        <f t="shared" si="7"/>
        <v>17</v>
      </c>
      <c r="L28" s="51">
        <f t="shared" si="8"/>
        <v>2451</v>
      </c>
      <c r="M28" s="51">
        <v>1718</v>
      </c>
      <c r="N28" s="51">
        <v>182</v>
      </c>
      <c r="O28" s="51">
        <v>5</v>
      </c>
      <c r="P28" s="51">
        <v>0</v>
      </c>
      <c r="Q28" s="51">
        <v>405</v>
      </c>
      <c r="R28" s="51">
        <v>136</v>
      </c>
      <c r="S28" s="51">
        <v>5</v>
      </c>
      <c r="T28" s="51">
        <f t="shared" si="9"/>
        <v>493</v>
      </c>
      <c r="U28" s="51">
        <f t="shared" si="10"/>
        <v>0</v>
      </c>
      <c r="V28" s="51">
        <f t="shared" si="11"/>
        <v>186</v>
      </c>
      <c r="W28" s="51">
        <f t="shared" si="12"/>
        <v>239</v>
      </c>
      <c r="X28" s="51">
        <f t="shared" si="13"/>
        <v>56</v>
      </c>
      <c r="Y28" s="51">
        <f t="shared" si="14"/>
        <v>0</v>
      </c>
      <c r="Z28" s="51">
        <f t="shared" si="15"/>
        <v>0</v>
      </c>
      <c r="AA28" s="51">
        <f t="shared" si="16"/>
        <v>12</v>
      </c>
      <c r="AB28" s="51">
        <f t="shared" si="17"/>
        <v>6</v>
      </c>
      <c r="AC28" s="51">
        <v>0</v>
      </c>
      <c r="AD28" s="51">
        <v>6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487</v>
      </c>
      <c r="AS28" s="51">
        <v>0</v>
      </c>
      <c r="AT28" s="51">
        <v>180</v>
      </c>
      <c r="AU28" s="51">
        <v>239</v>
      </c>
      <c r="AV28" s="51">
        <v>56</v>
      </c>
      <c r="AW28" s="51">
        <v>0</v>
      </c>
      <c r="AX28" s="51">
        <v>0</v>
      </c>
      <c r="AY28" s="51">
        <v>12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142</v>
      </c>
      <c r="BQ28" s="51">
        <v>134</v>
      </c>
      <c r="BR28" s="51">
        <v>0</v>
      </c>
      <c r="BS28" s="51">
        <v>0</v>
      </c>
      <c r="BT28" s="51">
        <v>0</v>
      </c>
      <c r="BU28" s="51">
        <v>0</v>
      </c>
      <c r="BV28" s="51">
        <v>8</v>
      </c>
      <c r="BW28" s="51">
        <v>0</v>
      </c>
    </row>
    <row r="29" spans="1:75" ht="13.5">
      <c r="A29" s="26" t="s">
        <v>72</v>
      </c>
      <c r="B29" s="49" t="s">
        <v>117</v>
      </c>
      <c r="C29" s="50" t="s">
        <v>34</v>
      </c>
      <c r="D29" s="51">
        <f t="shared" si="0"/>
        <v>3628</v>
      </c>
      <c r="E29" s="51">
        <f t="shared" si="1"/>
        <v>2208</v>
      </c>
      <c r="F29" s="51">
        <f t="shared" si="2"/>
        <v>407</v>
      </c>
      <c r="G29" s="51">
        <f t="shared" si="3"/>
        <v>139</v>
      </c>
      <c r="H29" s="51">
        <f t="shared" si="4"/>
        <v>80</v>
      </c>
      <c r="I29" s="51">
        <f t="shared" si="5"/>
        <v>12</v>
      </c>
      <c r="J29" s="51">
        <f t="shared" si="6"/>
        <v>0</v>
      </c>
      <c r="K29" s="51">
        <f t="shared" si="7"/>
        <v>782</v>
      </c>
      <c r="L29" s="51">
        <f t="shared" si="8"/>
        <v>2950</v>
      </c>
      <c r="M29" s="51">
        <v>2208</v>
      </c>
      <c r="N29" s="51">
        <v>0</v>
      </c>
      <c r="O29" s="51">
        <v>139</v>
      </c>
      <c r="P29" s="51">
        <v>0</v>
      </c>
      <c r="Q29" s="51">
        <v>0</v>
      </c>
      <c r="R29" s="51">
        <v>0</v>
      </c>
      <c r="S29" s="51">
        <v>603</v>
      </c>
      <c r="T29" s="51">
        <f t="shared" si="9"/>
        <v>678</v>
      </c>
      <c r="U29" s="51">
        <f t="shared" si="10"/>
        <v>0</v>
      </c>
      <c r="V29" s="51">
        <f t="shared" si="11"/>
        <v>407</v>
      </c>
      <c r="W29" s="51">
        <f t="shared" si="12"/>
        <v>0</v>
      </c>
      <c r="X29" s="51">
        <f t="shared" si="13"/>
        <v>80</v>
      </c>
      <c r="Y29" s="51">
        <f t="shared" si="14"/>
        <v>12</v>
      </c>
      <c r="Z29" s="51">
        <f t="shared" si="15"/>
        <v>0</v>
      </c>
      <c r="AA29" s="51">
        <f t="shared" si="16"/>
        <v>179</v>
      </c>
      <c r="AB29" s="51">
        <f t="shared" si="17"/>
        <v>4</v>
      </c>
      <c r="AC29" s="51">
        <v>0</v>
      </c>
      <c r="AD29" s="51">
        <v>4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674</v>
      </c>
      <c r="AS29" s="51">
        <v>0</v>
      </c>
      <c r="AT29" s="51">
        <v>403</v>
      </c>
      <c r="AU29" s="51">
        <v>0</v>
      </c>
      <c r="AV29" s="51">
        <v>80</v>
      </c>
      <c r="AW29" s="51">
        <v>12</v>
      </c>
      <c r="AX29" s="51">
        <v>0</v>
      </c>
      <c r="AY29" s="51">
        <v>179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72</v>
      </c>
      <c r="B30" s="49" t="s">
        <v>118</v>
      </c>
      <c r="C30" s="50" t="s">
        <v>119</v>
      </c>
      <c r="D30" s="51">
        <f t="shared" si="0"/>
        <v>800</v>
      </c>
      <c r="E30" s="51">
        <f t="shared" si="1"/>
        <v>508</v>
      </c>
      <c r="F30" s="51">
        <f t="shared" si="2"/>
        <v>100</v>
      </c>
      <c r="G30" s="51">
        <f t="shared" si="3"/>
        <v>90</v>
      </c>
      <c r="H30" s="51">
        <f t="shared" si="4"/>
        <v>18</v>
      </c>
      <c r="I30" s="51">
        <f t="shared" si="5"/>
        <v>2</v>
      </c>
      <c r="J30" s="51">
        <f t="shared" si="6"/>
        <v>24</v>
      </c>
      <c r="K30" s="51">
        <f t="shared" si="7"/>
        <v>58</v>
      </c>
      <c r="L30" s="51">
        <f t="shared" si="8"/>
        <v>581</v>
      </c>
      <c r="M30" s="51">
        <v>463</v>
      </c>
      <c r="N30" s="51">
        <v>10</v>
      </c>
      <c r="O30" s="51">
        <v>88</v>
      </c>
      <c r="P30" s="51">
        <v>18</v>
      </c>
      <c r="Q30" s="51">
        <v>2</v>
      </c>
      <c r="R30" s="51">
        <v>0</v>
      </c>
      <c r="S30" s="51">
        <v>0</v>
      </c>
      <c r="T30" s="51">
        <f t="shared" si="9"/>
        <v>158</v>
      </c>
      <c r="U30" s="51">
        <f t="shared" si="10"/>
        <v>0</v>
      </c>
      <c r="V30" s="51">
        <f t="shared" si="11"/>
        <v>79</v>
      </c>
      <c r="W30" s="51">
        <f t="shared" si="12"/>
        <v>0</v>
      </c>
      <c r="X30" s="51">
        <f t="shared" si="13"/>
        <v>0</v>
      </c>
      <c r="Y30" s="51">
        <f t="shared" si="14"/>
        <v>0</v>
      </c>
      <c r="Z30" s="51">
        <f t="shared" si="15"/>
        <v>21</v>
      </c>
      <c r="AA30" s="51">
        <f t="shared" si="16"/>
        <v>58</v>
      </c>
      <c r="AB30" s="51">
        <f t="shared" si="17"/>
        <v>58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58</v>
      </c>
      <c r="AJ30" s="51">
        <f t="shared" si="18"/>
        <v>79</v>
      </c>
      <c r="AK30" s="51">
        <v>0</v>
      </c>
      <c r="AL30" s="51">
        <v>79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21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21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61</v>
      </c>
      <c r="BQ30" s="51">
        <v>45</v>
      </c>
      <c r="BR30" s="51">
        <v>11</v>
      </c>
      <c r="BS30" s="51">
        <v>2</v>
      </c>
      <c r="BT30" s="51">
        <v>0</v>
      </c>
      <c r="BU30" s="51">
        <v>0</v>
      </c>
      <c r="BV30" s="51">
        <v>3</v>
      </c>
      <c r="BW30" s="51">
        <v>0</v>
      </c>
    </row>
    <row r="31" spans="1:75" ht="13.5">
      <c r="A31" s="26" t="s">
        <v>72</v>
      </c>
      <c r="B31" s="49" t="s">
        <v>120</v>
      </c>
      <c r="C31" s="50" t="s">
        <v>71</v>
      </c>
      <c r="D31" s="51">
        <f t="shared" si="0"/>
        <v>1457</v>
      </c>
      <c r="E31" s="51">
        <f t="shared" si="1"/>
        <v>900</v>
      </c>
      <c r="F31" s="51">
        <f t="shared" si="2"/>
        <v>200</v>
      </c>
      <c r="G31" s="51">
        <f t="shared" si="3"/>
        <v>161</v>
      </c>
      <c r="H31" s="51">
        <f t="shared" si="4"/>
        <v>39</v>
      </c>
      <c r="I31" s="51">
        <f t="shared" si="5"/>
        <v>6</v>
      </c>
      <c r="J31" s="51">
        <f t="shared" si="6"/>
        <v>36</v>
      </c>
      <c r="K31" s="51">
        <f t="shared" si="7"/>
        <v>115</v>
      </c>
      <c r="L31" s="51">
        <f t="shared" si="8"/>
        <v>1013</v>
      </c>
      <c r="M31" s="51">
        <v>757</v>
      </c>
      <c r="N31" s="51">
        <v>22</v>
      </c>
      <c r="O31" s="51">
        <v>158</v>
      </c>
      <c r="P31" s="51">
        <v>39</v>
      </c>
      <c r="Q31" s="51">
        <v>6</v>
      </c>
      <c r="R31" s="51">
        <v>31</v>
      </c>
      <c r="S31" s="51">
        <v>0</v>
      </c>
      <c r="T31" s="51">
        <f t="shared" si="9"/>
        <v>289</v>
      </c>
      <c r="U31" s="51">
        <f t="shared" si="10"/>
        <v>0</v>
      </c>
      <c r="V31" s="51">
        <f t="shared" si="11"/>
        <v>174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115</v>
      </c>
      <c r="AB31" s="51">
        <f t="shared" si="17"/>
        <v>66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66</v>
      </c>
      <c r="AJ31" s="51">
        <f t="shared" si="18"/>
        <v>174</v>
      </c>
      <c r="AK31" s="51">
        <v>0</v>
      </c>
      <c r="AL31" s="51">
        <v>174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49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49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155</v>
      </c>
      <c r="BQ31" s="51">
        <v>143</v>
      </c>
      <c r="BR31" s="51">
        <v>4</v>
      </c>
      <c r="BS31" s="51">
        <v>3</v>
      </c>
      <c r="BT31" s="51">
        <v>0</v>
      </c>
      <c r="BU31" s="51">
        <v>0</v>
      </c>
      <c r="BV31" s="51">
        <v>5</v>
      </c>
      <c r="BW31" s="51">
        <v>0</v>
      </c>
    </row>
    <row r="32" spans="1:75" ht="13.5">
      <c r="A32" s="26" t="s">
        <v>72</v>
      </c>
      <c r="B32" s="49" t="s">
        <v>121</v>
      </c>
      <c r="C32" s="50" t="s">
        <v>122</v>
      </c>
      <c r="D32" s="51">
        <f t="shared" si="0"/>
        <v>1263</v>
      </c>
      <c r="E32" s="51">
        <f t="shared" si="1"/>
        <v>834</v>
      </c>
      <c r="F32" s="51">
        <f t="shared" si="2"/>
        <v>173</v>
      </c>
      <c r="G32" s="51">
        <f t="shared" si="3"/>
        <v>154</v>
      </c>
      <c r="H32" s="51">
        <f t="shared" si="4"/>
        <v>27</v>
      </c>
      <c r="I32" s="51">
        <f t="shared" si="5"/>
        <v>14</v>
      </c>
      <c r="J32" s="51">
        <f t="shared" si="6"/>
        <v>0</v>
      </c>
      <c r="K32" s="51">
        <f t="shared" si="7"/>
        <v>61</v>
      </c>
      <c r="L32" s="51">
        <f t="shared" si="8"/>
        <v>802</v>
      </c>
      <c r="M32" s="51">
        <v>603</v>
      </c>
      <c r="N32" s="51">
        <v>11</v>
      </c>
      <c r="O32" s="51">
        <v>147</v>
      </c>
      <c r="P32" s="51">
        <v>27</v>
      </c>
      <c r="Q32" s="51">
        <v>14</v>
      </c>
      <c r="R32" s="51">
        <v>0</v>
      </c>
      <c r="S32" s="51">
        <v>0</v>
      </c>
      <c r="T32" s="51">
        <f t="shared" si="9"/>
        <v>214</v>
      </c>
      <c r="U32" s="51">
        <f t="shared" si="10"/>
        <v>0</v>
      </c>
      <c r="V32" s="51">
        <f t="shared" si="11"/>
        <v>155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59</v>
      </c>
      <c r="AB32" s="51">
        <f t="shared" si="17"/>
        <v>50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50</v>
      </c>
      <c r="AJ32" s="51">
        <f t="shared" si="18"/>
        <v>155</v>
      </c>
      <c r="AK32" s="51">
        <v>0</v>
      </c>
      <c r="AL32" s="51">
        <v>155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9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9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247</v>
      </c>
      <c r="BQ32" s="51">
        <v>231</v>
      </c>
      <c r="BR32" s="51">
        <v>7</v>
      </c>
      <c r="BS32" s="51">
        <v>7</v>
      </c>
      <c r="BT32" s="51">
        <v>0</v>
      </c>
      <c r="BU32" s="51">
        <v>0</v>
      </c>
      <c r="BV32" s="51">
        <v>0</v>
      </c>
      <c r="BW32" s="51">
        <v>2</v>
      </c>
    </row>
    <row r="33" spans="1:75" ht="13.5">
      <c r="A33" s="26" t="s">
        <v>72</v>
      </c>
      <c r="B33" s="49" t="s">
        <v>123</v>
      </c>
      <c r="C33" s="50" t="s">
        <v>124</v>
      </c>
      <c r="D33" s="51">
        <f t="shared" si="0"/>
        <v>1035</v>
      </c>
      <c r="E33" s="51">
        <f t="shared" si="1"/>
        <v>647</v>
      </c>
      <c r="F33" s="51">
        <f t="shared" si="2"/>
        <v>197</v>
      </c>
      <c r="G33" s="51">
        <f t="shared" si="3"/>
        <v>124</v>
      </c>
      <c r="H33" s="51">
        <f t="shared" si="4"/>
        <v>32</v>
      </c>
      <c r="I33" s="51">
        <f t="shared" si="5"/>
        <v>4</v>
      </c>
      <c r="J33" s="51">
        <f t="shared" si="6"/>
        <v>21</v>
      </c>
      <c r="K33" s="51">
        <f t="shared" si="7"/>
        <v>10</v>
      </c>
      <c r="L33" s="51">
        <f t="shared" si="8"/>
        <v>618</v>
      </c>
      <c r="M33" s="51">
        <v>450</v>
      </c>
      <c r="N33" s="51">
        <v>0</v>
      </c>
      <c r="O33" s="51">
        <v>114</v>
      </c>
      <c r="P33" s="51">
        <v>32</v>
      </c>
      <c r="Q33" s="51">
        <v>4</v>
      </c>
      <c r="R33" s="51">
        <v>10</v>
      </c>
      <c r="S33" s="51">
        <v>8</v>
      </c>
      <c r="T33" s="51">
        <f t="shared" si="9"/>
        <v>190</v>
      </c>
      <c r="U33" s="51">
        <f t="shared" si="10"/>
        <v>0</v>
      </c>
      <c r="V33" s="51">
        <f t="shared" si="11"/>
        <v>188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2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188</v>
      </c>
      <c r="AK33" s="51">
        <v>0</v>
      </c>
      <c r="AL33" s="51">
        <v>188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2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2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227</v>
      </c>
      <c r="BQ33" s="51">
        <v>197</v>
      </c>
      <c r="BR33" s="51">
        <v>9</v>
      </c>
      <c r="BS33" s="51">
        <v>10</v>
      </c>
      <c r="BT33" s="51">
        <v>0</v>
      </c>
      <c r="BU33" s="51">
        <v>0</v>
      </c>
      <c r="BV33" s="51">
        <v>11</v>
      </c>
      <c r="BW33" s="51">
        <v>0</v>
      </c>
    </row>
    <row r="34" spans="1:75" ht="13.5">
      <c r="A34" s="26" t="s">
        <v>72</v>
      </c>
      <c r="B34" s="49" t="s">
        <v>125</v>
      </c>
      <c r="C34" s="50" t="s">
        <v>126</v>
      </c>
      <c r="D34" s="51">
        <f t="shared" si="0"/>
        <v>1458</v>
      </c>
      <c r="E34" s="51">
        <f t="shared" si="1"/>
        <v>745</v>
      </c>
      <c r="F34" s="51">
        <f t="shared" si="2"/>
        <v>144</v>
      </c>
      <c r="G34" s="51">
        <f t="shared" si="3"/>
        <v>125</v>
      </c>
      <c r="H34" s="51">
        <f t="shared" si="4"/>
        <v>28</v>
      </c>
      <c r="I34" s="51">
        <f t="shared" si="5"/>
        <v>28</v>
      </c>
      <c r="J34" s="51">
        <f t="shared" si="6"/>
        <v>36</v>
      </c>
      <c r="K34" s="51">
        <f t="shared" si="7"/>
        <v>352</v>
      </c>
      <c r="L34" s="51">
        <f t="shared" si="8"/>
        <v>849</v>
      </c>
      <c r="M34" s="51">
        <v>690</v>
      </c>
      <c r="N34" s="51">
        <v>0</v>
      </c>
      <c r="O34" s="51">
        <v>124</v>
      </c>
      <c r="P34" s="51">
        <v>0</v>
      </c>
      <c r="Q34" s="51">
        <v>0</v>
      </c>
      <c r="R34" s="51">
        <v>35</v>
      </c>
      <c r="S34" s="51">
        <v>0</v>
      </c>
      <c r="T34" s="51">
        <f t="shared" si="9"/>
        <v>550</v>
      </c>
      <c r="U34" s="51">
        <f t="shared" si="10"/>
        <v>0</v>
      </c>
      <c r="V34" s="51">
        <f t="shared" si="11"/>
        <v>142</v>
      </c>
      <c r="W34" s="51">
        <f t="shared" si="12"/>
        <v>0</v>
      </c>
      <c r="X34" s="51">
        <f t="shared" si="13"/>
        <v>28</v>
      </c>
      <c r="Y34" s="51">
        <f t="shared" si="14"/>
        <v>28</v>
      </c>
      <c r="Z34" s="51">
        <f t="shared" si="15"/>
        <v>0</v>
      </c>
      <c r="AA34" s="51">
        <f t="shared" si="16"/>
        <v>352</v>
      </c>
      <c r="AB34" s="51">
        <f t="shared" si="17"/>
        <v>12</v>
      </c>
      <c r="AC34" s="51">
        <v>0</v>
      </c>
      <c r="AD34" s="51">
        <v>12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130</v>
      </c>
      <c r="AK34" s="51">
        <v>0</v>
      </c>
      <c r="AL34" s="51">
        <v>130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408</v>
      </c>
      <c r="AS34" s="51">
        <v>0</v>
      </c>
      <c r="AT34" s="51">
        <v>0</v>
      </c>
      <c r="AU34" s="51">
        <v>0</v>
      </c>
      <c r="AV34" s="51">
        <v>28</v>
      </c>
      <c r="AW34" s="51">
        <v>28</v>
      </c>
      <c r="AX34" s="51">
        <v>0</v>
      </c>
      <c r="AY34" s="51">
        <v>352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59</v>
      </c>
      <c r="BQ34" s="51">
        <v>55</v>
      </c>
      <c r="BR34" s="51">
        <v>2</v>
      </c>
      <c r="BS34" s="51">
        <v>1</v>
      </c>
      <c r="BT34" s="51">
        <v>0</v>
      </c>
      <c r="BU34" s="51">
        <v>0</v>
      </c>
      <c r="BV34" s="51">
        <v>1</v>
      </c>
      <c r="BW34" s="51">
        <v>0</v>
      </c>
    </row>
    <row r="35" spans="1:75" ht="13.5">
      <c r="A35" s="26" t="s">
        <v>72</v>
      </c>
      <c r="B35" s="49" t="s">
        <v>127</v>
      </c>
      <c r="C35" s="50" t="s">
        <v>128</v>
      </c>
      <c r="D35" s="51">
        <f t="shared" si="0"/>
        <v>2262</v>
      </c>
      <c r="E35" s="51">
        <f t="shared" si="1"/>
        <v>1028</v>
      </c>
      <c r="F35" s="51">
        <f t="shared" si="2"/>
        <v>787</v>
      </c>
      <c r="G35" s="51">
        <f t="shared" si="3"/>
        <v>410</v>
      </c>
      <c r="H35" s="51">
        <f t="shared" si="4"/>
        <v>31</v>
      </c>
      <c r="I35" s="51">
        <f t="shared" si="5"/>
        <v>0</v>
      </c>
      <c r="J35" s="51">
        <f t="shared" si="6"/>
        <v>3</v>
      </c>
      <c r="K35" s="51">
        <f t="shared" si="7"/>
        <v>3</v>
      </c>
      <c r="L35" s="51">
        <f t="shared" si="8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1210</v>
      </c>
      <c r="U35" s="51">
        <f t="shared" si="10"/>
        <v>0</v>
      </c>
      <c r="V35" s="51">
        <f t="shared" si="11"/>
        <v>775</v>
      </c>
      <c r="W35" s="51">
        <f t="shared" si="12"/>
        <v>404</v>
      </c>
      <c r="X35" s="51">
        <f t="shared" si="13"/>
        <v>31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1179</v>
      </c>
      <c r="AK35" s="51">
        <v>0</v>
      </c>
      <c r="AL35" s="51">
        <v>775</v>
      </c>
      <c r="AM35" s="51">
        <v>404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31</v>
      </c>
      <c r="AS35" s="51">
        <v>0</v>
      </c>
      <c r="AT35" s="51">
        <v>0</v>
      </c>
      <c r="AU35" s="51">
        <v>0</v>
      </c>
      <c r="AV35" s="51">
        <v>31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1052</v>
      </c>
      <c r="BQ35" s="51">
        <v>1028</v>
      </c>
      <c r="BR35" s="51">
        <v>12</v>
      </c>
      <c r="BS35" s="51">
        <v>6</v>
      </c>
      <c r="BT35" s="51">
        <v>0</v>
      </c>
      <c r="BU35" s="51">
        <v>0</v>
      </c>
      <c r="BV35" s="51">
        <v>3</v>
      </c>
      <c r="BW35" s="51">
        <v>3</v>
      </c>
    </row>
    <row r="36" spans="1:75" ht="13.5">
      <c r="A36" s="26" t="s">
        <v>72</v>
      </c>
      <c r="B36" s="49" t="s">
        <v>129</v>
      </c>
      <c r="C36" s="50" t="s">
        <v>130</v>
      </c>
      <c r="D36" s="51">
        <f t="shared" si="0"/>
        <v>592</v>
      </c>
      <c r="E36" s="51">
        <f aca="true" t="shared" si="23" ref="E36:E43">M36+U36+BQ36</f>
        <v>290</v>
      </c>
      <c r="F36" s="51">
        <f aca="true" t="shared" si="24" ref="F36:F43">N36+V36+BR36</f>
        <v>196</v>
      </c>
      <c r="G36" s="51">
        <f aca="true" t="shared" si="25" ref="G36:G43">O36+W36+BS36</f>
        <v>87</v>
      </c>
      <c r="H36" s="51">
        <f aca="true" t="shared" si="26" ref="H36:H43">P36+X36+BT36</f>
        <v>17</v>
      </c>
      <c r="I36" s="51">
        <f aca="true" t="shared" si="27" ref="I36:I43">Q36+Y36+BU36</f>
        <v>0</v>
      </c>
      <c r="J36" s="51">
        <f aca="true" t="shared" si="28" ref="J36:J43">R36+Z36+BV36</f>
        <v>2</v>
      </c>
      <c r="K36" s="51">
        <f aca="true" t="shared" si="29" ref="K36:K43">S36+AA36+BW36</f>
        <v>0</v>
      </c>
      <c r="L36" s="51">
        <f aca="true" t="shared" si="30" ref="L36:L43">SUM(M36:S36)</f>
        <v>223</v>
      </c>
      <c r="M36" s="51">
        <v>223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aca="true" t="shared" si="31" ref="T36:T43">SUM(U36:AA36)</f>
        <v>297</v>
      </c>
      <c r="U36" s="51">
        <f aca="true" t="shared" si="32" ref="U36:U43">AC36+AK36+AS36+BA36+BI36</f>
        <v>0</v>
      </c>
      <c r="V36" s="51">
        <f aca="true" t="shared" si="33" ref="V36:V43">AD36+AL36+AT36+BB36+BJ36</f>
        <v>195</v>
      </c>
      <c r="W36" s="51">
        <f aca="true" t="shared" si="34" ref="W36:W43">AE36+AM36+AU36+BC36+BK36</f>
        <v>85</v>
      </c>
      <c r="X36" s="51">
        <f aca="true" t="shared" si="35" ref="X36:X43">AF36+AN36+AV36+BD36+BL36</f>
        <v>17</v>
      </c>
      <c r="Y36" s="51">
        <f aca="true" t="shared" si="36" ref="Y36:Y43">AG36+AO36+AW36+BE36+BM36</f>
        <v>0</v>
      </c>
      <c r="Z36" s="51">
        <f aca="true" t="shared" si="37" ref="Z36:Z43">AH36+AP36+AX36+BF36+BN36</f>
        <v>0</v>
      </c>
      <c r="AA36" s="51">
        <f aca="true" t="shared" si="38" ref="AA36:AA43">AI36+AQ36+AY36+BG36+BO36</f>
        <v>0</v>
      </c>
      <c r="AB36" s="51">
        <f aca="true" t="shared" si="39" ref="AB36:AB43">SUM(AC36:AI36)</f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aca="true" t="shared" si="40" ref="AJ36:AJ43">SUM(AK36:AQ36)</f>
        <v>195</v>
      </c>
      <c r="AK36" s="51">
        <v>0</v>
      </c>
      <c r="AL36" s="51">
        <v>195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aca="true" t="shared" si="41" ref="AR36:AR43">SUM(AS36:AY36)</f>
        <v>102</v>
      </c>
      <c r="AS36" s="51">
        <v>0</v>
      </c>
      <c r="AT36" s="51">
        <v>0</v>
      </c>
      <c r="AU36" s="51">
        <v>85</v>
      </c>
      <c r="AV36" s="51">
        <v>17</v>
      </c>
      <c r="AW36" s="51">
        <v>0</v>
      </c>
      <c r="AX36" s="51">
        <v>0</v>
      </c>
      <c r="AY36" s="51">
        <v>0</v>
      </c>
      <c r="AZ36" s="51">
        <f aca="true" t="shared" si="42" ref="AZ36:AZ43">SUM(BA36:BG36)</f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aca="true" t="shared" si="43" ref="BH36:BH43">SUM(BI36:BO36)</f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aca="true" t="shared" si="44" ref="BP36:BP43">SUM(BQ36:BW36)</f>
        <v>72</v>
      </c>
      <c r="BQ36" s="51">
        <v>67</v>
      </c>
      <c r="BR36" s="51">
        <v>1</v>
      </c>
      <c r="BS36" s="51">
        <v>2</v>
      </c>
      <c r="BT36" s="51">
        <v>0</v>
      </c>
      <c r="BU36" s="51">
        <v>0</v>
      </c>
      <c r="BV36" s="51">
        <v>2</v>
      </c>
      <c r="BW36" s="51">
        <v>0</v>
      </c>
    </row>
    <row r="37" spans="1:75" ht="13.5">
      <c r="A37" s="26" t="s">
        <v>72</v>
      </c>
      <c r="B37" s="49" t="s">
        <v>131</v>
      </c>
      <c r="C37" s="50" t="s">
        <v>132</v>
      </c>
      <c r="D37" s="51">
        <f t="shared" si="0"/>
        <v>2061</v>
      </c>
      <c r="E37" s="51">
        <f t="shared" si="23"/>
        <v>1044</v>
      </c>
      <c r="F37" s="51">
        <f t="shared" si="24"/>
        <v>598</v>
      </c>
      <c r="G37" s="51">
        <f t="shared" si="25"/>
        <v>344</v>
      </c>
      <c r="H37" s="51">
        <f t="shared" si="26"/>
        <v>70</v>
      </c>
      <c r="I37" s="51">
        <f t="shared" si="27"/>
        <v>0</v>
      </c>
      <c r="J37" s="51">
        <f t="shared" si="28"/>
        <v>0</v>
      </c>
      <c r="K37" s="51">
        <f t="shared" si="29"/>
        <v>5</v>
      </c>
      <c r="L37" s="51">
        <f t="shared" si="30"/>
        <v>953</v>
      </c>
      <c r="M37" s="51">
        <v>953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997</v>
      </c>
      <c r="U37" s="51">
        <f t="shared" si="32"/>
        <v>0</v>
      </c>
      <c r="V37" s="51">
        <f t="shared" si="33"/>
        <v>584</v>
      </c>
      <c r="W37" s="51">
        <f t="shared" si="34"/>
        <v>343</v>
      </c>
      <c r="X37" s="51">
        <f t="shared" si="35"/>
        <v>70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584</v>
      </c>
      <c r="AK37" s="51">
        <v>0</v>
      </c>
      <c r="AL37" s="51">
        <v>584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413</v>
      </c>
      <c r="AS37" s="51">
        <v>0</v>
      </c>
      <c r="AT37" s="51">
        <v>0</v>
      </c>
      <c r="AU37" s="51">
        <v>343</v>
      </c>
      <c r="AV37" s="51">
        <v>70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111</v>
      </c>
      <c r="BQ37" s="51">
        <v>91</v>
      </c>
      <c r="BR37" s="51">
        <v>14</v>
      </c>
      <c r="BS37" s="51">
        <v>1</v>
      </c>
      <c r="BT37" s="51">
        <v>0</v>
      </c>
      <c r="BU37" s="51">
        <v>0</v>
      </c>
      <c r="BV37" s="51">
        <v>0</v>
      </c>
      <c r="BW37" s="51">
        <v>5</v>
      </c>
    </row>
    <row r="38" spans="1:75" ht="13.5">
      <c r="A38" s="26" t="s">
        <v>72</v>
      </c>
      <c r="B38" s="49" t="s">
        <v>133</v>
      </c>
      <c r="C38" s="50" t="s">
        <v>134</v>
      </c>
      <c r="D38" s="51">
        <f t="shared" si="0"/>
        <v>2025</v>
      </c>
      <c r="E38" s="51">
        <f t="shared" si="23"/>
        <v>480</v>
      </c>
      <c r="F38" s="51">
        <f t="shared" si="24"/>
        <v>714</v>
      </c>
      <c r="G38" s="51">
        <f t="shared" si="25"/>
        <v>528</v>
      </c>
      <c r="H38" s="51">
        <f t="shared" si="26"/>
        <v>103</v>
      </c>
      <c r="I38" s="51">
        <f t="shared" si="27"/>
        <v>0</v>
      </c>
      <c r="J38" s="51">
        <f t="shared" si="28"/>
        <v>187</v>
      </c>
      <c r="K38" s="51">
        <f t="shared" si="29"/>
        <v>13</v>
      </c>
      <c r="L38" s="51">
        <f t="shared" si="30"/>
        <v>305</v>
      </c>
      <c r="M38" s="51">
        <v>12</v>
      </c>
      <c r="N38" s="51">
        <v>0</v>
      </c>
      <c r="O38" s="51">
        <v>0</v>
      </c>
      <c r="P38" s="51">
        <v>103</v>
      </c>
      <c r="Q38" s="51">
        <v>0</v>
      </c>
      <c r="R38" s="51">
        <v>177</v>
      </c>
      <c r="S38" s="51">
        <v>13</v>
      </c>
      <c r="T38" s="51">
        <f t="shared" si="31"/>
        <v>1186</v>
      </c>
      <c r="U38" s="51">
        <f t="shared" si="32"/>
        <v>0</v>
      </c>
      <c r="V38" s="51">
        <f t="shared" si="33"/>
        <v>703</v>
      </c>
      <c r="W38" s="51">
        <f t="shared" si="34"/>
        <v>483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1186</v>
      </c>
      <c r="AK38" s="51">
        <v>0</v>
      </c>
      <c r="AL38" s="51">
        <v>703</v>
      </c>
      <c r="AM38" s="51">
        <v>483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534</v>
      </c>
      <c r="BQ38" s="51">
        <v>468</v>
      </c>
      <c r="BR38" s="51">
        <v>11</v>
      </c>
      <c r="BS38" s="51">
        <v>45</v>
      </c>
      <c r="BT38" s="51">
        <v>0</v>
      </c>
      <c r="BU38" s="51">
        <v>0</v>
      </c>
      <c r="BV38" s="51">
        <v>10</v>
      </c>
      <c r="BW38" s="51">
        <v>0</v>
      </c>
    </row>
    <row r="39" spans="1:75" ht="13.5">
      <c r="A39" s="26" t="s">
        <v>72</v>
      </c>
      <c r="B39" s="49" t="s">
        <v>135</v>
      </c>
      <c r="C39" s="50" t="s">
        <v>136</v>
      </c>
      <c r="D39" s="51">
        <f t="shared" si="0"/>
        <v>190</v>
      </c>
      <c r="E39" s="51">
        <f t="shared" si="23"/>
        <v>109</v>
      </c>
      <c r="F39" s="51">
        <f t="shared" si="24"/>
        <v>63</v>
      </c>
      <c r="G39" s="51">
        <f t="shared" si="25"/>
        <v>0</v>
      </c>
      <c r="H39" s="51">
        <f t="shared" si="26"/>
        <v>5</v>
      </c>
      <c r="I39" s="51">
        <f t="shared" si="27"/>
        <v>0</v>
      </c>
      <c r="J39" s="51">
        <f t="shared" si="28"/>
        <v>11</v>
      </c>
      <c r="K39" s="51">
        <f t="shared" si="29"/>
        <v>2</v>
      </c>
      <c r="L39" s="51">
        <f t="shared" si="30"/>
        <v>136</v>
      </c>
      <c r="M39" s="51">
        <v>109</v>
      </c>
      <c r="N39" s="51">
        <v>9</v>
      </c>
      <c r="O39" s="51">
        <v>0</v>
      </c>
      <c r="P39" s="51">
        <v>5</v>
      </c>
      <c r="Q39" s="51">
        <v>0</v>
      </c>
      <c r="R39" s="51">
        <v>11</v>
      </c>
      <c r="S39" s="51">
        <v>2</v>
      </c>
      <c r="T39" s="51">
        <f t="shared" si="31"/>
        <v>54</v>
      </c>
      <c r="U39" s="51">
        <f t="shared" si="32"/>
        <v>0</v>
      </c>
      <c r="V39" s="51">
        <f t="shared" si="33"/>
        <v>54</v>
      </c>
      <c r="W39" s="51">
        <f t="shared" si="34"/>
        <v>0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20</v>
      </c>
      <c r="AK39" s="51">
        <v>0</v>
      </c>
      <c r="AL39" s="51">
        <v>20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34</v>
      </c>
      <c r="AS39" s="51">
        <v>0</v>
      </c>
      <c r="AT39" s="51">
        <v>34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72</v>
      </c>
      <c r="B40" s="49" t="s">
        <v>137</v>
      </c>
      <c r="C40" s="50" t="s">
        <v>138</v>
      </c>
      <c r="D40" s="51">
        <f t="shared" si="0"/>
        <v>1546</v>
      </c>
      <c r="E40" s="51">
        <f t="shared" si="23"/>
        <v>964</v>
      </c>
      <c r="F40" s="51">
        <f t="shared" si="24"/>
        <v>378</v>
      </c>
      <c r="G40" s="51">
        <f t="shared" si="25"/>
        <v>12</v>
      </c>
      <c r="H40" s="51">
        <f t="shared" si="26"/>
        <v>40</v>
      </c>
      <c r="I40" s="51">
        <f t="shared" si="27"/>
        <v>0</v>
      </c>
      <c r="J40" s="51">
        <f t="shared" si="28"/>
        <v>0</v>
      </c>
      <c r="K40" s="51">
        <f t="shared" si="29"/>
        <v>152</v>
      </c>
      <c r="L40" s="51">
        <f t="shared" si="30"/>
        <v>784</v>
      </c>
      <c r="M40" s="51">
        <v>581</v>
      </c>
      <c r="N40" s="51">
        <v>33</v>
      </c>
      <c r="O40" s="51">
        <v>0</v>
      </c>
      <c r="P40" s="51">
        <v>40</v>
      </c>
      <c r="Q40" s="51">
        <v>0</v>
      </c>
      <c r="R40" s="51">
        <v>0</v>
      </c>
      <c r="S40" s="51">
        <v>130</v>
      </c>
      <c r="T40" s="51">
        <f t="shared" si="31"/>
        <v>354</v>
      </c>
      <c r="U40" s="51">
        <f t="shared" si="32"/>
        <v>0</v>
      </c>
      <c r="V40" s="51">
        <f t="shared" si="33"/>
        <v>344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10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344</v>
      </c>
      <c r="AK40" s="51">
        <v>0</v>
      </c>
      <c r="AL40" s="51">
        <v>344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10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10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408</v>
      </c>
      <c r="BQ40" s="51">
        <v>383</v>
      </c>
      <c r="BR40" s="51">
        <v>1</v>
      </c>
      <c r="BS40" s="51">
        <v>12</v>
      </c>
      <c r="BT40" s="51">
        <v>0</v>
      </c>
      <c r="BU40" s="51">
        <v>0</v>
      </c>
      <c r="BV40" s="51">
        <v>0</v>
      </c>
      <c r="BW40" s="51">
        <v>12</v>
      </c>
    </row>
    <row r="41" spans="1:75" ht="13.5">
      <c r="A41" s="26" t="s">
        <v>72</v>
      </c>
      <c r="B41" s="49" t="s">
        <v>139</v>
      </c>
      <c r="C41" s="50" t="s">
        <v>140</v>
      </c>
      <c r="D41" s="51">
        <f t="shared" si="0"/>
        <v>2233</v>
      </c>
      <c r="E41" s="51">
        <f t="shared" si="23"/>
        <v>1530</v>
      </c>
      <c r="F41" s="51">
        <f t="shared" si="24"/>
        <v>524</v>
      </c>
      <c r="G41" s="51">
        <f t="shared" si="25"/>
        <v>45</v>
      </c>
      <c r="H41" s="51">
        <f t="shared" si="26"/>
        <v>53</v>
      </c>
      <c r="I41" s="51">
        <f t="shared" si="27"/>
        <v>0</v>
      </c>
      <c r="J41" s="51">
        <f t="shared" si="28"/>
        <v>78</v>
      </c>
      <c r="K41" s="51">
        <f t="shared" si="29"/>
        <v>3</v>
      </c>
      <c r="L41" s="51">
        <f t="shared" si="30"/>
        <v>890</v>
      </c>
      <c r="M41" s="51">
        <v>732</v>
      </c>
      <c r="N41" s="51">
        <v>44</v>
      </c>
      <c r="O41" s="51">
        <v>0</v>
      </c>
      <c r="P41" s="51">
        <v>53</v>
      </c>
      <c r="Q41" s="51">
        <v>0</v>
      </c>
      <c r="R41" s="51">
        <v>61</v>
      </c>
      <c r="S41" s="51">
        <v>0</v>
      </c>
      <c r="T41" s="51">
        <f t="shared" si="31"/>
        <v>468</v>
      </c>
      <c r="U41" s="51">
        <f t="shared" si="32"/>
        <v>0</v>
      </c>
      <c r="V41" s="51">
        <f t="shared" si="33"/>
        <v>465</v>
      </c>
      <c r="W41" s="51">
        <f t="shared" si="34"/>
        <v>0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3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465</v>
      </c>
      <c r="AK41" s="51">
        <v>0</v>
      </c>
      <c r="AL41" s="51">
        <v>465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3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3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875</v>
      </c>
      <c r="BQ41" s="51">
        <v>798</v>
      </c>
      <c r="BR41" s="51">
        <v>15</v>
      </c>
      <c r="BS41" s="51">
        <v>45</v>
      </c>
      <c r="BT41" s="51">
        <v>0</v>
      </c>
      <c r="BU41" s="51">
        <v>0</v>
      </c>
      <c r="BV41" s="51">
        <v>17</v>
      </c>
      <c r="BW41" s="51">
        <v>0</v>
      </c>
    </row>
    <row r="42" spans="1:75" ht="13.5">
      <c r="A42" s="26" t="s">
        <v>72</v>
      </c>
      <c r="B42" s="49" t="s">
        <v>141</v>
      </c>
      <c r="C42" s="50" t="s">
        <v>142</v>
      </c>
      <c r="D42" s="51">
        <f t="shared" si="0"/>
        <v>805</v>
      </c>
      <c r="E42" s="51">
        <f t="shared" si="23"/>
        <v>512</v>
      </c>
      <c r="F42" s="51">
        <f t="shared" si="24"/>
        <v>199</v>
      </c>
      <c r="G42" s="51">
        <f t="shared" si="25"/>
        <v>45</v>
      </c>
      <c r="H42" s="51">
        <f t="shared" si="26"/>
        <v>20</v>
      </c>
      <c r="I42" s="51">
        <f t="shared" si="27"/>
        <v>0</v>
      </c>
      <c r="J42" s="51">
        <f t="shared" si="28"/>
        <v>0</v>
      </c>
      <c r="K42" s="51">
        <f t="shared" si="29"/>
        <v>29</v>
      </c>
      <c r="L42" s="51">
        <f t="shared" si="30"/>
        <v>513</v>
      </c>
      <c r="M42" s="51">
        <v>331</v>
      </c>
      <c r="N42" s="51">
        <v>108</v>
      </c>
      <c r="O42" s="51">
        <v>34</v>
      </c>
      <c r="P42" s="51">
        <v>20</v>
      </c>
      <c r="Q42" s="51">
        <v>0</v>
      </c>
      <c r="R42" s="51">
        <v>0</v>
      </c>
      <c r="S42" s="51">
        <v>20</v>
      </c>
      <c r="T42" s="51">
        <f t="shared" si="31"/>
        <v>93</v>
      </c>
      <c r="U42" s="51">
        <f t="shared" si="32"/>
        <v>0</v>
      </c>
      <c r="V42" s="51">
        <f t="shared" si="33"/>
        <v>87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6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87</v>
      </c>
      <c r="AK42" s="51">
        <v>0</v>
      </c>
      <c r="AL42" s="51">
        <v>87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6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6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199</v>
      </c>
      <c r="BQ42" s="51">
        <v>181</v>
      </c>
      <c r="BR42" s="51">
        <v>4</v>
      </c>
      <c r="BS42" s="51">
        <v>11</v>
      </c>
      <c r="BT42" s="51">
        <v>0</v>
      </c>
      <c r="BU42" s="51">
        <v>0</v>
      </c>
      <c r="BV42" s="51">
        <v>0</v>
      </c>
      <c r="BW42" s="51">
        <v>3</v>
      </c>
    </row>
    <row r="43" spans="1:75" ht="13.5">
      <c r="A43" s="26" t="s">
        <v>72</v>
      </c>
      <c r="B43" s="49" t="s">
        <v>143</v>
      </c>
      <c r="C43" s="50" t="s">
        <v>144</v>
      </c>
      <c r="D43" s="51">
        <f t="shared" si="0"/>
        <v>770</v>
      </c>
      <c r="E43" s="51">
        <f t="shared" si="23"/>
        <v>457</v>
      </c>
      <c r="F43" s="51">
        <f t="shared" si="24"/>
        <v>218</v>
      </c>
      <c r="G43" s="51">
        <f t="shared" si="25"/>
        <v>42</v>
      </c>
      <c r="H43" s="51">
        <f t="shared" si="26"/>
        <v>21</v>
      </c>
      <c r="I43" s="51">
        <f t="shared" si="27"/>
        <v>0</v>
      </c>
      <c r="J43" s="51">
        <f t="shared" si="28"/>
        <v>27</v>
      </c>
      <c r="K43" s="51">
        <f t="shared" si="29"/>
        <v>5</v>
      </c>
      <c r="L43" s="51">
        <f t="shared" si="30"/>
        <v>468</v>
      </c>
      <c r="M43" s="51">
        <v>364</v>
      </c>
      <c r="N43" s="51">
        <v>19</v>
      </c>
      <c r="O43" s="51">
        <v>40</v>
      </c>
      <c r="P43" s="51">
        <v>21</v>
      </c>
      <c r="Q43" s="51">
        <v>0</v>
      </c>
      <c r="R43" s="51">
        <v>24</v>
      </c>
      <c r="S43" s="51">
        <v>0</v>
      </c>
      <c r="T43" s="51">
        <f t="shared" si="31"/>
        <v>200</v>
      </c>
      <c r="U43" s="51">
        <f t="shared" si="32"/>
        <v>0</v>
      </c>
      <c r="V43" s="51">
        <f t="shared" si="33"/>
        <v>195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5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195</v>
      </c>
      <c r="AK43" s="51">
        <v>0</v>
      </c>
      <c r="AL43" s="51">
        <v>195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5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5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102</v>
      </c>
      <c r="BQ43" s="51">
        <v>93</v>
      </c>
      <c r="BR43" s="51">
        <v>4</v>
      </c>
      <c r="BS43" s="51">
        <v>2</v>
      </c>
      <c r="BT43" s="51">
        <v>0</v>
      </c>
      <c r="BU43" s="51">
        <v>0</v>
      </c>
      <c r="BV43" s="51">
        <v>3</v>
      </c>
      <c r="BW43" s="51">
        <v>0</v>
      </c>
    </row>
    <row r="44" spans="1:75" ht="13.5">
      <c r="A44" s="79" t="s">
        <v>169</v>
      </c>
      <c r="B44" s="80"/>
      <c r="C44" s="81"/>
      <c r="D44" s="51">
        <f>SUM(D7:D43)</f>
        <v>603197</v>
      </c>
      <c r="E44" s="51">
        <f aca="true" t="shared" si="45" ref="E44:BP44">SUM(E7:E43)</f>
        <v>356364</v>
      </c>
      <c r="F44" s="51">
        <f t="shared" si="45"/>
        <v>83765</v>
      </c>
      <c r="G44" s="51">
        <f t="shared" si="45"/>
        <v>65645</v>
      </c>
      <c r="H44" s="51">
        <f t="shared" si="45"/>
        <v>12982</v>
      </c>
      <c r="I44" s="51">
        <f t="shared" si="45"/>
        <v>16184</v>
      </c>
      <c r="J44" s="51">
        <f t="shared" si="45"/>
        <v>14424</v>
      </c>
      <c r="K44" s="51">
        <f t="shared" si="45"/>
        <v>53833</v>
      </c>
      <c r="L44" s="51">
        <f t="shared" si="45"/>
        <v>105229</v>
      </c>
      <c r="M44" s="51">
        <f t="shared" si="45"/>
        <v>75143</v>
      </c>
      <c r="N44" s="51">
        <f t="shared" si="45"/>
        <v>6860</v>
      </c>
      <c r="O44" s="51">
        <f t="shared" si="45"/>
        <v>4909</v>
      </c>
      <c r="P44" s="51">
        <f t="shared" si="45"/>
        <v>2263</v>
      </c>
      <c r="Q44" s="51">
        <f t="shared" si="45"/>
        <v>2696</v>
      </c>
      <c r="R44" s="51">
        <f t="shared" si="45"/>
        <v>4051</v>
      </c>
      <c r="S44" s="51">
        <f t="shared" si="45"/>
        <v>9307</v>
      </c>
      <c r="T44" s="51">
        <f t="shared" si="45"/>
        <v>180899</v>
      </c>
      <c r="U44" s="51">
        <f t="shared" si="45"/>
        <v>17</v>
      </c>
      <c r="V44" s="51">
        <f t="shared" si="45"/>
        <v>66298</v>
      </c>
      <c r="W44" s="51">
        <f t="shared" si="45"/>
        <v>48544</v>
      </c>
      <c r="X44" s="51">
        <f t="shared" si="45"/>
        <v>10199</v>
      </c>
      <c r="Y44" s="51">
        <f t="shared" si="45"/>
        <v>13471</v>
      </c>
      <c r="Z44" s="51">
        <f t="shared" si="45"/>
        <v>107</v>
      </c>
      <c r="AA44" s="51">
        <f t="shared" si="45"/>
        <v>42263</v>
      </c>
      <c r="AB44" s="51">
        <f t="shared" si="45"/>
        <v>36648</v>
      </c>
      <c r="AC44" s="51">
        <f t="shared" si="45"/>
        <v>0</v>
      </c>
      <c r="AD44" s="51">
        <f t="shared" si="45"/>
        <v>1981</v>
      </c>
      <c r="AE44" s="51">
        <f t="shared" si="45"/>
        <v>0</v>
      </c>
      <c r="AF44" s="51">
        <f t="shared" si="45"/>
        <v>0</v>
      </c>
      <c r="AG44" s="51">
        <f t="shared" si="45"/>
        <v>0</v>
      </c>
      <c r="AH44" s="51">
        <f t="shared" si="45"/>
        <v>86</v>
      </c>
      <c r="AI44" s="51">
        <f t="shared" si="45"/>
        <v>34581</v>
      </c>
      <c r="AJ44" s="51">
        <f t="shared" si="45"/>
        <v>35678</v>
      </c>
      <c r="AK44" s="51">
        <f t="shared" si="45"/>
        <v>0</v>
      </c>
      <c r="AL44" s="51">
        <f t="shared" si="45"/>
        <v>34062</v>
      </c>
      <c r="AM44" s="51">
        <f t="shared" si="45"/>
        <v>1229</v>
      </c>
      <c r="AN44" s="51">
        <f t="shared" si="45"/>
        <v>0</v>
      </c>
      <c r="AO44" s="51">
        <f t="shared" si="45"/>
        <v>182</v>
      </c>
      <c r="AP44" s="51">
        <f t="shared" si="45"/>
        <v>0</v>
      </c>
      <c r="AQ44" s="51">
        <f t="shared" si="45"/>
        <v>205</v>
      </c>
      <c r="AR44" s="51">
        <f t="shared" si="45"/>
        <v>108125</v>
      </c>
      <c r="AS44" s="51">
        <f t="shared" si="45"/>
        <v>17</v>
      </c>
      <c r="AT44" s="51">
        <f t="shared" si="45"/>
        <v>30255</v>
      </c>
      <c r="AU44" s="51">
        <f t="shared" si="45"/>
        <v>47315</v>
      </c>
      <c r="AV44" s="51">
        <f t="shared" si="45"/>
        <v>10199</v>
      </c>
      <c r="AW44" s="51">
        <f t="shared" si="45"/>
        <v>13289</v>
      </c>
      <c r="AX44" s="51">
        <f t="shared" si="45"/>
        <v>21</v>
      </c>
      <c r="AY44" s="51">
        <f t="shared" si="45"/>
        <v>7029</v>
      </c>
      <c r="AZ44" s="51">
        <f t="shared" si="45"/>
        <v>448</v>
      </c>
      <c r="BA44" s="51">
        <f t="shared" si="45"/>
        <v>0</v>
      </c>
      <c r="BB44" s="51">
        <f t="shared" si="45"/>
        <v>0</v>
      </c>
      <c r="BC44" s="51">
        <f t="shared" si="45"/>
        <v>0</v>
      </c>
      <c r="BD44" s="51">
        <f t="shared" si="45"/>
        <v>0</v>
      </c>
      <c r="BE44" s="51">
        <f t="shared" si="45"/>
        <v>0</v>
      </c>
      <c r="BF44" s="51">
        <f t="shared" si="45"/>
        <v>0</v>
      </c>
      <c r="BG44" s="51">
        <f t="shared" si="45"/>
        <v>448</v>
      </c>
      <c r="BH44" s="51">
        <f t="shared" si="45"/>
        <v>0</v>
      </c>
      <c r="BI44" s="51">
        <f t="shared" si="45"/>
        <v>0</v>
      </c>
      <c r="BJ44" s="51">
        <f t="shared" si="45"/>
        <v>0</v>
      </c>
      <c r="BK44" s="51">
        <f t="shared" si="45"/>
        <v>0</v>
      </c>
      <c r="BL44" s="51">
        <f t="shared" si="45"/>
        <v>0</v>
      </c>
      <c r="BM44" s="51">
        <f t="shared" si="45"/>
        <v>0</v>
      </c>
      <c r="BN44" s="51">
        <f t="shared" si="45"/>
        <v>0</v>
      </c>
      <c r="BO44" s="51">
        <f t="shared" si="45"/>
        <v>0</v>
      </c>
      <c r="BP44" s="51">
        <f t="shared" si="45"/>
        <v>317069</v>
      </c>
      <c r="BQ44" s="51">
        <f aca="true" t="shared" si="46" ref="BQ44:BW44">SUM(BQ7:BQ43)</f>
        <v>281204</v>
      </c>
      <c r="BR44" s="51">
        <f t="shared" si="46"/>
        <v>10607</v>
      </c>
      <c r="BS44" s="51">
        <f t="shared" si="46"/>
        <v>12192</v>
      </c>
      <c r="BT44" s="51">
        <f t="shared" si="46"/>
        <v>520</v>
      </c>
      <c r="BU44" s="51">
        <f t="shared" si="46"/>
        <v>17</v>
      </c>
      <c r="BV44" s="51">
        <f t="shared" si="46"/>
        <v>10266</v>
      </c>
      <c r="BW44" s="51">
        <f t="shared" si="46"/>
        <v>2263</v>
      </c>
    </row>
  </sheetData>
  <mergeCells count="85">
    <mergeCell ref="A44:C44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2004-03-03T00:09:04Z</dcterms:modified>
  <cp:category/>
  <cp:version/>
  <cp:contentType/>
  <cp:contentStatus/>
</cp:coreProperties>
</file>