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'ごみ処理概要'!$A$2:$AQ$47</definedName>
    <definedName name="_xlnm.Print_Area" localSheetId="2">'ごみ処理量内訳'!$A$2:$AJ$47</definedName>
    <definedName name="_xlnm.Print_Area" localSheetId="1">'ごみ搬入量内訳'!$A$2:$AH$47</definedName>
    <definedName name="_xlnm.Print_Area" localSheetId="3">'資源化量内訳'!$A$2:$BW$47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<sst xmlns="http://schemas.openxmlformats.org/spreadsheetml/2006/main" count="1105" uniqueCount="187">
  <si>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</si>
  <si>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</si>
  <si>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</si>
  <si>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</si>
  <si>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</si>
  <si>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</si>
  <si>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</si>
  <si>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</si>
  <si>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</si>
  <si>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</si>
  <si>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</si>
  <si>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</si>
  <si>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</si>
  <si>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</si>
  <si>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</si>
  <si>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</si>
  <si>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</si>
  <si>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</si>
  <si>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</si>
  <si>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</si>
  <si>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</si>
  <si>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</si>
  <si>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</si>
  <si>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</si>
  <si>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</si>
  <si>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</si>
  <si>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</si>
  <si>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</si>
  <si>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</si>
  <si>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</si>
  <si>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</si>
  <si>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</si>
  <si>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</si>
  <si>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</si>
  <si>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</si>
  <si>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</si>
  <si>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</si>
  <si>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</si>
  <si>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</si>
  <si>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</si>
  <si>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</si>
  <si>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</si>
  <si>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</si>
  <si>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</si>
  <si>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</si>
  <si>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</si>
  <si>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</si>
  <si>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</si>
  <si>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</si>
  <si>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</si>
  <si>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</si>
  <si>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</si>
  <si>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</si>
  <si>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</si>
  <si>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</si>
  <si>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</si>
  <si>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</si>
  <si>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</si>
  <si>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</si>
  <si>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</si>
  <si>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</si>
  <si>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</si>
  <si>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</si>
  <si>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</si>
  <si>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</si>
  <si>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</si>
  <si>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</si>
  <si>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</si>
  <si>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</si>
  <si>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東京都23区分</t>
  </si>
  <si>
    <t>西東京市</t>
  </si>
  <si>
    <t>13229</t>
  </si>
  <si>
    <t>布類</t>
  </si>
  <si>
    <t>東京都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</si>
  <si>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</si>
  <si>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</si>
  <si>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</si>
  <si>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</si>
  <si>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</si>
  <si>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</si>
  <si>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</si>
  <si>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</si>
  <si>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</si>
  <si>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</si>
  <si>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</si>
  <si>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</si>
  <si>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</si>
  <si>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</si>
  <si>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</si>
  <si>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</si>
  <si>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</si>
  <si>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</si>
  <si>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</si>
  <si>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</si>
  <si>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</si>
  <si>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</si>
  <si>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</si>
  <si>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</si>
  <si>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</si>
  <si>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</si>
  <si>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</si>
  <si>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</si>
  <si>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</si>
  <si>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</si>
  <si>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</si>
  <si>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</si>
  <si>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</si>
  <si>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</si>
  <si>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</si>
  <si>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</si>
  <si>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</si>
  <si>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</si>
  <si>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</si>
  <si>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</si>
  <si>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</si>
  <si>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</si>
  <si>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</si>
  <si>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</si>
  <si>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</si>
  <si>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</si>
  <si>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</si>
  <si>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</si>
  <si>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</si>
  <si>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</si>
  <si>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13303</t>
  </si>
  <si>
    <t>瑞穂町</t>
  </si>
  <si>
    <t>13305</t>
  </si>
  <si>
    <t>日の出町</t>
  </si>
  <si>
    <t>13307</t>
  </si>
  <si>
    <t>桧原村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</si>
  <si>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</si>
  <si>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</si>
  <si>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</si>
  <si>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</si>
  <si>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</si>
  <si>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</si>
  <si>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</si>
  <si>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</si>
  <si>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</si>
  <si>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</si>
  <si>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</si>
  <si>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</si>
  <si>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</si>
  <si>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</si>
  <si>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</si>
  <si>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</si>
  <si>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</si>
  <si>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青ケ島村</t>
  </si>
  <si>
    <t>13421</t>
  </si>
  <si>
    <t>小笠原村</t>
  </si>
  <si>
    <t>※２３区は東京都２３区分として集計</t>
  </si>
  <si>
    <t>ﾍﾟｯﾄﾎﾞﾄﾙ</t>
  </si>
  <si>
    <t>ﾌﾟﾗｽﾁｯｸ類</t>
  </si>
  <si>
    <t>－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</si>
  <si>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</si>
  <si>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</si>
  <si>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</si>
  <si>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</si>
  <si>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</si>
  <si>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</si>
  <si>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</si>
  <si>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</si>
  <si>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</si>
  <si>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</si>
  <si>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</si>
  <si>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</si>
  <si>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</si>
  <si>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</si>
  <si>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</si>
  <si>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</si>
  <si>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</si>
  <si>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</si>
  <si>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</si>
  <si>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</si>
  <si>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</si>
  <si>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</si>
  <si>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13100</t>
  </si>
  <si>
    <t>東京都合計※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</si>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</sst>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3" fillId="0" borderId="9" xfId="21" applyNumberFormat="1" applyFont="1" applyBorder="1" applyAlignment="1" quotePrefix="1">
      <alignment horizontal="center" vertical="center"/>
      <protection/>
    </xf>
    <xf numFmtId="0" fontId="6" fillId="0" borderId="0" xfId="0" applyFont="1" applyAlignment="1" quotePrefix="1">
      <alignment horizontal="left"/>
    </xf>
    <xf numFmtId="38" fontId="6" fillId="0" borderId="9" xfId="17" applyFont="1" applyBorder="1" applyAlignment="1" quotePrefix="1">
      <alignment horizontal="right" vertical="center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 quotePrefix="1">
      <alignment horizontal="center" vertical="center"/>
      <protection/>
    </xf>
    <xf numFmtId="0" fontId="3" fillId="0" borderId="3" xfId="21" applyNumberFormat="1" applyFont="1" applyBorder="1" applyAlignment="1" quotePrefix="1">
      <alignment horizontal="center" vertical="center"/>
      <protection/>
    </xf>
    <xf numFmtId="0" fontId="3" fillId="0" borderId="7" xfId="21" applyNumberFormat="1" applyFont="1" applyBorder="1" applyAlignment="1" quotePrefix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48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34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5" t="s">
        <v>56</v>
      </c>
      <c r="B2" s="65" t="s">
        <v>57</v>
      </c>
      <c r="C2" s="70" t="s">
        <v>58</v>
      </c>
      <c r="D2" s="62" t="s">
        <v>155</v>
      </c>
      <c r="E2" s="63"/>
      <c r="F2" s="62" t="s">
        <v>156</v>
      </c>
      <c r="G2" s="63"/>
      <c r="H2" s="63"/>
      <c r="I2" s="64"/>
      <c r="J2" s="56" t="s">
        <v>13</v>
      </c>
      <c r="K2" s="57"/>
      <c r="L2" s="58"/>
      <c r="M2" s="70" t="s">
        <v>14</v>
      </c>
      <c r="N2" s="9" t="s">
        <v>157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4" t="s">
        <v>158</v>
      </c>
      <c r="AF2" s="62" t="s">
        <v>159</v>
      </c>
      <c r="AG2" s="80"/>
      <c r="AH2" s="80"/>
      <c r="AI2" s="80"/>
      <c r="AJ2" s="80"/>
      <c r="AK2" s="80"/>
      <c r="AL2" s="81"/>
      <c r="AM2" s="74" t="s">
        <v>160</v>
      </c>
      <c r="AN2" s="62" t="s">
        <v>161</v>
      </c>
      <c r="AO2" s="76"/>
      <c r="AP2" s="76"/>
      <c r="AQ2" s="77"/>
    </row>
    <row r="3" spans="1:43" ht="22.5" customHeight="1">
      <c r="A3" s="66"/>
      <c r="B3" s="68"/>
      <c r="C3" s="71"/>
      <c r="D3" s="13"/>
      <c r="E3" s="70" t="s">
        <v>162</v>
      </c>
      <c r="F3" s="70" t="s">
        <v>163</v>
      </c>
      <c r="G3" s="70" t="s">
        <v>164</v>
      </c>
      <c r="H3" s="70" t="s">
        <v>165</v>
      </c>
      <c r="I3" s="14" t="s">
        <v>15</v>
      </c>
      <c r="J3" s="74" t="s">
        <v>166</v>
      </c>
      <c r="K3" s="74" t="s">
        <v>167</v>
      </c>
      <c r="L3" s="74" t="s">
        <v>168</v>
      </c>
      <c r="M3" s="73"/>
      <c r="N3" s="70" t="s">
        <v>169</v>
      </c>
      <c r="O3" s="70" t="s">
        <v>44</v>
      </c>
      <c r="P3" s="85" t="s">
        <v>16</v>
      </c>
      <c r="Q3" s="60"/>
      <c r="R3" s="60"/>
      <c r="S3" s="60"/>
      <c r="T3" s="60"/>
      <c r="U3" s="61"/>
      <c r="V3" s="16" t="s">
        <v>179</v>
      </c>
      <c r="W3" s="10"/>
      <c r="X3" s="10"/>
      <c r="Y3" s="10"/>
      <c r="Z3" s="10"/>
      <c r="AA3" s="10"/>
      <c r="AB3" s="10"/>
      <c r="AC3" s="17"/>
      <c r="AD3" s="14" t="s">
        <v>15</v>
      </c>
      <c r="AE3" s="79"/>
      <c r="AF3" s="70" t="s">
        <v>59</v>
      </c>
      <c r="AG3" s="70" t="s">
        <v>23</v>
      </c>
      <c r="AH3" s="70" t="s">
        <v>60</v>
      </c>
      <c r="AI3" s="70" t="s">
        <v>61</v>
      </c>
      <c r="AJ3" s="70" t="s">
        <v>62</v>
      </c>
      <c r="AK3" s="70" t="s">
        <v>63</v>
      </c>
      <c r="AL3" s="14" t="s">
        <v>17</v>
      </c>
      <c r="AM3" s="79"/>
      <c r="AN3" s="70" t="s">
        <v>64</v>
      </c>
      <c r="AO3" s="70" t="s">
        <v>65</v>
      </c>
      <c r="AP3" s="70" t="s">
        <v>66</v>
      </c>
      <c r="AQ3" s="14" t="s">
        <v>15</v>
      </c>
    </row>
    <row r="4" spans="1:43" ht="22.5" customHeight="1">
      <c r="A4" s="66"/>
      <c r="B4" s="68"/>
      <c r="C4" s="71"/>
      <c r="D4" s="13"/>
      <c r="E4" s="73"/>
      <c r="F4" s="73"/>
      <c r="G4" s="73"/>
      <c r="H4" s="73"/>
      <c r="I4" s="18"/>
      <c r="J4" s="75"/>
      <c r="K4" s="75"/>
      <c r="L4" s="75"/>
      <c r="M4" s="73"/>
      <c r="N4" s="78"/>
      <c r="O4" s="78"/>
      <c r="P4" s="14" t="s">
        <v>15</v>
      </c>
      <c r="Q4" s="8" t="s">
        <v>67</v>
      </c>
      <c r="R4" s="8" t="s">
        <v>68</v>
      </c>
      <c r="S4" s="8" t="s">
        <v>171</v>
      </c>
      <c r="T4" s="8" t="s">
        <v>172</v>
      </c>
      <c r="U4" s="8" t="s">
        <v>173</v>
      </c>
      <c r="V4" s="14" t="s">
        <v>15</v>
      </c>
      <c r="W4" s="8" t="s">
        <v>18</v>
      </c>
      <c r="X4" s="8" t="s">
        <v>39</v>
      </c>
      <c r="Y4" s="8" t="s">
        <v>19</v>
      </c>
      <c r="Z4" s="20" t="s">
        <v>46</v>
      </c>
      <c r="AA4" s="8" t="s">
        <v>20</v>
      </c>
      <c r="AB4" s="20" t="s">
        <v>72</v>
      </c>
      <c r="AC4" s="8" t="s">
        <v>40</v>
      </c>
      <c r="AD4" s="21"/>
      <c r="AE4" s="79"/>
      <c r="AF4" s="78"/>
      <c r="AG4" s="78"/>
      <c r="AH4" s="78"/>
      <c r="AI4" s="78"/>
      <c r="AJ4" s="78"/>
      <c r="AK4" s="78"/>
      <c r="AL4" s="21"/>
      <c r="AM4" s="79"/>
      <c r="AN4" s="78"/>
      <c r="AO4" s="78"/>
      <c r="AP4" s="78"/>
      <c r="AQ4" s="21"/>
    </row>
    <row r="5" spans="1:43" ht="22.5" customHeight="1">
      <c r="A5" s="66"/>
      <c r="B5" s="68"/>
      <c r="C5" s="71"/>
      <c r="D5" s="13"/>
      <c r="E5" s="15"/>
      <c r="F5" s="15"/>
      <c r="G5" s="15"/>
      <c r="H5" s="15"/>
      <c r="I5" s="18"/>
      <c r="J5" s="75"/>
      <c r="K5" s="75"/>
      <c r="L5" s="75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9"/>
      <c r="AF5" s="19"/>
      <c r="AG5" s="19"/>
      <c r="AH5" s="19"/>
      <c r="AI5" s="19"/>
      <c r="AJ5" s="19"/>
      <c r="AK5" s="19"/>
      <c r="AL5" s="21"/>
      <c r="AM5" s="79"/>
      <c r="AN5" s="19"/>
      <c r="AO5" s="19"/>
      <c r="AP5" s="19"/>
      <c r="AQ5" s="21"/>
    </row>
    <row r="6" spans="1:43" ht="22.5" customHeight="1">
      <c r="A6" s="67"/>
      <c r="B6" s="69"/>
      <c r="C6" s="72"/>
      <c r="D6" s="23" t="s">
        <v>21</v>
      </c>
      <c r="E6" s="23" t="s">
        <v>21</v>
      </c>
      <c r="F6" s="24" t="s">
        <v>174</v>
      </c>
      <c r="G6" s="24" t="s">
        <v>174</v>
      </c>
      <c r="H6" s="24" t="s">
        <v>174</v>
      </c>
      <c r="I6" s="24" t="s">
        <v>174</v>
      </c>
      <c r="J6" s="25" t="s">
        <v>22</v>
      </c>
      <c r="K6" s="25" t="s">
        <v>22</v>
      </c>
      <c r="L6" s="25" t="s">
        <v>22</v>
      </c>
      <c r="M6" s="24" t="s">
        <v>174</v>
      </c>
      <c r="N6" s="24" t="s">
        <v>174</v>
      </c>
      <c r="O6" s="24" t="s">
        <v>174</v>
      </c>
      <c r="P6" s="24" t="s">
        <v>174</v>
      </c>
      <c r="Q6" s="24" t="s">
        <v>174</v>
      </c>
      <c r="R6" s="24" t="s">
        <v>174</v>
      </c>
      <c r="S6" s="24" t="s">
        <v>174</v>
      </c>
      <c r="T6" s="24" t="s">
        <v>174</v>
      </c>
      <c r="U6" s="24" t="s">
        <v>174</v>
      </c>
      <c r="V6" s="24" t="s">
        <v>174</v>
      </c>
      <c r="W6" s="24" t="s">
        <v>174</v>
      </c>
      <c r="X6" s="24" t="s">
        <v>174</v>
      </c>
      <c r="Y6" s="24" t="s">
        <v>174</v>
      </c>
      <c r="Z6" s="24" t="s">
        <v>174</v>
      </c>
      <c r="AA6" s="24" t="s">
        <v>174</v>
      </c>
      <c r="AB6" s="24" t="s">
        <v>174</v>
      </c>
      <c r="AC6" s="24" t="s">
        <v>174</v>
      </c>
      <c r="AD6" s="24" t="s">
        <v>174</v>
      </c>
      <c r="AE6" s="24" t="s">
        <v>175</v>
      </c>
      <c r="AF6" s="24" t="s">
        <v>174</v>
      </c>
      <c r="AG6" s="24" t="s">
        <v>174</v>
      </c>
      <c r="AH6" s="24" t="s">
        <v>174</v>
      </c>
      <c r="AI6" s="24" t="s">
        <v>174</v>
      </c>
      <c r="AJ6" s="24" t="s">
        <v>174</v>
      </c>
      <c r="AK6" s="24" t="s">
        <v>174</v>
      </c>
      <c r="AL6" s="24" t="s">
        <v>174</v>
      </c>
      <c r="AM6" s="24" t="s">
        <v>175</v>
      </c>
      <c r="AN6" s="24" t="s">
        <v>174</v>
      </c>
      <c r="AO6" s="24" t="s">
        <v>174</v>
      </c>
      <c r="AP6" s="24" t="s">
        <v>174</v>
      </c>
      <c r="AQ6" s="24" t="s">
        <v>174</v>
      </c>
    </row>
    <row r="7" spans="1:43" ht="13.5">
      <c r="A7" s="26" t="s">
        <v>73</v>
      </c>
      <c r="B7" s="53" t="s">
        <v>176</v>
      </c>
      <c r="C7" s="50" t="s">
        <v>69</v>
      </c>
      <c r="D7" s="51">
        <v>8034135</v>
      </c>
      <c r="E7" s="51">
        <v>8034135</v>
      </c>
      <c r="F7" s="51">
        <f>'ごみ搬入量内訳'!H7</f>
        <v>3842581</v>
      </c>
      <c r="G7" s="51">
        <f>'ごみ搬入量内訳'!AG7</f>
        <v>44922</v>
      </c>
      <c r="H7" s="51">
        <f>'ごみ搬入量内訳'!AH7</f>
        <v>0</v>
      </c>
      <c r="I7" s="51">
        <f aca="true" t="shared" si="0" ref="I7:I12">SUM(F7:H7)</f>
        <v>3887503</v>
      </c>
      <c r="J7" s="51">
        <f aca="true" t="shared" si="1" ref="J7:J12">I7/D7/365*1000000</f>
        <v>1325.6801324205944</v>
      </c>
      <c r="K7" s="51">
        <f>('ごみ搬入量内訳'!E7+'ごみ搬入量内訳'!AH7)/'ごみ処理概要'!D7/365*1000000</f>
        <v>935.7521256625124</v>
      </c>
      <c r="L7" s="51">
        <f>'ごみ搬入量内訳'!F7/'ごみ処理概要'!D7/365*1000000</f>
        <v>389.9280067580819</v>
      </c>
      <c r="M7" s="51">
        <f>'資源化量内訳'!BP7</f>
        <v>185225</v>
      </c>
      <c r="N7" s="51">
        <f>'ごみ処理量内訳'!E7</f>
        <v>2879987</v>
      </c>
      <c r="O7" s="51">
        <f>'ごみ処理量内訳'!L7</f>
        <v>10149</v>
      </c>
      <c r="P7" s="51">
        <f aca="true" t="shared" si="2" ref="P7:P12">SUM(Q7:U7)</f>
        <v>653210</v>
      </c>
      <c r="Q7" s="51">
        <f>'ごみ処理量内訳'!G7</f>
        <v>99140</v>
      </c>
      <c r="R7" s="51">
        <f>'ごみ処理量内訳'!H7</f>
        <v>554070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12">SUM(W7:AC7)</f>
        <v>363746</v>
      </c>
      <c r="W7" s="51">
        <f>'資源化量内訳'!M7</f>
        <v>259779</v>
      </c>
      <c r="X7" s="51">
        <f>'資源化量内訳'!N7</f>
        <v>28376</v>
      </c>
      <c r="Y7" s="51">
        <f>'資源化量内訳'!O7</f>
        <v>66153</v>
      </c>
      <c r="Z7" s="51">
        <f>'資源化量内訳'!P7</f>
        <v>8774</v>
      </c>
      <c r="AA7" s="51">
        <f>'資源化量内訳'!Q7</f>
        <v>148</v>
      </c>
      <c r="AB7" s="51">
        <f>'資源化量内訳'!R7</f>
        <v>257</v>
      </c>
      <c r="AC7" s="51">
        <f>'資源化量内訳'!S7</f>
        <v>259</v>
      </c>
      <c r="AD7" s="51">
        <f aca="true" t="shared" si="4" ref="AD7:AD12">N7+O7+P7+V7</f>
        <v>3907092</v>
      </c>
      <c r="AE7" s="52">
        <f aca="true" t="shared" si="5" ref="AE7:AE12">(N7+P7+V7)/AD7*100</f>
        <v>99.74024159144447</v>
      </c>
      <c r="AF7" s="51">
        <f>'資源化量内訳'!AB7</f>
        <v>11583</v>
      </c>
      <c r="AG7" s="51">
        <f>'資源化量内訳'!AJ7</f>
        <v>8092</v>
      </c>
      <c r="AH7" s="51">
        <f>'資源化量内訳'!AR7</f>
        <v>32479</v>
      </c>
      <c r="AI7" s="51">
        <f>'資源化量内訳'!AZ7</f>
        <v>0</v>
      </c>
      <c r="AJ7" s="51">
        <f>'資源化量内訳'!BH7</f>
        <v>0</v>
      </c>
      <c r="AK7" s="51" t="s">
        <v>154</v>
      </c>
      <c r="AL7" s="51">
        <f aca="true" t="shared" si="6" ref="AL7:AL12">SUM(AF7:AJ7)</f>
        <v>52154</v>
      </c>
      <c r="AM7" s="52">
        <f aca="true" t="shared" si="7" ref="AM7:AM12">(V7+AL7+M7)/(M7+AD7)*100</f>
        <v>14.68911132739717</v>
      </c>
      <c r="AN7" s="51">
        <f>'ごみ処理量内訳'!AC7</f>
        <v>10149</v>
      </c>
      <c r="AO7" s="51">
        <f>'ごみ処理量内訳'!AD7</f>
        <v>368238</v>
      </c>
      <c r="AP7" s="51">
        <f>'ごみ処理量内訳'!AE7</f>
        <v>480829</v>
      </c>
      <c r="AQ7" s="51">
        <f aca="true" t="shared" si="8" ref="AQ7:AQ12">SUM(AN7:AP7)</f>
        <v>859216</v>
      </c>
    </row>
    <row r="8" spans="1:43" ht="13.5">
      <c r="A8" s="26" t="s">
        <v>73</v>
      </c>
      <c r="B8" s="49" t="s">
        <v>74</v>
      </c>
      <c r="C8" s="50" t="s">
        <v>75</v>
      </c>
      <c r="D8" s="51">
        <v>522664</v>
      </c>
      <c r="E8" s="51">
        <v>522664</v>
      </c>
      <c r="F8" s="51">
        <f>'ごみ搬入量内訳'!H8</f>
        <v>179963</v>
      </c>
      <c r="G8" s="51">
        <f>'ごみ搬入量内訳'!AG8</f>
        <v>13964</v>
      </c>
      <c r="H8" s="51">
        <f>'ごみ搬入量内訳'!AH8</f>
        <v>0</v>
      </c>
      <c r="I8" s="51">
        <f t="shared" si="0"/>
        <v>193927</v>
      </c>
      <c r="J8" s="51">
        <f t="shared" si="1"/>
        <v>1016.5361481086675</v>
      </c>
      <c r="K8" s="51">
        <f>('ごみ搬入量内訳'!E8+'ごみ搬入量内訳'!AH8)/'ごみ処理概要'!D8/365*1000000</f>
        <v>768.3817508993441</v>
      </c>
      <c r="L8" s="51">
        <f>'ごみ搬入量内訳'!F8/'ごみ処理概要'!D8/365*1000000</f>
        <v>248.1543972093232</v>
      </c>
      <c r="M8" s="51">
        <f>'資源化量内訳'!BP8</f>
        <v>12264</v>
      </c>
      <c r="N8" s="51">
        <f>'ごみ処理量内訳'!E8</f>
        <v>152838</v>
      </c>
      <c r="O8" s="51">
        <f>'ごみ処理量内訳'!L8</f>
        <v>0</v>
      </c>
      <c r="P8" s="51">
        <f t="shared" si="2"/>
        <v>25120</v>
      </c>
      <c r="Q8" s="51">
        <f>'ごみ処理量内訳'!G8</f>
        <v>24633</v>
      </c>
      <c r="R8" s="51">
        <f>'ごみ処理量内訳'!H8</f>
        <v>364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123</v>
      </c>
      <c r="V8" s="51">
        <f t="shared" si="3"/>
        <v>15969</v>
      </c>
      <c r="W8" s="51">
        <f>'資源化量内訳'!M8</f>
        <v>10098</v>
      </c>
      <c r="X8" s="51">
        <f>'資源化量内訳'!N8</f>
        <v>1256</v>
      </c>
      <c r="Y8" s="51">
        <f>'資源化量内訳'!O8</f>
        <v>3766</v>
      </c>
      <c r="Z8" s="51">
        <f>'資源化量内訳'!P8</f>
        <v>0</v>
      </c>
      <c r="AA8" s="51">
        <f>'資源化量内訳'!Q8</f>
        <v>83</v>
      </c>
      <c r="AB8" s="51">
        <f>'資源化量内訳'!R8</f>
        <v>734</v>
      </c>
      <c r="AC8" s="51">
        <f>'資源化量内訳'!S8</f>
        <v>32</v>
      </c>
      <c r="AD8" s="51">
        <f t="shared" si="4"/>
        <v>193927</v>
      </c>
      <c r="AE8" s="52">
        <f t="shared" si="5"/>
        <v>100</v>
      </c>
      <c r="AF8" s="51">
        <f>'資源化量内訳'!AB8</f>
        <v>6562</v>
      </c>
      <c r="AG8" s="51">
        <f>'資源化量内訳'!AJ8</f>
        <v>5591</v>
      </c>
      <c r="AH8" s="51">
        <f>'資源化量内訳'!AR8</f>
        <v>364</v>
      </c>
      <c r="AI8" s="51">
        <f>'資源化量内訳'!AZ8</f>
        <v>0</v>
      </c>
      <c r="AJ8" s="51">
        <f>'資源化量内訳'!BH8</f>
        <v>0</v>
      </c>
      <c r="AK8" s="51" t="s">
        <v>154</v>
      </c>
      <c r="AL8" s="51">
        <f t="shared" si="6"/>
        <v>12517</v>
      </c>
      <c r="AM8" s="52">
        <f t="shared" si="7"/>
        <v>19.763229238909556</v>
      </c>
      <c r="AN8" s="51">
        <f>'ごみ処理量内訳'!AC8</f>
        <v>0</v>
      </c>
      <c r="AO8" s="51">
        <f>'ごみ処理量内訳'!AD8</f>
        <v>14930</v>
      </c>
      <c r="AP8" s="51">
        <f>'ごみ処理量内訳'!AE8</f>
        <v>3733</v>
      </c>
      <c r="AQ8" s="51">
        <f t="shared" si="8"/>
        <v>18663</v>
      </c>
    </row>
    <row r="9" spans="1:43" ht="13.5">
      <c r="A9" s="26" t="s">
        <v>73</v>
      </c>
      <c r="B9" s="49" t="s">
        <v>76</v>
      </c>
      <c r="C9" s="50" t="s">
        <v>77</v>
      </c>
      <c r="D9" s="51">
        <v>164238</v>
      </c>
      <c r="E9" s="51">
        <v>164238</v>
      </c>
      <c r="F9" s="51">
        <f>'ごみ搬入量内訳'!H9</f>
        <v>63433</v>
      </c>
      <c r="G9" s="51">
        <f>'ごみ搬入量内訳'!AG9</f>
        <v>1976</v>
      </c>
      <c r="H9" s="51">
        <f>'ごみ搬入量内訳'!AH9</f>
        <v>0</v>
      </c>
      <c r="I9" s="51">
        <f t="shared" si="0"/>
        <v>65409</v>
      </c>
      <c r="J9" s="51">
        <f t="shared" si="1"/>
        <v>1091.1161833803835</v>
      </c>
      <c r="K9" s="51">
        <f>('ごみ搬入量内訳'!E9+'ごみ搬入量内訳'!AH9)/'ごみ処理概要'!D9/365*1000000</f>
        <v>726.3765397592902</v>
      </c>
      <c r="L9" s="51">
        <f>'ごみ搬入量内訳'!F9/'ごみ処理概要'!D9/365*1000000</f>
        <v>364.73964362109314</v>
      </c>
      <c r="M9" s="51">
        <f>'資源化量内訳'!BP9</f>
        <v>5681</v>
      </c>
      <c r="N9" s="51">
        <f>'ごみ処理量内訳'!E9</f>
        <v>49626</v>
      </c>
      <c r="O9" s="51">
        <f>'ごみ処理量内訳'!L9</f>
        <v>0</v>
      </c>
      <c r="P9" s="51">
        <f t="shared" si="2"/>
        <v>15783</v>
      </c>
      <c r="Q9" s="51">
        <f>'ごみ処理量内訳'!G9</f>
        <v>15783</v>
      </c>
      <c r="R9" s="51">
        <f>'ごみ処理量内訳'!H9</f>
        <v>0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0</v>
      </c>
      <c r="W9" s="51">
        <f>'資源化量内訳'!M9</f>
        <v>0</v>
      </c>
      <c r="X9" s="51">
        <f>'資源化量内訳'!N9</f>
        <v>0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0</v>
      </c>
      <c r="AD9" s="51">
        <f t="shared" si="4"/>
        <v>65409</v>
      </c>
      <c r="AE9" s="52">
        <f t="shared" si="5"/>
        <v>100</v>
      </c>
      <c r="AF9" s="51">
        <f>'資源化量内訳'!AB9</f>
        <v>0</v>
      </c>
      <c r="AG9" s="51">
        <f>'資源化量内訳'!AJ9</f>
        <v>11835</v>
      </c>
      <c r="AH9" s="51">
        <f>'資源化量内訳'!AR9</f>
        <v>0</v>
      </c>
      <c r="AI9" s="51">
        <f>'資源化量内訳'!AZ9</f>
        <v>0</v>
      </c>
      <c r="AJ9" s="51">
        <f>'資源化量内訳'!BH9</f>
        <v>0</v>
      </c>
      <c r="AK9" s="51" t="s">
        <v>154</v>
      </c>
      <c r="AL9" s="51">
        <f t="shared" si="6"/>
        <v>11835</v>
      </c>
      <c r="AM9" s="52">
        <f t="shared" si="7"/>
        <v>24.63918975945984</v>
      </c>
      <c r="AN9" s="51">
        <f>'ごみ処理量内訳'!AC9</f>
        <v>0</v>
      </c>
      <c r="AO9" s="51">
        <f>'ごみ処理量内訳'!AD9</f>
        <v>6422</v>
      </c>
      <c r="AP9" s="51">
        <f>'ごみ処理量内訳'!AE9</f>
        <v>828</v>
      </c>
      <c r="AQ9" s="51">
        <f t="shared" si="8"/>
        <v>7250</v>
      </c>
    </row>
    <row r="10" spans="1:43" ht="13.5">
      <c r="A10" s="26" t="s">
        <v>73</v>
      </c>
      <c r="B10" s="49" t="s">
        <v>78</v>
      </c>
      <c r="C10" s="50" t="s">
        <v>79</v>
      </c>
      <c r="D10" s="51">
        <v>131326</v>
      </c>
      <c r="E10" s="51">
        <v>131326</v>
      </c>
      <c r="F10" s="51">
        <f>'ごみ搬入量内訳'!H10</f>
        <v>55682</v>
      </c>
      <c r="G10" s="51">
        <f>'ごみ搬入量内訳'!AG10</f>
        <v>556</v>
      </c>
      <c r="H10" s="51">
        <f>'ごみ搬入量内訳'!AH10</f>
        <v>0</v>
      </c>
      <c r="I10" s="51">
        <f t="shared" si="0"/>
        <v>56238</v>
      </c>
      <c r="J10" s="51">
        <f t="shared" si="1"/>
        <v>1173.2384472897</v>
      </c>
      <c r="K10" s="51">
        <f>('ごみ搬入量内訳'!E10+'ごみ搬入量内訳'!AH10)/'ごみ処理概要'!D10/365*1000000</f>
        <v>632.4322260675566</v>
      </c>
      <c r="L10" s="51">
        <f>'ごみ搬入量内訳'!F10/'ごみ処理概要'!D10/365*1000000</f>
        <v>540.8062212221431</v>
      </c>
      <c r="M10" s="51">
        <f>'資源化量内訳'!BP10</f>
        <v>3636</v>
      </c>
      <c r="N10" s="51">
        <f>'ごみ処理量内訳'!E10</f>
        <v>40322</v>
      </c>
      <c r="O10" s="51">
        <f>'ごみ処理量内訳'!L10</f>
        <v>0</v>
      </c>
      <c r="P10" s="51">
        <f t="shared" si="2"/>
        <v>15853</v>
      </c>
      <c r="Q10" s="51">
        <f>'ごみ処理量内訳'!G10</f>
        <v>5776</v>
      </c>
      <c r="R10" s="51">
        <f>'ごみ処理量内訳'!H10</f>
        <v>10077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63</v>
      </c>
      <c r="W10" s="51">
        <f>'資源化量内訳'!M10</f>
        <v>59</v>
      </c>
      <c r="X10" s="51">
        <f>'資源化量内訳'!N10</f>
        <v>0</v>
      </c>
      <c r="Y10" s="51">
        <f>'資源化量内訳'!O10</f>
        <v>0</v>
      </c>
      <c r="Z10" s="51">
        <f>'資源化量内訳'!P10</f>
        <v>0</v>
      </c>
      <c r="AA10" s="51">
        <f>'資源化量内訳'!Q10</f>
        <v>0</v>
      </c>
      <c r="AB10" s="51">
        <f>'資源化量内訳'!R10</f>
        <v>0</v>
      </c>
      <c r="AC10" s="51">
        <f>'資源化量内訳'!S10</f>
        <v>4</v>
      </c>
      <c r="AD10" s="51">
        <f t="shared" si="4"/>
        <v>56238</v>
      </c>
      <c r="AE10" s="52">
        <f t="shared" si="5"/>
        <v>100</v>
      </c>
      <c r="AF10" s="51">
        <f>'資源化量内訳'!AB10</f>
        <v>0</v>
      </c>
      <c r="AG10" s="51">
        <f>'資源化量内訳'!AJ10</f>
        <v>801</v>
      </c>
      <c r="AH10" s="51">
        <f>'資源化量内訳'!AR10</f>
        <v>9295</v>
      </c>
      <c r="AI10" s="51">
        <f>'資源化量内訳'!AZ10</f>
        <v>0</v>
      </c>
      <c r="AJ10" s="51">
        <f>'資源化量内訳'!BH10</f>
        <v>0</v>
      </c>
      <c r="AK10" s="51" t="s">
        <v>154</v>
      </c>
      <c r="AL10" s="51">
        <f t="shared" si="6"/>
        <v>10096</v>
      </c>
      <c r="AM10" s="52">
        <f t="shared" si="7"/>
        <v>23.040050773290577</v>
      </c>
      <c r="AN10" s="51">
        <f>'ごみ処理量内訳'!AC10</f>
        <v>0</v>
      </c>
      <c r="AO10" s="51">
        <f>'ごみ処理量内訳'!AD10</f>
        <v>4001</v>
      </c>
      <c r="AP10" s="51">
        <f>'ごみ処理量内訳'!AE10</f>
        <v>2393</v>
      </c>
      <c r="AQ10" s="51">
        <f t="shared" si="8"/>
        <v>6394</v>
      </c>
    </row>
    <row r="11" spans="1:43" ht="13.5">
      <c r="A11" s="26" t="s">
        <v>73</v>
      </c>
      <c r="B11" s="49" t="s">
        <v>80</v>
      </c>
      <c r="C11" s="50" t="s">
        <v>81</v>
      </c>
      <c r="D11" s="51">
        <v>165772</v>
      </c>
      <c r="E11" s="51">
        <v>165772</v>
      </c>
      <c r="F11" s="51">
        <f>'ごみ搬入量内訳'!H11</f>
        <v>53391</v>
      </c>
      <c r="G11" s="51">
        <f>'ごみ搬入量内訳'!AG11</f>
        <v>892</v>
      </c>
      <c r="H11" s="51">
        <f>'ごみ搬入量内訳'!AH11</f>
        <v>0</v>
      </c>
      <c r="I11" s="51">
        <f t="shared" si="0"/>
        <v>54283</v>
      </c>
      <c r="J11" s="51">
        <f t="shared" si="1"/>
        <v>897.139130523885</v>
      </c>
      <c r="K11" s="51">
        <f>('ごみ搬入量内訳'!E11+'ごみ搬入量内訳'!AH11)/'ごみ処理概要'!D11/365*1000000</f>
        <v>761.2865863957726</v>
      </c>
      <c r="L11" s="51">
        <f>'ごみ搬入量内訳'!F11/'ごみ処理概要'!D11/365*1000000</f>
        <v>135.85254412811258</v>
      </c>
      <c r="M11" s="51">
        <f>'資源化量内訳'!BP11</f>
        <v>5128</v>
      </c>
      <c r="N11" s="51">
        <f>'ごみ処理量内訳'!E11</f>
        <v>40830</v>
      </c>
      <c r="O11" s="51">
        <f>'ごみ処理量内訳'!L11</f>
        <v>0</v>
      </c>
      <c r="P11" s="51">
        <f t="shared" si="2"/>
        <v>9689</v>
      </c>
      <c r="Q11" s="51">
        <f>'ごみ処理量内訳'!G11</f>
        <v>580</v>
      </c>
      <c r="R11" s="51">
        <f>'ごみ処理量内訳'!H11</f>
        <v>9109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3764</v>
      </c>
      <c r="W11" s="51">
        <f>'資源化量内訳'!M11</f>
        <v>3418</v>
      </c>
      <c r="X11" s="51">
        <f>'資源化量内訳'!N11</f>
        <v>30</v>
      </c>
      <c r="Y11" s="51">
        <f>'資源化量内訳'!O11</f>
        <v>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316</v>
      </c>
      <c r="AC11" s="51">
        <f>'資源化量内訳'!S11</f>
        <v>0</v>
      </c>
      <c r="AD11" s="51">
        <f t="shared" si="4"/>
        <v>54283</v>
      </c>
      <c r="AE11" s="52">
        <f t="shared" si="5"/>
        <v>100</v>
      </c>
      <c r="AF11" s="51">
        <f>'資源化量内訳'!AB11</f>
        <v>399</v>
      </c>
      <c r="AG11" s="51">
        <f>'資源化量内訳'!AJ11</f>
        <v>283</v>
      </c>
      <c r="AH11" s="51">
        <f>'資源化量内訳'!AR11</f>
        <v>6030</v>
      </c>
      <c r="AI11" s="51">
        <f>'資源化量内訳'!AZ11</f>
        <v>0</v>
      </c>
      <c r="AJ11" s="51">
        <f>'資源化量内訳'!BH11</f>
        <v>0</v>
      </c>
      <c r="AK11" s="51" t="s">
        <v>154</v>
      </c>
      <c r="AL11" s="51">
        <f t="shared" si="6"/>
        <v>6712</v>
      </c>
      <c r="AM11" s="52">
        <f t="shared" si="7"/>
        <v>26.264496473716985</v>
      </c>
      <c r="AN11" s="51">
        <f>'ごみ処理量内訳'!AC11</f>
        <v>0</v>
      </c>
      <c r="AO11" s="51">
        <f>'ごみ処理量内訳'!AD11</f>
        <v>3797</v>
      </c>
      <c r="AP11" s="51">
        <f>'ごみ処理量内訳'!AE11</f>
        <v>1849</v>
      </c>
      <c r="AQ11" s="51">
        <f t="shared" si="8"/>
        <v>5646</v>
      </c>
    </row>
    <row r="12" spans="1:43" ht="13.5">
      <c r="A12" s="26" t="s">
        <v>73</v>
      </c>
      <c r="B12" s="49" t="s">
        <v>82</v>
      </c>
      <c r="C12" s="50" t="s">
        <v>83</v>
      </c>
      <c r="D12" s="51">
        <v>138952</v>
      </c>
      <c r="E12" s="51">
        <v>138952</v>
      </c>
      <c r="F12" s="51">
        <f>'ごみ搬入量内訳'!H12</f>
        <v>42953</v>
      </c>
      <c r="G12" s="51">
        <f>'ごみ搬入量内訳'!AG12</f>
        <v>1153</v>
      </c>
      <c r="H12" s="51">
        <f>'ごみ搬入量内訳'!AH12</f>
        <v>0</v>
      </c>
      <c r="I12" s="51">
        <f t="shared" si="0"/>
        <v>44106</v>
      </c>
      <c r="J12" s="51">
        <f t="shared" si="1"/>
        <v>869.6409995133828</v>
      </c>
      <c r="K12" s="51">
        <f>('ごみ搬入量内訳'!E12+'ごみ搬入量内訳'!AH12)/'ごみ処理概要'!D12/365*1000000</f>
        <v>719.1800538985771</v>
      </c>
      <c r="L12" s="51">
        <f>'ごみ搬入量内訳'!F12/'ごみ処理概要'!D12/365*1000000</f>
        <v>150.4609456148058</v>
      </c>
      <c r="M12" s="51">
        <f>'資源化量内訳'!BP12</f>
        <v>5933</v>
      </c>
      <c r="N12" s="51">
        <f>'ごみ処理量内訳'!E12</f>
        <v>29459</v>
      </c>
      <c r="O12" s="51">
        <f>'ごみ処理量内訳'!L12</f>
        <v>0</v>
      </c>
      <c r="P12" s="51">
        <f t="shared" si="2"/>
        <v>13813</v>
      </c>
      <c r="Q12" s="51">
        <f>'ごみ処理量内訳'!G12</f>
        <v>13742</v>
      </c>
      <c r="R12" s="51">
        <f>'ごみ処理量内訳'!H12</f>
        <v>71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288</v>
      </c>
      <c r="W12" s="51">
        <f>'資源化量内訳'!M12</f>
        <v>0</v>
      </c>
      <c r="X12" s="51">
        <f>'資源化量内訳'!N12</f>
        <v>0</v>
      </c>
      <c r="Y12" s="51">
        <f>'資源化量内訳'!O12</f>
        <v>0</v>
      </c>
      <c r="Z12" s="51">
        <f>'資源化量内訳'!P12</f>
        <v>245</v>
      </c>
      <c r="AA12" s="51">
        <f>'資源化量内訳'!Q12</f>
        <v>43</v>
      </c>
      <c r="AB12" s="51">
        <f>'資源化量内訳'!R12</f>
        <v>0</v>
      </c>
      <c r="AC12" s="51">
        <f>'資源化量内訳'!S12</f>
        <v>0</v>
      </c>
      <c r="AD12" s="51">
        <f t="shared" si="4"/>
        <v>43560</v>
      </c>
      <c r="AE12" s="52">
        <f t="shared" si="5"/>
        <v>100</v>
      </c>
      <c r="AF12" s="51">
        <f>'資源化量内訳'!AB12</f>
        <v>216</v>
      </c>
      <c r="AG12" s="51">
        <f>'資源化量内訳'!AJ12</f>
        <v>8891</v>
      </c>
      <c r="AH12" s="51">
        <f>'資源化量内訳'!AR12</f>
        <v>71</v>
      </c>
      <c r="AI12" s="51">
        <f>'資源化量内訳'!AZ12</f>
        <v>0</v>
      </c>
      <c r="AJ12" s="51">
        <f>'資源化量内訳'!BH12</f>
        <v>0</v>
      </c>
      <c r="AK12" s="51" t="s">
        <v>154</v>
      </c>
      <c r="AL12" s="51">
        <f t="shared" si="6"/>
        <v>9178</v>
      </c>
      <c r="AM12" s="52">
        <f t="shared" si="7"/>
        <v>31.113490796678317</v>
      </c>
      <c r="AN12" s="51">
        <f>'ごみ処理量内訳'!AC12</f>
        <v>0</v>
      </c>
      <c r="AO12" s="51">
        <f>'ごみ処理量内訳'!AD12</f>
        <v>3733</v>
      </c>
      <c r="AP12" s="51">
        <f>'ごみ処理量内訳'!AE12</f>
        <v>1889</v>
      </c>
      <c r="AQ12" s="51">
        <f t="shared" si="8"/>
        <v>5622</v>
      </c>
    </row>
    <row r="13" spans="1:43" ht="13.5">
      <c r="A13" s="26" t="s">
        <v>73</v>
      </c>
      <c r="B13" s="49" t="s">
        <v>84</v>
      </c>
      <c r="C13" s="50" t="s">
        <v>85</v>
      </c>
      <c r="D13" s="51">
        <v>224657</v>
      </c>
      <c r="E13" s="51">
        <v>224657</v>
      </c>
      <c r="F13" s="51">
        <f>'ごみ搬入量内訳'!H13</f>
        <v>78196</v>
      </c>
      <c r="G13" s="51">
        <f>'ごみ搬入量内訳'!AG13</f>
        <v>640</v>
      </c>
      <c r="H13" s="51">
        <f>'ごみ搬入量内訳'!AH13</f>
        <v>0</v>
      </c>
      <c r="I13" s="51">
        <f aca="true" t="shared" si="9" ref="I13:I46">SUM(F13:H13)</f>
        <v>78836</v>
      </c>
      <c r="J13" s="51">
        <f aca="true" t="shared" si="10" ref="J13:J46">I13/D13/365*1000000</f>
        <v>961.4169204426765</v>
      </c>
      <c r="K13" s="51">
        <f>('ごみ搬入量内訳'!E13+'ごみ搬入量内訳'!AH13)/'ごみ処理概要'!D13/365*1000000</f>
        <v>792.623836117659</v>
      </c>
      <c r="L13" s="51">
        <f>'ごみ搬入量内訳'!F13/'ごみ処理概要'!D13/365*1000000</f>
        <v>168.7930843250176</v>
      </c>
      <c r="M13" s="51">
        <f>'資源化量内訳'!BP13</f>
        <v>6948</v>
      </c>
      <c r="N13" s="51">
        <f>'ごみ処理量内訳'!E13</f>
        <v>58169</v>
      </c>
      <c r="O13" s="51">
        <f>'ごみ処理量内訳'!L13</f>
        <v>0</v>
      </c>
      <c r="P13" s="51">
        <f aca="true" t="shared" si="11" ref="P13:P46">SUM(Q13:U13)</f>
        <v>13868</v>
      </c>
      <c r="Q13" s="51">
        <f>'ごみ処理量内訳'!G13</f>
        <v>13868</v>
      </c>
      <c r="R13" s="51">
        <f>'ごみ処理量内訳'!H13</f>
        <v>0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aca="true" t="shared" si="12" ref="V13:V46">SUM(W13:AC13)</f>
        <v>6282</v>
      </c>
      <c r="W13" s="51">
        <f>'資源化量内訳'!M13</f>
        <v>6282</v>
      </c>
      <c r="X13" s="51">
        <f>'資源化量内訳'!N13</f>
        <v>0</v>
      </c>
      <c r="Y13" s="51">
        <f>'資源化量内訳'!O13</f>
        <v>0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0</v>
      </c>
      <c r="AC13" s="51">
        <f>'資源化量内訳'!S13</f>
        <v>0</v>
      </c>
      <c r="AD13" s="51">
        <f aca="true" t="shared" si="13" ref="AD13:AD46">N13+O13+P13+V13</f>
        <v>78319</v>
      </c>
      <c r="AE13" s="52">
        <f aca="true" t="shared" si="14" ref="AE13:AE47">(N13+P13+V13)/AD13*100</f>
        <v>100</v>
      </c>
      <c r="AF13" s="51">
        <f>'資源化量内訳'!AB13</f>
        <v>0</v>
      </c>
      <c r="AG13" s="51">
        <f>'資源化量内訳'!AJ13</f>
        <v>6129</v>
      </c>
      <c r="AH13" s="51">
        <f>'資源化量内訳'!AR13</f>
        <v>0</v>
      </c>
      <c r="AI13" s="51">
        <f>'資源化量内訳'!AZ13</f>
        <v>0</v>
      </c>
      <c r="AJ13" s="51">
        <f>'資源化量内訳'!BH13</f>
        <v>0</v>
      </c>
      <c r="AK13" s="51" t="s">
        <v>154</v>
      </c>
      <c r="AL13" s="51">
        <f aca="true" t="shared" si="15" ref="AL13:AL46">SUM(AF13:AJ13)</f>
        <v>6129</v>
      </c>
      <c r="AM13" s="52">
        <f aca="true" t="shared" si="16" ref="AM13:AM46">(V13+AL13+M13)/(M13+AD13)*100</f>
        <v>22.703976919558563</v>
      </c>
      <c r="AN13" s="51">
        <f>'ごみ処理量内訳'!AC13</f>
        <v>0</v>
      </c>
      <c r="AO13" s="51">
        <f>'ごみ処理量内訳'!AD13</f>
        <v>4728</v>
      </c>
      <c r="AP13" s="51">
        <f>'ごみ処理量内訳'!AE13</f>
        <v>209</v>
      </c>
      <c r="AQ13" s="51">
        <f aca="true" t="shared" si="17" ref="AQ13:AQ46">SUM(AN13:AP13)</f>
        <v>4937</v>
      </c>
    </row>
    <row r="14" spans="1:43" ht="13.5">
      <c r="A14" s="26" t="s">
        <v>73</v>
      </c>
      <c r="B14" s="49" t="s">
        <v>86</v>
      </c>
      <c r="C14" s="50" t="s">
        <v>87</v>
      </c>
      <c r="D14" s="51">
        <v>105882</v>
      </c>
      <c r="E14" s="51">
        <v>105882</v>
      </c>
      <c r="F14" s="51">
        <f>'ごみ搬入量内訳'!H14</f>
        <v>40439</v>
      </c>
      <c r="G14" s="51">
        <f>'ごみ搬入量内訳'!AG14</f>
        <v>1015</v>
      </c>
      <c r="H14" s="51">
        <f>'ごみ搬入量内訳'!AH14</f>
        <v>0</v>
      </c>
      <c r="I14" s="51">
        <f t="shared" si="9"/>
        <v>41454</v>
      </c>
      <c r="J14" s="51">
        <f t="shared" si="10"/>
        <v>1072.6337124320094</v>
      </c>
      <c r="K14" s="51">
        <f>('ごみ搬入量内訳'!E14+'ごみ搬入量内訳'!AH14)/'ごみ処理概要'!D14/365*1000000</f>
        <v>818.9266262546598</v>
      </c>
      <c r="L14" s="51">
        <f>'ごみ搬入量内訳'!F14/'ごみ処理概要'!D14/365*1000000</f>
        <v>253.70708617734965</v>
      </c>
      <c r="M14" s="51">
        <f>'資源化量内訳'!BP14</f>
        <v>1830</v>
      </c>
      <c r="N14" s="51">
        <f>'ごみ処理量内訳'!E14</f>
        <v>31148</v>
      </c>
      <c r="O14" s="51">
        <f>'ごみ処理量内訳'!L14</f>
        <v>0</v>
      </c>
      <c r="P14" s="51">
        <f t="shared" si="11"/>
        <v>10355</v>
      </c>
      <c r="Q14" s="51">
        <f>'ごみ処理量内訳'!G14</f>
        <v>4598</v>
      </c>
      <c r="R14" s="51">
        <f>'ごみ処理量内訳'!H14</f>
        <v>5757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12"/>
        <v>0</v>
      </c>
      <c r="W14" s="51">
        <f>'資源化量内訳'!M14</f>
        <v>0</v>
      </c>
      <c r="X14" s="51">
        <f>'資源化量内訳'!N14</f>
        <v>0</v>
      </c>
      <c r="Y14" s="51">
        <f>'資源化量内訳'!O14</f>
        <v>0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0</v>
      </c>
      <c r="AD14" s="51">
        <f t="shared" si="13"/>
        <v>41503</v>
      </c>
      <c r="AE14" s="52">
        <f t="shared" si="14"/>
        <v>100</v>
      </c>
      <c r="AF14" s="51">
        <f>'資源化量内訳'!AB14</f>
        <v>112</v>
      </c>
      <c r="AG14" s="51">
        <f>'資源化量内訳'!AJ14</f>
        <v>3428</v>
      </c>
      <c r="AH14" s="51">
        <f>'資源化量内訳'!AR14</f>
        <v>5421</v>
      </c>
      <c r="AI14" s="51">
        <f>'資源化量内訳'!AZ14</f>
        <v>0</v>
      </c>
      <c r="AJ14" s="51">
        <f>'資源化量内訳'!BH14</f>
        <v>0</v>
      </c>
      <c r="AK14" s="51" t="s">
        <v>154</v>
      </c>
      <c r="AL14" s="51">
        <f t="shared" si="15"/>
        <v>8961</v>
      </c>
      <c r="AM14" s="52">
        <f t="shared" si="16"/>
        <v>24.902499249994232</v>
      </c>
      <c r="AN14" s="51">
        <f>'ごみ処理量内訳'!AC14</f>
        <v>0</v>
      </c>
      <c r="AO14" s="51">
        <f>'ごみ処理量内訳'!AD14</f>
        <v>3217</v>
      </c>
      <c r="AP14" s="51">
        <f>'ごみ処理量内訳'!AE14</f>
        <v>738</v>
      </c>
      <c r="AQ14" s="51">
        <f t="shared" si="17"/>
        <v>3955</v>
      </c>
    </row>
    <row r="15" spans="1:43" ht="13.5">
      <c r="A15" s="26" t="s">
        <v>73</v>
      </c>
      <c r="B15" s="49" t="s">
        <v>88</v>
      </c>
      <c r="C15" s="50" t="s">
        <v>89</v>
      </c>
      <c r="D15" s="51">
        <v>199867</v>
      </c>
      <c r="E15" s="51">
        <v>199867</v>
      </c>
      <c r="F15" s="51">
        <f>'ごみ搬入量内訳'!H15</f>
        <v>66896</v>
      </c>
      <c r="G15" s="51">
        <f>'ごみ搬入量内訳'!AG15</f>
        <v>212</v>
      </c>
      <c r="H15" s="51">
        <f>'ごみ搬入量内訳'!AH15</f>
        <v>0</v>
      </c>
      <c r="I15" s="51">
        <f t="shared" si="9"/>
        <v>67108</v>
      </c>
      <c r="J15" s="51">
        <f t="shared" si="10"/>
        <v>919.8994043367608</v>
      </c>
      <c r="K15" s="51">
        <f>('ごみ搬入量内訳'!E15+'ごみ搬入量内訳'!AH15)/'ごみ処理概要'!D15/365*1000000</f>
        <v>792.6504001873574</v>
      </c>
      <c r="L15" s="51">
        <f>'ごみ搬入量内訳'!F15/'ごみ処理概要'!D15/365*1000000</f>
        <v>127.24900414940319</v>
      </c>
      <c r="M15" s="51">
        <f>'資源化量内訳'!BP15</f>
        <v>4752</v>
      </c>
      <c r="N15" s="51">
        <f>'ごみ処理量内訳'!E15</f>
        <v>45080</v>
      </c>
      <c r="O15" s="51">
        <f>'ごみ処理量内訳'!L15</f>
        <v>0</v>
      </c>
      <c r="P15" s="51">
        <f t="shared" si="11"/>
        <v>22028</v>
      </c>
      <c r="Q15" s="51">
        <f>'ごみ処理量内訳'!G15</f>
        <v>363</v>
      </c>
      <c r="R15" s="51">
        <f>'ごみ処理量内訳'!H15</f>
        <v>21665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12"/>
        <v>0</v>
      </c>
      <c r="W15" s="51">
        <f>'資源化量内訳'!M15</f>
        <v>0</v>
      </c>
      <c r="X15" s="51">
        <f>'資源化量内訳'!N15</f>
        <v>0</v>
      </c>
      <c r="Y15" s="51">
        <f>'資源化量内訳'!O15</f>
        <v>0</v>
      </c>
      <c r="Z15" s="51">
        <f>'資源化量内訳'!P15</f>
        <v>0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0</v>
      </c>
      <c r="AD15" s="51">
        <f t="shared" si="13"/>
        <v>67108</v>
      </c>
      <c r="AE15" s="52">
        <f t="shared" si="14"/>
        <v>100</v>
      </c>
      <c r="AF15" s="51">
        <f>'資源化量内訳'!AB15</f>
        <v>0</v>
      </c>
      <c r="AG15" s="51">
        <f>'資源化量内訳'!AJ15</f>
        <v>218</v>
      </c>
      <c r="AH15" s="51">
        <f>'資源化量内訳'!AR15</f>
        <v>18690</v>
      </c>
      <c r="AI15" s="51">
        <f>'資源化量内訳'!AZ15</f>
        <v>0</v>
      </c>
      <c r="AJ15" s="51">
        <f>'資源化量内訳'!BH15</f>
        <v>0</v>
      </c>
      <c r="AK15" s="51" t="s">
        <v>154</v>
      </c>
      <c r="AL15" s="51">
        <f t="shared" si="15"/>
        <v>18908</v>
      </c>
      <c r="AM15" s="52">
        <f t="shared" si="16"/>
        <v>32.92513220150292</v>
      </c>
      <c r="AN15" s="51">
        <f>'ごみ処理量内訳'!AC15</f>
        <v>0</v>
      </c>
      <c r="AO15" s="51">
        <f>'ごみ処理量内訳'!AD15</f>
        <v>4923</v>
      </c>
      <c r="AP15" s="51">
        <f>'ごみ処理量内訳'!AE15</f>
        <v>2204</v>
      </c>
      <c r="AQ15" s="51">
        <f t="shared" si="17"/>
        <v>7127</v>
      </c>
    </row>
    <row r="16" spans="1:43" ht="13.5">
      <c r="A16" s="26" t="s">
        <v>73</v>
      </c>
      <c r="B16" s="49" t="s">
        <v>90</v>
      </c>
      <c r="C16" s="50" t="s">
        <v>91</v>
      </c>
      <c r="D16" s="51">
        <v>384535</v>
      </c>
      <c r="E16" s="51">
        <v>384535</v>
      </c>
      <c r="F16" s="51">
        <f>'ごみ搬入量内訳'!H16</f>
        <v>102753</v>
      </c>
      <c r="G16" s="51">
        <f>'ごみ搬入量内訳'!AG16</f>
        <v>38535</v>
      </c>
      <c r="H16" s="51">
        <f>'ごみ搬入量内訳'!AH16</f>
        <v>0</v>
      </c>
      <c r="I16" s="51">
        <f t="shared" si="9"/>
        <v>141288</v>
      </c>
      <c r="J16" s="51">
        <f t="shared" si="10"/>
        <v>1006.6454573937459</v>
      </c>
      <c r="K16" s="51">
        <f>('ごみ搬入量内訳'!E16+'ごみ搬入量内訳'!AH16)/'ごみ処理概要'!D16/365*1000000</f>
        <v>809.4031378585521</v>
      </c>
      <c r="L16" s="51">
        <f>'ごみ搬入量内訳'!F16/'ごみ処理概要'!D16/365*1000000</f>
        <v>197.24231953519381</v>
      </c>
      <c r="M16" s="51">
        <f>'資源化量内訳'!BP16</f>
        <v>11454</v>
      </c>
      <c r="N16" s="51">
        <f>'ごみ処理量内訳'!E16</f>
        <v>107184</v>
      </c>
      <c r="O16" s="51">
        <f>'ごみ処理量内訳'!L16</f>
        <v>105</v>
      </c>
      <c r="P16" s="51">
        <f t="shared" si="11"/>
        <v>33999</v>
      </c>
      <c r="Q16" s="51">
        <f>'ごみ処理量内訳'!G16</f>
        <v>13397</v>
      </c>
      <c r="R16" s="51">
        <f>'ごみ処理量内訳'!H16</f>
        <v>20602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12"/>
        <v>0</v>
      </c>
      <c r="W16" s="51">
        <f>'資源化量内訳'!M16</f>
        <v>0</v>
      </c>
      <c r="X16" s="51">
        <f>'資源化量内訳'!N16</f>
        <v>0</v>
      </c>
      <c r="Y16" s="51">
        <f>'資源化量内訳'!O16</f>
        <v>0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0</v>
      </c>
      <c r="AD16" s="51">
        <f t="shared" si="13"/>
        <v>141288</v>
      </c>
      <c r="AE16" s="52">
        <f t="shared" si="14"/>
        <v>99.9256837098692</v>
      </c>
      <c r="AF16" s="51">
        <f>'資源化量内訳'!AB16</f>
        <v>1340</v>
      </c>
      <c r="AG16" s="51">
        <f>'資源化量内訳'!AJ16</f>
        <v>2145</v>
      </c>
      <c r="AH16" s="51">
        <f>'資源化量内訳'!AR16</f>
        <v>20157</v>
      </c>
      <c r="AI16" s="51">
        <f>'資源化量内訳'!AZ16</f>
        <v>0</v>
      </c>
      <c r="AJ16" s="51">
        <f>'資源化量内訳'!BH16</f>
        <v>0</v>
      </c>
      <c r="AK16" s="51" t="s">
        <v>154</v>
      </c>
      <c r="AL16" s="51">
        <f t="shared" si="15"/>
        <v>23642</v>
      </c>
      <c r="AM16" s="52">
        <f t="shared" si="16"/>
        <v>22.977308140524542</v>
      </c>
      <c r="AN16" s="51">
        <f>'ごみ処理量内訳'!AC16</f>
        <v>105</v>
      </c>
      <c r="AO16" s="51">
        <f>'ごみ処理量内訳'!AD16</f>
        <v>12564</v>
      </c>
      <c r="AP16" s="51">
        <f>'ごみ処理量内訳'!AE16</f>
        <v>284</v>
      </c>
      <c r="AQ16" s="51">
        <f t="shared" si="17"/>
        <v>12953</v>
      </c>
    </row>
    <row r="17" spans="1:43" ht="13.5">
      <c r="A17" s="26" t="s">
        <v>73</v>
      </c>
      <c r="B17" s="49" t="s">
        <v>92</v>
      </c>
      <c r="C17" s="50" t="s">
        <v>93</v>
      </c>
      <c r="D17" s="51">
        <v>107864</v>
      </c>
      <c r="E17" s="51">
        <v>107864</v>
      </c>
      <c r="F17" s="51">
        <f>'ごみ搬入量内訳'!H17</f>
        <v>33596</v>
      </c>
      <c r="G17" s="51">
        <f>'ごみ搬入量内訳'!AG17</f>
        <v>82</v>
      </c>
      <c r="H17" s="51">
        <f>'ごみ搬入量内訳'!AH17</f>
        <v>0</v>
      </c>
      <c r="I17" s="51">
        <f t="shared" si="9"/>
        <v>33678</v>
      </c>
      <c r="J17" s="51">
        <f t="shared" si="10"/>
        <v>855.4150889146048</v>
      </c>
      <c r="K17" s="51">
        <f>('ごみ搬入量内訳'!E17+'ごみ搬入量内訳'!AH17)/'ごみ処理概要'!D17/365*1000000</f>
        <v>736.0105419406884</v>
      </c>
      <c r="L17" s="51">
        <f>'ごみ搬入量内訳'!F17/'ごみ処理概要'!D17/365*1000000</f>
        <v>119.40454697391642</v>
      </c>
      <c r="M17" s="51">
        <f>'資源化量内訳'!BP17</f>
        <v>1270</v>
      </c>
      <c r="N17" s="51">
        <f>'ごみ処理量内訳'!E17</f>
        <v>22652</v>
      </c>
      <c r="O17" s="51">
        <f>'ごみ処理量内訳'!L17</f>
        <v>0</v>
      </c>
      <c r="P17" s="51">
        <f t="shared" si="11"/>
        <v>5697</v>
      </c>
      <c r="Q17" s="51">
        <f>'ごみ処理量内訳'!G17</f>
        <v>4931</v>
      </c>
      <c r="R17" s="51">
        <f>'ごみ処理量内訳'!H17</f>
        <v>766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12"/>
        <v>5280</v>
      </c>
      <c r="W17" s="51">
        <f>'資源化量内訳'!M17</f>
        <v>3632</v>
      </c>
      <c r="X17" s="51">
        <f>'資源化量内訳'!N17</f>
        <v>0</v>
      </c>
      <c r="Y17" s="51">
        <f>'資源化量内訳'!O17</f>
        <v>1136</v>
      </c>
      <c r="Z17" s="51">
        <f>'資源化量内訳'!P17</f>
        <v>0</v>
      </c>
      <c r="AA17" s="51">
        <f>'資源化量内訳'!Q17</f>
        <v>12</v>
      </c>
      <c r="AB17" s="51">
        <f>'資源化量内訳'!R17</f>
        <v>471</v>
      </c>
      <c r="AC17" s="51">
        <f>'資源化量内訳'!S17</f>
        <v>29</v>
      </c>
      <c r="AD17" s="51">
        <f t="shared" si="13"/>
        <v>33629</v>
      </c>
      <c r="AE17" s="52">
        <f t="shared" si="14"/>
        <v>100</v>
      </c>
      <c r="AF17" s="51">
        <f>'資源化量内訳'!AB17</f>
        <v>0</v>
      </c>
      <c r="AG17" s="51">
        <f>'資源化量内訳'!AJ17</f>
        <v>3247</v>
      </c>
      <c r="AH17" s="51">
        <f>'資源化量内訳'!AR17</f>
        <v>693</v>
      </c>
      <c r="AI17" s="51">
        <f>'資源化量内訳'!AZ17</f>
        <v>0</v>
      </c>
      <c r="AJ17" s="51">
        <f>'資源化量内訳'!BH17</f>
        <v>0</v>
      </c>
      <c r="AK17" s="51" t="s">
        <v>154</v>
      </c>
      <c r="AL17" s="51">
        <f t="shared" si="15"/>
        <v>3940</v>
      </c>
      <c r="AM17" s="52">
        <f t="shared" si="16"/>
        <v>30.05816785581249</v>
      </c>
      <c r="AN17" s="51">
        <f>'ごみ処理量内訳'!AC17</f>
        <v>0</v>
      </c>
      <c r="AO17" s="51">
        <f>'ごみ処理量内訳'!AD17</f>
        <v>2398</v>
      </c>
      <c r="AP17" s="51">
        <f>'ごみ処理量内訳'!AE17</f>
        <v>1584</v>
      </c>
      <c r="AQ17" s="51">
        <f t="shared" si="17"/>
        <v>3982</v>
      </c>
    </row>
    <row r="18" spans="1:43" ht="13.5">
      <c r="A18" s="26" t="s">
        <v>73</v>
      </c>
      <c r="B18" s="49" t="s">
        <v>94</v>
      </c>
      <c r="C18" s="50" t="s">
        <v>95</v>
      </c>
      <c r="D18" s="51">
        <v>174145</v>
      </c>
      <c r="E18" s="51">
        <v>174145</v>
      </c>
      <c r="F18" s="51">
        <f>'ごみ搬入量内訳'!H18</f>
        <v>55089</v>
      </c>
      <c r="G18" s="51">
        <f>'ごみ搬入量内訳'!AG18</f>
        <v>543</v>
      </c>
      <c r="H18" s="51">
        <f>'ごみ搬入量内訳'!AH18</f>
        <v>0</v>
      </c>
      <c r="I18" s="51">
        <f t="shared" si="9"/>
        <v>55632</v>
      </c>
      <c r="J18" s="51">
        <f t="shared" si="10"/>
        <v>875.2271862882333</v>
      </c>
      <c r="K18" s="51">
        <f>('ごみ搬入量内訳'!E18+'ごみ搬入量内訳'!AH18)/'ごみ処理概要'!D18/365*1000000</f>
        <v>772.3999485549163</v>
      </c>
      <c r="L18" s="51">
        <f>'ごみ搬入量内訳'!F18/'ごみ処理概要'!D18/365*1000000</f>
        <v>102.82723773331702</v>
      </c>
      <c r="M18" s="51">
        <f>'資源化量内訳'!BP18</f>
        <v>1607</v>
      </c>
      <c r="N18" s="51">
        <f>'ごみ処理量内訳'!E18</f>
        <v>36553</v>
      </c>
      <c r="O18" s="51">
        <f>'ごみ処理量内訳'!L18</f>
        <v>0</v>
      </c>
      <c r="P18" s="51">
        <f t="shared" si="11"/>
        <v>10573</v>
      </c>
      <c r="Q18" s="51">
        <f>'ごみ処理量内訳'!G18</f>
        <v>7867</v>
      </c>
      <c r="R18" s="51">
        <f>'ごみ処理量内訳'!H18</f>
        <v>2706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12"/>
        <v>8506</v>
      </c>
      <c r="W18" s="51">
        <f>'資源化量内訳'!M18</f>
        <v>7710</v>
      </c>
      <c r="X18" s="51">
        <f>'資源化量内訳'!N18</f>
        <v>0</v>
      </c>
      <c r="Y18" s="51">
        <f>'資源化量内訳'!O18</f>
        <v>0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666</v>
      </c>
      <c r="AC18" s="51">
        <f>'資源化量内訳'!S18</f>
        <v>130</v>
      </c>
      <c r="AD18" s="51">
        <f t="shared" si="13"/>
        <v>55632</v>
      </c>
      <c r="AE18" s="52">
        <f t="shared" si="14"/>
        <v>100</v>
      </c>
      <c r="AF18" s="51">
        <f>'資源化量内訳'!AB18</f>
        <v>440</v>
      </c>
      <c r="AG18" s="51">
        <f>'資源化量内訳'!AJ18</f>
        <v>888</v>
      </c>
      <c r="AH18" s="51">
        <f>'資源化量内訳'!AR18</f>
        <v>2706</v>
      </c>
      <c r="AI18" s="51">
        <f>'資源化量内訳'!AZ18</f>
        <v>0</v>
      </c>
      <c r="AJ18" s="51">
        <f>'資源化量内訳'!BH18</f>
        <v>0</v>
      </c>
      <c r="AK18" s="51" t="s">
        <v>154</v>
      </c>
      <c r="AL18" s="51">
        <f t="shared" si="15"/>
        <v>4034</v>
      </c>
      <c r="AM18" s="52">
        <f t="shared" si="16"/>
        <v>24.715665892136478</v>
      </c>
      <c r="AN18" s="51">
        <f>'ごみ処理量内訳'!AC18</f>
        <v>0</v>
      </c>
      <c r="AO18" s="51">
        <f>'ごみ処理量内訳'!AD18</f>
        <v>5164</v>
      </c>
      <c r="AP18" s="51">
        <f>'ごみ処理量内訳'!AE18</f>
        <v>713</v>
      </c>
      <c r="AQ18" s="51">
        <f t="shared" si="17"/>
        <v>5877</v>
      </c>
    </row>
    <row r="19" spans="1:43" ht="13.5">
      <c r="A19" s="26" t="s">
        <v>73</v>
      </c>
      <c r="B19" s="49" t="s">
        <v>96</v>
      </c>
      <c r="C19" s="50" t="s">
        <v>97</v>
      </c>
      <c r="D19" s="51">
        <v>164354</v>
      </c>
      <c r="E19" s="51">
        <v>164354</v>
      </c>
      <c r="F19" s="51">
        <f>'ごみ搬入量内訳'!H19</f>
        <v>48578</v>
      </c>
      <c r="G19" s="51">
        <f>'ごみ搬入量内訳'!AG19</f>
        <v>2363</v>
      </c>
      <c r="H19" s="51">
        <f>'ごみ搬入量内訳'!AH19</f>
        <v>0</v>
      </c>
      <c r="I19" s="51">
        <f t="shared" si="9"/>
        <v>50941</v>
      </c>
      <c r="J19" s="51">
        <f t="shared" si="10"/>
        <v>849.16937562605</v>
      </c>
      <c r="K19" s="51">
        <f>('ごみ搬入量内訳'!E19+'ごみ搬入量内訳'!AH19)/'ごみ処理概要'!D19/365*1000000</f>
        <v>696.0918471838519</v>
      </c>
      <c r="L19" s="51">
        <f>'ごみ搬入量内訳'!F19/'ごみ処理概要'!D19/365*1000000</f>
        <v>153.0775284421982</v>
      </c>
      <c r="M19" s="51">
        <f>'資源化量内訳'!BP19</f>
        <v>2451</v>
      </c>
      <c r="N19" s="51">
        <f>'ごみ処理量内訳'!E19</f>
        <v>31807</v>
      </c>
      <c r="O19" s="51">
        <f>'ごみ処理量内訳'!L19</f>
        <v>0</v>
      </c>
      <c r="P19" s="51">
        <f t="shared" si="11"/>
        <v>19134</v>
      </c>
      <c r="Q19" s="51">
        <f>'ごみ処理量内訳'!G19</f>
        <v>6370</v>
      </c>
      <c r="R19" s="51">
        <f>'ごみ処理量内訳'!H19</f>
        <v>12682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82</v>
      </c>
      <c r="V19" s="51">
        <f t="shared" si="12"/>
        <v>0</v>
      </c>
      <c r="W19" s="51">
        <f>'資源化量内訳'!M19</f>
        <v>0</v>
      </c>
      <c r="X19" s="51">
        <f>'資源化量内訳'!N19</f>
        <v>0</v>
      </c>
      <c r="Y19" s="51">
        <f>'資源化量内訳'!O19</f>
        <v>0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0</v>
      </c>
      <c r="AD19" s="51">
        <f t="shared" si="13"/>
        <v>50941</v>
      </c>
      <c r="AE19" s="52">
        <f t="shared" si="14"/>
        <v>100</v>
      </c>
      <c r="AF19" s="51">
        <f>'資源化量内訳'!AB19</f>
        <v>0</v>
      </c>
      <c r="AG19" s="51">
        <f>'資源化量内訳'!AJ19</f>
        <v>682</v>
      </c>
      <c r="AH19" s="51">
        <f>'資源化量内訳'!AR19</f>
        <v>12682</v>
      </c>
      <c r="AI19" s="51">
        <f>'資源化量内訳'!AZ19</f>
        <v>0</v>
      </c>
      <c r="AJ19" s="51">
        <f>'資源化量内訳'!BH19</f>
        <v>0</v>
      </c>
      <c r="AK19" s="51" t="s">
        <v>154</v>
      </c>
      <c r="AL19" s="51">
        <f t="shared" si="15"/>
        <v>13364</v>
      </c>
      <c r="AM19" s="52">
        <f t="shared" si="16"/>
        <v>29.62054240335631</v>
      </c>
      <c r="AN19" s="51">
        <f>'ごみ処理量内訳'!AC19</f>
        <v>0</v>
      </c>
      <c r="AO19" s="51">
        <f>'ごみ処理量内訳'!AD19</f>
        <v>4551</v>
      </c>
      <c r="AP19" s="51">
        <f>'ごみ処理量内訳'!AE19</f>
        <v>564</v>
      </c>
      <c r="AQ19" s="51">
        <f t="shared" si="17"/>
        <v>5115</v>
      </c>
    </row>
    <row r="20" spans="1:43" ht="13.5">
      <c r="A20" s="26" t="s">
        <v>73</v>
      </c>
      <c r="B20" s="49" t="s">
        <v>98</v>
      </c>
      <c r="C20" s="50" t="s">
        <v>99</v>
      </c>
      <c r="D20" s="51">
        <v>141620</v>
      </c>
      <c r="E20" s="51">
        <v>141620</v>
      </c>
      <c r="F20" s="51">
        <f>'ごみ搬入量内訳'!H20</f>
        <v>38621</v>
      </c>
      <c r="G20" s="51">
        <f>'ごみ搬入量内訳'!AG20</f>
        <v>1669</v>
      </c>
      <c r="H20" s="51">
        <f>'ごみ搬入量内訳'!AH20</f>
        <v>0</v>
      </c>
      <c r="I20" s="51">
        <f t="shared" si="9"/>
        <v>40290</v>
      </c>
      <c r="J20" s="51">
        <f t="shared" si="10"/>
        <v>779.4348371969751</v>
      </c>
      <c r="K20" s="51">
        <f>('ごみ搬入量内訳'!E20+'ごみ搬入量内訳'!AH20)/'ごみ処理概要'!D20/365*1000000</f>
        <v>685.8987876102941</v>
      </c>
      <c r="L20" s="51">
        <f>'ごみ搬入量内訳'!F20/'ごみ処理概要'!D20/365*1000000</f>
        <v>93.53604958668093</v>
      </c>
      <c r="M20" s="51">
        <f>'資源化量内訳'!BP20</f>
        <v>4043</v>
      </c>
      <c r="N20" s="51">
        <f>'ごみ処理量内訳'!E20</f>
        <v>32271</v>
      </c>
      <c r="O20" s="51">
        <f>'ごみ処理量内訳'!L20</f>
        <v>2738</v>
      </c>
      <c r="P20" s="51">
        <f t="shared" si="11"/>
        <v>12708</v>
      </c>
      <c r="Q20" s="51">
        <f>'ごみ処理量内訳'!G20</f>
        <v>5581</v>
      </c>
      <c r="R20" s="51">
        <f>'ごみ処理量内訳'!H20</f>
        <v>7127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12"/>
        <v>0</v>
      </c>
      <c r="W20" s="51">
        <f>'資源化量内訳'!M20</f>
        <v>0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0</v>
      </c>
      <c r="AD20" s="51">
        <f t="shared" si="13"/>
        <v>47717</v>
      </c>
      <c r="AE20" s="52">
        <f t="shared" si="14"/>
        <v>94.26200305970619</v>
      </c>
      <c r="AF20" s="51">
        <f>'資源化量内訳'!AB20</f>
        <v>0</v>
      </c>
      <c r="AG20" s="51">
        <f>'資源化量内訳'!AJ20</f>
        <v>2595</v>
      </c>
      <c r="AH20" s="51">
        <f>'資源化量内訳'!AR20</f>
        <v>6909</v>
      </c>
      <c r="AI20" s="51">
        <f>'資源化量内訳'!AZ20</f>
        <v>0</v>
      </c>
      <c r="AJ20" s="51">
        <f>'資源化量内訳'!BH20</f>
        <v>0</v>
      </c>
      <c r="AK20" s="51" t="s">
        <v>154</v>
      </c>
      <c r="AL20" s="51">
        <f t="shared" si="15"/>
        <v>9504</v>
      </c>
      <c r="AM20" s="52">
        <f t="shared" si="16"/>
        <v>26.17272024729521</v>
      </c>
      <c r="AN20" s="51">
        <f>'ごみ処理量内訳'!AC20</f>
        <v>2738</v>
      </c>
      <c r="AO20" s="51">
        <f>'ごみ処理量内訳'!AD20</f>
        <v>3670</v>
      </c>
      <c r="AP20" s="51">
        <f>'ごみ処理量内訳'!AE20</f>
        <v>2738</v>
      </c>
      <c r="AQ20" s="51">
        <f t="shared" si="17"/>
        <v>9146</v>
      </c>
    </row>
    <row r="21" spans="1:43" ht="13.5">
      <c r="A21" s="26" t="s">
        <v>73</v>
      </c>
      <c r="B21" s="49" t="s">
        <v>100</v>
      </c>
      <c r="C21" s="50" t="s">
        <v>101</v>
      </c>
      <c r="D21" s="51">
        <v>109489</v>
      </c>
      <c r="E21" s="51">
        <v>109489</v>
      </c>
      <c r="F21" s="51">
        <f>'ごみ搬入量内訳'!H21</f>
        <v>35965</v>
      </c>
      <c r="G21" s="51">
        <f>'ごみ搬入量内訳'!AG21</f>
        <v>281</v>
      </c>
      <c r="H21" s="51">
        <f>'ごみ搬入量内訳'!AH21</f>
        <v>0</v>
      </c>
      <c r="I21" s="51">
        <f t="shared" si="9"/>
        <v>36246</v>
      </c>
      <c r="J21" s="51">
        <f t="shared" si="10"/>
        <v>906.9779575029554</v>
      </c>
      <c r="K21" s="51">
        <f>('ごみ搬入量内訳'!E21+'ごみ搬入量内訳'!AH21)/'ごみ処理概要'!D21/365*1000000</f>
        <v>751.5861041648394</v>
      </c>
      <c r="L21" s="51">
        <f>'ごみ搬入量内訳'!F21/'ごみ処理概要'!D21/365*1000000</f>
        <v>155.39185333811605</v>
      </c>
      <c r="M21" s="51">
        <f>'資源化量内訳'!BP21</f>
        <v>2164</v>
      </c>
      <c r="N21" s="51">
        <f>'ごみ処理量内訳'!E21</f>
        <v>24908</v>
      </c>
      <c r="O21" s="51">
        <f>'ごみ処理量内訳'!L21</f>
        <v>0</v>
      </c>
      <c r="P21" s="51">
        <f t="shared" si="11"/>
        <v>5642</v>
      </c>
      <c r="Q21" s="51">
        <f>'ごみ処理量内訳'!G21</f>
        <v>319</v>
      </c>
      <c r="R21" s="51">
        <f>'ごみ処理量内訳'!H21</f>
        <v>5323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12"/>
        <v>5696</v>
      </c>
      <c r="W21" s="51">
        <f>'資源化量内訳'!M21</f>
        <v>4452</v>
      </c>
      <c r="X21" s="51">
        <f>'資源化量内訳'!N21</f>
        <v>0</v>
      </c>
      <c r="Y21" s="51">
        <f>'資源化量内訳'!O21</f>
        <v>1044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200</v>
      </c>
      <c r="AC21" s="51">
        <f>'資源化量内訳'!S21</f>
        <v>0</v>
      </c>
      <c r="AD21" s="51">
        <f t="shared" si="13"/>
        <v>36246</v>
      </c>
      <c r="AE21" s="52">
        <f t="shared" si="14"/>
        <v>100</v>
      </c>
      <c r="AF21" s="51">
        <f>'資源化量内訳'!AB21</f>
        <v>0</v>
      </c>
      <c r="AG21" s="51">
        <f>'資源化量内訳'!AJ21</f>
        <v>12</v>
      </c>
      <c r="AH21" s="51">
        <f>'資源化量内訳'!AR21</f>
        <v>4106</v>
      </c>
      <c r="AI21" s="51">
        <f>'資源化量内訳'!AZ21</f>
        <v>0</v>
      </c>
      <c r="AJ21" s="51">
        <f>'資源化量内訳'!BH21</f>
        <v>0</v>
      </c>
      <c r="AK21" s="51" t="s">
        <v>154</v>
      </c>
      <c r="AL21" s="51">
        <f t="shared" si="15"/>
        <v>4118</v>
      </c>
      <c r="AM21" s="52">
        <f t="shared" si="16"/>
        <v>31.18458734704504</v>
      </c>
      <c r="AN21" s="51">
        <f>'ごみ処理量内訳'!AC21</f>
        <v>0</v>
      </c>
      <c r="AO21" s="51">
        <f>'ごみ処理量内訳'!AD21</f>
        <v>2912</v>
      </c>
      <c r="AP21" s="51">
        <f>'ごみ処理量内訳'!AE21</f>
        <v>1067</v>
      </c>
      <c r="AQ21" s="51">
        <f t="shared" si="17"/>
        <v>3979</v>
      </c>
    </row>
    <row r="22" spans="1:43" ht="13.5">
      <c r="A22" s="26" t="s">
        <v>73</v>
      </c>
      <c r="B22" s="49" t="s">
        <v>102</v>
      </c>
      <c r="C22" s="50" t="s">
        <v>103</v>
      </c>
      <c r="D22" s="51">
        <v>71638</v>
      </c>
      <c r="E22" s="51">
        <v>71638</v>
      </c>
      <c r="F22" s="51">
        <f>'ごみ搬入量内訳'!H22</f>
        <v>24191</v>
      </c>
      <c r="G22" s="51">
        <f>'ごみ搬入量内訳'!AG22</f>
        <v>329</v>
      </c>
      <c r="H22" s="51">
        <f>'ごみ搬入量内訳'!AH22</f>
        <v>0</v>
      </c>
      <c r="I22" s="51">
        <f t="shared" si="9"/>
        <v>24520</v>
      </c>
      <c r="J22" s="51">
        <f t="shared" si="10"/>
        <v>937.7436861970018</v>
      </c>
      <c r="K22" s="51">
        <f>('ごみ搬入量内訳'!E22+'ごみ搬入量内訳'!AH22)/'ごみ処理概要'!D22/365*1000000</f>
        <v>780.4842229978963</v>
      </c>
      <c r="L22" s="51">
        <f>'ごみ搬入量内訳'!F22/'ごみ処理概要'!D22/365*1000000</f>
        <v>157.2594631991057</v>
      </c>
      <c r="M22" s="51">
        <f>'資源化量内訳'!BP22</f>
        <v>1451</v>
      </c>
      <c r="N22" s="51">
        <f>'ごみ処理量内訳'!E22</f>
        <v>16401</v>
      </c>
      <c r="O22" s="51">
        <f>'ごみ処理量内訳'!L22</f>
        <v>23</v>
      </c>
      <c r="P22" s="51">
        <f t="shared" si="11"/>
        <v>8096</v>
      </c>
      <c r="Q22" s="51">
        <f>'ごみ処理量内訳'!G22</f>
        <v>8096</v>
      </c>
      <c r="R22" s="51">
        <f>'ごみ処理量内訳'!H22</f>
        <v>0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12"/>
        <v>0</v>
      </c>
      <c r="W22" s="51">
        <f>'資源化量内訳'!M22</f>
        <v>0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13"/>
        <v>24520</v>
      </c>
      <c r="AE22" s="52">
        <f t="shared" si="14"/>
        <v>99.90619902120717</v>
      </c>
      <c r="AF22" s="51">
        <f>'資源化量内訳'!AB22</f>
        <v>1704</v>
      </c>
      <c r="AG22" s="51">
        <f>'資源化量内訳'!AJ22</f>
        <v>5406</v>
      </c>
      <c r="AH22" s="51">
        <f>'資源化量内訳'!AR22</f>
        <v>0</v>
      </c>
      <c r="AI22" s="51">
        <f>'資源化量内訳'!AZ22</f>
        <v>0</v>
      </c>
      <c r="AJ22" s="51">
        <f>'資源化量内訳'!BH22</f>
        <v>0</v>
      </c>
      <c r="AK22" s="51" t="s">
        <v>154</v>
      </c>
      <c r="AL22" s="51">
        <f t="shared" si="15"/>
        <v>7110</v>
      </c>
      <c r="AM22" s="52">
        <f t="shared" si="16"/>
        <v>32.96369026991645</v>
      </c>
      <c r="AN22" s="51">
        <f>'ごみ処理量内訳'!AC22</f>
        <v>23</v>
      </c>
      <c r="AO22" s="51">
        <f>'ごみ処理量内訳'!AD22</f>
        <v>1028</v>
      </c>
      <c r="AP22" s="51">
        <f>'ごみ処理量内訳'!AE22</f>
        <v>155</v>
      </c>
      <c r="AQ22" s="51">
        <f t="shared" si="17"/>
        <v>1206</v>
      </c>
    </row>
    <row r="23" spans="1:43" ht="13.5">
      <c r="A23" s="26" t="s">
        <v>73</v>
      </c>
      <c r="B23" s="49" t="s">
        <v>104</v>
      </c>
      <c r="C23" s="50" t="s">
        <v>105</v>
      </c>
      <c r="D23" s="51">
        <v>60308</v>
      </c>
      <c r="E23" s="51">
        <v>60308</v>
      </c>
      <c r="F23" s="51">
        <f>'ごみ搬入量内訳'!H23</f>
        <v>21163</v>
      </c>
      <c r="G23" s="51">
        <f>'ごみ搬入量内訳'!AG23</f>
        <v>0</v>
      </c>
      <c r="H23" s="51">
        <f>'ごみ搬入量内訳'!AH23</f>
        <v>0</v>
      </c>
      <c r="I23" s="51">
        <f t="shared" si="9"/>
        <v>21163</v>
      </c>
      <c r="J23" s="51">
        <f t="shared" si="10"/>
        <v>961.4117848014895</v>
      </c>
      <c r="K23" s="51">
        <f>('ごみ搬入量内訳'!E23+'ごみ搬入量内訳'!AH23)/'ごみ処理概要'!D23/365*1000000</f>
        <v>881.956640841852</v>
      </c>
      <c r="L23" s="51">
        <f>'ごみ搬入量内訳'!F23/'ごみ処理概要'!D23/365*1000000</f>
        <v>79.45514395963734</v>
      </c>
      <c r="M23" s="51">
        <f>'資源化量内訳'!BP23</f>
        <v>1986</v>
      </c>
      <c r="N23" s="51">
        <f>'ごみ処理量内訳'!E23</f>
        <v>14482</v>
      </c>
      <c r="O23" s="51">
        <f>'ごみ処理量内訳'!L23</f>
        <v>0</v>
      </c>
      <c r="P23" s="51">
        <f t="shared" si="11"/>
        <v>3738</v>
      </c>
      <c r="Q23" s="51">
        <f>'ごみ処理量内訳'!G23</f>
        <v>3738</v>
      </c>
      <c r="R23" s="51">
        <f>'ごみ処理量内訳'!H23</f>
        <v>0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12"/>
        <v>2943</v>
      </c>
      <c r="W23" s="51">
        <f>'資源化量内訳'!M23</f>
        <v>2765</v>
      </c>
      <c r="X23" s="51">
        <f>'資源化量内訳'!N23</f>
        <v>0</v>
      </c>
      <c r="Y23" s="51">
        <f>'資源化量内訳'!O23</f>
        <v>0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178</v>
      </c>
      <c r="AC23" s="51">
        <f>'資源化量内訳'!S23</f>
        <v>0</v>
      </c>
      <c r="AD23" s="51">
        <f t="shared" si="13"/>
        <v>21163</v>
      </c>
      <c r="AE23" s="52">
        <f t="shared" si="14"/>
        <v>100</v>
      </c>
      <c r="AF23" s="51">
        <f>'資源化量内訳'!AB23</f>
        <v>109</v>
      </c>
      <c r="AG23" s="51">
        <f>'資源化量内訳'!AJ23</f>
        <v>1574</v>
      </c>
      <c r="AH23" s="51">
        <f>'資源化量内訳'!AR23</f>
        <v>0</v>
      </c>
      <c r="AI23" s="51">
        <f>'資源化量内訳'!AZ23</f>
        <v>0</v>
      </c>
      <c r="AJ23" s="51">
        <f>'資源化量内訳'!BH23</f>
        <v>0</v>
      </c>
      <c r="AK23" s="51" t="s">
        <v>154</v>
      </c>
      <c r="AL23" s="51">
        <f t="shared" si="15"/>
        <v>1683</v>
      </c>
      <c r="AM23" s="52">
        <f t="shared" si="16"/>
        <v>28.562788889368875</v>
      </c>
      <c r="AN23" s="51">
        <f>'ごみ処理量内訳'!AC23</f>
        <v>0</v>
      </c>
      <c r="AO23" s="51">
        <f>'ごみ処理量内訳'!AD23</f>
        <v>1872</v>
      </c>
      <c r="AP23" s="51">
        <f>'ごみ処理量内訳'!AE23</f>
        <v>375</v>
      </c>
      <c r="AQ23" s="51">
        <f t="shared" si="17"/>
        <v>2247</v>
      </c>
    </row>
    <row r="24" spans="1:43" ht="13.5">
      <c r="A24" s="26" t="s">
        <v>73</v>
      </c>
      <c r="B24" s="49" t="s">
        <v>106</v>
      </c>
      <c r="C24" s="50" t="s">
        <v>107</v>
      </c>
      <c r="D24" s="51">
        <v>74044</v>
      </c>
      <c r="E24" s="51">
        <v>74044</v>
      </c>
      <c r="F24" s="51">
        <f>'ごみ搬入量内訳'!H24</f>
        <v>24475</v>
      </c>
      <c r="G24" s="51">
        <f>'ごみ搬入量内訳'!AG24</f>
        <v>0</v>
      </c>
      <c r="H24" s="51">
        <f>'ごみ搬入量内訳'!AH24</f>
        <v>0</v>
      </c>
      <c r="I24" s="51">
        <f t="shared" si="9"/>
        <v>24475</v>
      </c>
      <c r="J24" s="51">
        <f t="shared" si="10"/>
        <v>905.6074026328662</v>
      </c>
      <c r="K24" s="51">
        <f>('ごみ搬入量内訳'!E24+'ごみ搬入量内訳'!AH24)/'ごみ処理概要'!D24/365*1000000</f>
        <v>827.6086118361314</v>
      </c>
      <c r="L24" s="51">
        <f>'ごみ搬入量内訳'!F24/'ごみ処理概要'!D24/365*1000000</f>
        <v>77.99879079673471</v>
      </c>
      <c r="M24" s="51">
        <f>'資源化量内訳'!BP24</f>
        <v>1200</v>
      </c>
      <c r="N24" s="51">
        <f>'ごみ処理量内訳'!E24</f>
        <v>18417</v>
      </c>
      <c r="O24" s="51">
        <f>'ごみ処理量内訳'!L24</f>
        <v>0</v>
      </c>
      <c r="P24" s="51">
        <f t="shared" si="11"/>
        <v>1660</v>
      </c>
      <c r="Q24" s="51">
        <f>'ごみ処理量内訳'!G24</f>
        <v>280</v>
      </c>
      <c r="R24" s="51">
        <f>'ごみ処理量内訳'!H24</f>
        <v>1380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12"/>
        <v>3159</v>
      </c>
      <c r="W24" s="51">
        <f>'資源化量内訳'!M24</f>
        <v>2808</v>
      </c>
      <c r="X24" s="51">
        <f>'資源化量内訳'!N24</f>
        <v>88</v>
      </c>
      <c r="Y24" s="51">
        <f>'資源化量内訳'!O24</f>
        <v>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153</v>
      </c>
      <c r="AC24" s="51">
        <f>'資源化量内訳'!S24</f>
        <v>110</v>
      </c>
      <c r="AD24" s="51">
        <f t="shared" si="13"/>
        <v>23236</v>
      </c>
      <c r="AE24" s="52">
        <f t="shared" si="14"/>
        <v>100</v>
      </c>
      <c r="AF24" s="51">
        <f>'資源化量内訳'!AB24</f>
        <v>1646</v>
      </c>
      <c r="AG24" s="51">
        <f>'資源化量内訳'!AJ24</f>
        <v>315</v>
      </c>
      <c r="AH24" s="51">
        <f>'資源化量内訳'!AR24</f>
        <v>1380</v>
      </c>
      <c r="AI24" s="51">
        <f>'資源化量内訳'!AZ24</f>
        <v>0</v>
      </c>
      <c r="AJ24" s="51">
        <f>'資源化量内訳'!BH24</f>
        <v>0</v>
      </c>
      <c r="AK24" s="51" t="s">
        <v>154</v>
      </c>
      <c r="AL24" s="51">
        <f t="shared" si="15"/>
        <v>3341</v>
      </c>
      <c r="AM24" s="52">
        <f t="shared" si="16"/>
        <v>31.510885578654445</v>
      </c>
      <c r="AN24" s="51">
        <f>'ごみ処理量内訳'!AC24</f>
        <v>0</v>
      </c>
      <c r="AO24" s="51">
        <f>'ごみ処理量内訳'!AD24</f>
        <v>1068</v>
      </c>
      <c r="AP24" s="51">
        <f>'ごみ処理量内訳'!AE24</f>
        <v>0</v>
      </c>
      <c r="AQ24" s="51">
        <f t="shared" si="17"/>
        <v>1068</v>
      </c>
    </row>
    <row r="25" spans="1:43" ht="13.5">
      <c r="A25" s="26" t="s">
        <v>73</v>
      </c>
      <c r="B25" s="49" t="s">
        <v>108</v>
      </c>
      <c r="C25" s="50" t="s">
        <v>109</v>
      </c>
      <c r="D25" s="51">
        <v>78504</v>
      </c>
      <c r="E25" s="51">
        <v>78504</v>
      </c>
      <c r="F25" s="51">
        <f>'ごみ搬入量内訳'!H25</f>
        <v>23623</v>
      </c>
      <c r="G25" s="51">
        <f>'ごみ搬入量内訳'!AG25</f>
        <v>1713</v>
      </c>
      <c r="H25" s="51">
        <f>'ごみ搬入量内訳'!AH25</f>
        <v>0</v>
      </c>
      <c r="I25" s="51">
        <f t="shared" si="9"/>
        <v>25336</v>
      </c>
      <c r="J25" s="51">
        <f t="shared" si="10"/>
        <v>884.2058828866934</v>
      </c>
      <c r="K25" s="51">
        <f>('ごみ搬入量内訳'!E25+'ごみ搬入量内訳'!AH25)/'ごみ処理概要'!D25/365*1000000</f>
        <v>822.608812185122</v>
      </c>
      <c r="L25" s="51">
        <f>'ごみ搬入量内訳'!F25/'ごみ処理概要'!D25/365*1000000</f>
        <v>61.59707070157144</v>
      </c>
      <c r="M25" s="51">
        <f>'資源化量内訳'!BP25</f>
        <v>846</v>
      </c>
      <c r="N25" s="51">
        <f>'ごみ処理量内訳'!E25</f>
        <v>17115</v>
      </c>
      <c r="O25" s="51">
        <f>'ごみ処理量内訳'!L25</f>
        <v>0</v>
      </c>
      <c r="P25" s="51">
        <f t="shared" si="11"/>
        <v>5060</v>
      </c>
      <c r="Q25" s="51">
        <f>'ごみ処理量内訳'!G25</f>
        <v>3808</v>
      </c>
      <c r="R25" s="51">
        <f>'ごみ処理量内訳'!H25</f>
        <v>1252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12"/>
        <v>3760</v>
      </c>
      <c r="W25" s="51">
        <f>'資源化量内訳'!M25</f>
        <v>2655</v>
      </c>
      <c r="X25" s="51">
        <f>'資源化量内訳'!N25</f>
        <v>779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326</v>
      </c>
      <c r="AC25" s="51">
        <f>'資源化量内訳'!S25</f>
        <v>0</v>
      </c>
      <c r="AD25" s="51">
        <f t="shared" si="13"/>
        <v>25935</v>
      </c>
      <c r="AE25" s="52">
        <f t="shared" si="14"/>
        <v>100</v>
      </c>
      <c r="AF25" s="51">
        <f>'資源化量内訳'!AB25</f>
        <v>1</v>
      </c>
      <c r="AG25" s="51">
        <f>'資源化量内訳'!AJ25</f>
        <v>0</v>
      </c>
      <c r="AH25" s="51">
        <f>'資源化量内訳'!AR25</f>
        <v>1252</v>
      </c>
      <c r="AI25" s="51">
        <f>'資源化量内訳'!AZ25</f>
        <v>0</v>
      </c>
      <c r="AJ25" s="51">
        <f>'資源化量内訳'!BH25</f>
        <v>0</v>
      </c>
      <c r="AK25" s="51" t="s">
        <v>154</v>
      </c>
      <c r="AL25" s="51">
        <f t="shared" si="15"/>
        <v>1253</v>
      </c>
      <c r="AM25" s="52">
        <f t="shared" si="16"/>
        <v>21.877450431275903</v>
      </c>
      <c r="AN25" s="51">
        <f>'ごみ処理量内訳'!AC25</f>
        <v>0</v>
      </c>
      <c r="AO25" s="51">
        <f>'ごみ処理量内訳'!AD25</f>
        <v>2430</v>
      </c>
      <c r="AP25" s="51">
        <f>'ごみ処理量内訳'!AE25</f>
        <v>345</v>
      </c>
      <c r="AQ25" s="51">
        <f t="shared" si="17"/>
        <v>2775</v>
      </c>
    </row>
    <row r="26" spans="1:43" ht="13.5">
      <c r="A26" s="26" t="s">
        <v>73</v>
      </c>
      <c r="B26" s="49" t="s">
        <v>110</v>
      </c>
      <c r="C26" s="50" t="s">
        <v>111</v>
      </c>
      <c r="D26" s="51">
        <v>68212</v>
      </c>
      <c r="E26" s="51">
        <v>68212</v>
      </c>
      <c r="F26" s="51">
        <f>'ごみ搬入量内訳'!H26</f>
        <v>20227</v>
      </c>
      <c r="G26" s="51">
        <f>'ごみ搬入量内訳'!AG26</f>
        <v>14</v>
      </c>
      <c r="H26" s="51">
        <f>'ごみ搬入量内訳'!AH26</f>
        <v>0</v>
      </c>
      <c r="I26" s="51">
        <f t="shared" si="9"/>
        <v>20241</v>
      </c>
      <c r="J26" s="51">
        <f t="shared" si="10"/>
        <v>812.9771084347027</v>
      </c>
      <c r="K26" s="51">
        <f>('ごみ搬入量内訳'!E26+'ごみ搬入量内訳'!AH26)/'ごみ処理概要'!D26/365*1000000</f>
        <v>716.3805990831163</v>
      </c>
      <c r="L26" s="51">
        <f>'ごみ搬入量内訳'!F26/'ごみ処理概要'!D26/365*1000000</f>
        <v>96.59650935158639</v>
      </c>
      <c r="M26" s="51">
        <f>'資源化量内訳'!BP26</f>
        <v>1894</v>
      </c>
      <c r="N26" s="51">
        <f>'ごみ処理量内訳'!E26</f>
        <v>13669</v>
      </c>
      <c r="O26" s="51">
        <f>'ごみ処理量内訳'!L26</f>
        <v>0</v>
      </c>
      <c r="P26" s="51">
        <f t="shared" si="11"/>
        <v>6572</v>
      </c>
      <c r="Q26" s="51">
        <f>'ごみ処理量内訳'!G26</f>
        <v>2594</v>
      </c>
      <c r="R26" s="51">
        <f>'ごみ処理量内訳'!H26</f>
        <v>3952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26</v>
      </c>
      <c r="V26" s="51">
        <f t="shared" si="12"/>
        <v>0</v>
      </c>
      <c r="W26" s="51">
        <f>'資源化量内訳'!M26</f>
        <v>0</v>
      </c>
      <c r="X26" s="51">
        <f>'資源化量内訳'!N26</f>
        <v>0</v>
      </c>
      <c r="Y26" s="51">
        <f>'資源化量内訳'!O26</f>
        <v>0</v>
      </c>
      <c r="Z26" s="51">
        <f>'資源化量内訳'!P26</f>
        <v>0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0</v>
      </c>
      <c r="AD26" s="51">
        <f t="shared" si="13"/>
        <v>20241</v>
      </c>
      <c r="AE26" s="52">
        <f t="shared" si="14"/>
        <v>100</v>
      </c>
      <c r="AF26" s="51">
        <f>'資源化量内訳'!AB26</f>
        <v>15</v>
      </c>
      <c r="AG26" s="51">
        <f>'資源化量内訳'!AJ26</f>
        <v>203</v>
      </c>
      <c r="AH26" s="51">
        <f>'資源化量内訳'!AR26</f>
        <v>3791</v>
      </c>
      <c r="AI26" s="51">
        <f>'資源化量内訳'!AZ26</f>
        <v>0</v>
      </c>
      <c r="AJ26" s="51">
        <f>'資源化量内訳'!BH26</f>
        <v>0</v>
      </c>
      <c r="AK26" s="51" t="s">
        <v>154</v>
      </c>
      <c r="AL26" s="51">
        <f t="shared" si="15"/>
        <v>4009</v>
      </c>
      <c r="AM26" s="52">
        <f t="shared" si="16"/>
        <v>26.66817257736616</v>
      </c>
      <c r="AN26" s="51">
        <f>'ごみ処理量内訳'!AC26</f>
        <v>0</v>
      </c>
      <c r="AO26" s="51">
        <f>'ごみ処理量内訳'!AD26</f>
        <v>1694</v>
      </c>
      <c r="AP26" s="51">
        <f>'ごみ処理量内訳'!AE26</f>
        <v>1814</v>
      </c>
      <c r="AQ26" s="51">
        <f t="shared" si="17"/>
        <v>3508</v>
      </c>
    </row>
    <row r="27" spans="1:43" ht="13.5">
      <c r="A27" s="26" t="s">
        <v>73</v>
      </c>
      <c r="B27" s="49" t="s">
        <v>112</v>
      </c>
      <c r="C27" s="50" t="s">
        <v>113</v>
      </c>
      <c r="D27" s="51">
        <v>113807</v>
      </c>
      <c r="E27" s="51">
        <v>113807</v>
      </c>
      <c r="F27" s="51">
        <f>'ごみ搬入量内訳'!H27</f>
        <v>31798</v>
      </c>
      <c r="G27" s="51">
        <f>'ごみ搬入量内訳'!AG27</f>
        <v>5371</v>
      </c>
      <c r="H27" s="51">
        <f>'ごみ搬入量内訳'!AH27</f>
        <v>0</v>
      </c>
      <c r="I27" s="51">
        <f t="shared" si="9"/>
        <v>37169</v>
      </c>
      <c r="J27" s="51">
        <f t="shared" si="10"/>
        <v>894.7857048540843</v>
      </c>
      <c r="K27" s="51">
        <f>('ごみ搬入量内訳'!E27+'ごみ搬入量内訳'!AH27)/'ごみ処理概要'!D27/365*1000000</f>
        <v>765.4872566641602</v>
      </c>
      <c r="L27" s="51">
        <f>'ごみ搬入量内訳'!F27/'ごみ処理概要'!D27/365*1000000</f>
        <v>129.29844818992402</v>
      </c>
      <c r="M27" s="51">
        <f>'資源化量内訳'!BP27</f>
        <v>3959</v>
      </c>
      <c r="N27" s="51">
        <f>'ごみ処理量内訳'!E27</f>
        <v>24244</v>
      </c>
      <c r="O27" s="51">
        <f>'ごみ処理量内訳'!L27</f>
        <v>0</v>
      </c>
      <c r="P27" s="51">
        <f t="shared" si="11"/>
        <v>8966</v>
      </c>
      <c r="Q27" s="51">
        <f>'ごみ処理量内訳'!G27</f>
        <v>3711</v>
      </c>
      <c r="R27" s="51">
        <f>'ごみ処理量内訳'!H27</f>
        <v>5216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39</v>
      </c>
      <c r="V27" s="51">
        <f t="shared" si="12"/>
        <v>0</v>
      </c>
      <c r="W27" s="51">
        <f>'資源化量内訳'!M27</f>
        <v>0</v>
      </c>
      <c r="X27" s="51">
        <f>'資源化量内訳'!N27</f>
        <v>0</v>
      </c>
      <c r="Y27" s="51">
        <f>'資源化量内訳'!O27</f>
        <v>0</v>
      </c>
      <c r="Z27" s="51">
        <f>'資源化量内訳'!P27</f>
        <v>0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0</v>
      </c>
      <c r="AD27" s="51">
        <f t="shared" si="13"/>
        <v>33210</v>
      </c>
      <c r="AE27" s="52">
        <f t="shared" si="14"/>
        <v>100</v>
      </c>
      <c r="AF27" s="51">
        <f>'資源化量内訳'!AB27</f>
        <v>25</v>
      </c>
      <c r="AG27" s="51">
        <f>'資源化量内訳'!AJ27</f>
        <v>282</v>
      </c>
      <c r="AH27" s="51">
        <f>'資源化量内訳'!AR27</f>
        <v>5066</v>
      </c>
      <c r="AI27" s="51">
        <f>'資源化量内訳'!AZ27</f>
        <v>0</v>
      </c>
      <c r="AJ27" s="51">
        <f>'資源化量内訳'!BH27</f>
        <v>0</v>
      </c>
      <c r="AK27" s="51" t="s">
        <v>154</v>
      </c>
      <c r="AL27" s="51">
        <f t="shared" si="15"/>
        <v>5373</v>
      </c>
      <c r="AM27" s="52">
        <f t="shared" si="16"/>
        <v>25.106943958675238</v>
      </c>
      <c r="AN27" s="51">
        <f>'ごみ処理量内訳'!AC27</f>
        <v>0</v>
      </c>
      <c r="AO27" s="51">
        <f>'ごみ処理量内訳'!AD27</f>
        <v>3027</v>
      </c>
      <c r="AP27" s="51">
        <f>'ごみ処理量内訳'!AE27</f>
        <v>2583</v>
      </c>
      <c r="AQ27" s="51">
        <f t="shared" si="17"/>
        <v>5610</v>
      </c>
    </row>
    <row r="28" spans="1:43" ht="13.5">
      <c r="A28" s="26" t="s">
        <v>73</v>
      </c>
      <c r="B28" s="49" t="s">
        <v>114</v>
      </c>
      <c r="C28" s="50" t="s">
        <v>115</v>
      </c>
      <c r="D28" s="51">
        <v>65879</v>
      </c>
      <c r="E28" s="51">
        <v>65879</v>
      </c>
      <c r="F28" s="51">
        <f>'ごみ搬入量内訳'!H28</f>
        <v>19872</v>
      </c>
      <c r="G28" s="51">
        <f>'ごみ搬入量内訳'!AG28</f>
        <v>1798</v>
      </c>
      <c r="H28" s="51">
        <f>'ごみ搬入量内訳'!AH28</f>
        <v>0</v>
      </c>
      <c r="I28" s="51">
        <f t="shared" si="9"/>
        <v>21670</v>
      </c>
      <c r="J28" s="51">
        <f t="shared" si="10"/>
        <v>901.1955708753719</v>
      </c>
      <c r="K28" s="51">
        <f>('ごみ搬入量内訳'!E28+'ごみ搬入量内訳'!AH28)/'ごみ処理概要'!D28/365*1000000</f>
        <v>826.4217067113701</v>
      </c>
      <c r="L28" s="51">
        <f>'ごみ搬入量内訳'!F28/'ごみ処理概要'!D28/365*1000000</f>
        <v>74.7738641640018</v>
      </c>
      <c r="M28" s="51">
        <f>'資源化量内訳'!BP28</f>
        <v>903</v>
      </c>
      <c r="N28" s="51">
        <f>'ごみ処理量内訳'!E28</f>
        <v>14459</v>
      </c>
      <c r="O28" s="51">
        <f>'ごみ処理量内訳'!L28</f>
        <v>0</v>
      </c>
      <c r="P28" s="51">
        <f t="shared" si="11"/>
        <v>7194</v>
      </c>
      <c r="Q28" s="51">
        <f>'ごみ処理量内訳'!G28</f>
        <v>2843</v>
      </c>
      <c r="R28" s="51">
        <f>'ごみ処理量内訳'!H28</f>
        <v>4351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12"/>
        <v>16</v>
      </c>
      <c r="W28" s="51">
        <f>'資源化量内訳'!M28</f>
        <v>5</v>
      </c>
      <c r="X28" s="51">
        <f>'資源化量内訳'!N28</f>
        <v>0</v>
      </c>
      <c r="Y28" s="51">
        <f>'資源化量内訳'!O28</f>
        <v>0</v>
      </c>
      <c r="Z28" s="51">
        <f>'資源化量内訳'!P28</f>
        <v>0</v>
      </c>
      <c r="AA28" s="51">
        <f>'資源化量内訳'!Q28</f>
        <v>11</v>
      </c>
      <c r="AB28" s="51">
        <f>'資源化量内訳'!R28</f>
        <v>0</v>
      </c>
      <c r="AC28" s="51">
        <f>'資源化量内訳'!S28</f>
        <v>0</v>
      </c>
      <c r="AD28" s="51">
        <f t="shared" si="13"/>
        <v>21669</v>
      </c>
      <c r="AE28" s="52">
        <f t="shared" si="14"/>
        <v>100</v>
      </c>
      <c r="AF28" s="51">
        <f>'資源化量内訳'!AB28</f>
        <v>172</v>
      </c>
      <c r="AG28" s="51">
        <f>'資源化量内訳'!AJ28</f>
        <v>322</v>
      </c>
      <c r="AH28" s="51">
        <f>'資源化量内訳'!AR28</f>
        <v>4351</v>
      </c>
      <c r="AI28" s="51">
        <f>'資源化量内訳'!AZ28</f>
        <v>0</v>
      </c>
      <c r="AJ28" s="51">
        <f>'資源化量内訳'!BH28</f>
        <v>0</v>
      </c>
      <c r="AK28" s="51" t="s">
        <v>154</v>
      </c>
      <c r="AL28" s="51">
        <f t="shared" si="15"/>
        <v>4845</v>
      </c>
      <c r="AM28" s="52">
        <f t="shared" si="16"/>
        <v>25.53606237816764</v>
      </c>
      <c r="AN28" s="51">
        <f>'ごみ処理量内訳'!AC28</f>
        <v>0</v>
      </c>
      <c r="AO28" s="51">
        <f>'ごみ処理量内訳'!AD28</f>
        <v>2017</v>
      </c>
      <c r="AP28" s="51">
        <f>'ごみ処理量内訳'!AE28</f>
        <v>258</v>
      </c>
      <c r="AQ28" s="51">
        <f t="shared" si="17"/>
        <v>2275</v>
      </c>
    </row>
    <row r="29" spans="1:43" ht="13.5">
      <c r="A29" s="26" t="s">
        <v>73</v>
      </c>
      <c r="B29" s="49" t="s">
        <v>116</v>
      </c>
      <c r="C29" s="50" t="s">
        <v>117</v>
      </c>
      <c r="D29" s="51">
        <v>141119</v>
      </c>
      <c r="E29" s="51">
        <v>141119</v>
      </c>
      <c r="F29" s="51">
        <f>'ごみ搬入量内訳'!H29</f>
        <v>47718</v>
      </c>
      <c r="G29" s="51">
        <f>'ごみ搬入量内訳'!AG29</f>
        <v>2977</v>
      </c>
      <c r="H29" s="51">
        <f>'ごみ搬入量内訳'!AH29</f>
        <v>0</v>
      </c>
      <c r="I29" s="51">
        <f t="shared" si="9"/>
        <v>50695</v>
      </c>
      <c r="J29" s="51">
        <f t="shared" si="10"/>
        <v>984.2077321898831</v>
      </c>
      <c r="K29" s="51">
        <f>('ごみ搬入量内訳'!E29+'ごみ搬入量内訳'!AH29)/'ごみ処理概要'!D29/365*1000000</f>
        <v>714.0578043188459</v>
      </c>
      <c r="L29" s="51">
        <f>'ごみ搬入量内訳'!F29/'ごみ処理概要'!D29/365*1000000</f>
        <v>270.14992787103705</v>
      </c>
      <c r="M29" s="51">
        <f>'資源化量内訳'!BP29</f>
        <v>4800</v>
      </c>
      <c r="N29" s="51">
        <f>'ごみ処理量内訳'!E29</f>
        <v>36892</v>
      </c>
      <c r="O29" s="51">
        <f>'ごみ処理量内訳'!L29</f>
        <v>0</v>
      </c>
      <c r="P29" s="51">
        <f t="shared" si="11"/>
        <v>13803</v>
      </c>
      <c r="Q29" s="51">
        <f>'ごみ処理量内訳'!G29</f>
        <v>6804</v>
      </c>
      <c r="R29" s="51">
        <f>'ごみ処理量内訳'!H29</f>
        <v>6999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12"/>
        <v>0</v>
      </c>
      <c r="W29" s="51">
        <f>'資源化量内訳'!M29</f>
        <v>0</v>
      </c>
      <c r="X29" s="51">
        <f>'資源化量内訳'!N29</f>
        <v>0</v>
      </c>
      <c r="Y29" s="51">
        <f>'資源化量内訳'!O29</f>
        <v>0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0</v>
      </c>
      <c r="AD29" s="51">
        <f t="shared" si="13"/>
        <v>50695</v>
      </c>
      <c r="AE29" s="52">
        <f t="shared" si="14"/>
        <v>100</v>
      </c>
      <c r="AF29" s="51">
        <f>'資源化量内訳'!AB29</f>
        <v>360</v>
      </c>
      <c r="AG29" s="51">
        <f>'資源化量内訳'!AJ29</f>
        <v>2771</v>
      </c>
      <c r="AH29" s="51">
        <f>'資源化量内訳'!AR29</f>
        <v>6999</v>
      </c>
      <c r="AI29" s="51">
        <f>'資源化量内訳'!AZ29</f>
        <v>0</v>
      </c>
      <c r="AJ29" s="51">
        <f>'資源化量内訳'!BH29</f>
        <v>0</v>
      </c>
      <c r="AK29" s="51" t="s">
        <v>154</v>
      </c>
      <c r="AL29" s="51">
        <f t="shared" si="15"/>
        <v>10130</v>
      </c>
      <c r="AM29" s="52">
        <f t="shared" si="16"/>
        <v>26.903324623839985</v>
      </c>
      <c r="AN29" s="51">
        <f>'ごみ処理量内訳'!AC29</f>
        <v>0</v>
      </c>
      <c r="AO29" s="51">
        <f>'ごみ処理量内訳'!AD29</f>
        <v>4745</v>
      </c>
      <c r="AP29" s="51">
        <f>'ごみ処理量内訳'!AE29</f>
        <v>382</v>
      </c>
      <c r="AQ29" s="51">
        <f t="shared" si="17"/>
        <v>5127</v>
      </c>
    </row>
    <row r="30" spans="1:43" ht="13.5">
      <c r="A30" s="26" t="s">
        <v>73</v>
      </c>
      <c r="B30" s="49" t="s">
        <v>118</v>
      </c>
      <c r="C30" s="50" t="s">
        <v>119</v>
      </c>
      <c r="D30" s="51">
        <v>69136</v>
      </c>
      <c r="E30" s="51">
        <v>69136</v>
      </c>
      <c r="F30" s="51">
        <f>'ごみ搬入量内訳'!H30</f>
        <v>22312</v>
      </c>
      <c r="G30" s="51">
        <f>'ごみ搬入量内訳'!AG30</f>
        <v>207</v>
      </c>
      <c r="H30" s="51">
        <f>'ごみ搬入量内訳'!AH30</f>
        <v>0</v>
      </c>
      <c r="I30" s="51">
        <f t="shared" si="9"/>
        <v>22519</v>
      </c>
      <c r="J30" s="51">
        <f t="shared" si="10"/>
        <v>892.384436631551</v>
      </c>
      <c r="K30" s="51">
        <f>('ごみ搬入量内訳'!E30+'ごみ搬入量内訳'!AH30)/'ごみ処理概要'!D30/365*1000000</f>
        <v>763.7121036797038</v>
      </c>
      <c r="L30" s="51">
        <f>'ごみ搬入量内訳'!F30/'ごみ処理概要'!D30/365*1000000</f>
        <v>128.67233295184715</v>
      </c>
      <c r="M30" s="51">
        <f>'資源化量内訳'!BP30</f>
        <v>1437</v>
      </c>
      <c r="N30" s="51">
        <f>'ごみ処理量内訳'!E30</f>
        <v>18142</v>
      </c>
      <c r="O30" s="51">
        <f>'ごみ処理量内訳'!L30</f>
        <v>0</v>
      </c>
      <c r="P30" s="51">
        <f t="shared" si="11"/>
        <v>4377</v>
      </c>
      <c r="Q30" s="51">
        <f>'ごみ処理量内訳'!G30</f>
        <v>1940</v>
      </c>
      <c r="R30" s="51">
        <f>'ごみ処理量内訳'!H30</f>
        <v>2412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25</v>
      </c>
      <c r="V30" s="51">
        <f t="shared" si="12"/>
        <v>0</v>
      </c>
      <c r="W30" s="51">
        <f>'資源化量内訳'!M30</f>
        <v>0</v>
      </c>
      <c r="X30" s="51">
        <f>'資源化量内訳'!N30</f>
        <v>0</v>
      </c>
      <c r="Y30" s="51">
        <f>'資源化量内訳'!O30</f>
        <v>0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0</v>
      </c>
      <c r="AD30" s="51">
        <f t="shared" si="13"/>
        <v>22519</v>
      </c>
      <c r="AE30" s="52">
        <f t="shared" si="14"/>
        <v>100</v>
      </c>
      <c r="AF30" s="51">
        <f>'資源化量内訳'!AB30</f>
        <v>1830</v>
      </c>
      <c r="AG30" s="51">
        <f>'資源化量内訳'!AJ30</f>
        <v>426</v>
      </c>
      <c r="AH30" s="51">
        <f>'資源化量内訳'!AR30</f>
        <v>2412</v>
      </c>
      <c r="AI30" s="51">
        <f>'資源化量内訳'!AZ30</f>
        <v>0</v>
      </c>
      <c r="AJ30" s="51">
        <f>'資源化量内訳'!BH30</f>
        <v>0</v>
      </c>
      <c r="AK30" s="51" t="s">
        <v>154</v>
      </c>
      <c r="AL30" s="51">
        <f t="shared" si="15"/>
        <v>4668</v>
      </c>
      <c r="AM30" s="52">
        <f t="shared" si="16"/>
        <v>25.48422107196527</v>
      </c>
      <c r="AN30" s="51">
        <f>'ごみ処理量内訳'!AC30</f>
        <v>0</v>
      </c>
      <c r="AO30" s="51">
        <f>'ごみ処理量内訳'!AD30</f>
        <v>1071</v>
      </c>
      <c r="AP30" s="51">
        <f>'ごみ処理量内訳'!AE30</f>
        <v>25</v>
      </c>
      <c r="AQ30" s="51">
        <f t="shared" si="17"/>
        <v>1096</v>
      </c>
    </row>
    <row r="31" spans="1:43" ht="13.5">
      <c r="A31" s="26" t="s">
        <v>73</v>
      </c>
      <c r="B31" s="49" t="s">
        <v>120</v>
      </c>
      <c r="C31" s="50" t="s">
        <v>121</v>
      </c>
      <c r="D31" s="51">
        <v>55166</v>
      </c>
      <c r="E31" s="51">
        <v>55166</v>
      </c>
      <c r="F31" s="51">
        <f>'ごみ搬入量内訳'!H31</f>
        <v>20554</v>
      </c>
      <c r="G31" s="51">
        <f>'ごみ搬入量内訳'!AG31</f>
        <v>314</v>
      </c>
      <c r="H31" s="51">
        <f>'ごみ搬入量内訳'!AH31</f>
        <v>0</v>
      </c>
      <c r="I31" s="51">
        <f t="shared" si="9"/>
        <v>20868</v>
      </c>
      <c r="J31" s="51">
        <f t="shared" si="10"/>
        <v>1036.3739031237726</v>
      </c>
      <c r="K31" s="51">
        <f>('ごみ搬入量内訳'!E31+'ごみ搬入量内訳'!AH31)/'ごみ処理概要'!D31/365*1000000</f>
        <v>863.1482861937494</v>
      </c>
      <c r="L31" s="51">
        <f>'ごみ搬入量内訳'!F31/'ごみ処理概要'!D31/365*1000000</f>
        <v>173.22561693002294</v>
      </c>
      <c r="M31" s="51">
        <f>'資源化量内訳'!BP31</f>
        <v>1291</v>
      </c>
      <c r="N31" s="51">
        <f>'ごみ処理量内訳'!E31</f>
        <v>13785</v>
      </c>
      <c r="O31" s="51">
        <f>'ごみ処理量内訳'!L31</f>
        <v>0</v>
      </c>
      <c r="P31" s="51">
        <f t="shared" si="11"/>
        <v>3568</v>
      </c>
      <c r="Q31" s="51">
        <f>'ごみ処理量内訳'!G31</f>
        <v>3568</v>
      </c>
      <c r="R31" s="51">
        <f>'ごみ処理量内訳'!H31</f>
        <v>0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12"/>
        <v>3515</v>
      </c>
      <c r="W31" s="51">
        <f>'資源化量内訳'!M31</f>
        <v>3302</v>
      </c>
      <c r="X31" s="51">
        <f>'資源化量内訳'!N31</f>
        <v>0</v>
      </c>
      <c r="Y31" s="51">
        <f>'資源化量内訳'!O31</f>
        <v>0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213</v>
      </c>
      <c r="AC31" s="51">
        <f>'資源化量内訳'!S31</f>
        <v>0</v>
      </c>
      <c r="AD31" s="51">
        <f t="shared" si="13"/>
        <v>20868</v>
      </c>
      <c r="AE31" s="52">
        <f t="shared" si="14"/>
        <v>100</v>
      </c>
      <c r="AF31" s="51">
        <f>'資源化量内訳'!AB31</f>
        <v>99</v>
      </c>
      <c r="AG31" s="51">
        <f>'資源化量内訳'!AJ31</f>
        <v>1744</v>
      </c>
      <c r="AH31" s="51">
        <f>'資源化量内訳'!AR31</f>
        <v>0</v>
      </c>
      <c r="AI31" s="51">
        <f>'資源化量内訳'!AZ31</f>
        <v>0</v>
      </c>
      <c r="AJ31" s="51">
        <f>'資源化量内訳'!BH31</f>
        <v>0</v>
      </c>
      <c r="AK31" s="51" t="s">
        <v>154</v>
      </c>
      <c r="AL31" s="51">
        <f t="shared" si="15"/>
        <v>1843</v>
      </c>
      <c r="AM31" s="52">
        <f t="shared" si="16"/>
        <v>30.00586669073514</v>
      </c>
      <c r="AN31" s="51">
        <f>'ごみ処理量内訳'!AC31</f>
        <v>0</v>
      </c>
      <c r="AO31" s="51">
        <f>'ごみ処理量内訳'!AD31</f>
        <v>1695</v>
      </c>
      <c r="AP31" s="51">
        <f>'ごみ処理量内訳'!AE31</f>
        <v>888</v>
      </c>
      <c r="AQ31" s="51">
        <f t="shared" si="17"/>
        <v>2583</v>
      </c>
    </row>
    <row r="32" spans="1:43" ht="13.5">
      <c r="A32" s="26" t="s">
        <v>73</v>
      </c>
      <c r="B32" s="49" t="s">
        <v>122</v>
      </c>
      <c r="C32" s="50" t="s">
        <v>123</v>
      </c>
      <c r="D32" s="51">
        <v>78640</v>
      </c>
      <c r="E32" s="51">
        <v>78640</v>
      </c>
      <c r="F32" s="51">
        <f>'ごみ搬入量内訳'!H32</f>
        <v>29129</v>
      </c>
      <c r="G32" s="51">
        <f>'ごみ搬入量内訳'!AG32</f>
        <v>0</v>
      </c>
      <c r="H32" s="51">
        <f>'ごみ搬入量内訳'!AH32</f>
        <v>0</v>
      </c>
      <c r="I32" s="51">
        <f t="shared" si="9"/>
        <v>29129</v>
      </c>
      <c r="J32" s="51">
        <f t="shared" si="10"/>
        <v>1014.8204406415921</v>
      </c>
      <c r="K32" s="51">
        <f>('ごみ搬入量内訳'!E32+'ごみ搬入量内訳'!AH32)/'ごみ処理概要'!D32/365*1000000</f>
        <v>905.2174640114828</v>
      </c>
      <c r="L32" s="51">
        <f>'ごみ搬入量内訳'!F32/'ごみ処理概要'!D32/365*1000000</f>
        <v>109.60297663010911</v>
      </c>
      <c r="M32" s="51">
        <f>'資源化量内訳'!BP32</f>
        <v>1328</v>
      </c>
      <c r="N32" s="51">
        <f>'ごみ処理量内訳'!E32</f>
        <v>19239</v>
      </c>
      <c r="O32" s="51">
        <f>'ごみ処理量内訳'!L32</f>
        <v>0</v>
      </c>
      <c r="P32" s="51">
        <f t="shared" si="11"/>
        <v>9890</v>
      </c>
      <c r="Q32" s="51">
        <f>'ごみ処理量内訳'!G32</f>
        <v>830</v>
      </c>
      <c r="R32" s="51">
        <f>'ごみ処理量内訳'!H32</f>
        <v>9060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12"/>
        <v>0</v>
      </c>
      <c r="W32" s="51">
        <f>'資源化量内訳'!M32</f>
        <v>0</v>
      </c>
      <c r="X32" s="51">
        <f>'資源化量内訳'!N32</f>
        <v>0</v>
      </c>
      <c r="Y32" s="51">
        <f>'資源化量内訳'!O32</f>
        <v>0</v>
      </c>
      <c r="Z32" s="51">
        <f>'資源化量内訳'!P32</f>
        <v>0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0</v>
      </c>
      <c r="AD32" s="51">
        <f t="shared" si="13"/>
        <v>29129</v>
      </c>
      <c r="AE32" s="52">
        <f t="shared" si="14"/>
        <v>100</v>
      </c>
      <c r="AF32" s="51">
        <f>'資源化量内訳'!AB32</f>
        <v>0</v>
      </c>
      <c r="AG32" s="51">
        <f>'資源化量内訳'!AJ32</f>
        <v>198</v>
      </c>
      <c r="AH32" s="51">
        <f>'資源化量内訳'!AR32</f>
        <v>4839</v>
      </c>
      <c r="AI32" s="51">
        <f>'資源化量内訳'!AZ32</f>
        <v>0</v>
      </c>
      <c r="AJ32" s="51">
        <f>'資源化量内訳'!BH32</f>
        <v>0</v>
      </c>
      <c r="AK32" s="51" t="s">
        <v>154</v>
      </c>
      <c r="AL32" s="51">
        <f t="shared" si="15"/>
        <v>5037</v>
      </c>
      <c r="AM32" s="52">
        <f t="shared" si="16"/>
        <v>20.898315658140987</v>
      </c>
      <c r="AN32" s="51">
        <f>'ごみ処理量内訳'!AC32</f>
        <v>0</v>
      </c>
      <c r="AO32" s="51">
        <f>'ごみ処理量内訳'!AD32</f>
        <v>4026</v>
      </c>
      <c r="AP32" s="51">
        <f>'ごみ処理量内訳'!AE32</f>
        <v>943</v>
      </c>
      <c r="AQ32" s="51">
        <f t="shared" si="17"/>
        <v>4969</v>
      </c>
    </row>
    <row r="33" spans="1:43" ht="13.5">
      <c r="A33" s="26" t="s">
        <v>73</v>
      </c>
      <c r="B33" s="49" t="s">
        <v>71</v>
      </c>
      <c r="C33" s="50" t="s">
        <v>70</v>
      </c>
      <c r="D33" s="51">
        <v>178807</v>
      </c>
      <c r="E33" s="51">
        <v>178807</v>
      </c>
      <c r="F33" s="51">
        <f>'ごみ搬入量内訳'!H33</f>
        <v>54681</v>
      </c>
      <c r="G33" s="51">
        <f>'ごみ搬入量内訳'!AG33</f>
        <v>0</v>
      </c>
      <c r="H33" s="51">
        <f>'ごみ搬入量内訳'!AH33</f>
        <v>0</v>
      </c>
      <c r="I33" s="51">
        <f t="shared" si="9"/>
        <v>54681</v>
      </c>
      <c r="J33" s="51">
        <f t="shared" si="10"/>
        <v>837.8360964845313</v>
      </c>
      <c r="K33" s="51">
        <f>('ごみ搬入量内訳'!E33+'ごみ搬入量内訳'!AH33)/'ごみ処理概要'!D33/365*1000000</f>
        <v>731.1932181258265</v>
      </c>
      <c r="L33" s="51">
        <f>'ごみ搬入量内訳'!F33/'ごみ処理概要'!D33/365*1000000</f>
        <v>106.64287835870482</v>
      </c>
      <c r="M33" s="51">
        <f>'資源化量内訳'!BP33</f>
        <v>3194</v>
      </c>
      <c r="N33" s="51">
        <f>'ごみ処理量内訳'!E33</f>
        <v>38585</v>
      </c>
      <c r="O33" s="51">
        <f>'ごみ処理量内訳'!L33</f>
        <v>0</v>
      </c>
      <c r="P33" s="51">
        <f t="shared" si="11"/>
        <v>13051</v>
      </c>
      <c r="Q33" s="51">
        <f>'ごみ処理量内訳'!G33</f>
        <v>6509</v>
      </c>
      <c r="R33" s="51">
        <f>'ごみ処理量内訳'!H33</f>
        <v>6542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12"/>
        <v>3045</v>
      </c>
      <c r="W33" s="51">
        <f>'資源化量内訳'!M33</f>
        <v>2792</v>
      </c>
      <c r="X33" s="51">
        <f>'資源化量内訳'!N33</f>
        <v>0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253</v>
      </c>
      <c r="AC33" s="51">
        <f>'資源化量内訳'!S33</f>
        <v>0</v>
      </c>
      <c r="AD33" s="51">
        <f t="shared" si="13"/>
        <v>54681</v>
      </c>
      <c r="AE33" s="52">
        <f t="shared" si="14"/>
        <v>100</v>
      </c>
      <c r="AF33" s="51">
        <f>'資源化量内訳'!AB33</f>
        <v>41</v>
      </c>
      <c r="AG33" s="51">
        <f>'資源化量内訳'!AJ33</f>
        <v>499</v>
      </c>
      <c r="AH33" s="51">
        <f>'資源化量内訳'!AR33</f>
        <v>6274</v>
      </c>
      <c r="AI33" s="51">
        <f>'資源化量内訳'!AZ33</f>
        <v>0</v>
      </c>
      <c r="AJ33" s="51">
        <f>'資源化量内訳'!BH33</f>
        <v>0</v>
      </c>
      <c r="AK33" s="51" t="s">
        <v>154</v>
      </c>
      <c r="AL33" s="51">
        <f t="shared" si="15"/>
        <v>6814</v>
      </c>
      <c r="AM33" s="52">
        <f t="shared" si="16"/>
        <v>22.55377969762419</v>
      </c>
      <c r="AN33" s="51">
        <f>'ごみ処理量内訳'!AC33</f>
        <v>0</v>
      </c>
      <c r="AO33" s="51">
        <f>'ごみ処理量内訳'!AD33</f>
        <v>4803</v>
      </c>
      <c r="AP33" s="51">
        <f>'ごみ処理量内訳'!AE33</f>
        <v>4579</v>
      </c>
      <c r="AQ33" s="51">
        <f t="shared" si="17"/>
        <v>9382</v>
      </c>
    </row>
    <row r="34" spans="1:43" ht="13.5">
      <c r="A34" s="26" t="s">
        <v>73</v>
      </c>
      <c r="B34" s="49" t="s">
        <v>124</v>
      </c>
      <c r="C34" s="50" t="s">
        <v>125</v>
      </c>
      <c r="D34" s="51">
        <v>33597</v>
      </c>
      <c r="E34" s="51">
        <v>33597</v>
      </c>
      <c r="F34" s="51">
        <f>'ごみ搬入量内訳'!H34</f>
        <v>10563</v>
      </c>
      <c r="G34" s="51">
        <f>'ごみ搬入量内訳'!AG34</f>
        <v>2620</v>
      </c>
      <c r="H34" s="51">
        <f>'ごみ搬入量内訳'!AH34</f>
        <v>0</v>
      </c>
      <c r="I34" s="51">
        <f t="shared" si="9"/>
        <v>13183</v>
      </c>
      <c r="J34" s="51">
        <f t="shared" si="10"/>
        <v>1075.030753316608</v>
      </c>
      <c r="K34" s="51">
        <f>('ごみ搬入量内訳'!E34+'ごみ搬入量内訳'!AH34)/'ごみ処理概要'!D34/365*1000000</f>
        <v>871.245434911222</v>
      </c>
      <c r="L34" s="51">
        <f>'ごみ搬入量内訳'!F34/'ごみ処理概要'!D34/365*1000000</f>
        <v>203.78531840538602</v>
      </c>
      <c r="M34" s="51">
        <f>'資源化量内訳'!BP34</f>
        <v>684</v>
      </c>
      <c r="N34" s="51">
        <f>'ごみ処理量内訳'!E34</f>
        <v>10111</v>
      </c>
      <c r="O34" s="51">
        <f>'ごみ処理量内訳'!L34</f>
        <v>0</v>
      </c>
      <c r="P34" s="51">
        <f t="shared" si="11"/>
        <v>1524</v>
      </c>
      <c r="Q34" s="51">
        <f>'ごみ処理量内訳'!G34</f>
        <v>0</v>
      </c>
      <c r="R34" s="51">
        <f>'ごみ処理量内訳'!H34</f>
        <v>1524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12"/>
        <v>1548</v>
      </c>
      <c r="W34" s="51">
        <f>'資源化量内訳'!M34</f>
        <v>1384</v>
      </c>
      <c r="X34" s="51">
        <f>'資源化量内訳'!N34</f>
        <v>0</v>
      </c>
      <c r="Y34" s="51">
        <f>'資源化量内訳'!O34</f>
        <v>0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164</v>
      </c>
      <c r="AC34" s="51">
        <f>'資源化量内訳'!S34</f>
        <v>0</v>
      </c>
      <c r="AD34" s="51">
        <f t="shared" si="13"/>
        <v>13183</v>
      </c>
      <c r="AE34" s="52">
        <f t="shared" si="14"/>
        <v>100</v>
      </c>
      <c r="AF34" s="51">
        <f>'資源化量内訳'!AB34</f>
        <v>63</v>
      </c>
      <c r="AG34" s="51">
        <f>'資源化量内訳'!AJ34</f>
        <v>0</v>
      </c>
      <c r="AH34" s="51">
        <f>'資源化量内訳'!AR34</f>
        <v>1004</v>
      </c>
      <c r="AI34" s="51">
        <f>'資源化量内訳'!AZ34</f>
        <v>0</v>
      </c>
      <c r="AJ34" s="51">
        <f>'資源化量内訳'!BH34</f>
        <v>0</v>
      </c>
      <c r="AK34" s="51" t="s">
        <v>154</v>
      </c>
      <c r="AL34" s="51">
        <f t="shared" si="15"/>
        <v>1067</v>
      </c>
      <c r="AM34" s="52">
        <f t="shared" si="16"/>
        <v>23.790293502560033</v>
      </c>
      <c r="AN34" s="51">
        <f>'ごみ処理量内訳'!AC34</f>
        <v>0</v>
      </c>
      <c r="AO34" s="51">
        <f>'ごみ処理量内訳'!AD34</f>
        <v>1350</v>
      </c>
      <c r="AP34" s="51">
        <f>'ごみ処理量内訳'!AE34</f>
        <v>405</v>
      </c>
      <c r="AQ34" s="51">
        <f t="shared" si="17"/>
        <v>1755</v>
      </c>
    </row>
    <row r="35" spans="1:43" ht="13.5">
      <c r="A35" s="26" t="s">
        <v>73</v>
      </c>
      <c r="B35" s="49" t="s">
        <v>126</v>
      </c>
      <c r="C35" s="50" t="s">
        <v>127</v>
      </c>
      <c r="D35" s="51">
        <v>16323</v>
      </c>
      <c r="E35" s="51">
        <v>16323</v>
      </c>
      <c r="F35" s="51">
        <f>'ごみ搬入量内訳'!H35</f>
        <v>5130</v>
      </c>
      <c r="G35" s="51">
        <f>'ごみ搬入量内訳'!AG35</f>
        <v>0</v>
      </c>
      <c r="H35" s="51">
        <f>'ごみ搬入量内訳'!AH35</f>
        <v>0</v>
      </c>
      <c r="I35" s="51">
        <f t="shared" si="9"/>
        <v>5130</v>
      </c>
      <c r="J35" s="51">
        <f t="shared" si="10"/>
        <v>861.0423647949486</v>
      </c>
      <c r="K35" s="51">
        <f>('ごみ搬入量内訳'!E35+'ごみ搬入量内訳'!AH35)/'ごみ処理概要'!D35/365*1000000</f>
        <v>804.3109185375035</v>
      </c>
      <c r="L35" s="51">
        <f>'ごみ搬入量内訳'!F35/'ごみ処理概要'!D35/365*1000000</f>
        <v>56.73144625744495</v>
      </c>
      <c r="M35" s="51">
        <f>'資源化量内訳'!BP35</f>
        <v>188</v>
      </c>
      <c r="N35" s="51">
        <f>'ごみ処理量内訳'!E35</f>
        <v>3034</v>
      </c>
      <c r="O35" s="51">
        <f>'ごみ処理量内訳'!L35</f>
        <v>0</v>
      </c>
      <c r="P35" s="51">
        <f t="shared" si="11"/>
        <v>2084</v>
      </c>
      <c r="Q35" s="51">
        <f>'ごみ処理量内訳'!G35</f>
        <v>308</v>
      </c>
      <c r="R35" s="51">
        <f>'ごみ処理量内訳'!H35</f>
        <v>1776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12"/>
        <v>0</v>
      </c>
      <c r="W35" s="51">
        <f>'資源化量内訳'!M35</f>
        <v>0</v>
      </c>
      <c r="X35" s="51">
        <f>'資源化量内訳'!N35</f>
        <v>0</v>
      </c>
      <c r="Y35" s="51">
        <f>'資源化量内訳'!O35</f>
        <v>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13"/>
        <v>5118</v>
      </c>
      <c r="AE35" s="52">
        <f t="shared" si="14"/>
        <v>100</v>
      </c>
      <c r="AF35" s="51">
        <f>'資源化量内訳'!AB35</f>
        <v>0</v>
      </c>
      <c r="AG35" s="51">
        <f>'資源化量内訳'!AJ35</f>
        <v>81</v>
      </c>
      <c r="AH35" s="51">
        <f>'資源化量内訳'!AR35</f>
        <v>988</v>
      </c>
      <c r="AI35" s="51">
        <f>'資源化量内訳'!AZ35</f>
        <v>0</v>
      </c>
      <c r="AJ35" s="51">
        <f>'資源化量内訳'!BH35</f>
        <v>0</v>
      </c>
      <c r="AK35" s="51" t="s">
        <v>154</v>
      </c>
      <c r="AL35" s="51">
        <f t="shared" si="15"/>
        <v>1069</v>
      </c>
      <c r="AM35" s="52">
        <f t="shared" si="16"/>
        <v>23.6901620806634</v>
      </c>
      <c r="AN35" s="51">
        <f>'ごみ処理量内訳'!AC35</f>
        <v>0</v>
      </c>
      <c r="AO35" s="51">
        <f>'ごみ処理量内訳'!AD35</f>
        <v>672</v>
      </c>
      <c r="AP35" s="51">
        <f>'ごみ処理量内訳'!AE35</f>
        <v>185</v>
      </c>
      <c r="AQ35" s="51">
        <f t="shared" si="17"/>
        <v>857</v>
      </c>
    </row>
    <row r="36" spans="1:43" ht="13.5">
      <c r="A36" s="26" t="s">
        <v>73</v>
      </c>
      <c r="B36" s="49" t="s">
        <v>128</v>
      </c>
      <c r="C36" s="50" t="s">
        <v>129</v>
      </c>
      <c r="D36" s="51">
        <v>3327</v>
      </c>
      <c r="E36" s="51">
        <v>3221</v>
      </c>
      <c r="F36" s="51">
        <f>'ごみ搬入量内訳'!H36</f>
        <v>993</v>
      </c>
      <c r="G36" s="51">
        <f>'ごみ搬入量内訳'!AG36</f>
        <v>0</v>
      </c>
      <c r="H36" s="51">
        <f>'ごみ搬入量内訳'!AH36</f>
        <v>33</v>
      </c>
      <c r="I36" s="51">
        <f t="shared" si="9"/>
        <v>1026</v>
      </c>
      <c r="J36" s="51">
        <f t="shared" si="10"/>
        <v>844.8929678718332</v>
      </c>
      <c r="K36" s="51">
        <f>('ごみ搬入量内訳'!E36+'ごみ搬入量内訳'!AH36)/'ごみ処理概要'!D36/365*1000000</f>
        <v>844.8929678718332</v>
      </c>
      <c r="L36" s="51">
        <f>'ごみ搬入量内訳'!F36/'ごみ処理概要'!D36/365*1000000</f>
        <v>0</v>
      </c>
      <c r="M36" s="51">
        <f>'資源化量内訳'!BP36</f>
        <v>34</v>
      </c>
      <c r="N36" s="51">
        <f>'ごみ処理量内訳'!E36</f>
        <v>578</v>
      </c>
      <c r="O36" s="51">
        <f>'ごみ処理量内訳'!L36</f>
        <v>0</v>
      </c>
      <c r="P36" s="51">
        <f t="shared" si="11"/>
        <v>415</v>
      </c>
      <c r="Q36" s="51">
        <f>'ごみ処理量内訳'!G36</f>
        <v>83</v>
      </c>
      <c r="R36" s="51">
        <f>'ごみ処理量内訳'!H36</f>
        <v>332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12"/>
        <v>0</v>
      </c>
      <c r="W36" s="51">
        <f>'資源化量内訳'!M36</f>
        <v>0</v>
      </c>
      <c r="X36" s="51">
        <f>'資源化量内訳'!N36</f>
        <v>0</v>
      </c>
      <c r="Y36" s="51">
        <f>'資源化量内訳'!O36</f>
        <v>0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13"/>
        <v>993</v>
      </c>
      <c r="AE36" s="52">
        <f t="shared" si="14"/>
        <v>100</v>
      </c>
      <c r="AF36" s="51">
        <f>'資源化量内訳'!AB36</f>
        <v>0</v>
      </c>
      <c r="AG36" s="51">
        <f>'資源化量内訳'!AJ36</f>
        <v>20</v>
      </c>
      <c r="AH36" s="51">
        <f>'資源化量内訳'!AR36</f>
        <v>218</v>
      </c>
      <c r="AI36" s="51">
        <f>'資源化量内訳'!AZ36</f>
        <v>0</v>
      </c>
      <c r="AJ36" s="51">
        <f>'資源化量内訳'!BH36</f>
        <v>0</v>
      </c>
      <c r="AK36" s="51" t="s">
        <v>154</v>
      </c>
      <c r="AL36" s="51">
        <f t="shared" si="15"/>
        <v>238</v>
      </c>
      <c r="AM36" s="52">
        <f t="shared" si="16"/>
        <v>26.484907497565725</v>
      </c>
      <c r="AN36" s="51">
        <f>'ごみ処理量内訳'!AC36</f>
        <v>0</v>
      </c>
      <c r="AO36" s="51">
        <f>'ごみ処理量内訳'!AD36</f>
        <v>126</v>
      </c>
      <c r="AP36" s="51">
        <f>'ごみ処理量内訳'!AE36</f>
        <v>29</v>
      </c>
      <c r="AQ36" s="51">
        <f t="shared" si="17"/>
        <v>155</v>
      </c>
    </row>
    <row r="37" spans="1:43" ht="13.5">
      <c r="A37" s="26" t="s">
        <v>73</v>
      </c>
      <c r="B37" s="49" t="s">
        <v>130</v>
      </c>
      <c r="C37" s="50" t="s">
        <v>131</v>
      </c>
      <c r="D37" s="51">
        <v>7665</v>
      </c>
      <c r="E37" s="51">
        <v>6943</v>
      </c>
      <c r="F37" s="51">
        <f>'ごみ搬入量内訳'!H37</f>
        <v>2078</v>
      </c>
      <c r="G37" s="51">
        <f>'ごみ搬入量内訳'!AG37</f>
        <v>768</v>
      </c>
      <c r="H37" s="51">
        <f>'ごみ搬入量内訳'!AH37</f>
        <v>264</v>
      </c>
      <c r="I37" s="51">
        <f t="shared" si="9"/>
        <v>3110</v>
      </c>
      <c r="J37" s="51">
        <f t="shared" si="10"/>
        <v>1111.6174749126521</v>
      </c>
      <c r="K37" s="51">
        <f>('ごみ搬入量内訳'!E37+'ごみ搬入量内訳'!AH37)/'ごみ処理概要'!D37/365*1000000</f>
        <v>837.1087222654121</v>
      </c>
      <c r="L37" s="51">
        <f>'ごみ搬入量内訳'!F37/'ごみ処理概要'!D37/365*1000000</f>
        <v>274.50875264724016</v>
      </c>
      <c r="M37" s="51">
        <f>'資源化量内訳'!BP37</f>
        <v>200</v>
      </c>
      <c r="N37" s="51">
        <f>'ごみ処理量内訳'!E37</f>
        <v>2060</v>
      </c>
      <c r="O37" s="51">
        <f>'ごみ処理量内訳'!L37</f>
        <v>0</v>
      </c>
      <c r="P37" s="51">
        <f t="shared" si="11"/>
        <v>786</v>
      </c>
      <c r="Q37" s="51">
        <f>'ごみ処理量内訳'!G37</f>
        <v>0</v>
      </c>
      <c r="R37" s="51">
        <f>'ごみ処理量内訳'!H37</f>
        <v>786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12"/>
        <v>0</v>
      </c>
      <c r="W37" s="51">
        <f>'資源化量内訳'!M37</f>
        <v>0</v>
      </c>
      <c r="X37" s="51">
        <f>'資源化量内訳'!N37</f>
        <v>0</v>
      </c>
      <c r="Y37" s="51">
        <f>'資源化量内訳'!O37</f>
        <v>0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13"/>
        <v>2846</v>
      </c>
      <c r="AE37" s="52">
        <f t="shared" si="14"/>
        <v>100</v>
      </c>
      <c r="AF37" s="51">
        <f>'資源化量内訳'!AB37</f>
        <v>0</v>
      </c>
      <c r="AG37" s="51">
        <f>'資源化量内訳'!AJ37</f>
        <v>0</v>
      </c>
      <c r="AH37" s="51">
        <f>'資源化量内訳'!AR37</f>
        <v>683</v>
      </c>
      <c r="AI37" s="51">
        <f>'資源化量内訳'!AZ37</f>
        <v>0</v>
      </c>
      <c r="AJ37" s="51">
        <f>'資源化量内訳'!BH37</f>
        <v>0</v>
      </c>
      <c r="AK37" s="51" t="s">
        <v>154</v>
      </c>
      <c r="AL37" s="51">
        <f t="shared" si="15"/>
        <v>683</v>
      </c>
      <c r="AM37" s="52">
        <f t="shared" si="16"/>
        <v>28.988837820091923</v>
      </c>
      <c r="AN37" s="51">
        <f>'ごみ処理量内訳'!AC37</f>
        <v>0</v>
      </c>
      <c r="AO37" s="51">
        <f>'ごみ処理量内訳'!AD37</f>
        <v>173</v>
      </c>
      <c r="AP37" s="51">
        <f>'ごみ処理量内訳'!AE37</f>
        <v>39</v>
      </c>
      <c r="AQ37" s="51">
        <f t="shared" si="17"/>
        <v>212</v>
      </c>
    </row>
    <row r="38" spans="1:43" ht="13.5">
      <c r="A38" s="26" t="s">
        <v>73</v>
      </c>
      <c r="B38" s="49" t="s">
        <v>132</v>
      </c>
      <c r="C38" s="50" t="s">
        <v>133</v>
      </c>
      <c r="D38" s="51">
        <v>9457</v>
      </c>
      <c r="E38" s="51">
        <v>9457</v>
      </c>
      <c r="F38" s="51">
        <f>'ごみ搬入量内訳'!H38</f>
        <v>3467</v>
      </c>
      <c r="G38" s="51">
        <f>'ごみ搬入量内訳'!AG38</f>
        <v>1796</v>
      </c>
      <c r="H38" s="51">
        <f>'ごみ搬入量内訳'!AH38</f>
        <v>0</v>
      </c>
      <c r="I38" s="51">
        <f t="shared" si="9"/>
        <v>5263</v>
      </c>
      <c r="J38" s="51">
        <f t="shared" si="10"/>
        <v>1524.709536025355</v>
      </c>
      <c r="K38" s="51">
        <f>('ごみ搬入量内訳'!E38+'ごみ搬入量内訳'!AH38)/'ごみ処理概要'!D38/365*1000000</f>
        <v>694.9987035768243</v>
      </c>
      <c r="L38" s="51">
        <f>'ごみ搬入量内訳'!F38/'ごみ処理概要'!D38/365*1000000</f>
        <v>829.7108324485306</v>
      </c>
      <c r="M38" s="51">
        <f>'資源化量内訳'!BP38</f>
        <v>0</v>
      </c>
      <c r="N38" s="51">
        <f>'ごみ処理量内訳'!E38</f>
        <v>3776</v>
      </c>
      <c r="O38" s="51">
        <f>'ごみ処理量内訳'!L38</f>
        <v>368</v>
      </c>
      <c r="P38" s="51">
        <f t="shared" si="11"/>
        <v>1119</v>
      </c>
      <c r="Q38" s="51">
        <f>'ごみ処理量内訳'!G38</f>
        <v>1104</v>
      </c>
      <c r="R38" s="51">
        <f>'ごみ処理量内訳'!H38</f>
        <v>15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12"/>
        <v>0</v>
      </c>
      <c r="W38" s="51">
        <f>'資源化量内訳'!M38</f>
        <v>0</v>
      </c>
      <c r="X38" s="51">
        <f>'資源化量内訳'!N38</f>
        <v>0</v>
      </c>
      <c r="Y38" s="51">
        <f>'資源化量内訳'!O38</f>
        <v>0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0</v>
      </c>
      <c r="AD38" s="51">
        <f t="shared" si="13"/>
        <v>5263</v>
      </c>
      <c r="AE38" s="52">
        <f t="shared" si="14"/>
        <v>93.00779023370701</v>
      </c>
      <c r="AF38" s="51">
        <f>'資源化量内訳'!AB38</f>
        <v>0</v>
      </c>
      <c r="AG38" s="51">
        <f>'資源化量内訳'!AJ38</f>
        <v>0</v>
      </c>
      <c r="AH38" s="51">
        <f>'資源化量内訳'!AR38</f>
        <v>15</v>
      </c>
      <c r="AI38" s="51">
        <f>'資源化量内訳'!AZ38</f>
        <v>0</v>
      </c>
      <c r="AJ38" s="51">
        <f>'資源化量内訳'!BH38</f>
        <v>0</v>
      </c>
      <c r="AK38" s="51" t="s">
        <v>154</v>
      </c>
      <c r="AL38" s="51">
        <f t="shared" si="15"/>
        <v>15</v>
      </c>
      <c r="AM38" s="52">
        <f t="shared" si="16"/>
        <v>0.2850085502565077</v>
      </c>
      <c r="AN38" s="51">
        <f>'ごみ処理量内訳'!AC38</f>
        <v>368</v>
      </c>
      <c r="AO38" s="51">
        <f>'ごみ処理量内訳'!AD38</f>
        <v>419</v>
      </c>
      <c r="AP38" s="51">
        <f>'ごみ処理量内訳'!AE38</f>
        <v>368</v>
      </c>
      <c r="AQ38" s="51">
        <f t="shared" si="17"/>
        <v>1155</v>
      </c>
    </row>
    <row r="39" spans="1:43" ht="13.5">
      <c r="A39" s="26" t="s">
        <v>73</v>
      </c>
      <c r="B39" s="49" t="s">
        <v>134</v>
      </c>
      <c r="C39" s="50" t="s">
        <v>135</v>
      </c>
      <c r="D39" s="51">
        <v>308</v>
      </c>
      <c r="E39" s="51">
        <v>308</v>
      </c>
      <c r="F39" s="51">
        <f>'ごみ搬入量内訳'!H39</f>
        <v>154</v>
      </c>
      <c r="G39" s="51">
        <f>'ごみ搬入量内訳'!AG39</f>
        <v>0</v>
      </c>
      <c r="H39" s="51">
        <f>'ごみ搬入量内訳'!AH39</f>
        <v>0</v>
      </c>
      <c r="I39" s="51">
        <f t="shared" si="9"/>
        <v>154</v>
      </c>
      <c r="J39" s="51">
        <f t="shared" si="10"/>
        <v>1369.86301369863</v>
      </c>
      <c r="K39" s="51">
        <f>('ごみ搬入量内訳'!E39+'ごみ搬入量内訳'!AH39)/'ごみ処理概要'!D39/365*1000000</f>
        <v>1369.86301369863</v>
      </c>
      <c r="L39" s="51">
        <f>'ごみ搬入量内訳'!F39/'ごみ処理概要'!D39/365*1000000</f>
        <v>0</v>
      </c>
      <c r="M39" s="51">
        <f>'資源化量内訳'!BP39</f>
        <v>0</v>
      </c>
      <c r="N39" s="51">
        <f>'ごみ処理量内訳'!E39</f>
        <v>142</v>
      </c>
      <c r="O39" s="51">
        <f>'ごみ処理量内訳'!L39</f>
        <v>11</v>
      </c>
      <c r="P39" s="51">
        <f t="shared" si="11"/>
        <v>0</v>
      </c>
      <c r="Q39" s="51">
        <f>'ごみ処理量内訳'!G39</f>
        <v>0</v>
      </c>
      <c r="R39" s="51">
        <f>'ごみ処理量内訳'!H39</f>
        <v>0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12"/>
        <v>1</v>
      </c>
      <c r="W39" s="51">
        <f>'資源化量内訳'!M39</f>
        <v>0</v>
      </c>
      <c r="X39" s="51">
        <f>'資源化量内訳'!N39</f>
        <v>1</v>
      </c>
      <c r="Y39" s="51">
        <f>'資源化量内訳'!O39</f>
        <v>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0</v>
      </c>
      <c r="AD39" s="51">
        <f t="shared" si="13"/>
        <v>154</v>
      </c>
      <c r="AE39" s="52">
        <f t="shared" si="14"/>
        <v>92.85714285714286</v>
      </c>
      <c r="AF39" s="51">
        <f>'資源化量内訳'!AB39</f>
        <v>0</v>
      </c>
      <c r="AG39" s="51">
        <f>'資源化量内訳'!AJ39</f>
        <v>0</v>
      </c>
      <c r="AH39" s="51">
        <f>'資源化量内訳'!AR39</f>
        <v>0</v>
      </c>
      <c r="AI39" s="51">
        <f>'資源化量内訳'!AZ39</f>
        <v>0</v>
      </c>
      <c r="AJ39" s="51">
        <f>'資源化量内訳'!BH39</f>
        <v>0</v>
      </c>
      <c r="AK39" s="51" t="s">
        <v>154</v>
      </c>
      <c r="AL39" s="51">
        <f t="shared" si="15"/>
        <v>0</v>
      </c>
      <c r="AM39" s="52">
        <f t="shared" si="16"/>
        <v>0.6493506493506493</v>
      </c>
      <c r="AN39" s="51">
        <f>'ごみ処理量内訳'!AC39</f>
        <v>11</v>
      </c>
      <c r="AO39" s="51">
        <f>'ごみ処理量内訳'!AD39</f>
        <v>24</v>
      </c>
      <c r="AP39" s="51">
        <f>'ごみ処理量内訳'!AE39</f>
        <v>0</v>
      </c>
      <c r="AQ39" s="51">
        <f t="shared" si="17"/>
        <v>35</v>
      </c>
    </row>
    <row r="40" spans="1:43" ht="13.5">
      <c r="A40" s="26" t="s">
        <v>73</v>
      </c>
      <c r="B40" s="49" t="s">
        <v>136</v>
      </c>
      <c r="C40" s="50" t="s">
        <v>137</v>
      </c>
      <c r="D40" s="51">
        <v>3161</v>
      </c>
      <c r="E40" s="51">
        <v>3161</v>
      </c>
      <c r="F40" s="51">
        <f>'ごみ搬入量内訳'!H40</f>
        <v>1679</v>
      </c>
      <c r="G40" s="51">
        <f>'ごみ搬入量内訳'!AG40</f>
        <v>3156</v>
      </c>
      <c r="H40" s="51">
        <f>'ごみ搬入量内訳'!AH40</f>
        <v>25</v>
      </c>
      <c r="I40" s="51">
        <f t="shared" si="9"/>
        <v>4860</v>
      </c>
      <c r="J40" s="51">
        <f t="shared" si="10"/>
        <v>4212.296264837293</v>
      </c>
      <c r="K40" s="51">
        <f>('ごみ搬入量内訳'!E40+'ごみ搬入量内訳'!AH40)/'ごみ処理概要'!D40/365*1000000</f>
        <v>1321.75963042734</v>
      </c>
      <c r="L40" s="51">
        <f>'ごみ搬入量内訳'!F40/'ごみ処理概要'!D40/365*1000000</f>
        <v>2890.5366344099534</v>
      </c>
      <c r="M40" s="51">
        <f>'資源化量内訳'!BP40</f>
        <v>0</v>
      </c>
      <c r="N40" s="51">
        <f>'ごみ処理量内訳'!E40</f>
        <v>2112</v>
      </c>
      <c r="O40" s="51">
        <f>'ごみ処理量内訳'!L40</f>
        <v>2638</v>
      </c>
      <c r="P40" s="51">
        <f t="shared" si="11"/>
        <v>85</v>
      </c>
      <c r="Q40" s="51">
        <f>'ごみ処理量内訳'!G40</f>
        <v>0</v>
      </c>
      <c r="R40" s="51">
        <f>'ごみ処理量内訳'!H40</f>
        <v>85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12"/>
        <v>0</v>
      </c>
      <c r="W40" s="51">
        <f>'資源化量内訳'!M40</f>
        <v>0</v>
      </c>
      <c r="X40" s="51">
        <f>'資源化量内訳'!N40</f>
        <v>0</v>
      </c>
      <c r="Y40" s="51">
        <f>'資源化量内訳'!O40</f>
        <v>0</v>
      </c>
      <c r="Z40" s="51">
        <f>'資源化量内訳'!P40</f>
        <v>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13"/>
        <v>4835</v>
      </c>
      <c r="AE40" s="52">
        <f t="shared" si="14"/>
        <v>45.439503619441574</v>
      </c>
      <c r="AF40" s="51">
        <f>'資源化量内訳'!AB40</f>
        <v>0</v>
      </c>
      <c r="AG40" s="51">
        <f>'資源化量内訳'!AJ40</f>
        <v>0</v>
      </c>
      <c r="AH40" s="51">
        <f>'資源化量内訳'!AR40</f>
        <v>73</v>
      </c>
      <c r="AI40" s="51">
        <f>'資源化量内訳'!AZ40</f>
        <v>0</v>
      </c>
      <c r="AJ40" s="51">
        <f>'資源化量内訳'!BH40</f>
        <v>0</v>
      </c>
      <c r="AK40" s="51" t="s">
        <v>154</v>
      </c>
      <c r="AL40" s="51">
        <f t="shared" si="15"/>
        <v>73</v>
      </c>
      <c r="AM40" s="52">
        <f t="shared" si="16"/>
        <v>1.5098241985522234</v>
      </c>
      <c r="AN40" s="51">
        <f>'ごみ処理量内訳'!AC40</f>
        <v>2638</v>
      </c>
      <c r="AO40" s="51">
        <f>'ごみ処理量内訳'!AD40</f>
        <v>48</v>
      </c>
      <c r="AP40" s="51">
        <f>'ごみ処理量内訳'!AE40</f>
        <v>12</v>
      </c>
      <c r="AQ40" s="51">
        <f t="shared" si="17"/>
        <v>2698</v>
      </c>
    </row>
    <row r="41" spans="1:43" ht="13.5">
      <c r="A41" s="26" t="s">
        <v>73</v>
      </c>
      <c r="B41" s="49" t="s">
        <v>138</v>
      </c>
      <c r="C41" s="50" t="s">
        <v>139</v>
      </c>
      <c r="D41" s="51">
        <v>2247</v>
      </c>
      <c r="E41" s="51">
        <v>2247</v>
      </c>
      <c r="F41" s="51">
        <f>'ごみ搬入量内訳'!H41</f>
        <v>1062</v>
      </c>
      <c r="G41" s="51">
        <f>'ごみ搬入量内訳'!AG41</f>
        <v>421</v>
      </c>
      <c r="H41" s="51">
        <f>'ごみ搬入量内訳'!AH41</f>
        <v>0</v>
      </c>
      <c r="I41" s="51">
        <f t="shared" si="9"/>
        <v>1483</v>
      </c>
      <c r="J41" s="51">
        <f t="shared" si="10"/>
        <v>1808.194792447769</v>
      </c>
      <c r="K41" s="51">
        <f>('ごみ搬入量内訳'!E41+'ごみ搬入量内訳'!AH41)/'ごみ処理概要'!D41/365*1000000</f>
        <v>1174.1682974559687</v>
      </c>
      <c r="L41" s="51">
        <f>'ごみ搬入量内訳'!F41/'ごみ処理概要'!D41/365*1000000</f>
        <v>634.0264949918003</v>
      </c>
      <c r="M41" s="51">
        <f>'資源化量内訳'!BP41</f>
        <v>0</v>
      </c>
      <c r="N41" s="51">
        <f>'ごみ処理量内訳'!E41</f>
        <v>1030</v>
      </c>
      <c r="O41" s="51">
        <f>'ごみ処理量内訳'!L41</f>
        <v>166</v>
      </c>
      <c r="P41" s="51">
        <f t="shared" si="11"/>
        <v>287</v>
      </c>
      <c r="Q41" s="51">
        <f>'ごみ処理量内訳'!G41</f>
        <v>279</v>
      </c>
      <c r="R41" s="51">
        <f>'ごみ処理量内訳'!H41</f>
        <v>8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12"/>
        <v>0</v>
      </c>
      <c r="W41" s="51">
        <f>'資源化量内訳'!M41</f>
        <v>0</v>
      </c>
      <c r="X41" s="51">
        <f>'資源化量内訳'!N41</f>
        <v>0</v>
      </c>
      <c r="Y41" s="51">
        <f>'資源化量内訳'!O41</f>
        <v>0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0</v>
      </c>
      <c r="AD41" s="51">
        <f t="shared" si="13"/>
        <v>1483</v>
      </c>
      <c r="AE41" s="52">
        <f t="shared" si="14"/>
        <v>88.80647336480108</v>
      </c>
      <c r="AF41" s="51">
        <f>'資源化量内訳'!AB41</f>
        <v>0</v>
      </c>
      <c r="AG41" s="51">
        <f>'資源化量内訳'!AJ41</f>
        <v>251</v>
      </c>
      <c r="AH41" s="51">
        <f>'資源化量内訳'!AR41</f>
        <v>8</v>
      </c>
      <c r="AI41" s="51">
        <f>'資源化量内訳'!AZ41</f>
        <v>0</v>
      </c>
      <c r="AJ41" s="51">
        <f>'資源化量内訳'!BH41</f>
        <v>0</v>
      </c>
      <c r="AK41" s="51" t="s">
        <v>154</v>
      </c>
      <c r="AL41" s="51">
        <f t="shared" si="15"/>
        <v>259</v>
      </c>
      <c r="AM41" s="52">
        <f t="shared" si="16"/>
        <v>17.4645987862441</v>
      </c>
      <c r="AN41" s="51">
        <f>'ごみ処理量内訳'!AC41</f>
        <v>166</v>
      </c>
      <c r="AO41" s="51">
        <f>'ごみ処理量内訳'!AD41</f>
        <v>184</v>
      </c>
      <c r="AP41" s="51">
        <f>'ごみ処理量内訳'!AE41</f>
        <v>28</v>
      </c>
      <c r="AQ41" s="51">
        <f t="shared" si="17"/>
        <v>378</v>
      </c>
    </row>
    <row r="42" spans="1:43" ht="13.5">
      <c r="A42" s="26" t="s">
        <v>73</v>
      </c>
      <c r="B42" s="49" t="s">
        <v>140</v>
      </c>
      <c r="C42" s="50" t="s">
        <v>141</v>
      </c>
      <c r="D42" s="55" t="s">
        <v>153</v>
      </c>
      <c r="E42" s="55" t="s">
        <v>153</v>
      </c>
      <c r="F42" s="55" t="s">
        <v>153</v>
      </c>
      <c r="G42" s="55" t="s">
        <v>153</v>
      </c>
      <c r="H42" s="55" t="s">
        <v>153</v>
      </c>
      <c r="I42" s="55" t="s">
        <v>153</v>
      </c>
      <c r="J42" s="55" t="s">
        <v>153</v>
      </c>
      <c r="K42" s="55" t="s">
        <v>153</v>
      </c>
      <c r="L42" s="55" t="s">
        <v>153</v>
      </c>
      <c r="M42" s="55" t="s">
        <v>153</v>
      </c>
      <c r="N42" s="55" t="s">
        <v>153</v>
      </c>
      <c r="O42" s="55" t="s">
        <v>153</v>
      </c>
      <c r="P42" s="55" t="s">
        <v>153</v>
      </c>
      <c r="Q42" s="55" t="s">
        <v>153</v>
      </c>
      <c r="R42" s="55" t="s">
        <v>153</v>
      </c>
      <c r="S42" s="55" t="s">
        <v>153</v>
      </c>
      <c r="T42" s="55" t="s">
        <v>153</v>
      </c>
      <c r="U42" s="55" t="s">
        <v>153</v>
      </c>
      <c r="V42" s="55" t="s">
        <v>153</v>
      </c>
      <c r="W42" s="55" t="s">
        <v>153</v>
      </c>
      <c r="X42" s="55" t="s">
        <v>153</v>
      </c>
      <c r="Y42" s="55" t="s">
        <v>153</v>
      </c>
      <c r="Z42" s="55" t="s">
        <v>153</v>
      </c>
      <c r="AA42" s="55" t="s">
        <v>153</v>
      </c>
      <c r="AB42" s="55" t="s">
        <v>153</v>
      </c>
      <c r="AC42" s="55" t="s">
        <v>153</v>
      </c>
      <c r="AD42" s="55" t="s">
        <v>153</v>
      </c>
      <c r="AE42" s="55" t="s">
        <v>153</v>
      </c>
      <c r="AF42" s="55" t="s">
        <v>153</v>
      </c>
      <c r="AG42" s="55" t="s">
        <v>153</v>
      </c>
      <c r="AH42" s="55" t="s">
        <v>153</v>
      </c>
      <c r="AI42" s="55" t="s">
        <v>153</v>
      </c>
      <c r="AJ42" s="55" t="s">
        <v>153</v>
      </c>
      <c r="AK42" s="55" t="s">
        <v>153</v>
      </c>
      <c r="AL42" s="55" t="s">
        <v>153</v>
      </c>
      <c r="AM42" s="55" t="s">
        <v>153</v>
      </c>
      <c r="AN42" s="55" t="s">
        <v>153</v>
      </c>
      <c r="AO42" s="55" t="s">
        <v>153</v>
      </c>
      <c r="AP42" s="55" t="s">
        <v>153</v>
      </c>
      <c r="AQ42" s="55" t="s">
        <v>153</v>
      </c>
    </row>
    <row r="43" spans="1:43" ht="13.5">
      <c r="A43" s="26" t="s">
        <v>73</v>
      </c>
      <c r="B43" s="49" t="s">
        <v>142</v>
      </c>
      <c r="C43" s="50" t="s">
        <v>143</v>
      </c>
      <c r="D43" s="51">
        <v>286</v>
      </c>
      <c r="E43" s="51">
        <v>286</v>
      </c>
      <c r="F43" s="51">
        <f>'ごみ搬入量内訳'!H43</f>
        <v>189</v>
      </c>
      <c r="G43" s="51">
        <f>'ごみ搬入量内訳'!AG43</f>
        <v>0</v>
      </c>
      <c r="H43" s="51">
        <f>'ごみ搬入量内訳'!AH43</f>
        <v>0</v>
      </c>
      <c r="I43" s="51">
        <f t="shared" si="9"/>
        <v>189</v>
      </c>
      <c r="J43" s="51">
        <f t="shared" si="10"/>
        <v>1810.518248874413</v>
      </c>
      <c r="K43" s="51">
        <f>('ごみ搬入量内訳'!E43+'ごみ搬入量内訳'!AH43)/'ごみ処理概要'!D43/365*1000000</f>
        <v>1810.518248874413</v>
      </c>
      <c r="L43" s="51">
        <f>'ごみ搬入量内訳'!F43/'ごみ処理概要'!D43/365*1000000</f>
        <v>0</v>
      </c>
      <c r="M43" s="51">
        <f>'資源化量内訳'!BP43</f>
        <v>0</v>
      </c>
      <c r="N43" s="51">
        <f>'ごみ処理量内訳'!E43</f>
        <v>164</v>
      </c>
      <c r="O43" s="51">
        <f>'ごみ処理量内訳'!L43</f>
        <v>18</v>
      </c>
      <c r="P43" s="51">
        <f t="shared" si="11"/>
        <v>7</v>
      </c>
      <c r="Q43" s="51">
        <f>'ごみ処理量内訳'!G43</f>
        <v>0</v>
      </c>
      <c r="R43" s="51">
        <f>'ごみ処理量内訳'!H43</f>
        <v>7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12"/>
        <v>0</v>
      </c>
      <c r="W43" s="51">
        <f>'資源化量内訳'!M43</f>
        <v>0</v>
      </c>
      <c r="X43" s="51">
        <f>'資源化量内訳'!N43</f>
        <v>0</v>
      </c>
      <c r="Y43" s="51">
        <f>'資源化量内訳'!O43</f>
        <v>0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0</v>
      </c>
      <c r="AD43" s="51">
        <f t="shared" si="13"/>
        <v>189</v>
      </c>
      <c r="AE43" s="52">
        <f t="shared" si="14"/>
        <v>90.47619047619048</v>
      </c>
      <c r="AF43" s="51">
        <f>'資源化量内訳'!AB43</f>
        <v>0</v>
      </c>
      <c r="AG43" s="51">
        <f>'資源化量内訳'!AJ43</f>
        <v>0</v>
      </c>
      <c r="AH43" s="51">
        <f>'資源化量内訳'!AR43</f>
        <v>7</v>
      </c>
      <c r="AI43" s="51">
        <f>'資源化量内訳'!AZ43</f>
        <v>0</v>
      </c>
      <c r="AJ43" s="51">
        <f>'資源化量内訳'!BH43</f>
        <v>0</v>
      </c>
      <c r="AK43" s="51" t="s">
        <v>154</v>
      </c>
      <c r="AL43" s="51">
        <f t="shared" si="15"/>
        <v>7</v>
      </c>
      <c r="AM43" s="52">
        <f t="shared" si="16"/>
        <v>3.7037037037037033</v>
      </c>
      <c r="AN43" s="51">
        <f>'ごみ処理量内訳'!AC43</f>
        <v>18</v>
      </c>
      <c r="AO43" s="51">
        <f>'ごみ処理量内訳'!AD43</f>
        <v>18</v>
      </c>
      <c r="AP43" s="51">
        <f>'ごみ処理量内訳'!AE43</f>
        <v>0</v>
      </c>
      <c r="AQ43" s="51">
        <f t="shared" si="17"/>
        <v>36</v>
      </c>
    </row>
    <row r="44" spans="1:43" ht="13.5">
      <c r="A44" s="26" t="s">
        <v>73</v>
      </c>
      <c r="B44" s="49" t="s">
        <v>144</v>
      </c>
      <c r="C44" s="50" t="s">
        <v>145</v>
      </c>
      <c r="D44" s="51">
        <v>9293</v>
      </c>
      <c r="E44" s="51">
        <v>9293</v>
      </c>
      <c r="F44" s="51">
        <f>'ごみ搬入量内訳'!H44</f>
        <v>3059</v>
      </c>
      <c r="G44" s="51">
        <f>'ごみ搬入量内訳'!AG44</f>
        <v>1454</v>
      </c>
      <c r="H44" s="51">
        <f>'ごみ搬入量内訳'!AH44</f>
        <v>0</v>
      </c>
      <c r="I44" s="51">
        <f t="shared" si="9"/>
        <v>4513</v>
      </c>
      <c r="J44" s="51">
        <f t="shared" si="10"/>
        <v>1330.5050642035765</v>
      </c>
      <c r="K44" s="51">
        <f>('ごみ搬入量内訳'!E44+'ごみ搬入量内訳'!AH44)/'ごみ処理概要'!D44/365*1000000</f>
        <v>901.8424532237403</v>
      </c>
      <c r="L44" s="51">
        <f>'ごみ搬入量内訳'!F44/'ごみ処理概要'!D44/365*1000000</f>
        <v>428.662610979836</v>
      </c>
      <c r="M44" s="51">
        <f>'資源化量内訳'!BP44</f>
        <v>39</v>
      </c>
      <c r="N44" s="51">
        <f>'ごみ処理量内訳'!E44</f>
        <v>4189</v>
      </c>
      <c r="O44" s="51">
        <f>'ごみ処理量内訳'!L44</f>
        <v>0</v>
      </c>
      <c r="P44" s="51">
        <f t="shared" si="11"/>
        <v>316</v>
      </c>
      <c r="Q44" s="51">
        <f>'ごみ処理量内訳'!G44</f>
        <v>0</v>
      </c>
      <c r="R44" s="51">
        <f>'ごみ処理量内訳'!H44</f>
        <v>316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12"/>
        <v>0</v>
      </c>
      <c r="W44" s="51">
        <f>'資源化量内訳'!M44</f>
        <v>0</v>
      </c>
      <c r="X44" s="51">
        <f>'資源化量内訳'!N44</f>
        <v>0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t="shared" si="13"/>
        <v>4505</v>
      </c>
      <c r="AE44" s="52">
        <f t="shared" si="14"/>
        <v>100</v>
      </c>
      <c r="AF44" s="51">
        <f>'資源化量内訳'!AB44</f>
        <v>0</v>
      </c>
      <c r="AG44" s="51">
        <f>'資源化量内訳'!AJ44</f>
        <v>0</v>
      </c>
      <c r="AH44" s="51">
        <f>'資源化量内訳'!AR44</f>
        <v>175</v>
      </c>
      <c r="AI44" s="51">
        <f>'資源化量内訳'!AZ44</f>
        <v>0</v>
      </c>
      <c r="AJ44" s="51">
        <f>'資源化量内訳'!BH44</f>
        <v>0</v>
      </c>
      <c r="AK44" s="51" t="s">
        <v>154</v>
      </c>
      <c r="AL44" s="51">
        <f t="shared" si="15"/>
        <v>175</v>
      </c>
      <c r="AM44" s="52">
        <f t="shared" si="16"/>
        <v>4.709507042253521</v>
      </c>
      <c r="AN44" s="51">
        <f>'ごみ処理量内訳'!AC44</f>
        <v>0</v>
      </c>
      <c r="AO44" s="51">
        <f>'ごみ処理量内訳'!AD44</f>
        <v>520</v>
      </c>
      <c r="AP44" s="51">
        <f>'ごみ処理量内訳'!AE44</f>
        <v>141</v>
      </c>
      <c r="AQ44" s="51">
        <f t="shared" si="17"/>
        <v>661</v>
      </c>
    </row>
    <row r="45" spans="1:43" ht="13.5">
      <c r="A45" s="26" t="s">
        <v>73</v>
      </c>
      <c r="B45" s="49" t="s">
        <v>146</v>
      </c>
      <c r="C45" s="50" t="s">
        <v>147</v>
      </c>
      <c r="D45" s="51">
        <v>205</v>
      </c>
      <c r="E45" s="51">
        <v>205</v>
      </c>
      <c r="F45" s="51">
        <f>'ごみ搬入量内訳'!H45</f>
        <v>0</v>
      </c>
      <c r="G45" s="51">
        <f>'ごみ搬入量内訳'!AG45</f>
        <v>59</v>
      </c>
      <c r="H45" s="51">
        <f>'ごみ搬入量内訳'!AH45</f>
        <v>0</v>
      </c>
      <c r="I45" s="51">
        <f t="shared" si="9"/>
        <v>59</v>
      </c>
      <c r="J45" s="51">
        <f t="shared" si="10"/>
        <v>788.5065152021382</v>
      </c>
      <c r="K45" s="51">
        <f>('ごみ搬入量内訳'!E45+'ごみ搬入量内訳'!AH45)/'ごみ処理概要'!D45/365*1000000</f>
        <v>534.5806882726362</v>
      </c>
      <c r="L45" s="51">
        <f>'ごみ搬入量内訳'!F45/'ごみ処理概要'!D45/365*1000000</f>
        <v>253.92582692950214</v>
      </c>
      <c r="M45" s="51">
        <f>'資源化量内訳'!BP45</f>
        <v>0</v>
      </c>
      <c r="N45" s="51">
        <f>'ごみ処理量内訳'!E45</f>
        <v>28</v>
      </c>
      <c r="O45" s="51">
        <f>'ごみ処理量内訳'!L45</f>
        <v>23</v>
      </c>
      <c r="P45" s="51">
        <f t="shared" si="11"/>
        <v>0</v>
      </c>
      <c r="Q45" s="51">
        <f>'ごみ処理量内訳'!G45</f>
        <v>0</v>
      </c>
      <c r="R45" s="51">
        <f>'ごみ処理量内訳'!H45</f>
        <v>0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12"/>
        <v>8</v>
      </c>
      <c r="W45" s="51">
        <f>'資源化量内訳'!M45</f>
        <v>0</v>
      </c>
      <c r="X45" s="51">
        <f>'資源化量内訳'!N45</f>
        <v>8</v>
      </c>
      <c r="Y45" s="51">
        <f>'資源化量内訳'!O45</f>
        <v>0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0</v>
      </c>
      <c r="AD45" s="51">
        <f t="shared" si="13"/>
        <v>59</v>
      </c>
      <c r="AE45" s="52">
        <f t="shared" si="14"/>
        <v>61.016949152542374</v>
      </c>
      <c r="AF45" s="51">
        <f>'資源化量内訳'!AB45</f>
        <v>0</v>
      </c>
      <c r="AG45" s="51">
        <f>'資源化量内訳'!AJ45</f>
        <v>0</v>
      </c>
      <c r="AH45" s="51">
        <f>'資源化量内訳'!AR45</f>
        <v>0</v>
      </c>
      <c r="AI45" s="51">
        <f>'資源化量内訳'!AZ45</f>
        <v>0</v>
      </c>
      <c r="AJ45" s="51">
        <f>'資源化量内訳'!BH45</f>
        <v>0</v>
      </c>
      <c r="AK45" s="51" t="s">
        <v>154</v>
      </c>
      <c r="AL45" s="51">
        <f t="shared" si="15"/>
        <v>0</v>
      </c>
      <c r="AM45" s="52">
        <f t="shared" si="16"/>
        <v>13.559322033898304</v>
      </c>
      <c r="AN45" s="51">
        <f>'ごみ処理量内訳'!AC45</f>
        <v>23</v>
      </c>
      <c r="AO45" s="51">
        <f>'ごみ処理量内訳'!AD45</f>
        <v>3</v>
      </c>
      <c r="AP45" s="51">
        <f>'ごみ処理量内訳'!AE45</f>
        <v>0</v>
      </c>
      <c r="AQ45" s="51">
        <f t="shared" si="17"/>
        <v>26</v>
      </c>
    </row>
    <row r="46" spans="1:43" ht="13.5">
      <c r="A46" s="26" t="s">
        <v>73</v>
      </c>
      <c r="B46" s="49" t="s">
        <v>148</v>
      </c>
      <c r="C46" s="50" t="s">
        <v>149</v>
      </c>
      <c r="D46" s="51">
        <v>2418</v>
      </c>
      <c r="E46" s="51">
        <v>2418</v>
      </c>
      <c r="F46" s="51">
        <f>'ごみ搬入量内訳'!H46</f>
        <v>1246</v>
      </c>
      <c r="G46" s="51">
        <f>'ごみ搬入量内訳'!AG46</f>
        <v>195</v>
      </c>
      <c r="H46" s="51">
        <f>'ごみ搬入量内訳'!AH46</f>
        <v>0</v>
      </c>
      <c r="I46" s="51">
        <f t="shared" si="9"/>
        <v>1441</v>
      </c>
      <c r="J46" s="51">
        <f t="shared" si="10"/>
        <v>1632.731681339724</v>
      </c>
      <c r="K46" s="51">
        <f>('ごみ搬入量内訳'!E46+'ごみ搬入量内訳'!AH46)/'ごみ処理概要'!D46/365*1000000</f>
        <v>489.4795880213467</v>
      </c>
      <c r="L46" s="51">
        <f>'ごみ搬入量内訳'!F46/'ごみ処理概要'!D46/365*1000000</f>
        <v>1143.252093318377</v>
      </c>
      <c r="M46" s="51">
        <f>'資源化量内訳'!BP46</f>
        <v>0</v>
      </c>
      <c r="N46" s="51">
        <f>'ごみ処理量内訳'!E46</f>
        <v>965</v>
      </c>
      <c r="O46" s="51">
        <f>'ごみ処理量内訳'!L46</f>
        <v>88</v>
      </c>
      <c r="P46" s="51">
        <f t="shared" si="11"/>
        <v>388</v>
      </c>
      <c r="Q46" s="51">
        <f>'ごみ処理量内訳'!G46</f>
        <v>0</v>
      </c>
      <c r="R46" s="51">
        <f>'ごみ処理量内訳'!H46</f>
        <v>388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12"/>
        <v>0</v>
      </c>
      <c r="W46" s="51">
        <f>'資源化量内訳'!M46</f>
        <v>0</v>
      </c>
      <c r="X46" s="51">
        <f>'資源化量内訳'!N46</f>
        <v>0</v>
      </c>
      <c r="Y46" s="51">
        <f>'資源化量内訳'!O46</f>
        <v>0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0</v>
      </c>
      <c r="AD46" s="51">
        <f t="shared" si="13"/>
        <v>1441</v>
      </c>
      <c r="AE46" s="52">
        <f t="shared" si="14"/>
        <v>93.89312977099237</v>
      </c>
      <c r="AF46" s="51">
        <f>'資源化量内訳'!AB46</f>
        <v>0</v>
      </c>
      <c r="AG46" s="51">
        <f>'資源化量内訳'!AJ46</f>
        <v>0</v>
      </c>
      <c r="AH46" s="51">
        <f>'資源化量内訳'!AR46</f>
        <v>360</v>
      </c>
      <c r="AI46" s="51">
        <f>'資源化量内訳'!AZ46</f>
        <v>0</v>
      </c>
      <c r="AJ46" s="51">
        <f>'資源化量内訳'!BH46</f>
        <v>0</v>
      </c>
      <c r="AK46" s="51" t="s">
        <v>154</v>
      </c>
      <c r="AL46" s="51">
        <f t="shared" si="15"/>
        <v>360</v>
      </c>
      <c r="AM46" s="52">
        <f t="shared" si="16"/>
        <v>24.98265093684941</v>
      </c>
      <c r="AN46" s="51">
        <f>'ごみ処理量内訳'!AC46</f>
        <v>88</v>
      </c>
      <c r="AO46" s="51">
        <f>'ごみ処理量内訳'!AD46</f>
        <v>141</v>
      </c>
      <c r="AP46" s="51">
        <f>'ごみ処理量内訳'!AE46</f>
        <v>7</v>
      </c>
      <c r="AQ46" s="51">
        <f t="shared" si="17"/>
        <v>236</v>
      </c>
    </row>
    <row r="47" spans="1:43" ht="13.5">
      <c r="A47" s="82" t="s">
        <v>177</v>
      </c>
      <c r="B47" s="83"/>
      <c r="C47" s="84"/>
      <c r="D47" s="51">
        <f>D7+SUM(D8:D46)</f>
        <v>11913047</v>
      </c>
      <c r="E47" s="51">
        <f>E7+SUM(E8:E46)</f>
        <v>11912219</v>
      </c>
      <c r="F47" s="51">
        <f>'ごみ搬入量内訳'!H47</f>
        <v>5107499</v>
      </c>
      <c r="G47" s="51">
        <f>'ごみ搬入量内訳'!AG47</f>
        <v>131995</v>
      </c>
      <c r="H47" s="51">
        <f>'ごみ搬入量内訳'!AH47</f>
        <v>322</v>
      </c>
      <c r="I47" s="51">
        <f>SUM(F47:H47)</f>
        <v>5239816</v>
      </c>
      <c r="J47" s="51">
        <f>I47/D47/365*1000000</f>
        <v>1205.0368200488592</v>
      </c>
      <c r="K47" s="51">
        <f>('ごみ搬入量内訳'!E47+'ごみ搬入量内訳'!AH47)/'ごみ処理概要'!D47/365*1000000</f>
        <v>880.9128482732891</v>
      </c>
      <c r="L47" s="51">
        <f>'ごみ搬入量内訳'!F47/'ごみ処理概要'!D47/365*1000000</f>
        <v>324.12397177557017</v>
      </c>
      <c r="M47" s="51">
        <f>'資源化量内訳'!BP47</f>
        <v>279820</v>
      </c>
      <c r="N47" s="51">
        <f>'ごみ処理量内訳'!E47</f>
        <v>3856453</v>
      </c>
      <c r="O47" s="51">
        <f>'ごみ処理量内訳'!L47</f>
        <v>16327</v>
      </c>
      <c r="P47" s="51">
        <f>SUM(Q47:U47)</f>
        <v>960458</v>
      </c>
      <c r="Q47" s="51">
        <f>'ごみ処理量内訳'!G47</f>
        <v>263443</v>
      </c>
      <c r="R47" s="51">
        <f>'ごみ処理量内訳'!H47</f>
        <v>696720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295</v>
      </c>
      <c r="V47" s="51">
        <f>SUM(W47:AC47)</f>
        <v>427589</v>
      </c>
      <c r="W47" s="51">
        <f>'資源化量内訳'!M47</f>
        <v>311141</v>
      </c>
      <c r="X47" s="51">
        <f>'資源化量内訳'!N47</f>
        <v>30538</v>
      </c>
      <c r="Y47" s="51">
        <f>'資源化量内訳'!O47</f>
        <v>72099</v>
      </c>
      <c r="Z47" s="51">
        <f>'資源化量内訳'!P47</f>
        <v>9019</v>
      </c>
      <c r="AA47" s="51">
        <f>'資源化量内訳'!Q47</f>
        <v>297</v>
      </c>
      <c r="AB47" s="51">
        <f>'資源化量内訳'!R47</f>
        <v>3931</v>
      </c>
      <c r="AC47" s="51">
        <f>'資源化量内訳'!S47</f>
        <v>564</v>
      </c>
      <c r="AD47" s="51">
        <f>N47+O47+P47+V47</f>
        <v>5260827</v>
      </c>
      <c r="AE47" s="52">
        <f t="shared" si="14"/>
        <v>99.68964955509847</v>
      </c>
      <c r="AF47" s="51">
        <f>'資源化量内訳'!AB47</f>
        <v>26717</v>
      </c>
      <c r="AG47" s="51">
        <f>'資源化量内訳'!AJ47</f>
        <v>68929</v>
      </c>
      <c r="AH47" s="51">
        <f>'資源化量内訳'!AR47</f>
        <v>159498</v>
      </c>
      <c r="AI47" s="51">
        <f>'資源化量内訳'!AZ47</f>
        <v>0</v>
      </c>
      <c r="AJ47" s="51">
        <f>'資源化量内訳'!BH47</f>
        <v>0</v>
      </c>
      <c r="AK47" s="51" t="s">
        <v>154</v>
      </c>
      <c r="AL47" s="51">
        <f>SUM(AF47:AJ47)</f>
        <v>255144</v>
      </c>
      <c r="AM47" s="52">
        <f>(V47+AL47+M47)/(M47+AD47)*100</f>
        <v>17.37257399722451</v>
      </c>
      <c r="AN47" s="51">
        <f>'ごみ処理量内訳'!AC47</f>
        <v>16327</v>
      </c>
      <c r="AO47" s="51">
        <f>'ごみ処理量内訳'!AD47</f>
        <v>478402</v>
      </c>
      <c r="AP47" s="51">
        <f>'ごみ処理量内訳'!AE47</f>
        <v>515183</v>
      </c>
      <c r="AQ47" s="51">
        <f>SUM(AN47:AP47)</f>
        <v>1009912</v>
      </c>
    </row>
    <row r="48" ht="13.5">
      <c r="A48" s="54" t="s">
        <v>150</v>
      </c>
    </row>
  </sheetData>
  <mergeCells count="31">
    <mergeCell ref="A47:C47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4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37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5" t="s">
        <v>0</v>
      </c>
      <c r="B2" s="65" t="s">
        <v>38</v>
      </c>
      <c r="C2" s="70" t="s">
        <v>41</v>
      </c>
      <c r="D2" s="62" t="s">
        <v>32</v>
      </c>
      <c r="E2" s="80"/>
      <c r="F2" s="88"/>
      <c r="G2" s="29" t="s">
        <v>33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70" t="s">
        <v>1</v>
      </c>
    </row>
    <row r="3" spans="1:34" s="30" customFormat="1" ht="22.5" customHeight="1">
      <c r="A3" s="66"/>
      <c r="B3" s="66"/>
      <c r="C3" s="86"/>
      <c r="D3" s="38"/>
      <c r="E3" s="47"/>
      <c r="F3" s="48" t="s">
        <v>2</v>
      </c>
      <c r="G3" s="12" t="s">
        <v>15</v>
      </c>
      <c r="H3" s="16" t="s">
        <v>48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49</v>
      </c>
      <c r="AH3" s="86"/>
    </row>
    <row r="4" spans="1:34" s="30" customFormat="1" ht="22.5" customHeight="1">
      <c r="A4" s="66"/>
      <c r="B4" s="66"/>
      <c r="C4" s="86"/>
      <c r="D4" s="12" t="s">
        <v>15</v>
      </c>
      <c r="E4" s="70" t="s">
        <v>50</v>
      </c>
      <c r="F4" s="70" t="s">
        <v>51</v>
      </c>
      <c r="G4" s="15"/>
      <c r="H4" s="12" t="s">
        <v>15</v>
      </c>
      <c r="I4" s="85" t="s">
        <v>52</v>
      </c>
      <c r="J4" s="90"/>
      <c r="K4" s="90"/>
      <c r="L4" s="91"/>
      <c r="M4" s="85" t="s">
        <v>3</v>
      </c>
      <c r="N4" s="90"/>
      <c r="O4" s="90"/>
      <c r="P4" s="91"/>
      <c r="Q4" s="85" t="s">
        <v>4</v>
      </c>
      <c r="R4" s="90"/>
      <c r="S4" s="90"/>
      <c r="T4" s="91"/>
      <c r="U4" s="85" t="s">
        <v>5</v>
      </c>
      <c r="V4" s="90"/>
      <c r="W4" s="90"/>
      <c r="X4" s="91"/>
      <c r="Y4" s="85" t="s">
        <v>6</v>
      </c>
      <c r="Z4" s="90"/>
      <c r="AA4" s="90"/>
      <c r="AB4" s="91"/>
      <c r="AC4" s="85" t="s">
        <v>7</v>
      </c>
      <c r="AD4" s="90"/>
      <c r="AE4" s="90"/>
      <c r="AF4" s="91"/>
      <c r="AG4" s="15"/>
      <c r="AH4" s="73"/>
    </row>
    <row r="5" spans="1:34" s="30" customFormat="1" ht="22.5" customHeight="1">
      <c r="A5" s="66"/>
      <c r="B5" s="66"/>
      <c r="C5" s="86"/>
      <c r="D5" s="18"/>
      <c r="E5" s="89"/>
      <c r="F5" s="73"/>
      <c r="G5" s="15"/>
      <c r="H5" s="18"/>
      <c r="I5" s="12" t="s">
        <v>15</v>
      </c>
      <c r="J5" s="8" t="s">
        <v>53</v>
      </c>
      <c r="K5" s="8" t="s">
        <v>54</v>
      </c>
      <c r="L5" s="8" t="s">
        <v>55</v>
      </c>
      <c r="M5" s="12" t="s">
        <v>15</v>
      </c>
      <c r="N5" s="8" t="s">
        <v>53</v>
      </c>
      <c r="O5" s="8" t="s">
        <v>54</v>
      </c>
      <c r="P5" s="8" t="s">
        <v>55</v>
      </c>
      <c r="Q5" s="12" t="s">
        <v>15</v>
      </c>
      <c r="R5" s="8" t="s">
        <v>53</v>
      </c>
      <c r="S5" s="8" t="s">
        <v>54</v>
      </c>
      <c r="T5" s="8" t="s">
        <v>55</v>
      </c>
      <c r="U5" s="12" t="s">
        <v>15</v>
      </c>
      <c r="V5" s="8" t="s">
        <v>53</v>
      </c>
      <c r="W5" s="8" t="s">
        <v>54</v>
      </c>
      <c r="X5" s="8" t="s">
        <v>55</v>
      </c>
      <c r="Y5" s="12" t="s">
        <v>15</v>
      </c>
      <c r="Z5" s="8" t="s">
        <v>53</v>
      </c>
      <c r="AA5" s="8" t="s">
        <v>54</v>
      </c>
      <c r="AB5" s="8" t="s">
        <v>55</v>
      </c>
      <c r="AC5" s="12" t="s">
        <v>15</v>
      </c>
      <c r="AD5" s="8" t="s">
        <v>53</v>
      </c>
      <c r="AE5" s="8" t="s">
        <v>54</v>
      </c>
      <c r="AF5" s="8" t="s">
        <v>55</v>
      </c>
      <c r="AG5" s="15"/>
      <c r="AH5" s="73"/>
    </row>
    <row r="6" spans="1:34" s="30" customFormat="1" ht="22.5" customHeight="1">
      <c r="A6" s="67"/>
      <c r="B6" s="59"/>
      <c r="C6" s="87"/>
      <c r="D6" s="23" t="s">
        <v>47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73</v>
      </c>
      <c r="B7" s="53" t="s">
        <v>176</v>
      </c>
      <c r="C7" s="50" t="s">
        <v>69</v>
      </c>
      <c r="D7" s="51">
        <f aca="true" t="shared" si="0" ref="D7:D15">E7+F7</f>
        <v>3887503</v>
      </c>
      <c r="E7" s="51">
        <v>2744055</v>
      </c>
      <c r="F7" s="51">
        <v>1143448</v>
      </c>
      <c r="G7" s="51">
        <f aca="true" t="shared" si="1" ref="G7:G12">H7+AG7</f>
        <v>3887503</v>
      </c>
      <c r="H7" s="51">
        <f aca="true" t="shared" si="2" ref="H7:H12">I7+M7+Q7+U7+Y7+AC7</f>
        <v>3842581</v>
      </c>
      <c r="I7" s="51">
        <f aca="true" t="shared" si="3" ref="I7:I12">SUM(J7:L7)</f>
        <v>0</v>
      </c>
      <c r="J7" s="51">
        <v>0</v>
      </c>
      <c r="K7" s="51">
        <v>0</v>
      </c>
      <c r="L7" s="51">
        <v>0</v>
      </c>
      <c r="M7" s="51">
        <f aca="true" t="shared" si="4" ref="M7:M12">SUM(N7:P7)</f>
        <v>2860959</v>
      </c>
      <c r="N7" s="51">
        <v>1812398</v>
      </c>
      <c r="O7" s="51">
        <v>0</v>
      </c>
      <c r="P7" s="51">
        <v>1048561</v>
      </c>
      <c r="Q7" s="51">
        <f aca="true" t="shared" si="5" ref="Q7:Q12">SUM(R7:T7)</f>
        <v>564814</v>
      </c>
      <c r="R7" s="51">
        <v>514849</v>
      </c>
      <c r="S7" s="51">
        <v>0</v>
      </c>
      <c r="T7" s="51">
        <v>49965</v>
      </c>
      <c r="U7" s="51">
        <f aca="true" t="shared" si="6" ref="U7:U12">SUM(V7:X7)</f>
        <v>363746</v>
      </c>
      <c r="V7" s="51">
        <v>363746</v>
      </c>
      <c r="W7" s="51">
        <v>0</v>
      </c>
      <c r="X7" s="51">
        <v>0</v>
      </c>
      <c r="Y7" s="51">
        <f aca="true" t="shared" si="7" ref="Y7:Y12">SUM(Z7:AB7)</f>
        <v>0</v>
      </c>
      <c r="Z7" s="51">
        <v>0</v>
      </c>
      <c r="AA7" s="51">
        <v>0</v>
      </c>
      <c r="AB7" s="51">
        <v>0</v>
      </c>
      <c r="AC7" s="51">
        <f aca="true" t="shared" si="8" ref="AC7:AC12">SUM(AD7:AF7)</f>
        <v>53062</v>
      </c>
      <c r="AD7" s="51">
        <v>53062</v>
      </c>
      <c r="AE7" s="51">
        <v>0</v>
      </c>
      <c r="AF7" s="51">
        <v>0</v>
      </c>
      <c r="AG7" s="51">
        <v>44922</v>
      </c>
      <c r="AH7" s="51">
        <v>0</v>
      </c>
    </row>
    <row r="8" spans="1:34" ht="13.5">
      <c r="A8" s="26" t="s">
        <v>73</v>
      </c>
      <c r="B8" s="49" t="s">
        <v>74</v>
      </c>
      <c r="C8" s="50" t="s">
        <v>75</v>
      </c>
      <c r="D8" s="51">
        <f t="shared" si="0"/>
        <v>193927</v>
      </c>
      <c r="E8" s="51">
        <v>146586</v>
      </c>
      <c r="F8" s="51">
        <v>47341</v>
      </c>
      <c r="G8" s="51">
        <f t="shared" si="1"/>
        <v>193927</v>
      </c>
      <c r="H8" s="51">
        <f t="shared" si="2"/>
        <v>179963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139607</v>
      </c>
      <c r="N8" s="51">
        <v>106230</v>
      </c>
      <c r="O8" s="51">
        <v>0</v>
      </c>
      <c r="P8" s="51">
        <v>33377</v>
      </c>
      <c r="Q8" s="51">
        <f t="shared" si="5"/>
        <v>22319</v>
      </c>
      <c r="R8" s="51">
        <v>0</v>
      </c>
      <c r="S8" s="51">
        <v>22319</v>
      </c>
      <c r="T8" s="51">
        <v>0</v>
      </c>
      <c r="U8" s="51">
        <f t="shared" si="6"/>
        <v>16275</v>
      </c>
      <c r="V8" s="51">
        <v>10058</v>
      </c>
      <c r="W8" s="51">
        <v>6217</v>
      </c>
      <c r="X8" s="51">
        <v>0</v>
      </c>
      <c r="Y8" s="51">
        <f t="shared" si="7"/>
        <v>123</v>
      </c>
      <c r="Z8" s="51">
        <v>0</v>
      </c>
      <c r="AA8" s="51">
        <v>123</v>
      </c>
      <c r="AB8" s="51">
        <v>0</v>
      </c>
      <c r="AC8" s="51">
        <f t="shared" si="8"/>
        <v>1639</v>
      </c>
      <c r="AD8" s="51">
        <v>1639</v>
      </c>
      <c r="AE8" s="51">
        <v>0</v>
      </c>
      <c r="AF8" s="51">
        <v>0</v>
      </c>
      <c r="AG8" s="51">
        <v>13964</v>
      </c>
      <c r="AH8" s="51">
        <v>0</v>
      </c>
    </row>
    <row r="9" spans="1:34" ht="13.5">
      <c r="A9" s="26" t="s">
        <v>73</v>
      </c>
      <c r="B9" s="49" t="s">
        <v>76</v>
      </c>
      <c r="C9" s="50" t="s">
        <v>77</v>
      </c>
      <c r="D9" s="51">
        <f t="shared" si="0"/>
        <v>65409</v>
      </c>
      <c r="E9" s="51">
        <v>43544</v>
      </c>
      <c r="F9" s="51">
        <v>21865</v>
      </c>
      <c r="G9" s="51">
        <f t="shared" si="1"/>
        <v>65409</v>
      </c>
      <c r="H9" s="51">
        <f t="shared" si="2"/>
        <v>63433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48087</v>
      </c>
      <c r="N9" s="51">
        <v>0</v>
      </c>
      <c r="O9" s="51">
        <v>30671</v>
      </c>
      <c r="P9" s="51">
        <v>17416</v>
      </c>
      <c r="Q9" s="51">
        <f t="shared" si="5"/>
        <v>2915</v>
      </c>
      <c r="R9" s="51">
        <v>0</v>
      </c>
      <c r="S9" s="51">
        <v>1767</v>
      </c>
      <c r="T9" s="51">
        <v>1148</v>
      </c>
      <c r="U9" s="51">
        <f t="shared" si="6"/>
        <v>11486</v>
      </c>
      <c r="V9" s="51">
        <v>0</v>
      </c>
      <c r="W9" s="51">
        <v>10161</v>
      </c>
      <c r="X9" s="51">
        <v>1325</v>
      </c>
      <c r="Y9" s="51">
        <f t="shared" si="7"/>
        <v>59</v>
      </c>
      <c r="Z9" s="51">
        <v>0</v>
      </c>
      <c r="AA9" s="51">
        <v>59</v>
      </c>
      <c r="AB9" s="51">
        <v>0</v>
      </c>
      <c r="AC9" s="51">
        <f t="shared" si="8"/>
        <v>886</v>
      </c>
      <c r="AD9" s="51">
        <v>0</v>
      </c>
      <c r="AE9" s="51">
        <v>886</v>
      </c>
      <c r="AF9" s="51">
        <v>0</v>
      </c>
      <c r="AG9" s="51">
        <v>1976</v>
      </c>
      <c r="AH9" s="51">
        <v>0</v>
      </c>
    </row>
    <row r="10" spans="1:34" ht="13.5">
      <c r="A10" s="26" t="s">
        <v>73</v>
      </c>
      <c r="B10" s="49" t="s">
        <v>78</v>
      </c>
      <c r="C10" s="50" t="s">
        <v>79</v>
      </c>
      <c r="D10" s="51">
        <f t="shared" si="0"/>
        <v>56238</v>
      </c>
      <c r="E10" s="51">
        <v>30315</v>
      </c>
      <c r="F10" s="51">
        <v>25923</v>
      </c>
      <c r="G10" s="51">
        <f t="shared" si="1"/>
        <v>56238</v>
      </c>
      <c r="H10" s="51">
        <f t="shared" si="2"/>
        <v>55682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39766</v>
      </c>
      <c r="N10" s="51">
        <v>20702</v>
      </c>
      <c r="O10" s="51">
        <v>3802</v>
      </c>
      <c r="P10" s="51">
        <v>15262</v>
      </c>
      <c r="Q10" s="51">
        <f t="shared" si="5"/>
        <v>4716</v>
      </c>
      <c r="R10" s="51">
        <v>4331</v>
      </c>
      <c r="S10" s="51">
        <v>385</v>
      </c>
      <c r="T10" s="51">
        <v>0</v>
      </c>
      <c r="U10" s="51">
        <f t="shared" si="6"/>
        <v>9525</v>
      </c>
      <c r="V10" s="51">
        <v>0</v>
      </c>
      <c r="W10" s="51">
        <v>9525</v>
      </c>
      <c r="X10" s="51">
        <v>0</v>
      </c>
      <c r="Y10" s="51">
        <f t="shared" si="7"/>
        <v>66</v>
      </c>
      <c r="Z10" s="51">
        <v>66</v>
      </c>
      <c r="AA10" s="51">
        <v>0</v>
      </c>
      <c r="AB10" s="51">
        <v>0</v>
      </c>
      <c r="AC10" s="51">
        <f t="shared" si="8"/>
        <v>1609</v>
      </c>
      <c r="AD10" s="51">
        <v>0</v>
      </c>
      <c r="AE10" s="51">
        <v>1609</v>
      </c>
      <c r="AF10" s="51">
        <v>0</v>
      </c>
      <c r="AG10" s="51">
        <v>556</v>
      </c>
      <c r="AH10" s="51">
        <v>0</v>
      </c>
    </row>
    <row r="11" spans="1:34" ht="13.5">
      <c r="A11" s="26" t="s">
        <v>73</v>
      </c>
      <c r="B11" s="49" t="s">
        <v>80</v>
      </c>
      <c r="C11" s="50" t="s">
        <v>81</v>
      </c>
      <c r="D11" s="51">
        <f t="shared" si="0"/>
        <v>54283</v>
      </c>
      <c r="E11" s="51">
        <v>46063</v>
      </c>
      <c r="F11" s="51">
        <v>8220</v>
      </c>
      <c r="G11" s="51">
        <f t="shared" si="1"/>
        <v>54283</v>
      </c>
      <c r="H11" s="51">
        <f t="shared" si="2"/>
        <v>53391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39587</v>
      </c>
      <c r="N11" s="51">
        <v>0</v>
      </c>
      <c r="O11" s="51">
        <v>32259</v>
      </c>
      <c r="P11" s="51">
        <v>7328</v>
      </c>
      <c r="Q11" s="51">
        <f t="shared" si="5"/>
        <v>6675</v>
      </c>
      <c r="R11" s="51">
        <v>0</v>
      </c>
      <c r="S11" s="51">
        <v>6675</v>
      </c>
      <c r="T11" s="51">
        <v>0</v>
      </c>
      <c r="U11" s="51">
        <f t="shared" si="6"/>
        <v>6122</v>
      </c>
      <c r="V11" s="51">
        <v>32</v>
      </c>
      <c r="W11" s="51">
        <v>6090</v>
      </c>
      <c r="X11" s="51">
        <v>0</v>
      </c>
      <c r="Y11" s="51">
        <f t="shared" si="7"/>
        <v>76</v>
      </c>
      <c r="Z11" s="51">
        <v>0</v>
      </c>
      <c r="AA11" s="51">
        <v>76</v>
      </c>
      <c r="AB11" s="51">
        <v>0</v>
      </c>
      <c r="AC11" s="51">
        <f t="shared" si="8"/>
        <v>931</v>
      </c>
      <c r="AD11" s="51">
        <v>865</v>
      </c>
      <c r="AE11" s="51">
        <v>66</v>
      </c>
      <c r="AF11" s="51">
        <v>0</v>
      </c>
      <c r="AG11" s="51">
        <v>892</v>
      </c>
      <c r="AH11" s="51">
        <v>0</v>
      </c>
    </row>
    <row r="12" spans="1:34" ht="13.5">
      <c r="A12" s="26" t="s">
        <v>73</v>
      </c>
      <c r="B12" s="49" t="s">
        <v>82</v>
      </c>
      <c r="C12" s="50" t="s">
        <v>83</v>
      </c>
      <c r="D12" s="51">
        <f t="shared" si="0"/>
        <v>44106</v>
      </c>
      <c r="E12" s="51">
        <v>36475</v>
      </c>
      <c r="F12" s="51">
        <v>7631</v>
      </c>
      <c r="G12" s="51">
        <f t="shared" si="1"/>
        <v>44106</v>
      </c>
      <c r="H12" s="51">
        <f t="shared" si="2"/>
        <v>42953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28976</v>
      </c>
      <c r="N12" s="51">
        <v>0</v>
      </c>
      <c r="O12" s="51">
        <v>22182</v>
      </c>
      <c r="P12" s="51">
        <v>6794</v>
      </c>
      <c r="Q12" s="51">
        <f t="shared" si="5"/>
        <v>5866</v>
      </c>
      <c r="R12" s="51">
        <v>87</v>
      </c>
      <c r="S12" s="51">
        <v>5768</v>
      </c>
      <c r="T12" s="51">
        <v>11</v>
      </c>
      <c r="U12" s="51">
        <f t="shared" si="6"/>
        <v>7270</v>
      </c>
      <c r="V12" s="51">
        <v>288</v>
      </c>
      <c r="W12" s="51">
        <v>6982</v>
      </c>
      <c r="X12" s="51">
        <v>0</v>
      </c>
      <c r="Y12" s="51">
        <f t="shared" si="7"/>
        <v>71</v>
      </c>
      <c r="Z12" s="51">
        <v>0</v>
      </c>
      <c r="AA12" s="51">
        <v>71</v>
      </c>
      <c r="AB12" s="51">
        <v>0</v>
      </c>
      <c r="AC12" s="51">
        <f t="shared" si="8"/>
        <v>770</v>
      </c>
      <c r="AD12" s="51">
        <v>768</v>
      </c>
      <c r="AE12" s="51">
        <v>2</v>
      </c>
      <c r="AF12" s="51">
        <v>0</v>
      </c>
      <c r="AG12" s="51">
        <v>1153</v>
      </c>
      <c r="AH12" s="51">
        <v>0</v>
      </c>
    </row>
    <row r="13" spans="1:34" ht="13.5">
      <c r="A13" s="26" t="s">
        <v>73</v>
      </c>
      <c r="B13" s="49" t="s">
        <v>84</v>
      </c>
      <c r="C13" s="50" t="s">
        <v>85</v>
      </c>
      <c r="D13" s="51">
        <f t="shared" si="0"/>
        <v>78836</v>
      </c>
      <c r="E13" s="51">
        <v>64995</v>
      </c>
      <c r="F13" s="51">
        <v>13841</v>
      </c>
      <c r="G13" s="51">
        <f aca="true" t="shared" si="9" ref="G13:G46">H13+AG13</f>
        <v>78836</v>
      </c>
      <c r="H13" s="51">
        <f aca="true" t="shared" si="10" ref="H13:H46">I13+M13+Q13+U13+Y13+AC13</f>
        <v>78196</v>
      </c>
      <c r="I13" s="51">
        <f aca="true" t="shared" si="11" ref="I13:I46">SUM(J13:L13)</f>
        <v>0</v>
      </c>
      <c r="J13" s="51">
        <v>0</v>
      </c>
      <c r="K13" s="51">
        <v>0</v>
      </c>
      <c r="L13" s="51">
        <v>0</v>
      </c>
      <c r="M13" s="51">
        <f aca="true" t="shared" si="12" ref="M13:M46">SUM(N13:P13)</f>
        <v>57485</v>
      </c>
      <c r="N13" s="51">
        <v>41</v>
      </c>
      <c r="O13" s="51">
        <v>44243</v>
      </c>
      <c r="P13" s="51">
        <v>13201</v>
      </c>
      <c r="Q13" s="51">
        <f aca="true" t="shared" si="13" ref="Q13:Q46">SUM(R13:T13)</f>
        <v>8637</v>
      </c>
      <c r="R13" s="51">
        <v>11</v>
      </c>
      <c r="S13" s="51">
        <v>8626</v>
      </c>
      <c r="T13" s="51">
        <v>0</v>
      </c>
      <c r="U13" s="51">
        <f aca="true" t="shared" si="14" ref="U13:U46">SUM(V13:X13)</f>
        <v>10358</v>
      </c>
      <c r="V13" s="51">
        <v>0</v>
      </c>
      <c r="W13" s="51">
        <v>10358</v>
      </c>
      <c r="X13" s="51">
        <v>0</v>
      </c>
      <c r="Y13" s="51">
        <f aca="true" t="shared" si="15" ref="Y13:Y46">SUM(Z13:AB13)</f>
        <v>83</v>
      </c>
      <c r="Z13" s="51">
        <v>0</v>
      </c>
      <c r="AA13" s="51">
        <v>83</v>
      </c>
      <c r="AB13" s="51">
        <v>0</v>
      </c>
      <c r="AC13" s="51">
        <f aca="true" t="shared" si="16" ref="AC13:AC46">SUM(AD13:AF13)</f>
        <v>1633</v>
      </c>
      <c r="AD13" s="51">
        <v>45</v>
      </c>
      <c r="AE13" s="51">
        <v>1588</v>
      </c>
      <c r="AF13" s="51">
        <v>0</v>
      </c>
      <c r="AG13" s="51">
        <v>640</v>
      </c>
      <c r="AH13" s="51">
        <v>0</v>
      </c>
    </row>
    <row r="14" spans="1:34" ht="13.5">
      <c r="A14" s="26" t="s">
        <v>73</v>
      </c>
      <c r="B14" s="49" t="s">
        <v>86</v>
      </c>
      <c r="C14" s="50" t="s">
        <v>87</v>
      </c>
      <c r="D14" s="51">
        <f t="shared" si="0"/>
        <v>41454</v>
      </c>
      <c r="E14" s="51">
        <v>31649</v>
      </c>
      <c r="F14" s="51">
        <v>9805</v>
      </c>
      <c r="G14" s="51">
        <f t="shared" si="9"/>
        <v>41454</v>
      </c>
      <c r="H14" s="51">
        <f t="shared" si="10"/>
        <v>40439</v>
      </c>
      <c r="I14" s="51">
        <f t="shared" si="11"/>
        <v>0</v>
      </c>
      <c r="J14" s="51">
        <v>0</v>
      </c>
      <c r="K14" s="51">
        <v>0</v>
      </c>
      <c r="L14" s="51">
        <v>0</v>
      </c>
      <c r="M14" s="51">
        <f t="shared" si="12"/>
        <v>30091</v>
      </c>
      <c r="N14" s="51">
        <v>2456</v>
      </c>
      <c r="O14" s="51">
        <v>19288</v>
      </c>
      <c r="P14" s="51">
        <v>8347</v>
      </c>
      <c r="Q14" s="51">
        <f t="shared" si="13"/>
        <v>4044</v>
      </c>
      <c r="R14" s="51">
        <v>3925</v>
      </c>
      <c r="S14" s="51">
        <v>0</v>
      </c>
      <c r="T14" s="51">
        <v>119</v>
      </c>
      <c r="U14" s="51">
        <f t="shared" si="14"/>
        <v>6025</v>
      </c>
      <c r="V14" s="51">
        <v>1816</v>
      </c>
      <c r="W14" s="51">
        <v>3885</v>
      </c>
      <c r="X14" s="51">
        <v>324</v>
      </c>
      <c r="Y14" s="51">
        <f t="shared" si="15"/>
        <v>28</v>
      </c>
      <c r="Z14" s="51">
        <v>28</v>
      </c>
      <c r="AA14" s="51">
        <v>0</v>
      </c>
      <c r="AB14" s="51">
        <v>0</v>
      </c>
      <c r="AC14" s="51">
        <f t="shared" si="16"/>
        <v>251</v>
      </c>
      <c r="AD14" s="51">
        <v>251</v>
      </c>
      <c r="AE14" s="51">
        <v>0</v>
      </c>
      <c r="AF14" s="51">
        <v>0</v>
      </c>
      <c r="AG14" s="51">
        <v>1015</v>
      </c>
      <c r="AH14" s="51">
        <v>0</v>
      </c>
    </row>
    <row r="15" spans="1:34" ht="13.5">
      <c r="A15" s="26" t="s">
        <v>73</v>
      </c>
      <c r="B15" s="49" t="s">
        <v>88</v>
      </c>
      <c r="C15" s="50" t="s">
        <v>89</v>
      </c>
      <c r="D15" s="51">
        <f t="shared" si="0"/>
        <v>67108</v>
      </c>
      <c r="E15" s="51">
        <v>57825</v>
      </c>
      <c r="F15" s="51">
        <v>9283</v>
      </c>
      <c r="G15" s="51">
        <f t="shared" si="9"/>
        <v>67108</v>
      </c>
      <c r="H15" s="51">
        <f t="shared" si="10"/>
        <v>66896</v>
      </c>
      <c r="I15" s="51">
        <f t="shared" si="11"/>
        <v>0</v>
      </c>
      <c r="J15" s="51">
        <v>0</v>
      </c>
      <c r="K15" s="51">
        <v>0</v>
      </c>
      <c r="L15" s="51">
        <v>0</v>
      </c>
      <c r="M15" s="51">
        <f t="shared" si="12"/>
        <v>44868</v>
      </c>
      <c r="N15" s="51">
        <v>0</v>
      </c>
      <c r="O15" s="51">
        <v>35797</v>
      </c>
      <c r="P15" s="51">
        <v>9071</v>
      </c>
      <c r="Q15" s="51">
        <f t="shared" si="13"/>
        <v>7244</v>
      </c>
      <c r="R15" s="51">
        <v>7244</v>
      </c>
      <c r="S15" s="51">
        <v>0</v>
      </c>
      <c r="T15" s="51">
        <v>0</v>
      </c>
      <c r="U15" s="51">
        <f t="shared" si="14"/>
        <v>14055</v>
      </c>
      <c r="V15" s="51">
        <v>0</v>
      </c>
      <c r="W15" s="51">
        <v>14055</v>
      </c>
      <c r="X15" s="51">
        <v>0</v>
      </c>
      <c r="Y15" s="51">
        <f t="shared" si="15"/>
        <v>81</v>
      </c>
      <c r="Z15" s="51">
        <v>81</v>
      </c>
      <c r="AA15" s="51">
        <v>0</v>
      </c>
      <c r="AB15" s="51">
        <v>0</v>
      </c>
      <c r="AC15" s="51">
        <f t="shared" si="16"/>
        <v>648</v>
      </c>
      <c r="AD15" s="51">
        <v>648</v>
      </c>
      <c r="AE15" s="51">
        <v>0</v>
      </c>
      <c r="AF15" s="51">
        <v>0</v>
      </c>
      <c r="AG15" s="51">
        <v>212</v>
      </c>
      <c r="AH15" s="51">
        <v>0</v>
      </c>
    </row>
    <row r="16" spans="1:34" ht="13.5">
      <c r="A16" s="26" t="s">
        <v>73</v>
      </c>
      <c r="B16" s="49" t="s">
        <v>90</v>
      </c>
      <c r="C16" s="50" t="s">
        <v>91</v>
      </c>
      <c r="D16" s="51">
        <f aca="true" t="shared" si="17" ref="D16:D46">E16+F16</f>
        <v>141288</v>
      </c>
      <c r="E16" s="51">
        <v>113604</v>
      </c>
      <c r="F16" s="51">
        <v>27684</v>
      </c>
      <c r="G16" s="51">
        <f t="shared" si="9"/>
        <v>141288</v>
      </c>
      <c r="H16" s="51">
        <f t="shared" si="10"/>
        <v>102753</v>
      </c>
      <c r="I16" s="51">
        <f t="shared" si="11"/>
        <v>233</v>
      </c>
      <c r="J16" s="51">
        <v>0</v>
      </c>
      <c r="K16" s="51">
        <v>233</v>
      </c>
      <c r="L16" s="51">
        <v>0</v>
      </c>
      <c r="M16" s="51">
        <f t="shared" si="12"/>
        <v>75421</v>
      </c>
      <c r="N16" s="51">
        <v>75421</v>
      </c>
      <c r="O16" s="51">
        <v>0</v>
      </c>
      <c r="P16" s="51">
        <v>0</v>
      </c>
      <c r="Q16" s="51">
        <f t="shared" si="13"/>
        <v>7161</v>
      </c>
      <c r="R16" s="51">
        <v>7161</v>
      </c>
      <c r="S16" s="51">
        <v>0</v>
      </c>
      <c r="T16" s="51">
        <v>0</v>
      </c>
      <c r="U16" s="51">
        <f t="shared" si="14"/>
        <v>18634</v>
      </c>
      <c r="V16" s="51">
        <v>0</v>
      </c>
      <c r="W16" s="51">
        <v>18634</v>
      </c>
      <c r="X16" s="51">
        <v>0</v>
      </c>
      <c r="Y16" s="51">
        <f t="shared" si="15"/>
        <v>0</v>
      </c>
      <c r="Z16" s="51">
        <v>0</v>
      </c>
      <c r="AA16" s="51">
        <v>0</v>
      </c>
      <c r="AB16" s="51">
        <v>0</v>
      </c>
      <c r="AC16" s="51">
        <f t="shared" si="16"/>
        <v>1304</v>
      </c>
      <c r="AD16" s="51">
        <v>18</v>
      </c>
      <c r="AE16" s="51">
        <v>1286</v>
      </c>
      <c r="AF16" s="51">
        <v>0</v>
      </c>
      <c r="AG16" s="51">
        <v>38535</v>
      </c>
      <c r="AH16" s="51">
        <v>0</v>
      </c>
    </row>
    <row r="17" spans="1:34" ht="13.5">
      <c r="A17" s="26" t="s">
        <v>73</v>
      </c>
      <c r="B17" s="49" t="s">
        <v>92</v>
      </c>
      <c r="C17" s="50" t="s">
        <v>93</v>
      </c>
      <c r="D17" s="51">
        <f t="shared" si="17"/>
        <v>33678</v>
      </c>
      <c r="E17" s="51">
        <v>28977</v>
      </c>
      <c r="F17" s="51">
        <v>4701</v>
      </c>
      <c r="G17" s="51">
        <f t="shared" si="9"/>
        <v>33678</v>
      </c>
      <c r="H17" s="51">
        <f t="shared" si="10"/>
        <v>33596</v>
      </c>
      <c r="I17" s="51">
        <f t="shared" si="11"/>
        <v>0</v>
      </c>
      <c r="J17" s="51">
        <v>0</v>
      </c>
      <c r="K17" s="51">
        <v>0</v>
      </c>
      <c r="L17" s="51">
        <v>0</v>
      </c>
      <c r="M17" s="51">
        <f t="shared" si="12"/>
        <v>22461</v>
      </c>
      <c r="N17" s="51">
        <v>0</v>
      </c>
      <c r="O17" s="51">
        <v>19563</v>
      </c>
      <c r="P17" s="51">
        <v>2898</v>
      </c>
      <c r="Q17" s="51">
        <f t="shared" si="13"/>
        <v>4297</v>
      </c>
      <c r="R17" s="51">
        <v>4297</v>
      </c>
      <c r="S17" s="51">
        <v>0</v>
      </c>
      <c r="T17" s="51">
        <v>0</v>
      </c>
      <c r="U17" s="51">
        <f t="shared" si="14"/>
        <v>6190</v>
      </c>
      <c r="V17" s="51">
        <v>1957</v>
      </c>
      <c r="W17" s="51">
        <v>4233</v>
      </c>
      <c r="X17" s="51">
        <v>0</v>
      </c>
      <c r="Y17" s="51">
        <f t="shared" si="15"/>
        <v>44</v>
      </c>
      <c r="Z17" s="51">
        <v>44</v>
      </c>
      <c r="AA17" s="51">
        <v>0</v>
      </c>
      <c r="AB17" s="51">
        <v>0</v>
      </c>
      <c r="AC17" s="51">
        <f t="shared" si="16"/>
        <v>604</v>
      </c>
      <c r="AD17" s="51">
        <v>604</v>
      </c>
      <c r="AE17" s="51">
        <v>0</v>
      </c>
      <c r="AF17" s="51">
        <v>0</v>
      </c>
      <c r="AG17" s="51">
        <v>82</v>
      </c>
      <c r="AH17" s="51">
        <v>0</v>
      </c>
    </row>
    <row r="18" spans="1:34" ht="13.5">
      <c r="A18" s="26" t="s">
        <v>73</v>
      </c>
      <c r="B18" s="49" t="s">
        <v>94</v>
      </c>
      <c r="C18" s="50" t="s">
        <v>95</v>
      </c>
      <c r="D18" s="51">
        <f t="shared" si="17"/>
        <v>55632</v>
      </c>
      <c r="E18" s="51">
        <v>49096</v>
      </c>
      <c r="F18" s="51">
        <v>6536</v>
      </c>
      <c r="G18" s="51">
        <f t="shared" si="9"/>
        <v>55632</v>
      </c>
      <c r="H18" s="51">
        <f t="shared" si="10"/>
        <v>55089</v>
      </c>
      <c r="I18" s="51">
        <f t="shared" si="11"/>
        <v>0</v>
      </c>
      <c r="J18" s="51">
        <v>0</v>
      </c>
      <c r="K18" s="51">
        <v>0</v>
      </c>
      <c r="L18" s="51">
        <v>0</v>
      </c>
      <c r="M18" s="51">
        <f t="shared" si="12"/>
        <v>36024</v>
      </c>
      <c r="N18" s="51">
        <v>27</v>
      </c>
      <c r="O18" s="51">
        <v>27875</v>
      </c>
      <c r="P18" s="51">
        <v>8122</v>
      </c>
      <c r="Q18" s="51">
        <f t="shared" si="13"/>
        <v>7315</v>
      </c>
      <c r="R18" s="51">
        <v>1</v>
      </c>
      <c r="S18" s="51">
        <v>6407</v>
      </c>
      <c r="T18" s="51">
        <v>907</v>
      </c>
      <c r="U18" s="51">
        <f t="shared" si="14"/>
        <v>11129</v>
      </c>
      <c r="V18" s="51">
        <v>0</v>
      </c>
      <c r="W18" s="51">
        <v>11129</v>
      </c>
      <c r="X18" s="51">
        <v>0</v>
      </c>
      <c r="Y18" s="51">
        <f t="shared" si="15"/>
        <v>81</v>
      </c>
      <c r="Z18" s="51">
        <v>0</v>
      </c>
      <c r="AA18" s="51">
        <v>81</v>
      </c>
      <c r="AB18" s="51">
        <v>0</v>
      </c>
      <c r="AC18" s="51">
        <f t="shared" si="16"/>
        <v>540</v>
      </c>
      <c r="AD18" s="51">
        <v>274</v>
      </c>
      <c r="AE18" s="51">
        <v>266</v>
      </c>
      <c r="AF18" s="51">
        <v>0</v>
      </c>
      <c r="AG18" s="51">
        <v>543</v>
      </c>
      <c r="AH18" s="51">
        <v>0</v>
      </c>
    </row>
    <row r="19" spans="1:34" ht="13.5">
      <c r="A19" s="26" t="s">
        <v>73</v>
      </c>
      <c r="B19" s="49" t="s">
        <v>96</v>
      </c>
      <c r="C19" s="50" t="s">
        <v>97</v>
      </c>
      <c r="D19" s="51">
        <f t="shared" si="17"/>
        <v>50941</v>
      </c>
      <c r="E19" s="51">
        <v>41758</v>
      </c>
      <c r="F19" s="51">
        <v>9183</v>
      </c>
      <c r="G19" s="51">
        <f t="shared" si="9"/>
        <v>50941</v>
      </c>
      <c r="H19" s="51">
        <f t="shared" si="10"/>
        <v>48578</v>
      </c>
      <c r="I19" s="51">
        <f t="shared" si="11"/>
        <v>0</v>
      </c>
      <c r="J19" s="51">
        <v>0</v>
      </c>
      <c r="K19" s="51">
        <v>0</v>
      </c>
      <c r="L19" s="51">
        <v>0</v>
      </c>
      <c r="M19" s="51">
        <f t="shared" si="12"/>
        <v>29821</v>
      </c>
      <c r="N19" s="51">
        <v>0</v>
      </c>
      <c r="O19" s="51">
        <v>23001</v>
      </c>
      <c r="P19" s="51">
        <v>6820</v>
      </c>
      <c r="Q19" s="51">
        <f t="shared" si="13"/>
        <v>5070</v>
      </c>
      <c r="R19" s="51">
        <v>0</v>
      </c>
      <c r="S19" s="51">
        <v>5070</v>
      </c>
      <c r="T19" s="51">
        <v>0</v>
      </c>
      <c r="U19" s="51">
        <f t="shared" si="14"/>
        <v>12605</v>
      </c>
      <c r="V19" s="51">
        <v>0</v>
      </c>
      <c r="W19" s="51">
        <v>12605</v>
      </c>
      <c r="X19" s="51">
        <v>0</v>
      </c>
      <c r="Y19" s="51">
        <f t="shared" si="15"/>
        <v>82</v>
      </c>
      <c r="Z19" s="51">
        <v>0</v>
      </c>
      <c r="AA19" s="51">
        <v>82</v>
      </c>
      <c r="AB19" s="51">
        <v>0</v>
      </c>
      <c r="AC19" s="51">
        <f t="shared" si="16"/>
        <v>1000</v>
      </c>
      <c r="AD19" s="51">
        <v>0</v>
      </c>
      <c r="AE19" s="51">
        <v>1000</v>
      </c>
      <c r="AF19" s="51">
        <v>0</v>
      </c>
      <c r="AG19" s="51">
        <v>2363</v>
      </c>
      <c r="AH19" s="51">
        <v>0</v>
      </c>
    </row>
    <row r="20" spans="1:34" ht="13.5">
      <c r="A20" s="26" t="s">
        <v>73</v>
      </c>
      <c r="B20" s="49" t="s">
        <v>98</v>
      </c>
      <c r="C20" s="50" t="s">
        <v>99</v>
      </c>
      <c r="D20" s="51">
        <f t="shared" si="17"/>
        <v>40290</v>
      </c>
      <c r="E20" s="51">
        <v>35455</v>
      </c>
      <c r="F20" s="51">
        <v>4835</v>
      </c>
      <c r="G20" s="51">
        <f t="shared" si="9"/>
        <v>40290</v>
      </c>
      <c r="H20" s="51">
        <f t="shared" si="10"/>
        <v>38621</v>
      </c>
      <c r="I20" s="51">
        <f t="shared" si="11"/>
        <v>0</v>
      </c>
      <c r="J20" s="51">
        <v>0</v>
      </c>
      <c r="K20" s="51">
        <v>0</v>
      </c>
      <c r="L20" s="51">
        <v>0</v>
      </c>
      <c r="M20" s="51">
        <f t="shared" si="12"/>
        <v>31141</v>
      </c>
      <c r="N20" s="51">
        <v>0</v>
      </c>
      <c r="O20" s="51">
        <v>25981</v>
      </c>
      <c r="P20" s="51">
        <v>5160</v>
      </c>
      <c r="Q20" s="51">
        <f t="shared" si="13"/>
        <v>4667</v>
      </c>
      <c r="R20" s="51">
        <v>0</v>
      </c>
      <c r="S20" s="51">
        <v>4667</v>
      </c>
      <c r="T20" s="51">
        <v>0</v>
      </c>
      <c r="U20" s="51">
        <f t="shared" si="14"/>
        <v>2366</v>
      </c>
      <c r="V20" s="51">
        <v>2089</v>
      </c>
      <c r="W20" s="51">
        <v>277</v>
      </c>
      <c r="X20" s="51">
        <v>0</v>
      </c>
      <c r="Y20" s="51">
        <f t="shared" si="15"/>
        <v>71</v>
      </c>
      <c r="Z20" s="51">
        <v>0</v>
      </c>
      <c r="AA20" s="51">
        <v>71</v>
      </c>
      <c r="AB20" s="51">
        <v>0</v>
      </c>
      <c r="AC20" s="51">
        <f t="shared" si="16"/>
        <v>376</v>
      </c>
      <c r="AD20" s="51">
        <v>376</v>
      </c>
      <c r="AE20" s="51">
        <v>0</v>
      </c>
      <c r="AF20" s="51">
        <v>0</v>
      </c>
      <c r="AG20" s="51">
        <v>1669</v>
      </c>
      <c r="AH20" s="51">
        <v>0</v>
      </c>
    </row>
    <row r="21" spans="1:34" ht="13.5">
      <c r="A21" s="26" t="s">
        <v>73</v>
      </c>
      <c r="B21" s="49" t="s">
        <v>100</v>
      </c>
      <c r="C21" s="50" t="s">
        <v>101</v>
      </c>
      <c r="D21" s="51">
        <f t="shared" si="17"/>
        <v>36246</v>
      </c>
      <c r="E21" s="51">
        <v>30036</v>
      </c>
      <c r="F21" s="51">
        <v>6210</v>
      </c>
      <c r="G21" s="51">
        <f t="shared" si="9"/>
        <v>36246</v>
      </c>
      <c r="H21" s="51">
        <f t="shared" si="10"/>
        <v>35965</v>
      </c>
      <c r="I21" s="51">
        <f t="shared" si="11"/>
        <v>0</v>
      </c>
      <c r="J21" s="51">
        <v>0</v>
      </c>
      <c r="K21" s="51">
        <v>0</v>
      </c>
      <c r="L21" s="51">
        <v>0</v>
      </c>
      <c r="M21" s="51">
        <f t="shared" si="12"/>
        <v>24897</v>
      </c>
      <c r="N21" s="51">
        <v>20617</v>
      </c>
      <c r="O21" s="51">
        <v>0</v>
      </c>
      <c r="P21" s="51">
        <v>4280</v>
      </c>
      <c r="Q21" s="51">
        <f t="shared" si="13"/>
        <v>4216</v>
      </c>
      <c r="R21" s="51">
        <v>0</v>
      </c>
      <c r="S21" s="51">
        <v>4216</v>
      </c>
      <c r="T21" s="51">
        <v>0</v>
      </c>
      <c r="U21" s="51">
        <f t="shared" si="14"/>
        <v>6508</v>
      </c>
      <c r="V21" s="51">
        <v>4752</v>
      </c>
      <c r="W21" s="51">
        <v>1756</v>
      </c>
      <c r="X21" s="51">
        <v>0</v>
      </c>
      <c r="Y21" s="51">
        <f t="shared" si="15"/>
        <v>46</v>
      </c>
      <c r="Z21" s="51">
        <v>0</v>
      </c>
      <c r="AA21" s="51">
        <v>46</v>
      </c>
      <c r="AB21" s="51">
        <v>0</v>
      </c>
      <c r="AC21" s="51">
        <f t="shared" si="16"/>
        <v>298</v>
      </c>
      <c r="AD21" s="51">
        <v>298</v>
      </c>
      <c r="AE21" s="51">
        <v>0</v>
      </c>
      <c r="AF21" s="51">
        <v>0</v>
      </c>
      <c r="AG21" s="51">
        <v>281</v>
      </c>
      <c r="AH21" s="51">
        <v>0</v>
      </c>
    </row>
    <row r="22" spans="1:34" ht="13.5">
      <c r="A22" s="26" t="s">
        <v>73</v>
      </c>
      <c r="B22" s="49" t="s">
        <v>102</v>
      </c>
      <c r="C22" s="50" t="s">
        <v>103</v>
      </c>
      <c r="D22" s="51">
        <f t="shared" si="17"/>
        <v>24520</v>
      </c>
      <c r="E22" s="51">
        <v>20408</v>
      </c>
      <c r="F22" s="51">
        <v>4112</v>
      </c>
      <c r="G22" s="51">
        <f t="shared" si="9"/>
        <v>24520</v>
      </c>
      <c r="H22" s="51">
        <f t="shared" si="10"/>
        <v>24191</v>
      </c>
      <c r="I22" s="51">
        <f t="shared" si="11"/>
        <v>0</v>
      </c>
      <c r="J22" s="51">
        <v>0</v>
      </c>
      <c r="K22" s="51">
        <v>0</v>
      </c>
      <c r="L22" s="51">
        <v>0</v>
      </c>
      <c r="M22" s="51">
        <f t="shared" si="12"/>
        <v>16401</v>
      </c>
      <c r="N22" s="51">
        <v>0</v>
      </c>
      <c r="O22" s="51">
        <v>12618</v>
      </c>
      <c r="P22" s="51">
        <v>3783</v>
      </c>
      <c r="Q22" s="51">
        <f t="shared" si="13"/>
        <v>2323</v>
      </c>
      <c r="R22" s="51">
        <v>0</v>
      </c>
      <c r="S22" s="51">
        <v>2323</v>
      </c>
      <c r="T22" s="51">
        <v>0</v>
      </c>
      <c r="U22" s="51">
        <f t="shared" si="14"/>
        <v>5074</v>
      </c>
      <c r="V22" s="51">
        <v>0</v>
      </c>
      <c r="W22" s="51">
        <v>5074</v>
      </c>
      <c r="X22" s="51">
        <v>0</v>
      </c>
      <c r="Y22" s="51">
        <f t="shared" si="15"/>
        <v>23</v>
      </c>
      <c r="Z22" s="51">
        <v>0</v>
      </c>
      <c r="AA22" s="51">
        <v>23</v>
      </c>
      <c r="AB22" s="51">
        <v>0</v>
      </c>
      <c r="AC22" s="51">
        <f t="shared" si="16"/>
        <v>370</v>
      </c>
      <c r="AD22" s="51">
        <v>370</v>
      </c>
      <c r="AE22" s="51">
        <v>0</v>
      </c>
      <c r="AF22" s="51">
        <v>0</v>
      </c>
      <c r="AG22" s="51">
        <v>329</v>
      </c>
      <c r="AH22" s="51">
        <v>0</v>
      </c>
    </row>
    <row r="23" spans="1:34" ht="13.5">
      <c r="A23" s="26" t="s">
        <v>73</v>
      </c>
      <c r="B23" s="49" t="s">
        <v>104</v>
      </c>
      <c r="C23" s="50" t="s">
        <v>105</v>
      </c>
      <c r="D23" s="51">
        <f t="shared" si="17"/>
        <v>21163</v>
      </c>
      <c r="E23" s="51">
        <v>19414</v>
      </c>
      <c r="F23" s="51">
        <v>1749</v>
      </c>
      <c r="G23" s="51">
        <f t="shared" si="9"/>
        <v>21163</v>
      </c>
      <c r="H23" s="51">
        <f t="shared" si="10"/>
        <v>21163</v>
      </c>
      <c r="I23" s="51">
        <f t="shared" si="11"/>
        <v>0</v>
      </c>
      <c r="J23" s="51">
        <v>0</v>
      </c>
      <c r="K23" s="51">
        <v>0</v>
      </c>
      <c r="L23" s="51">
        <v>0</v>
      </c>
      <c r="M23" s="51">
        <f t="shared" si="12"/>
        <v>14482</v>
      </c>
      <c r="N23" s="51">
        <v>0</v>
      </c>
      <c r="O23" s="51">
        <v>12782</v>
      </c>
      <c r="P23" s="51">
        <v>1700</v>
      </c>
      <c r="Q23" s="51">
        <f t="shared" si="13"/>
        <v>1995</v>
      </c>
      <c r="R23" s="51">
        <v>0</v>
      </c>
      <c r="S23" s="51">
        <v>1946</v>
      </c>
      <c r="T23" s="51">
        <v>49</v>
      </c>
      <c r="U23" s="51">
        <f t="shared" si="14"/>
        <v>4124</v>
      </c>
      <c r="V23" s="51">
        <v>0</v>
      </c>
      <c r="W23" s="51">
        <v>4124</v>
      </c>
      <c r="X23" s="51">
        <v>0</v>
      </c>
      <c r="Y23" s="51">
        <f t="shared" si="15"/>
        <v>19</v>
      </c>
      <c r="Z23" s="51">
        <v>0</v>
      </c>
      <c r="AA23" s="51">
        <v>19</v>
      </c>
      <c r="AB23" s="51">
        <v>0</v>
      </c>
      <c r="AC23" s="51">
        <f t="shared" si="16"/>
        <v>543</v>
      </c>
      <c r="AD23" s="51">
        <v>0</v>
      </c>
      <c r="AE23" s="51">
        <v>543</v>
      </c>
      <c r="AF23" s="51">
        <v>0</v>
      </c>
      <c r="AG23" s="51">
        <v>0</v>
      </c>
      <c r="AH23" s="51">
        <v>0</v>
      </c>
    </row>
    <row r="24" spans="1:34" ht="13.5">
      <c r="A24" s="26" t="s">
        <v>73</v>
      </c>
      <c r="B24" s="49" t="s">
        <v>106</v>
      </c>
      <c r="C24" s="50" t="s">
        <v>107</v>
      </c>
      <c r="D24" s="51">
        <f t="shared" si="17"/>
        <v>24475</v>
      </c>
      <c r="E24" s="51">
        <v>22367</v>
      </c>
      <c r="F24" s="51">
        <v>2108</v>
      </c>
      <c r="G24" s="51">
        <f t="shared" si="9"/>
        <v>24475</v>
      </c>
      <c r="H24" s="51">
        <f t="shared" si="10"/>
        <v>24475</v>
      </c>
      <c r="I24" s="51">
        <f t="shared" si="11"/>
        <v>0</v>
      </c>
      <c r="J24" s="51">
        <v>0</v>
      </c>
      <c r="K24" s="51">
        <v>0</v>
      </c>
      <c r="L24" s="51">
        <v>0</v>
      </c>
      <c r="M24" s="51">
        <f t="shared" si="12"/>
        <v>18417</v>
      </c>
      <c r="N24" s="51">
        <v>0</v>
      </c>
      <c r="O24" s="51">
        <v>16309</v>
      </c>
      <c r="P24" s="51">
        <v>2108</v>
      </c>
      <c r="Q24" s="51">
        <f t="shared" si="13"/>
        <v>1221</v>
      </c>
      <c r="R24" s="51">
        <v>15</v>
      </c>
      <c r="S24" s="51">
        <v>1206</v>
      </c>
      <c r="T24" s="51">
        <v>0</v>
      </c>
      <c r="U24" s="51">
        <f t="shared" si="14"/>
        <v>4483</v>
      </c>
      <c r="V24" s="51">
        <v>0</v>
      </c>
      <c r="W24" s="51">
        <v>4483</v>
      </c>
      <c r="X24" s="51">
        <v>0</v>
      </c>
      <c r="Y24" s="51">
        <f t="shared" si="15"/>
        <v>17</v>
      </c>
      <c r="Z24" s="51">
        <v>0</v>
      </c>
      <c r="AA24" s="51">
        <v>17</v>
      </c>
      <c r="AB24" s="51">
        <v>0</v>
      </c>
      <c r="AC24" s="51">
        <f t="shared" si="16"/>
        <v>337</v>
      </c>
      <c r="AD24" s="51">
        <v>1</v>
      </c>
      <c r="AE24" s="51">
        <v>336</v>
      </c>
      <c r="AF24" s="51">
        <v>0</v>
      </c>
      <c r="AG24" s="51">
        <v>0</v>
      </c>
      <c r="AH24" s="51">
        <v>0</v>
      </c>
    </row>
    <row r="25" spans="1:34" ht="13.5">
      <c r="A25" s="26" t="s">
        <v>73</v>
      </c>
      <c r="B25" s="49" t="s">
        <v>108</v>
      </c>
      <c r="C25" s="50" t="s">
        <v>109</v>
      </c>
      <c r="D25" s="51">
        <f t="shared" si="17"/>
        <v>25336</v>
      </c>
      <c r="E25" s="51">
        <v>23571</v>
      </c>
      <c r="F25" s="51">
        <v>1765</v>
      </c>
      <c r="G25" s="51">
        <f t="shared" si="9"/>
        <v>25336</v>
      </c>
      <c r="H25" s="51">
        <f t="shared" si="10"/>
        <v>23623</v>
      </c>
      <c r="I25" s="51">
        <f t="shared" si="11"/>
        <v>0</v>
      </c>
      <c r="J25" s="51">
        <v>0</v>
      </c>
      <c r="K25" s="51">
        <v>0</v>
      </c>
      <c r="L25" s="51">
        <v>0</v>
      </c>
      <c r="M25" s="51">
        <f t="shared" si="12"/>
        <v>15523</v>
      </c>
      <c r="N25" s="51">
        <v>0</v>
      </c>
      <c r="O25" s="51">
        <v>15523</v>
      </c>
      <c r="P25" s="51">
        <v>0</v>
      </c>
      <c r="Q25" s="51">
        <f t="shared" si="13"/>
        <v>3458</v>
      </c>
      <c r="R25" s="51">
        <v>0</v>
      </c>
      <c r="S25" s="51">
        <v>3458</v>
      </c>
      <c r="T25" s="51">
        <v>0</v>
      </c>
      <c r="U25" s="51">
        <f t="shared" si="14"/>
        <v>4230</v>
      </c>
      <c r="V25" s="51">
        <v>0</v>
      </c>
      <c r="W25" s="51">
        <v>4230</v>
      </c>
      <c r="X25" s="51">
        <v>0</v>
      </c>
      <c r="Y25" s="51">
        <f t="shared" si="15"/>
        <v>37</v>
      </c>
      <c r="Z25" s="51">
        <v>0</v>
      </c>
      <c r="AA25" s="51">
        <v>37</v>
      </c>
      <c r="AB25" s="51">
        <v>0</v>
      </c>
      <c r="AC25" s="51">
        <f t="shared" si="16"/>
        <v>375</v>
      </c>
      <c r="AD25" s="51">
        <v>0</v>
      </c>
      <c r="AE25" s="51">
        <v>375</v>
      </c>
      <c r="AF25" s="51">
        <v>0</v>
      </c>
      <c r="AG25" s="51">
        <v>1713</v>
      </c>
      <c r="AH25" s="51">
        <v>0</v>
      </c>
    </row>
    <row r="26" spans="1:34" ht="13.5">
      <c r="A26" s="26" t="s">
        <v>73</v>
      </c>
      <c r="B26" s="49" t="s">
        <v>110</v>
      </c>
      <c r="C26" s="50" t="s">
        <v>111</v>
      </c>
      <c r="D26" s="51">
        <f t="shared" si="17"/>
        <v>20241</v>
      </c>
      <c r="E26" s="51">
        <v>17836</v>
      </c>
      <c r="F26" s="51">
        <v>2405</v>
      </c>
      <c r="G26" s="51">
        <f t="shared" si="9"/>
        <v>20241</v>
      </c>
      <c r="H26" s="51">
        <f t="shared" si="10"/>
        <v>20227</v>
      </c>
      <c r="I26" s="51">
        <f t="shared" si="11"/>
        <v>0</v>
      </c>
      <c r="J26" s="51">
        <v>0</v>
      </c>
      <c r="K26" s="51">
        <v>0</v>
      </c>
      <c r="L26" s="51">
        <v>0</v>
      </c>
      <c r="M26" s="51">
        <f t="shared" si="12"/>
        <v>13669</v>
      </c>
      <c r="N26" s="51">
        <v>0</v>
      </c>
      <c r="O26" s="51">
        <v>11278</v>
      </c>
      <c r="P26" s="51">
        <v>2391</v>
      </c>
      <c r="Q26" s="51">
        <f t="shared" si="13"/>
        <v>2379</v>
      </c>
      <c r="R26" s="51">
        <v>0</v>
      </c>
      <c r="S26" s="51">
        <v>2379</v>
      </c>
      <c r="T26" s="51">
        <v>0</v>
      </c>
      <c r="U26" s="51">
        <f t="shared" si="14"/>
        <v>3952</v>
      </c>
      <c r="V26" s="51">
        <v>1227</v>
      </c>
      <c r="W26" s="51">
        <v>2725</v>
      </c>
      <c r="X26" s="51">
        <v>0</v>
      </c>
      <c r="Y26" s="51">
        <f t="shared" si="15"/>
        <v>26</v>
      </c>
      <c r="Z26" s="51">
        <v>26</v>
      </c>
      <c r="AA26" s="51">
        <v>0</v>
      </c>
      <c r="AB26" s="51">
        <v>0</v>
      </c>
      <c r="AC26" s="51">
        <f t="shared" si="16"/>
        <v>201</v>
      </c>
      <c r="AD26" s="51">
        <v>201</v>
      </c>
      <c r="AE26" s="51">
        <v>0</v>
      </c>
      <c r="AF26" s="51">
        <v>0</v>
      </c>
      <c r="AG26" s="51">
        <v>14</v>
      </c>
      <c r="AH26" s="51">
        <v>0</v>
      </c>
    </row>
    <row r="27" spans="1:34" ht="13.5">
      <c r="A27" s="26" t="s">
        <v>73</v>
      </c>
      <c r="B27" s="49" t="s">
        <v>112</v>
      </c>
      <c r="C27" s="50" t="s">
        <v>113</v>
      </c>
      <c r="D27" s="51">
        <f t="shared" si="17"/>
        <v>37169</v>
      </c>
      <c r="E27" s="51">
        <v>31798</v>
      </c>
      <c r="F27" s="51">
        <v>5371</v>
      </c>
      <c r="G27" s="51">
        <f t="shared" si="9"/>
        <v>37169</v>
      </c>
      <c r="H27" s="51">
        <f t="shared" si="10"/>
        <v>31798</v>
      </c>
      <c r="I27" s="51">
        <f t="shared" si="11"/>
        <v>0</v>
      </c>
      <c r="J27" s="51">
        <v>0</v>
      </c>
      <c r="K27" s="51">
        <v>0</v>
      </c>
      <c r="L27" s="51">
        <v>0</v>
      </c>
      <c r="M27" s="51">
        <f t="shared" si="12"/>
        <v>18923</v>
      </c>
      <c r="N27" s="51">
        <v>7096</v>
      </c>
      <c r="O27" s="51">
        <v>11827</v>
      </c>
      <c r="P27" s="51">
        <v>0</v>
      </c>
      <c r="Q27" s="51">
        <f t="shared" si="13"/>
        <v>3575</v>
      </c>
      <c r="R27" s="51">
        <v>0</v>
      </c>
      <c r="S27" s="51">
        <v>3575</v>
      </c>
      <c r="T27" s="51">
        <v>0</v>
      </c>
      <c r="U27" s="51">
        <f t="shared" si="14"/>
        <v>9175</v>
      </c>
      <c r="V27" s="51">
        <v>2557</v>
      </c>
      <c r="W27" s="51">
        <v>6618</v>
      </c>
      <c r="X27" s="51">
        <v>0</v>
      </c>
      <c r="Y27" s="51">
        <f t="shared" si="15"/>
        <v>39</v>
      </c>
      <c r="Z27" s="51">
        <v>0</v>
      </c>
      <c r="AA27" s="51">
        <v>39</v>
      </c>
      <c r="AB27" s="51">
        <v>0</v>
      </c>
      <c r="AC27" s="51">
        <f t="shared" si="16"/>
        <v>86</v>
      </c>
      <c r="AD27" s="51">
        <v>86</v>
      </c>
      <c r="AE27" s="51">
        <v>0</v>
      </c>
      <c r="AF27" s="51">
        <v>0</v>
      </c>
      <c r="AG27" s="51">
        <v>5371</v>
      </c>
      <c r="AH27" s="51">
        <v>0</v>
      </c>
    </row>
    <row r="28" spans="1:34" ht="13.5">
      <c r="A28" s="26" t="s">
        <v>73</v>
      </c>
      <c r="B28" s="49" t="s">
        <v>114</v>
      </c>
      <c r="C28" s="50" t="s">
        <v>115</v>
      </c>
      <c r="D28" s="51">
        <f t="shared" si="17"/>
        <v>21670</v>
      </c>
      <c r="E28" s="51">
        <v>19872</v>
      </c>
      <c r="F28" s="51">
        <v>1798</v>
      </c>
      <c r="G28" s="51">
        <f t="shared" si="9"/>
        <v>21670</v>
      </c>
      <c r="H28" s="51">
        <f t="shared" si="10"/>
        <v>19872</v>
      </c>
      <c r="I28" s="51">
        <f t="shared" si="11"/>
        <v>0</v>
      </c>
      <c r="J28" s="51">
        <v>0</v>
      </c>
      <c r="K28" s="51">
        <v>0</v>
      </c>
      <c r="L28" s="51">
        <v>0</v>
      </c>
      <c r="M28" s="51">
        <f t="shared" si="12"/>
        <v>12726</v>
      </c>
      <c r="N28" s="51">
        <v>0</v>
      </c>
      <c r="O28" s="51">
        <v>12726</v>
      </c>
      <c r="P28" s="51">
        <v>0</v>
      </c>
      <c r="Q28" s="51">
        <f t="shared" si="13"/>
        <v>2423</v>
      </c>
      <c r="R28" s="51">
        <v>0</v>
      </c>
      <c r="S28" s="51">
        <v>2423</v>
      </c>
      <c r="T28" s="51">
        <v>0</v>
      </c>
      <c r="U28" s="51">
        <f t="shared" si="14"/>
        <v>4263</v>
      </c>
      <c r="V28" s="51">
        <v>0</v>
      </c>
      <c r="W28" s="51">
        <v>4263</v>
      </c>
      <c r="X28" s="51">
        <v>0</v>
      </c>
      <c r="Y28" s="51">
        <f t="shared" si="15"/>
        <v>0</v>
      </c>
      <c r="Z28" s="51">
        <v>0</v>
      </c>
      <c r="AA28" s="51">
        <v>0</v>
      </c>
      <c r="AB28" s="51">
        <v>0</v>
      </c>
      <c r="AC28" s="51">
        <f t="shared" si="16"/>
        <v>460</v>
      </c>
      <c r="AD28" s="51">
        <v>0</v>
      </c>
      <c r="AE28" s="51">
        <v>460</v>
      </c>
      <c r="AF28" s="51">
        <v>0</v>
      </c>
      <c r="AG28" s="51">
        <v>1798</v>
      </c>
      <c r="AH28" s="51">
        <v>0</v>
      </c>
    </row>
    <row r="29" spans="1:34" ht="13.5">
      <c r="A29" s="26" t="s">
        <v>73</v>
      </c>
      <c r="B29" s="49" t="s">
        <v>116</v>
      </c>
      <c r="C29" s="50" t="s">
        <v>117</v>
      </c>
      <c r="D29" s="51">
        <f t="shared" si="17"/>
        <v>50695</v>
      </c>
      <c r="E29" s="51">
        <v>36780</v>
      </c>
      <c r="F29" s="51">
        <v>13915</v>
      </c>
      <c r="G29" s="51">
        <f t="shared" si="9"/>
        <v>50695</v>
      </c>
      <c r="H29" s="51">
        <f t="shared" si="10"/>
        <v>47718</v>
      </c>
      <c r="I29" s="51">
        <f t="shared" si="11"/>
        <v>0</v>
      </c>
      <c r="J29" s="51">
        <v>0</v>
      </c>
      <c r="K29" s="51">
        <v>0</v>
      </c>
      <c r="L29" s="51">
        <v>0</v>
      </c>
      <c r="M29" s="51">
        <f t="shared" si="12"/>
        <v>34338</v>
      </c>
      <c r="N29" s="51">
        <v>0</v>
      </c>
      <c r="O29" s="51">
        <v>25301</v>
      </c>
      <c r="P29" s="51">
        <v>9037</v>
      </c>
      <c r="Q29" s="51">
        <f t="shared" si="13"/>
        <v>5242</v>
      </c>
      <c r="R29" s="51">
        <v>0</v>
      </c>
      <c r="S29" s="51">
        <v>5241</v>
      </c>
      <c r="T29" s="51">
        <v>1</v>
      </c>
      <c r="U29" s="51">
        <f t="shared" si="14"/>
        <v>6779</v>
      </c>
      <c r="V29" s="51">
        <v>0</v>
      </c>
      <c r="W29" s="51">
        <v>6779</v>
      </c>
      <c r="X29" s="51">
        <v>0</v>
      </c>
      <c r="Y29" s="51">
        <f t="shared" si="15"/>
        <v>43</v>
      </c>
      <c r="Z29" s="51">
        <v>0</v>
      </c>
      <c r="AA29" s="51">
        <v>43</v>
      </c>
      <c r="AB29" s="51">
        <v>0</v>
      </c>
      <c r="AC29" s="51">
        <f t="shared" si="16"/>
        <v>1316</v>
      </c>
      <c r="AD29" s="51">
        <v>0</v>
      </c>
      <c r="AE29" s="51">
        <v>1277</v>
      </c>
      <c r="AF29" s="51">
        <v>39</v>
      </c>
      <c r="AG29" s="51">
        <v>2977</v>
      </c>
      <c r="AH29" s="51">
        <v>0</v>
      </c>
    </row>
    <row r="30" spans="1:34" ht="13.5">
      <c r="A30" s="26" t="s">
        <v>73</v>
      </c>
      <c r="B30" s="49" t="s">
        <v>118</v>
      </c>
      <c r="C30" s="50" t="s">
        <v>119</v>
      </c>
      <c r="D30" s="51">
        <f t="shared" si="17"/>
        <v>22519</v>
      </c>
      <c r="E30" s="51">
        <v>19272</v>
      </c>
      <c r="F30" s="51">
        <v>3247</v>
      </c>
      <c r="G30" s="51">
        <f t="shared" si="9"/>
        <v>22519</v>
      </c>
      <c r="H30" s="51">
        <f t="shared" si="10"/>
        <v>22312</v>
      </c>
      <c r="I30" s="51">
        <f t="shared" si="11"/>
        <v>0</v>
      </c>
      <c r="J30" s="51">
        <v>0</v>
      </c>
      <c r="K30" s="51">
        <v>0</v>
      </c>
      <c r="L30" s="51">
        <v>0</v>
      </c>
      <c r="M30" s="51">
        <f t="shared" si="12"/>
        <v>17976</v>
      </c>
      <c r="N30" s="51">
        <v>0</v>
      </c>
      <c r="O30" s="51">
        <v>15051</v>
      </c>
      <c r="P30" s="51">
        <v>2925</v>
      </c>
      <c r="Q30" s="51">
        <f t="shared" si="13"/>
        <v>1650</v>
      </c>
      <c r="R30" s="51">
        <v>0</v>
      </c>
      <c r="S30" s="51">
        <v>1539</v>
      </c>
      <c r="T30" s="51">
        <v>111</v>
      </c>
      <c r="U30" s="51">
        <f t="shared" si="14"/>
        <v>2412</v>
      </c>
      <c r="V30" s="51">
        <v>0</v>
      </c>
      <c r="W30" s="51">
        <v>2412</v>
      </c>
      <c r="X30" s="51">
        <v>0</v>
      </c>
      <c r="Y30" s="51">
        <f t="shared" si="15"/>
        <v>25</v>
      </c>
      <c r="Z30" s="51">
        <v>0</v>
      </c>
      <c r="AA30" s="51">
        <v>25</v>
      </c>
      <c r="AB30" s="51">
        <v>0</v>
      </c>
      <c r="AC30" s="51">
        <f t="shared" si="16"/>
        <v>249</v>
      </c>
      <c r="AD30" s="51">
        <v>0</v>
      </c>
      <c r="AE30" s="51">
        <v>245</v>
      </c>
      <c r="AF30" s="51">
        <v>4</v>
      </c>
      <c r="AG30" s="51">
        <v>207</v>
      </c>
      <c r="AH30" s="51">
        <v>0</v>
      </c>
    </row>
    <row r="31" spans="1:34" ht="13.5">
      <c r="A31" s="26" t="s">
        <v>73</v>
      </c>
      <c r="B31" s="49" t="s">
        <v>120</v>
      </c>
      <c r="C31" s="50" t="s">
        <v>121</v>
      </c>
      <c r="D31" s="51">
        <f t="shared" si="17"/>
        <v>20868</v>
      </c>
      <c r="E31" s="51">
        <v>17380</v>
      </c>
      <c r="F31" s="51">
        <v>3488</v>
      </c>
      <c r="G31" s="51">
        <f t="shared" si="9"/>
        <v>20868</v>
      </c>
      <c r="H31" s="51">
        <f t="shared" si="10"/>
        <v>20554</v>
      </c>
      <c r="I31" s="51">
        <f t="shared" si="11"/>
        <v>0</v>
      </c>
      <c r="J31" s="51">
        <v>0</v>
      </c>
      <c r="K31" s="51">
        <v>0</v>
      </c>
      <c r="L31" s="51">
        <v>0</v>
      </c>
      <c r="M31" s="51">
        <f t="shared" si="12"/>
        <v>13785</v>
      </c>
      <c r="N31" s="51">
        <v>0</v>
      </c>
      <c r="O31" s="51">
        <v>10297</v>
      </c>
      <c r="P31" s="51">
        <v>3488</v>
      </c>
      <c r="Q31" s="51">
        <f t="shared" si="13"/>
        <v>1575</v>
      </c>
      <c r="R31" s="51">
        <v>0</v>
      </c>
      <c r="S31" s="51">
        <v>1575</v>
      </c>
      <c r="T31" s="51">
        <v>0</v>
      </c>
      <c r="U31" s="51">
        <f t="shared" si="14"/>
        <v>4970</v>
      </c>
      <c r="V31" s="51">
        <v>0</v>
      </c>
      <c r="W31" s="51">
        <v>4970</v>
      </c>
      <c r="X31" s="51">
        <v>0</v>
      </c>
      <c r="Y31" s="51">
        <f t="shared" si="15"/>
        <v>28</v>
      </c>
      <c r="Z31" s="51">
        <v>0</v>
      </c>
      <c r="AA31" s="51">
        <v>28</v>
      </c>
      <c r="AB31" s="51">
        <v>0</v>
      </c>
      <c r="AC31" s="51">
        <f t="shared" si="16"/>
        <v>196</v>
      </c>
      <c r="AD31" s="51">
        <v>0</v>
      </c>
      <c r="AE31" s="51">
        <v>196</v>
      </c>
      <c r="AF31" s="51">
        <v>0</v>
      </c>
      <c r="AG31" s="51">
        <v>314</v>
      </c>
      <c r="AH31" s="51">
        <v>0</v>
      </c>
    </row>
    <row r="32" spans="1:34" ht="13.5">
      <c r="A32" s="26" t="s">
        <v>73</v>
      </c>
      <c r="B32" s="49" t="s">
        <v>122</v>
      </c>
      <c r="C32" s="50" t="s">
        <v>123</v>
      </c>
      <c r="D32" s="51">
        <f t="shared" si="17"/>
        <v>29129</v>
      </c>
      <c r="E32" s="51">
        <v>25983</v>
      </c>
      <c r="F32" s="51">
        <v>3146</v>
      </c>
      <c r="G32" s="51">
        <f t="shared" si="9"/>
        <v>29129</v>
      </c>
      <c r="H32" s="51">
        <f t="shared" si="10"/>
        <v>29129</v>
      </c>
      <c r="I32" s="51">
        <f t="shared" si="11"/>
        <v>0</v>
      </c>
      <c r="J32" s="51">
        <v>0</v>
      </c>
      <c r="K32" s="51">
        <v>0</v>
      </c>
      <c r="L32" s="51">
        <v>0</v>
      </c>
      <c r="M32" s="51">
        <f t="shared" si="12"/>
        <v>19239</v>
      </c>
      <c r="N32" s="51">
        <v>0</v>
      </c>
      <c r="O32" s="51">
        <v>19239</v>
      </c>
      <c r="P32" s="51">
        <v>0</v>
      </c>
      <c r="Q32" s="51">
        <f t="shared" si="13"/>
        <v>4193</v>
      </c>
      <c r="R32" s="51">
        <v>0</v>
      </c>
      <c r="S32" s="51">
        <v>4193</v>
      </c>
      <c r="T32" s="51">
        <v>0</v>
      </c>
      <c r="U32" s="51">
        <f t="shared" si="14"/>
        <v>4859</v>
      </c>
      <c r="V32" s="51">
        <v>0</v>
      </c>
      <c r="W32" s="51">
        <v>4859</v>
      </c>
      <c r="X32" s="51">
        <v>0</v>
      </c>
      <c r="Y32" s="51">
        <f t="shared" si="15"/>
        <v>8</v>
      </c>
      <c r="Z32" s="51">
        <v>0</v>
      </c>
      <c r="AA32" s="51">
        <v>8</v>
      </c>
      <c r="AB32" s="51">
        <v>0</v>
      </c>
      <c r="AC32" s="51">
        <f t="shared" si="16"/>
        <v>830</v>
      </c>
      <c r="AD32" s="51">
        <v>0</v>
      </c>
      <c r="AE32" s="51">
        <v>830</v>
      </c>
      <c r="AF32" s="51">
        <v>0</v>
      </c>
      <c r="AG32" s="51">
        <v>0</v>
      </c>
      <c r="AH32" s="51">
        <v>0</v>
      </c>
    </row>
    <row r="33" spans="1:34" ht="13.5">
      <c r="A33" s="26" t="s">
        <v>73</v>
      </c>
      <c r="B33" s="49" t="s">
        <v>71</v>
      </c>
      <c r="C33" s="50" t="s">
        <v>70</v>
      </c>
      <c r="D33" s="51">
        <f t="shared" si="17"/>
        <v>54681</v>
      </c>
      <c r="E33" s="51">
        <v>47721</v>
      </c>
      <c r="F33" s="51">
        <v>6960</v>
      </c>
      <c r="G33" s="51">
        <f t="shared" si="9"/>
        <v>54681</v>
      </c>
      <c r="H33" s="51">
        <f t="shared" si="10"/>
        <v>54681</v>
      </c>
      <c r="I33" s="51">
        <f t="shared" si="11"/>
        <v>0</v>
      </c>
      <c r="J33" s="51">
        <v>0</v>
      </c>
      <c r="K33" s="51">
        <v>0</v>
      </c>
      <c r="L33" s="51">
        <v>0</v>
      </c>
      <c r="M33" s="51">
        <f t="shared" si="12"/>
        <v>38585</v>
      </c>
      <c r="N33" s="51">
        <v>12524</v>
      </c>
      <c r="O33" s="51">
        <v>19101</v>
      </c>
      <c r="P33" s="51">
        <v>6960</v>
      </c>
      <c r="Q33" s="51">
        <f t="shared" si="13"/>
        <v>5831</v>
      </c>
      <c r="R33" s="51">
        <v>1178</v>
      </c>
      <c r="S33" s="51">
        <v>4647</v>
      </c>
      <c r="T33" s="51">
        <v>6</v>
      </c>
      <c r="U33" s="51">
        <f t="shared" si="14"/>
        <v>9537</v>
      </c>
      <c r="V33" s="51">
        <v>4587</v>
      </c>
      <c r="W33" s="51">
        <v>4950</v>
      </c>
      <c r="X33" s="51">
        <v>0</v>
      </c>
      <c r="Y33" s="51">
        <f t="shared" si="15"/>
        <v>50</v>
      </c>
      <c r="Z33" s="51">
        <v>12</v>
      </c>
      <c r="AA33" s="51">
        <v>38</v>
      </c>
      <c r="AB33" s="51">
        <v>0</v>
      </c>
      <c r="AC33" s="51">
        <f t="shared" si="16"/>
        <v>678</v>
      </c>
      <c r="AD33" s="51">
        <v>332</v>
      </c>
      <c r="AE33" s="51">
        <v>333</v>
      </c>
      <c r="AF33" s="51">
        <v>13</v>
      </c>
      <c r="AG33" s="51">
        <v>0</v>
      </c>
      <c r="AH33" s="51">
        <v>0</v>
      </c>
    </row>
    <row r="34" spans="1:34" ht="13.5">
      <c r="A34" s="26" t="s">
        <v>73</v>
      </c>
      <c r="B34" s="49" t="s">
        <v>124</v>
      </c>
      <c r="C34" s="50" t="s">
        <v>125</v>
      </c>
      <c r="D34" s="51">
        <f t="shared" si="17"/>
        <v>13183</v>
      </c>
      <c r="E34" s="51">
        <v>10684</v>
      </c>
      <c r="F34" s="51">
        <v>2499</v>
      </c>
      <c r="G34" s="51">
        <f t="shared" si="9"/>
        <v>13183</v>
      </c>
      <c r="H34" s="51">
        <f t="shared" si="10"/>
        <v>10563</v>
      </c>
      <c r="I34" s="51">
        <f t="shared" si="11"/>
        <v>0</v>
      </c>
      <c r="J34" s="51">
        <v>0</v>
      </c>
      <c r="K34" s="51">
        <v>0</v>
      </c>
      <c r="L34" s="51">
        <v>0</v>
      </c>
      <c r="M34" s="51">
        <f t="shared" si="12"/>
        <v>7612</v>
      </c>
      <c r="N34" s="51">
        <v>0</v>
      </c>
      <c r="O34" s="51">
        <v>7612</v>
      </c>
      <c r="P34" s="51">
        <v>0</v>
      </c>
      <c r="Q34" s="51">
        <f t="shared" si="13"/>
        <v>359</v>
      </c>
      <c r="R34" s="51">
        <v>0</v>
      </c>
      <c r="S34" s="51">
        <v>359</v>
      </c>
      <c r="T34" s="51">
        <v>0</v>
      </c>
      <c r="U34" s="51">
        <f t="shared" si="14"/>
        <v>2425</v>
      </c>
      <c r="V34" s="51">
        <v>0</v>
      </c>
      <c r="W34" s="51">
        <v>2425</v>
      </c>
      <c r="X34" s="51">
        <v>0</v>
      </c>
      <c r="Y34" s="51">
        <f t="shared" si="15"/>
        <v>17</v>
      </c>
      <c r="Z34" s="51">
        <v>0</v>
      </c>
      <c r="AA34" s="51">
        <v>17</v>
      </c>
      <c r="AB34" s="51">
        <v>0</v>
      </c>
      <c r="AC34" s="51">
        <f t="shared" si="16"/>
        <v>150</v>
      </c>
      <c r="AD34" s="51">
        <v>150</v>
      </c>
      <c r="AE34" s="51">
        <v>0</v>
      </c>
      <c r="AF34" s="51">
        <v>0</v>
      </c>
      <c r="AG34" s="51">
        <v>2620</v>
      </c>
      <c r="AH34" s="51">
        <v>0</v>
      </c>
    </row>
    <row r="35" spans="1:34" ht="13.5">
      <c r="A35" s="26" t="s">
        <v>73</v>
      </c>
      <c r="B35" s="49" t="s">
        <v>126</v>
      </c>
      <c r="C35" s="50" t="s">
        <v>127</v>
      </c>
      <c r="D35" s="51">
        <f t="shared" si="17"/>
        <v>5130</v>
      </c>
      <c r="E35" s="51">
        <v>4792</v>
      </c>
      <c r="F35" s="51">
        <v>338</v>
      </c>
      <c r="G35" s="51">
        <f t="shared" si="9"/>
        <v>5130</v>
      </c>
      <c r="H35" s="51">
        <f t="shared" si="10"/>
        <v>5130</v>
      </c>
      <c r="I35" s="51">
        <f t="shared" si="11"/>
        <v>0</v>
      </c>
      <c r="J35" s="51">
        <v>0</v>
      </c>
      <c r="K35" s="51">
        <v>0</v>
      </c>
      <c r="L35" s="51">
        <v>0</v>
      </c>
      <c r="M35" s="51">
        <f t="shared" si="12"/>
        <v>3034</v>
      </c>
      <c r="N35" s="51">
        <v>0</v>
      </c>
      <c r="O35" s="51">
        <v>3034</v>
      </c>
      <c r="P35" s="51">
        <v>0</v>
      </c>
      <c r="Q35" s="51">
        <f t="shared" si="13"/>
        <v>784</v>
      </c>
      <c r="R35" s="51">
        <v>0</v>
      </c>
      <c r="S35" s="51">
        <v>784</v>
      </c>
      <c r="T35" s="51">
        <v>0</v>
      </c>
      <c r="U35" s="51">
        <f t="shared" si="14"/>
        <v>992</v>
      </c>
      <c r="V35" s="51">
        <v>0</v>
      </c>
      <c r="W35" s="51">
        <v>992</v>
      </c>
      <c r="X35" s="51">
        <v>0</v>
      </c>
      <c r="Y35" s="51">
        <f t="shared" si="15"/>
        <v>12</v>
      </c>
      <c r="Z35" s="51">
        <v>0</v>
      </c>
      <c r="AA35" s="51">
        <v>12</v>
      </c>
      <c r="AB35" s="51">
        <v>0</v>
      </c>
      <c r="AC35" s="51">
        <f t="shared" si="16"/>
        <v>308</v>
      </c>
      <c r="AD35" s="51">
        <v>0</v>
      </c>
      <c r="AE35" s="51">
        <v>308</v>
      </c>
      <c r="AF35" s="51">
        <v>0</v>
      </c>
      <c r="AG35" s="51">
        <v>0</v>
      </c>
      <c r="AH35" s="51">
        <v>0</v>
      </c>
    </row>
    <row r="36" spans="1:34" ht="13.5">
      <c r="A36" s="26" t="s">
        <v>73</v>
      </c>
      <c r="B36" s="49" t="s">
        <v>128</v>
      </c>
      <c r="C36" s="50" t="s">
        <v>129</v>
      </c>
      <c r="D36" s="51">
        <f t="shared" si="17"/>
        <v>993</v>
      </c>
      <c r="E36" s="51">
        <v>993</v>
      </c>
      <c r="F36" s="51">
        <v>0</v>
      </c>
      <c r="G36" s="51">
        <f t="shared" si="9"/>
        <v>993</v>
      </c>
      <c r="H36" s="51">
        <f t="shared" si="10"/>
        <v>993</v>
      </c>
      <c r="I36" s="51">
        <f t="shared" si="11"/>
        <v>0</v>
      </c>
      <c r="J36" s="51">
        <v>0</v>
      </c>
      <c r="K36" s="51">
        <v>0</v>
      </c>
      <c r="L36" s="51">
        <v>0</v>
      </c>
      <c r="M36" s="51">
        <f t="shared" si="12"/>
        <v>578</v>
      </c>
      <c r="N36" s="51">
        <v>0</v>
      </c>
      <c r="O36" s="51">
        <v>578</v>
      </c>
      <c r="P36" s="51">
        <v>0</v>
      </c>
      <c r="Q36" s="51">
        <f t="shared" si="13"/>
        <v>111</v>
      </c>
      <c r="R36" s="51">
        <v>0</v>
      </c>
      <c r="S36" s="51">
        <v>111</v>
      </c>
      <c r="T36" s="51">
        <v>0</v>
      </c>
      <c r="U36" s="51">
        <f t="shared" si="14"/>
        <v>221</v>
      </c>
      <c r="V36" s="51">
        <v>0</v>
      </c>
      <c r="W36" s="51">
        <v>221</v>
      </c>
      <c r="X36" s="51">
        <v>0</v>
      </c>
      <c r="Y36" s="51">
        <f t="shared" si="15"/>
        <v>0</v>
      </c>
      <c r="Z36" s="51">
        <v>0</v>
      </c>
      <c r="AA36" s="51">
        <v>0</v>
      </c>
      <c r="AB36" s="51">
        <v>0</v>
      </c>
      <c r="AC36" s="51">
        <f t="shared" si="16"/>
        <v>83</v>
      </c>
      <c r="AD36" s="51">
        <v>0</v>
      </c>
      <c r="AE36" s="51">
        <v>83</v>
      </c>
      <c r="AF36" s="51">
        <v>0</v>
      </c>
      <c r="AG36" s="51">
        <v>0</v>
      </c>
      <c r="AH36" s="51">
        <v>33</v>
      </c>
    </row>
    <row r="37" spans="1:34" ht="13.5">
      <c r="A37" s="26" t="s">
        <v>73</v>
      </c>
      <c r="B37" s="49" t="s">
        <v>130</v>
      </c>
      <c r="C37" s="50" t="s">
        <v>131</v>
      </c>
      <c r="D37" s="51">
        <f t="shared" si="17"/>
        <v>2846</v>
      </c>
      <c r="E37" s="51">
        <v>2078</v>
      </c>
      <c r="F37" s="51">
        <v>768</v>
      </c>
      <c r="G37" s="51">
        <f t="shared" si="9"/>
        <v>2846</v>
      </c>
      <c r="H37" s="51">
        <f t="shared" si="10"/>
        <v>2078</v>
      </c>
      <c r="I37" s="51">
        <f t="shared" si="11"/>
        <v>0</v>
      </c>
      <c r="J37" s="51">
        <v>0</v>
      </c>
      <c r="K37" s="51">
        <v>0</v>
      </c>
      <c r="L37" s="51">
        <v>0</v>
      </c>
      <c r="M37" s="51">
        <f t="shared" si="12"/>
        <v>1523</v>
      </c>
      <c r="N37" s="51">
        <v>0</v>
      </c>
      <c r="O37" s="51">
        <v>1523</v>
      </c>
      <c r="P37" s="51">
        <v>0</v>
      </c>
      <c r="Q37" s="51">
        <f t="shared" si="13"/>
        <v>136</v>
      </c>
      <c r="R37" s="51">
        <v>0</v>
      </c>
      <c r="S37" s="51">
        <v>136</v>
      </c>
      <c r="T37" s="51">
        <v>0</v>
      </c>
      <c r="U37" s="51">
        <f t="shared" si="14"/>
        <v>395</v>
      </c>
      <c r="V37" s="51">
        <v>0</v>
      </c>
      <c r="W37" s="51">
        <v>395</v>
      </c>
      <c r="X37" s="51">
        <v>0</v>
      </c>
      <c r="Y37" s="51">
        <f t="shared" si="15"/>
        <v>7</v>
      </c>
      <c r="Z37" s="51">
        <v>0</v>
      </c>
      <c r="AA37" s="51">
        <v>7</v>
      </c>
      <c r="AB37" s="51">
        <v>0</v>
      </c>
      <c r="AC37" s="51">
        <f t="shared" si="16"/>
        <v>17</v>
      </c>
      <c r="AD37" s="51">
        <v>0</v>
      </c>
      <c r="AE37" s="51">
        <v>17</v>
      </c>
      <c r="AF37" s="51">
        <v>0</v>
      </c>
      <c r="AG37" s="51">
        <v>768</v>
      </c>
      <c r="AH37" s="51">
        <v>264</v>
      </c>
    </row>
    <row r="38" spans="1:34" ht="13.5">
      <c r="A38" s="26" t="s">
        <v>73</v>
      </c>
      <c r="B38" s="49" t="s">
        <v>132</v>
      </c>
      <c r="C38" s="50" t="s">
        <v>133</v>
      </c>
      <c r="D38" s="51">
        <f t="shared" si="17"/>
        <v>5263</v>
      </c>
      <c r="E38" s="51">
        <v>2399</v>
      </c>
      <c r="F38" s="51">
        <v>2864</v>
      </c>
      <c r="G38" s="51">
        <f t="shared" si="9"/>
        <v>5263</v>
      </c>
      <c r="H38" s="51">
        <f t="shared" si="10"/>
        <v>3467</v>
      </c>
      <c r="I38" s="51">
        <f t="shared" si="11"/>
        <v>0</v>
      </c>
      <c r="J38" s="51">
        <v>0</v>
      </c>
      <c r="K38" s="51">
        <v>0</v>
      </c>
      <c r="L38" s="51">
        <v>0</v>
      </c>
      <c r="M38" s="51">
        <f t="shared" si="12"/>
        <v>3057</v>
      </c>
      <c r="N38" s="51">
        <v>0</v>
      </c>
      <c r="O38" s="51">
        <v>3057</v>
      </c>
      <c r="P38" s="51">
        <v>0</v>
      </c>
      <c r="Q38" s="51">
        <f t="shared" si="13"/>
        <v>284</v>
      </c>
      <c r="R38" s="51">
        <v>0</v>
      </c>
      <c r="S38" s="51">
        <v>284</v>
      </c>
      <c r="T38" s="51">
        <v>0</v>
      </c>
      <c r="U38" s="51">
        <f t="shared" si="14"/>
        <v>126</v>
      </c>
      <c r="V38" s="51">
        <v>0</v>
      </c>
      <c r="W38" s="51">
        <v>126</v>
      </c>
      <c r="X38" s="51">
        <v>0</v>
      </c>
      <c r="Y38" s="51">
        <f t="shared" si="15"/>
        <v>0</v>
      </c>
      <c r="Z38" s="51">
        <v>0</v>
      </c>
      <c r="AA38" s="51">
        <v>0</v>
      </c>
      <c r="AB38" s="51">
        <v>0</v>
      </c>
      <c r="AC38" s="51">
        <f t="shared" si="16"/>
        <v>0</v>
      </c>
      <c r="AD38" s="51">
        <v>0</v>
      </c>
      <c r="AE38" s="51">
        <v>0</v>
      </c>
      <c r="AF38" s="51">
        <v>0</v>
      </c>
      <c r="AG38" s="51">
        <v>1796</v>
      </c>
      <c r="AH38" s="51">
        <v>0</v>
      </c>
    </row>
    <row r="39" spans="1:34" ht="13.5">
      <c r="A39" s="26" t="s">
        <v>73</v>
      </c>
      <c r="B39" s="49" t="s">
        <v>134</v>
      </c>
      <c r="C39" s="50" t="s">
        <v>135</v>
      </c>
      <c r="D39" s="51">
        <f t="shared" si="17"/>
        <v>154</v>
      </c>
      <c r="E39" s="51">
        <v>154</v>
      </c>
      <c r="F39" s="51">
        <v>0</v>
      </c>
      <c r="G39" s="51">
        <f t="shared" si="9"/>
        <v>154</v>
      </c>
      <c r="H39" s="51">
        <f t="shared" si="10"/>
        <v>154</v>
      </c>
      <c r="I39" s="51">
        <f t="shared" si="11"/>
        <v>0</v>
      </c>
      <c r="J39" s="51">
        <v>0</v>
      </c>
      <c r="K39" s="51">
        <v>0</v>
      </c>
      <c r="L39" s="51">
        <v>0</v>
      </c>
      <c r="M39" s="51">
        <f t="shared" si="12"/>
        <v>142</v>
      </c>
      <c r="N39" s="51">
        <v>0</v>
      </c>
      <c r="O39" s="51">
        <v>142</v>
      </c>
      <c r="P39" s="51">
        <v>0</v>
      </c>
      <c r="Q39" s="51">
        <f t="shared" si="13"/>
        <v>11</v>
      </c>
      <c r="R39" s="51">
        <v>0</v>
      </c>
      <c r="S39" s="51">
        <v>11</v>
      </c>
      <c r="T39" s="51">
        <v>0</v>
      </c>
      <c r="U39" s="51">
        <f t="shared" si="14"/>
        <v>1</v>
      </c>
      <c r="V39" s="51">
        <v>0</v>
      </c>
      <c r="W39" s="51">
        <v>1</v>
      </c>
      <c r="X39" s="51">
        <v>0</v>
      </c>
      <c r="Y39" s="51">
        <f t="shared" si="15"/>
        <v>0</v>
      </c>
      <c r="Z39" s="51">
        <v>0</v>
      </c>
      <c r="AA39" s="51">
        <v>0</v>
      </c>
      <c r="AB39" s="51">
        <v>0</v>
      </c>
      <c r="AC39" s="51">
        <f t="shared" si="16"/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</row>
    <row r="40" spans="1:34" ht="13.5">
      <c r="A40" s="26" t="s">
        <v>73</v>
      </c>
      <c r="B40" s="49" t="s">
        <v>136</v>
      </c>
      <c r="C40" s="50" t="s">
        <v>137</v>
      </c>
      <c r="D40" s="51">
        <f t="shared" si="17"/>
        <v>4835</v>
      </c>
      <c r="E40" s="51">
        <v>1500</v>
      </c>
      <c r="F40" s="51">
        <v>3335</v>
      </c>
      <c r="G40" s="51">
        <f t="shared" si="9"/>
        <v>4835</v>
      </c>
      <c r="H40" s="51">
        <f t="shared" si="10"/>
        <v>1679</v>
      </c>
      <c r="I40" s="51">
        <f t="shared" si="11"/>
        <v>0</v>
      </c>
      <c r="J40" s="51">
        <v>0</v>
      </c>
      <c r="K40" s="51">
        <v>0</v>
      </c>
      <c r="L40" s="51">
        <v>0</v>
      </c>
      <c r="M40" s="51">
        <f t="shared" si="12"/>
        <v>1142</v>
      </c>
      <c r="N40" s="51">
        <v>0</v>
      </c>
      <c r="O40" s="51">
        <v>1142</v>
      </c>
      <c r="P40" s="51">
        <v>0</v>
      </c>
      <c r="Q40" s="51">
        <f t="shared" si="13"/>
        <v>492</v>
      </c>
      <c r="R40" s="51">
        <v>0</v>
      </c>
      <c r="S40" s="51">
        <v>492</v>
      </c>
      <c r="T40" s="51">
        <v>0</v>
      </c>
      <c r="U40" s="51">
        <f t="shared" si="14"/>
        <v>45</v>
      </c>
      <c r="V40" s="51">
        <v>0</v>
      </c>
      <c r="W40" s="51">
        <v>45</v>
      </c>
      <c r="X40" s="51">
        <v>0</v>
      </c>
      <c r="Y40" s="51">
        <f t="shared" si="15"/>
        <v>0</v>
      </c>
      <c r="Z40" s="51">
        <v>0</v>
      </c>
      <c r="AA40" s="51">
        <v>0</v>
      </c>
      <c r="AB40" s="51">
        <v>0</v>
      </c>
      <c r="AC40" s="51">
        <f t="shared" si="16"/>
        <v>0</v>
      </c>
      <c r="AD40" s="51">
        <v>0</v>
      </c>
      <c r="AE40" s="51">
        <v>0</v>
      </c>
      <c r="AF40" s="51">
        <v>0</v>
      </c>
      <c r="AG40" s="51">
        <v>3156</v>
      </c>
      <c r="AH40" s="51">
        <v>25</v>
      </c>
    </row>
    <row r="41" spans="1:34" ht="13.5">
      <c r="A41" s="26" t="s">
        <v>73</v>
      </c>
      <c r="B41" s="49" t="s">
        <v>138</v>
      </c>
      <c r="C41" s="50" t="s">
        <v>139</v>
      </c>
      <c r="D41" s="51">
        <f t="shared" si="17"/>
        <v>1483</v>
      </c>
      <c r="E41" s="51">
        <v>963</v>
      </c>
      <c r="F41" s="51">
        <v>520</v>
      </c>
      <c r="G41" s="51">
        <f t="shared" si="9"/>
        <v>1483</v>
      </c>
      <c r="H41" s="51">
        <f t="shared" si="10"/>
        <v>1062</v>
      </c>
      <c r="I41" s="51">
        <f t="shared" si="11"/>
        <v>0</v>
      </c>
      <c r="J41" s="51">
        <v>0</v>
      </c>
      <c r="K41" s="51">
        <v>0</v>
      </c>
      <c r="L41" s="51">
        <v>0</v>
      </c>
      <c r="M41" s="51">
        <f t="shared" si="12"/>
        <v>888</v>
      </c>
      <c r="N41" s="51">
        <v>888</v>
      </c>
      <c r="O41" s="51">
        <v>0</v>
      </c>
      <c r="P41" s="51">
        <v>0</v>
      </c>
      <c r="Q41" s="51">
        <f t="shared" si="13"/>
        <v>166</v>
      </c>
      <c r="R41" s="51">
        <v>166</v>
      </c>
      <c r="S41" s="51">
        <v>0</v>
      </c>
      <c r="T41" s="51">
        <v>0</v>
      </c>
      <c r="U41" s="51">
        <f t="shared" si="14"/>
        <v>8</v>
      </c>
      <c r="V41" s="51">
        <v>8</v>
      </c>
      <c r="W41" s="51">
        <v>0</v>
      </c>
      <c r="X41" s="51">
        <v>0</v>
      </c>
      <c r="Y41" s="51">
        <f t="shared" si="15"/>
        <v>0</v>
      </c>
      <c r="Z41" s="51">
        <v>0</v>
      </c>
      <c r="AA41" s="51">
        <v>0</v>
      </c>
      <c r="AB41" s="51">
        <v>0</v>
      </c>
      <c r="AC41" s="51">
        <f t="shared" si="16"/>
        <v>0</v>
      </c>
      <c r="AD41" s="51">
        <v>0</v>
      </c>
      <c r="AE41" s="51">
        <v>0</v>
      </c>
      <c r="AF41" s="51">
        <v>0</v>
      </c>
      <c r="AG41" s="51">
        <v>421</v>
      </c>
      <c r="AH41" s="51">
        <v>0</v>
      </c>
    </row>
    <row r="42" spans="1:34" ht="13.5">
      <c r="A42" s="26" t="s">
        <v>73</v>
      </c>
      <c r="B42" s="49" t="s">
        <v>140</v>
      </c>
      <c r="C42" s="50" t="s">
        <v>141</v>
      </c>
      <c r="D42" s="55" t="s">
        <v>153</v>
      </c>
      <c r="E42" s="55" t="s">
        <v>153</v>
      </c>
      <c r="F42" s="55" t="s">
        <v>153</v>
      </c>
      <c r="G42" s="55" t="s">
        <v>153</v>
      </c>
      <c r="H42" s="55" t="s">
        <v>153</v>
      </c>
      <c r="I42" s="55" t="s">
        <v>153</v>
      </c>
      <c r="J42" s="55" t="s">
        <v>153</v>
      </c>
      <c r="K42" s="55" t="s">
        <v>153</v>
      </c>
      <c r="L42" s="55" t="s">
        <v>153</v>
      </c>
      <c r="M42" s="55" t="s">
        <v>153</v>
      </c>
      <c r="N42" s="55" t="s">
        <v>153</v>
      </c>
      <c r="O42" s="55" t="s">
        <v>153</v>
      </c>
      <c r="P42" s="55" t="s">
        <v>153</v>
      </c>
      <c r="Q42" s="55" t="s">
        <v>153</v>
      </c>
      <c r="R42" s="55" t="s">
        <v>153</v>
      </c>
      <c r="S42" s="55" t="s">
        <v>153</v>
      </c>
      <c r="T42" s="55" t="s">
        <v>153</v>
      </c>
      <c r="U42" s="55" t="s">
        <v>153</v>
      </c>
      <c r="V42" s="55" t="s">
        <v>153</v>
      </c>
      <c r="W42" s="55" t="s">
        <v>153</v>
      </c>
      <c r="X42" s="55" t="s">
        <v>153</v>
      </c>
      <c r="Y42" s="55" t="s">
        <v>153</v>
      </c>
      <c r="Z42" s="55" t="s">
        <v>153</v>
      </c>
      <c r="AA42" s="55" t="s">
        <v>153</v>
      </c>
      <c r="AB42" s="55" t="s">
        <v>153</v>
      </c>
      <c r="AC42" s="55" t="s">
        <v>153</v>
      </c>
      <c r="AD42" s="55" t="s">
        <v>153</v>
      </c>
      <c r="AE42" s="55" t="s">
        <v>153</v>
      </c>
      <c r="AF42" s="55" t="s">
        <v>153</v>
      </c>
      <c r="AG42" s="55" t="s">
        <v>153</v>
      </c>
      <c r="AH42" s="55" t="s">
        <v>153</v>
      </c>
    </row>
    <row r="43" spans="1:34" ht="13.5">
      <c r="A43" s="26" t="s">
        <v>73</v>
      </c>
      <c r="B43" s="49" t="s">
        <v>142</v>
      </c>
      <c r="C43" s="50" t="s">
        <v>143</v>
      </c>
      <c r="D43" s="51">
        <f t="shared" si="17"/>
        <v>189</v>
      </c>
      <c r="E43" s="51">
        <v>189</v>
      </c>
      <c r="F43" s="51">
        <v>0</v>
      </c>
      <c r="G43" s="51">
        <f t="shared" si="9"/>
        <v>189</v>
      </c>
      <c r="H43" s="51">
        <f t="shared" si="10"/>
        <v>189</v>
      </c>
      <c r="I43" s="51">
        <f t="shared" si="11"/>
        <v>0</v>
      </c>
      <c r="J43" s="51">
        <v>0</v>
      </c>
      <c r="K43" s="51">
        <v>0</v>
      </c>
      <c r="L43" s="51">
        <v>0</v>
      </c>
      <c r="M43" s="51">
        <f t="shared" si="12"/>
        <v>164</v>
      </c>
      <c r="N43" s="51">
        <v>164</v>
      </c>
      <c r="O43" s="51">
        <v>0</v>
      </c>
      <c r="P43" s="51">
        <v>0</v>
      </c>
      <c r="Q43" s="51">
        <f t="shared" si="13"/>
        <v>18</v>
      </c>
      <c r="R43" s="51">
        <v>18</v>
      </c>
      <c r="S43" s="51">
        <v>0</v>
      </c>
      <c r="T43" s="51">
        <v>0</v>
      </c>
      <c r="U43" s="51">
        <f t="shared" si="14"/>
        <v>7</v>
      </c>
      <c r="V43" s="51">
        <v>7</v>
      </c>
      <c r="W43" s="51">
        <v>0</v>
      </c>
      <c r="X43" s="51">
        <v>0</v>
      </c>
      <c r="Y43" s="51">
        <f t="shared" si="15"/>
        <v>0</v>
      </c>
      <c r="Z43" s="51">
        <v>0</v>
      </c>
      <c r="AA43" s="51">
        <v>0</v>
      </c>
      <c r="AB43" s="51">
        <v>0</v>
      </c>
      <c r="AC43" s="51">
        <f t="shared" si="16"/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</row>
    <row r="44" spans="1:34" ht="13.5">
      <c r="A44" s="26" t="s">
        <v>73</v>
      </c>
      <c r="B44" s="49" t="s">
        <v>144</v>
      </c>
      <c r="C44" s="50" t="s">
        <v>145</v>
      </c>
      <c r="D44" s="51">
        <f t="shared" si="17"/>
        <v>4513</v>
      </c>
      <c r="E44" s="51">
        <v>3059</v>
      </c>
      <c r="F44" s="51">
        <v>1454</v>
      </c>
      <c r="G44" s="51">
        <f t="shared" si="9"/>
        <v>4513</v>
      </c>
      <c r="H44" s="51">
        <f t="shared" si="10"/>
        <v>3059</v>
      </c>
      <c r="I44" s="51">
        <f t="shared" si="11"/>
        <v>0</v>
      </c>
      <c r="J44" s="51">
        <v>0</v>
      </c>
      <c r="K44" s="51">
        <v>0</v>
      </c>
      <c r="L44" s="51">
        <v>0</v>
      </c>
      <c r="M44" s="51">
        <f t="shared" si="12"/>
        <v>2735</v>
      </c>
      <c r="N44" s="51">
        <v>0</v>
      </c>
      <c r="O44" s="51">
        <v>2735</v>
      </c>
      <c r="P44" s="51">
        <v>0</v>
      </c>
      <c r="Q44" s="51">
        <f t="shared" si="13"/>
        <v>0</v>
      </c>
      <c r="R44" s="51">
        <v>0</v>
      </c>
      <c r="S44" s="51">
        <v>0</v>
      </c>
      <c r="T44" s="51">
        <v>0</v>
      </c>
      <c r="U44" s="51">
        <f t="shared" si="14"/>
        <v>316</v>
      </c>
      <c r="V44" s="51">
        <v>0</v>
      </c>
      <c r="W44" s="51">
        <v>316</v>
      </c>
      <c r="X44" s="51">
        <v>0</v>
      </c>
      <c r="Y44" s="51">
        <f t="shared" si="15"/>
        <v>8</v>
      </c>
      <c r="Z44" s="51">
        <v>0</v>
      </c>
      <c r="AA44" s="51">
        <v>8</v>
      </c>
      <c r="AB44" s="51">
        <v>0</v>
      </c>
      <c r="AC44" s="51">
        <f t="shared" si="16"/>
        <v>0</v>
      </c>
      <c r="AD44" s="51">
        <v>0</v>
      </c>
      <c r="AE44" s="51">
        <v>0</v>
      </c>
      <c r="AF44" s="51">
        <v>0</v>
      </c>
      <c r="AG44" s="51">
        <v>1454</v>
      </c>
      <c r="AH44" s="51">
        <v>0</v>
      </c>
    </row>
    <row r="45" spans="1:34" ht="13.5">
      <c r="A45" s="26" t="s">
        <v>73</v>
      </c>
      <c r="B45" s="49" t="s">
        <v>146</v>
      </c>
      <c r="C45" s="50" t="s">
        <v>147</v>
      </c>
      <c r="D45" s="51">
        <f t="shared" si="17"/>
        <v>59</v>
      </c>
      <c r="E45" s="51">
        <v>40</v>
      </c>
      <c r="F45" s="51">
        <v>19</v>
      </c>
      <c r="G45" s="51">
        <f t="shared" si="9"/>
        <v>59</v>
      </c>
      <c r="H45" s="51">
        <f t="shared" si="10"/>
        <v>0</v>
      </c>
      <c r="I45" s="51">
        <f t="shared" si="11"/>
        <v>0</v>
      </c>
      <c r="J45" s="51">
        <v>0</v>
      </c>
      <c r="K45" s="51">
        <v>0</v>
      </c>
      <c r="L45" s="51">
        <v>0</v>
      </c>
      <c r="M45" s="51">
        <f t="shared" si="12"/>
        <v>0</v>
      </c>
      <c r="N45" s="51">
        <v>0</v>
      </c>
      <c r="O45" s="51">
        <v>0</v>
      </c>
      <c r="P45" s="51">
        <v>0</v>
      </c>
      <c r="Q45" s="51">
        <f t="shared" si="13"/>
        <v>0</v>
      </c>
      <c r="R45" s="51">
        <v>0</v>
      </c>
      <c r="S45" s="51">
        <v>0</v>
      </c>
      <c r="T45" s="51">
        <v>0</v>
      </c>
      <c r="U45" s="51">
        <f t="shared" si="14"/>
        <v>0</v>
      </c>
      <c r="V45" s="51">
        <v>0</v>
      </c>
      <c r="W45" s="51">
        <v>0</v>
      </c>
      <c r="X45" s="51">
        <v>0</v>
      </c>
      <c r="Y45" s="51">
        <f t="shared" si="15"/>
        <v>0</v>
      </c>
      <c r="Z45" s="51">
        <v>0</v>
      </c>
      <c r="AA45" s="51">
        <v>0</v>
      </c>
      <c r="AB45" s="51">
        <v>0</v>
      </c>
      <c r="AC45" s="51">
        <f t="shared" si="16"/>
        <v>0</v>
      </c>
      <c r="AD45" s="51">
        <v>0</v>
      </c>
      <c r="AE45" s="51">
        <v>0</v>
      </c>
      <c r="AF45" s="51">
        <v>0</v>
      </c>
      <c r="AG45" s="51">
        <v>59</v>
      </c>
      <c r="AH45" s="51">
        <v>0</v>
      </c>
    </row>
    <row r="46" spans="1:34" ht="13.5">
      <c r="A46" s="26" t="s">
        <v>73</v>
      </c>
      <c r="B46" s="49" t="s">
        <v>148</v>
      </c>
      <c r="C46" s="50" t="s">
        <v>149</v>
      </c>
      <c r="D46" s="51">
        <f t="shared" si="17"/>
        <v>1441</v>
      </c>
      <c r="E46" s="51">
        <v>432</v>
      </c>
      <c r="F46" s="51">
        <v>1009</v>
      </c>
      <c r="G46" s="51">
        <f t="shared" si="9"/>
        <v>1441</v>
      </c>
      <c r="H46" s="51">
        <f t="shared" si="10"/>
        <v>1246</v>
      </c>
      <c r="I46" s="51">
        <f t="shared" si="11"/>
        <v>0</v>
      </c>
      <c r="J46" s="51">
        <v>0</v>
      </c>
      <c r="K46" s="51">
        <v>0</v>
      </c>
      <c r="L46" s="51">
        <v>0</v>
      </c>
      <c r="M46" s="51">
        <f t="shared" si="12"/>
        <v>900</v>
      </c>
      <c r="N46" s="51">
        <v>0</v>
      </c>
      <c r="O46" s="51">
        <v>900</v>
      </c>
      <c r="P46" s="51">
        <v>0</v>
      </c>
      <c r="Q46" s="51">
        <f t="shared" si="13"/>
        <v>48</v>
      </c>
      <c r="R46" s="51">
        <v>0</v>
      </c>
      <c r="S46" s="51">
        <v>48</v>
      </c>
      <c r="T46" s="51">
        <v>0</v>
      </c>
      <c r="U46" s="51">
        <f t="shared" si="14"/>
        <v>241</v>
      </c>
      <c r="V46" s="51">
        <v>0</v>
      </c>
      <c r="W46" s="51">
        <v>241</v>
      </c>
      <c r="X46" s="51">
        <v>0</v>
      </c>
      <c r="Y46" s="51">
        <f t="shared" si="15"/>
        <v>0</v>
      </c>
      <c r="Z46" s="51">
        <v>0</v>
      </c>
      <c r="AA46" s="51">
        <v>0</v>
      </c>
      <c r="AB46" s="51">
        <v>0</v>
      </c>
      <c r="AC46" s="51">
        <f t="shared" si="16"/>
        <v>57</v>
      </c>
      <c r="AD46" s="51">
        <v>0</v>
      </c>
      <c r="AE46" s="51">
        <v>57</v>
      </c>
      <c r="AF46" s="51">
        <v>0</v>
      </c>
      <c r="AG46" s="51">
        <v>195</v>
      </c>
      <c r="AH46" s="51">
        <v>0</v>
      </c>
    </row>
    <row r="47" spans="1:34" ht="13.5">
      <c r="A47" s="82" t="s">
        <v>177</v>
      </c>
      <c r="B47" s="83"/>
      <c r="C47" s="84"/>
      <c r="D47" s="51">
        <f aca="true" t="shared" si="18" ref="D47:AH47">D7+SUM(D8:D46)</f>
        <v>5239494</v>
      </c>
      <c r="E47" s="51">
        <f t="shared" si="18"/>
        <v>3830118</v>
      </c>
      <c r="F47" s="51">
        <f t="shared" si="18"/>
        <v>1409376</v>
      </c>
      <c r="G47" s="51">
        <f t="shared" si="18"/>
        <v>5239494</v>
      </c>
      <c r="H47" s="51">
        <f t="shared" si="18"/>
        <v>5107499</v>
      </c>
      <c r="I47" s="51">
        <f t="shared" si="18"/>
        <v>233</v>
      </c>
      <c r="J47" s="51">
        <f t="shared" si="18"/>
        <v>0</v>
      </c>
      <c r="K47" s="51">
        <f t="shared" si="18"/>
        <v>233</v>
      </c>
      <c r="L47" s="51">
        <f t="shared" si="18"/>
        <v>0</v>
      </c>
      <c r="M47" s="51">
        <f t="shared" si="18"/>
        <v>3765030</v>
      </c>
      <c r="N47" s="51">
        <f t="shared" si="18"/>
        <v>2058564</v>
      </c>
      <c r="O47" s="51">
        <f t="shared" si="18"/>
        <v>487437</v>
      </c>
      <c r="P47" s="51">
        <f t="shared" si="18"/>
        <v>1219029</v>
      </c>
      <c r="Q47" s="51">
        <f t="shared" si="18"/>
        <v>698230</v>
      </c>
      <c r="R47" s="51">
        <f t="shared" si="18"/>
        <v>543283</v>
      </c>
      <c r="S47" s="51">
        <f t="shared" si="18"/>
        <v>102630</v>
      </c>
      <c r="T47" s="51">
        <f t="shared" si="18"/>
        <v>52317</v>
      </c>
      <c r="U47" s="51">
        <f t="shared" si="18"/>
        <v>570929</v>
      </c>
      <c r="V47" s="51">
        <f t="shared" si="18"/>
        <v>393124</v>
      </c>
      <c r="W47" s="51">
        <f t="shared" si="18"/>
        <v>176156</v>
      </c>
      <c r="X47" s="51">
        <f t="shared" si="18"/>
        <v>1649</v>
      </c>
      <c r="Y47" s="51">
        <f t="shared" si="18"/>
        <v>1270</v>
      </c>
      <c r="Z47" s="51">
        <f t="shared" si="18"/>
        <v>257</v>
      </c>
      <c r="AA47" s="51">
        <f t="shared" si="18"/>
        <v>1013</v>
      </c>
      <c r="AB47" s="51">
        <f t="shared" si="18"/>
        <v>0</v>
      </c>
      <c r="AC47" s="51">
        <f t="shared" si="18"/>
        <v>71807</v>
      </c>
      <c r="AD47" s="51">
        <f t="shared" si="18"/>
        <v>59988</v>
      </c>
      <c r="AE47" s="51">
        <f t="shared" si="18"/>
        <v>11763</v>
      </c>
      <c r="AF47" s="51">
        <f t="shared" si="18"/>
        <v>56</v>
      </c>
      <c r="AG47" s="51">
        <f t="shared" si="18"/>
        <v>131995</v>
      </c>
      <c r="AH47" s="51">
        <f t="shared" si="18"/>
        <v>322</v>
      </c>
    </row>
    <row r="48" ht="13.5">
      <c r="A48" s="54" t="s">
        <v>150</v>
      </c>
    </row>
  </sheetData>
  <mergeCells count="14">
    <mergeCell ref="A47:C47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4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36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5" t="s">
        <v>0</v>
      </c>
      <c r="B2" s="65" t="s">
        <v>38</v>
      </c>
      <c r="C2" s="70" t="s">
        <v>41</v>
      </c>
      <c r="D2" s="29" t="s">
        <v>29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30</v>
      </c>
      <c r="V2" s="32"/>
      <c r="W2" s="32"/>
      <c r="X2" s="32"/>
      <c r="Y2" s="32"/>
      <c r="Z2" s="32"/>
      <c r="AA2" s="33"/>
      <c r="AB2" s="29" t="s">
        <v>31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8"/>
      <c r="B3" s="100"/>
      <c r="C3" s="71"/>
      <c r="D3" s="12" t="s">
        <v>15</v>
      </c>
      <c r="E3" s="34" t="s">
        <v>9</v>
      </c>
      <c r="F3" s="85" t="s">
        <v>42</v>
      </c>
      <c r="G3" s="60"/>
      <c r="H3" s="60"/>
      <c r="I3" s="60"/>
      <c r="J3" s="60"/>
      <c r="K3" s="61"/>
      <c r="L3" s="70" t="s">
        <v>43</v>
      </c>
      <c r="M3" s="16" t="s">
        <v>179</v>
      </c>
      <c r="N3" s="35"/>
      <c r="O3" s="35"/>
      <c r="P3" s="35"/>
      <c r="Q3" s="35"/>
      <c r="R3" s="35"/>
      <c r="S3" s="35"/>
      <c r="T3" s="36"/>
      <c r="U3" s="12" t="s">
        <v>15</v>
      </c>
      <c r="V3" s="70" t="s">
        <v>9</v>
      </c>
      <c r="W3" s="95" t="s">
        <v>10</v>
      </c>
      <c r="X3" s="96"/>
      <c r="Y3" s="96"/>
      <c r="Z3" s="96"/>
      <c r="AA3" s="97"/>
      <c r="AB3" s="12" t="s">
        <v>15</v>
      </c>
      <c r="AC3" s="70" t="s">
        <v>44</v>
      </c>
      <c r="AD3" s="70" t="s">
        <v>45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8"/>
      <c r="B4" s="100"/>
      <c r="C4" s="71"/>
      <c r="D4" s="12"/>
      <c r="E4" s="37"/>
      <c r="F4" s="38"/>
      <c r="G4" s="70" t="s">
        <v>24</v>
      </c>
      <c r="H4" s="70" t="s">
        <v>25</v>
      </c>
      <c r="I4" s="70" t="s">
        <v>26</v>
      </c>
      <c r="J4" s="70" t="s">
        <v>27</v>
      </c>
      <c r="K4" s="70" t="s">
        <v>28</v>
      </c>
      <c r="L4" s="86"/>
      <c r="M4" s="39"/>
      <c r="N4" s="40"/>
      <c r="O4" s="40"/>
      <c r="P4" s="40"/>
      <c r="Q4" s="40"/>
      <c r="R4" s="40"/>
      <c r="S4" s="40"/>
      <c r="T4" s="41"/>
      <c r="U4" s="12"/>
      <c r="V4" s="86"/>
      <c r="W4" s="92" t="s">
        <v>24</v>
      </c>
      <c r="X4" s="70" t="s">
        <v>25</v>
      </c>
      <c r="Y4" s="70" t="s">
        <v>26</v>
      </c>
      <c r="Z4" s="70" t="s">
        <v>27</v>
      </c>
      <c r="AA4" s="70" t="s">
        <v>28</v>
      </c>
      <c r="AB4" s="12"/>
      <c r="AC4" s="86"/>
      <c r="AD4" s="86"/>
      <c r="AE4" s="39"/>
      <c r="AF4" s="92" t="s">
        <v>24</v>
      </c>
      <c r="AG4" s="70" t="s">
        <v>25</v>
      </c>
      <c r="AH4" s="70" t="s">
        <v>26</v>
      </c>
      <c r="AI4" s="70" t="s">
        <v>27</v>
      </c>
      <c r="AJ4" s="70" t="s">
        <v>28</v>
      </c>
    </row>
    <row r="5" spans="1:36" s="30" customFormat="1" ht="22.5" customHeight="1">
      <c r="A5" s="98"/>
      <c r="B5" s="100"/>
      <c r="C5" s="71"/>
      <c r="D5" s="18"/>
      <c r="E5" s="42"/>
      <c r="F5" s="12" t="s">
        <v>15</v>
      </c>
      <c r="G5" s="86"/>
      <c r="H5" s="86"/>
      <c r="I5" s="86"/>
      <c r="J5" s="86"/>
      <c r="K5" s="86"/>
      <c r="L5" s="94"/>
      <c r="M5" s="12" t="s">
        <v>15</v>
      </c>
      <c r="N5" s="8" t="s">
        <v>18</v>
      </c>
      <c r="O5" s="8" t="s">
        <v>39</v>
      </c>
      <c r="P5" s="8" t="s">
        <v>19</v>
      </c>
      <c r="Q5" s="20" t="s">
        <v>46</v>
      </c>
      <c r="R5" s="8" t="s">
        <v>20</v>
      </c>
      <c r="S5" s="20" t="s">
        <v>72</v>
      </c>
      <c r="T5" s="8" t="s">
        <v>40</v>
      </c>
      <c r="U5" s="18"/>
      <c r="V5" s="94"/>
      <c r="W5" s="93"/>
      <c r="X5" s="86"/>
      <c r="Y5" s="86"/>
      <c r="Z5" s="86"/>
      <c r="AA5" s="86"/>
      <c r="AB5" s="18"/>
      <c r="AC5" s="94"/>
      <c r="AD5" s="94"/>
      <c r="AE5" s="12" t="s">
        <v>15</v>
      </c>
      <c r="AF5" s="93"/>
      <c r="AG5" s="86"/>
      <c r="AH5" s="86"/>
      <c r="AI5" s="86"/>
      <c r="AJ5" s="86"/>
    </row>
    <row r="6" spans="1:36" s="30" customFormat="1" ht="22.5" customHeight="1">
      <c r="A6" s="99"/>
      <c r="B6" s="101"/>
      <c r="C6" s="72"/>
      <c r="D6" s="23" t="s">
        <v>47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73</v>
      </c>
      <c r="B7" s="53" t="s">
        <v>176</v>
      </c>
      <c r="C7" s="50" t="s">
        <v>69</v>
      </c>
      <c r="D7" s="51">
        <f aca="true" t="shared" si="0" ref="D7:D46">E7+F7+L7+M7</f>
        <v>3907092</v>
      </c>
      <c r="E7" s="51">
        <v>2879987</v>
      </c>
      <c r="F7" s="51">
        <f aca="true" t="shared" si="1" ref="F7:F12">SUM(G7:K7)</f>
        <v>653210</v>
      </c>
      <c r="G7" s="51">
        <v>99140</v>
      </c>
      <c r="H7" s="51">
        <v>554070</v>
      </c>
      <c r="I7" s="51">
        <v>0</v>
      </c>
      <c r="J7" s="51">
        <v>0</v>
      </c>
      <c r="K7" s="51">
        <v>0</v>
      </c>
      <c r="L7" s="51">
        <v>10149</v>
      </c>
      <c r="M7" s="51">
        <f aca="true" t="shared" si="2" ref="M7:M12">SUM(N7:T7)</f>
        <v>363746</v>
      </c>
      <c r="N7" s="51">
        <v>259779</v>
      </c>
      <c r="O7" s="51">
        <v>28376</v>
      </c>
      <c r="P7" s="51">
        <v>66153</v>
      </c>
      <c r="Q7" s="51">
        <v>8774</v>
      </c>
      <c r="R7" s="51">
        <v>148</v>
      </c>
      <c r="S7" s="51">
        <v>257</v>
      </c>
      <c r="T7" s="51">
        <v>259</v>
      </c>
      <c r="U7" s="51">
        <f aca="true" t="shared" si="3" ref="U7:U12">SUM(V7:AA7)</f>
        <v>3010028</v>
      </c>
      <c r="V7" s="51">
        <v>2879987</v>
      </c>
      <c r="W7" s="51">
        <v>77129</v>
      </c>
      <c r="X7" s="51">
        <v>52912</v>
      </c>
      <c r="Y7" s="51">
        <v>0</v>
      </c>
      <c r="Z7" s="51">
        <v>0</v>
      </c>
      <c r="AA7" s="51">
        <v>0</v>
      </c>
      <c r="AB7" s="51">
        <f aca="true" t="shared" si="4" ref="AB7:AB12">SUM(AC7:AE7)</f>
        <v>859216</v>
      </c>
      <c r="AC7" s="51">
        <v>10149</v>
      </c>
      <c r="AD7" s="51">
        <v>368238</v>
      </c>
      <c r="AE7" s="51">
        <f aca="true" t="shared" si="5" ref="AE7:AE12">SUM(AF7:AJ7)</f>
        <v>480829</v>
      </c>
      <c r="AF7" s="51">
        <v>13919</v>
      </c>
      <c r="AG7" s="51">
        <v>466910</v>
      </c>
      <c r="AH7" s="51">
        <v>0</v>
      </c>
      <c r="AI7" s="51">
        <v>0</v>
      </c>
      <c r="AJ7" s="51">
        <v>0</v>
      </c>
    </row>
    <row r="8" spans="1:36" ht="13.5">
      <c r="A8" s="26" t="s">
        <v>73</v>
      </c>
      <c r="B8" s="49" t="s">
        <v>74</v>
      </c>
      <c r="C8" s="50" t="s">
        <v>75</v>
      </c>
      <c r="D8" s="51">
        <f t="shared" si="0"/>
        <v>193927</v>
      </c>
      <c r="E8" s="51">
        <v>152838</v>
      </c>
      <c r="F8" s="51">
        <f t="shared" si="1"/>
        <v>25120</v>
      </c>
      <c r="G8" s="51">
        <v>24633</v>
      </c>
      <c r="H8" s="51">
        <v>364</v>
      </c>
      <c r="I8" s="51">
        <v>0</v>
      </c>
      <c r="J8" s="51">
        <v>0</v>
      </c>
      <c r="K8" s="51">
        <v>123</v>
      </c>
      <c r="L8" s="51">
        <v>0</v>
      </c>
      <c r="M8" s="51">
        <f t="shared" si="2"/>
        <v>15969</v>
      </c>
      <c r="N8" s="51">
        <v>10098</v>
      </c>
      <c r="O8" s="51">
        <v>1256</v>
      </c>
      <c r="P8" s="51">
        <v>3766</v>
      </c>
      <c r="Q8" s="51">
        <v>0</v>
      </c>
      <c r="R8" s="51">
        <v>83</v>
      </c>
      <c r="S8" s="51">
        <v>734</v>
      </c>
      <c r="T8" s="51">
        <v>32</v>
      </c>
      <c r="U8" s="51">
        <f t="shared" si="3"/>
        <v>168270</v>
      </c>
      <c r="V8" s="51">
        <v>152838</v>
      </c>
      <c r="W8" s="51">
        <v>15432</v>
      </c>
      <c r="X8" s="51">
        <v>0</v>
      </c>
      <c r="Y8" s="51">
        <v>0</v>
      </c>
      <c r="Z8" s="51">
        <v>0</v>
      </c>
      <c r="AA8" s="51">
        <v>0</v>
      </c>
      <c r="AB8" s="51">
        <f t="shared" si="4"/>
        <v>18663</v>
      </c>
      <c r="AC8" s="51">
        <v>0</v>
      </c>
      <c r="AD8" s="51">
        <v>14930</v>
      </c>
      <c r="AE8" s="51">
        <f t="shared" si="5"/>
        <v>3733</v>
      </c>
      <c r="AF8" s="51">
        <v>3610</v>
      </c>
      <c r="AG8" s="51">
        <v>0</v>
      </c>
      <c r="AH8" s="51">
        <v>0</v>
      </c>
      <c r="AI8" s="51">
        <v>0</v>
      </c>
      <c r="AJ8" s="51">
        <v>123</v>
      </c>
    </row>
    <row r="9" spans="1:36" ht="13.5">
      <c r="A9" s="26" t="s">
        <v>73</v>
      </c>
      <c r="B9" s="49" t="s">
        <v>76</v>
      </c>
      <c r="C9" s="50" t="s">
        <v>77</v>
      </c>
      <c r="D9" s="51">
        <f t="shared" si="0"/>
        <v>65409</v>
      </c>
      <c r="E9" s="51">
        <v>49626</v>
      </c>
      <c r="F9" s="51">
        <f t="shared" si="1"/>
        <v>15783</v>
      </c>
      <c r="G9" s="51">
        <v>15783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f t="shared" si="2"/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f t="shared" si="3"/>
        <v>52387</v>
      </c>
      <c r="V9" s="51">
        <v>49626</v>
      </c>
      <c r="W9" s="51">
        <v>2761</v>
      </c>
      <c r="X9" s="51">
        <v>0</v>
      </c>
      <c r="Y9" s="51">
        <v>0</v>
      </c>
      <c r="Z9" s="51">
        <v>0</v>
      </c>
      <c r="AA9" s="51">
        <v>0</v>
      </c>
      <c r="AB9" s="51">
        <f t="shared" si="4"/>
        <v>7250</v>
      </c>
      <c r="AC9" s="51">
        <v>0</v>
      </c>
      <c r="AD9" s="51">
        <v>6422</v>
      </c>
      <c r="AE9" s="51">
        <f t="shared" si="5"/>
        <v>828</v>
      </c>
      <c r="AF9" s="51">
        <v>828</v>
      </c>
      <c r="AG9" s="51">
        <v>0</v>
      </c>
      <c r="AH9" s="51">
        <v>0</v>
      </c>
      <c r="AI9" s="51">
        <v>0</v>
      </c>
      <c r="AJ9" s="51">
        <v>0</v>
      </c>
    </row>
    <row r="10" spans="1:36" ht="13.5">
      <c r="A10" s="26" t="s">
        <v>73</v>
      </c>
      <c r="B10" s="49" t="s">
        <v>78</v>
      </c>
      <c r="C10" s="50" t="s">
        <v>79</v>
      </c>
      <c r="D10" s="51">
        <f t="shared" si="0"/>
        <v>56238</v>
      </c>
      <c r="E10" s="51">
        <v>40322</v>
      </c>
      <c r="F10" s="51">
        <f t="shared" si="1"/>
        <v>15853</v>
      </c>
      <c r="G10" s="51">
        <v>5776</v>
      </c>
      <c r="H10" s="51">
        <v>10077</v>
      </c>
      <c r="I10" s="51">
        <v>0</v>
      </c>
      <c r="J10" s="51">
        <v>0</v>
      </c>
      <c r="K10" s="51">
        <v>0</v>
      </c>
      <c r="L10" s="51">
        <v>0</v>
      </c>
      <c r="M10" s="51">
        <f t="shared" si="2"/>
        <v>63</v>
      </c>
      <c r="N10" s="51">
        <v>59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4</v>
      </c>
      <c r="U10" s="51">
        <f t="shared" si="3"/>
        <v>43686</v>
      </c>
      <c r="V10" s="51">
        <v>40322</v>
      </c>
      <c r="W10" s="51">
        <v>3105</v>
      </c>
      <c r="X10" s="51">
        <v>259</v>
      </c>
      <c r="Y10" s="51">
        <v>0</v>
      </c>
      <c r="Z10" s="51">
        <v>0</v>
      </c>
      <c r="AA10" s="51">
        <v>0</v>
      </c>
      <c r="AB10" s="51">
        <f t="shared" si="4"/>
        <v>6394</v>
      </c>
      <c r="AC10" s="51">
        <v>0</v>
      </c>
      <c r="AD10" s="51">
        <v>4001</v>
      </c>
      <c r="AE10" s="51">
        <f t="shared" si="5"/>
        <v>2393</v>
      </c>
      <c r="AF10" s="51">
        <v>1870</v>
      </c>
      <c r="AG10" s="51">
        <v>523</v>
      </c>
      <c r="AH10" s="51">
        <v>0</v>
      </c>
      <c r="AI10" s="51">
        <v>0</v>
      </c>
      <c r="AJ10" s="51">
        <v>0</v>
      </c>
    </row>
    <row r="11" spans="1:36" ht="13.5">
      <c r="A11" s="26" t="s">
        <v>73</v>
      </c>
      <c r="B11" s="49" t="s">
        <v>80</v>
      </c>
      <c r="C11" s="50" t="s">
        <v>81</v>
      </c>
      <c r="D11" s="51">
        <f t="shared" si="0"/>
        <v>54283</v>
      </c>
      <c r="E11" s="51">
        <v>40830</v>
      </c>
      <c r="F11" s="51">
        <f t="shared" si="1"/>
        <v>9689</v>
      </c>
      <c r="G11" s="51">
        <v>580</v>
      </c>
      <c r="H11" s="51">
        <v>9109</v>
      </c>
      <c r="I11" s="51">
        <v>0</v>
      </c>
      <c r="J11" s="51">
        <v>0</v>
      </c>
      <c r="K11" s="51">
        <v>0</v>
      </c>
      <c r="L11" s="51">
        <v>0</v>
      </c>
      <c r="M11" s="51">
        <f t="shared" si="2"/>
        <v>3764</v>
      </c>
      <c r="N11" s="51">
        <v>3418</v>
      </c>
      <c r="O11" s="51">
        <v>30</v>
      </c>
      <c r="P11" s="51">
        <v>0</v>
      </c>
      <c r="Q11" s="51">
        <v>0</v>
      </c>
      <c r="R11" s="51">
        <v>0</v>
      </c>
      <c r="S11" s="51">
        <v>316</v>
      </c>
      <c r="T11" s="51">
        <v>0</v>
      </c>
      <c r="U11" s="51">
        <f t="shared" si="3"/>
        <v>42281</v>
      </c>
      <c r="V11" s="51">
        <v>40830</v>
      </c>
      <c r="W11" s="51">
        <v>165</v>
      </c>
      <c r="X11" s="51">
        <v>1286</v>
      </c>
      <c r="Y11" s="51">
        <v>0</v>
      </c>
      <c r="Z11" s="51">
        <v>0</v>
      </c>
      <c r="AA11" s="51">
        <v>0</v>
      </c>
      <c r="AB11" s="51">
        <f t="shared" si="4"/>
        <v>5646</v>
      </c>
      <c r="AC11" s="51">
        <v>0</v>
      </c>
      <c r="AD11" s="51">
        <v>3797</v>
      </c>
      <c r="AE11" s="51">
        <f t="shared" si="5"/>
        <v>1849</v>
      </c>
      <c r="AF11" s="51">
        <v>132</v>
      </c>
      <c r="AG11" s="51">
        <v>1717</v>
      </c>
      <c r="AH11" s="51">
        <v>0</v>
      </c>
      <c r="AI11" s="51">
        <v>0</v>
      </c>
      <c r="AJ11" s="51">
        <v>0</v>
      </c>
    </row>
    <row r="12" spans="1:36" ht="13.5">
      <c r="A12" s="26" t="s">
        <v>73</v>
      </c>
      <c r="B12" s="49" t="s">
        <v>82</v>
      </c>
      <c r="C12" s="50" t="s">
        <v>83</v>
      </c>
      <c r="D12" s="51">
        <f t="shared" si="0"/>
        <v>43560</v>
      </c>
      <c r="E12" s="51">
        <v>29459</v>
      </c>
      <c r="F12" s="51">
        <f t="shared" si="1"/>
        <v>13813</v>
      </c>
      <c r="G12" s="51">
        <v>13742</v>
      </c>
      <c r="H12" s="51">
        <v>71</v>
      </c>
      <c r="I12" s="51">
        <v>0</v>
      </c>
      <c r="J12" s="51">
        <v>0</v>
      </c>
      <c r="K12" s="51">
        <v>0</v>
      </c>
      <c r="L12" s="51">
        <v>0</v>
      </c>
      <c r="M12" s="51">
        <f t="shared" si="2"/>
        <v>288</v>
      </c>
      <c r="N12" s="51">
        <v>0</v>
      </c>
      <c r="O12" s="51">
        <v>0</v>
      </c>
      <c r="P12" s="51">
        <v>0</v>
      </c>
      <c r="Q12" s="51">
        <v>245</v>
      </c>
      <c r="R12" s="51">
        <v>43</v>
      </c>
      <c r="S12" s="51">
        <v>0</v>
      </c>
      <c r="T12" s="51">
        <v>0</v>
      </c>
      <c r="U12" s="51">
        <f t="shared" si="3"/>
        <v>32421</v>
      </c>
      <c r="V12" s="51">
        <v>29459</v>
      </c>
      <c r="W12" s="51">
        <v>2962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5622</v>
      </c>
      <c r="AC12" s="51">
        <v>0</v>
      </c>
      <c r="AD12" s="51">
        <v>3733</v>
      </c>
      <c r="AE12" s="51">
        <f t="shared" si="5"/>
        <v>1889</v>
      </c>
      <c r="AF12" s="51">
        <v>1889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73</v>
      </c>
      <c r="B13" s="49" t="s">
        <v>84</v>
      </c>
      <c r="C13" s="50" t="s">
        <v>85</v>
      </c>
      <c r="D13" s="51">
        <f t="shared" si="0"/>
        <v>78319</v>
      </c>
      <c r="E13" s="51">
        <v>58169</v>
      </c>
      <c r="F13" s="51">
        <f aca="true" t="shared" si="6" ref="F13:F46">SUM(G13:K13)</f>
        <v>13868</v>
      </c>
      <c r="G13" s="51">
        <v>13868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f aca="true" t="shared" si="7" ref="M13:M46">SUM(N13:T13)</f>
        <v>6282</v>
      </c>
      <c r="N13" s="51">
        <v>6282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f aca="true" t="shared" si="8" ref="U13:U46">SUM(V13:AA13)</f>
        <v>65601</v>
      </c>
      <c r="V13" s="51">
        <v>58169</v>
      </c>
      <c r="W13" s="51">
        <v>7432</v>
      </c>
      <c r="X13" s="51">
        <v>0</v>
      </c>
      <c r="Y13" s="51">
        <v>0</v>
      </c>
      <c r="Z13" s="51">
        <v>0</v>
      </c>
      <c r="AA13" s="51">
        <v>0</v>
      </c>
      <c r="AB13" s="51">
        <f aca="true" t="shared" si="9" ref="AB13:AB46">SUM(AC13:AE13)</f>
        <v>4937</v>
      </c>
      <c r="AC13" s="51">
        <v>0</v>
      </c>
      <c r="AD13" s="51">
        <v>4728</v>
      </c>
      <c r="AE13" s="51">
        <f aca="true" t="shared" si="10" ref="AE13:AE46">SUM(AF13:AJ13)</f>
        <v>209</v>
      </c>
      <c r="AF13" s="51">
        <v>209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73</v>
      </c>
      <c r="B14" s="49" t="s">
        <v>86</v>
      </c>
      <c r="C14" s="50" t="s">
        <v>87</v>
      </c>
      <c r="D14" s="51">
        <f t="shared" si="0"/>
        <v>41503</v>
      </c>
      <c r="E14" s="51">
        <v>31148</v>
      </c>
      <c r="F14" s="51">
        <f t="shared" si="6"/>
        <v>10355</v>
      </c>
      <c r="G14" s="51">
        <v>4598</v>
      </c>
      <c r="H14" s="51">
        <v>5757</v>
      </c>
      <c r="I14" s="51">
        <v>0</v>
      </c>
      <c r="J14" s="51">
        <v>0</v>
      </c>
      <c r="K14" s="51">
        <v>0</v>
      </c>
      <c r="L14" s="51">
        <v>0</v>
      </c>
      <c r="M14" s="51">
        <f t="shared" si="7"/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f t="shared" si="8"/>
        <v>31916</v>
      </c>
      <c r="V14" s="51">
        <v>31148</v>
      </c>
      <c r="W14" s="51">
        <v>432</v>
      </c>
      <c r="X14" s="51">
        <v>336</v>
      </c>
      <c r="Y14" s="51">
        <v>0</v>
      </c>
      <c r="Z14" s="51">
        <v>0</v>
      </c>
      <c r="AA14" s="51">
        <v>0</v>
      </c>
      <c r="AB14" s="51">
        <f t="shared" si="9"/>
        <v>3955</v>
      </c>
      <c r="AC14" s="51">
        <v>0</v>
      </c>
      <c r="AD14" s="51">
        <v>3217</v>
      </c>
      <c r="AE14" s="51">
        <f t="shared" si="10"/>
        <v>738</v>
      </c>
      <c r="AF14" s="51">
        <v>738</v>
      </c>
      <c r="AG14" s="51">
        <v>0</v>
      </c>
      <c r="AH14" s="51">
        <v>0</v>
      </c>
      <c r="AI14" s="51">
        <v>0</v>
      </c>
      <c r="AJ14" s="51">
        <v>0</v>
      </c>
    </row>
    <row r="15" spans="1:36" ht="13.5">
      <c r="A15" s="26" t="s">
        <v>73</v>
      </c>
      <c r="B15" s="49" t="s">
        <v>88</v>
      </c>
      <c r="C15" s="50" t="s">
        <v>89</v>
      </c>
      <c r="D15" s="51">
        <f t="shared" si="0"/>
        <v>67108</v>
      </c>
      <c r="E15" s="51">
        <v>45080</v>
      </c>
      <c r="F15" s="51">
        <f t="shared" si="6"/>
        <v>22028</v>
      </c>
      <c r="G15" s="51">
        <v>363</v>
      </c>
      <c r="H15" s="51">
        <v>21665</v>
      </c>
      <c r="I15" s="51">
        <v>0</v>
      </c>
      <c r="J15" s="51">
        <v>0</v>
      </c>
      <c r="K15" s="51">
        <v>0</v>
      </c>
      <c r="L15" s="51">
        <v>0</v>
      </c>
      <c r="M15" s="51">
        <f t="shared" si="7"/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f t="shared" si="8"/>
        <v>45908</v>
      </c>
      <c r="V15" s="51">
        <v>45080</v>
      </c>
      <c r="W15" s="51">
        <v>40</v>
      </c>
      <c r="X15" s="51">
        <v>788</v>
      </c>
      <c r="Y15" s="51">
        <v>0</v>
      </c>
      <c r="Z15" s="51">
        <v>0</v>
      </c>
      <c r="AA15" s="51">
        <v>0</v>
      </c>
      <c r="AB15" s="51">
        <f t="shared" si="9"/>
        <v>7127</v>
      </c>
      <c r="AC15" s="51">
        <v>0</v>
      </c>
      <c r="AD15" s="51">
        <v>4923</v>
      </c>
      <c r="AE15" s="51">
        <f t="shared" si="10"/>
        <v>2204</v>
      </c>
      <c r="AF15" s="51">
        <v>105</v>
      </c>
      <c r="AG15" s="51">
        <v>2099</v>
      </c>
      <c r="AH15" s="51">
        <v>0</v>
      </c>
      <c r="AI15" s="51">
        <v>0</v>
      </c>
      <c r="AJ15" s="51">
        <v>0</v>
      </c>
    </row>
    <row r="16" spans="1:36" ht="13.5">
      <c r="A16" s="26" t="s">
        <v>73</v>
      </c>
      <c r="B16" s="49" t="s">
        <v>90</v>
      </c>
      <c r="C16" s="50" t="s">
        <v>91</v>
      </c>
      <c r="D16" s="51">
        <f t="shared" si="0"/>
        <v>141288</v>
      </c>
      <c r="E16" s="51">
        <v>107184</v>
      </c>
      <c r="F16" s="51">
        <f t="shared" si="6"/>
        <v>33999</v>
      </c>
      <c r="G16" s="51">
        <v>13397</v>
      </c>
      <c r="H16" s="51">
        <v>20602</v>
      </c>
      <c r="I16" s="51">
        <v>0</v>
      </c>
      <c r="J16" s="51">
        <v>0</v>
      </c>
      <c r="K16" s="51">
        <v>0</v>
      </c>
      <c r="L16" s="51">
        <v>105</v>
      </c>
      <c r="M16" s="51">
        <f t="shared" si="7"/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f t="shared" si="8"/>
        <v>118597</v>
      </c>
      <c r="V16" s="51">
        <v>107184</v>
      </c>
      <c r="W16" s="51">
        <v>11146</v>
      </c>
      <c r="X16" s="51">
        <v>267</v>
      </c>
      <c r="Y16" s="51">
        <v>0</v>
      </c>
      <c r="Z16" s="51">
        <v>0</v>
      </c>
      <c r="AA16" s="51">
        <v>0</v>
      </c>
      <c r="AB16" s="51">
        <f t="shared" si="9"/>
        <v>12953</v>
      </c>
      <c r="AC16" s="51">
        <v>105</v>
      </c>
      <c r="AD16" s="51">
        <v>12564</v>
      </c>
      <c r="AE16" s="51">
        <f t="shared" si="10"/>
        <v>284</v>
      </c>
      <c r="AF16" s="51">
        <v>106</v>
      </c>
      <c r="AG16" s="51">
        <v>178</v>
      </c>
      <c r="AH16" s="51">
        <v>0</v>
      </c>
      <c r="AI16" s="51">
        <v>0</v>
      </c>
      <c r="AJ16" s="51">
        <v>0</v>
      </c>
    </row>
    <row r="17" spans="1:36" ht="13.5">
      <c r="A17" s="26" t="s">
        <v>73</v>
      </c>
      <c r="B17" s="49" t="s">
        <v>92</v>
      </c>
      <c r="C17" s="50" t="s">
        <v>93</v>
      </c>
      <c r="D17" s="51">
        <f t="shared" si="0"/>
        <v>33629</v>
      </c>
      <c r="E17" s="51">
        <v>22652</v>
      </c>
      <c r="F17" s="51">
        <f t="shared" si="6"/>
        <v>5697</v>
      </c>
      <c r="G17" s="51">
        <v>4931</v>
      </c>
      <c r="H17" s="51">
        <v>766</v>
      </c>
      <c r="I17" s="51">
        <v>0</v>
      </c>
      <c r="J17" s="51">
        <v>0</v>
      </c>
      <c r="K17" s="51">
        <v>0</v>
      </c>
      <c r="L17" s="51">
        <v>0</v>
      </c>
      <c r="M17" s="51">
        <f t="shared" si="7"/>
        <v>5280</v>
      </c>
      <c r="N17" s="51">
        <v>3632</v>
      </c>
      <c r="O17" s="51">
        <v>0</v>
      </c>
      <c r="P17" s="51">
        <v>1136</v>
      </c>
      <c r="Q17" s="51">
        <v>0</v>
      </c>
      <c r="R17" s="51">
        <v>12</v>
      </c>
      <c r="S17" s="51">
        <v>471</v>
      </c>
      <c r="T17" s="51">
        <v>29</v>
      </c>
      <c r="U17" s="51">
        <f t="shared" si="8"/>
        <v>22825</v>
      </c>
      <c r="V17" s="51">
        <v>22652</v>
      </c>
      <c r="W17" s="51">
        <v>100</v>
      </c>
      <c r="X17" s="51">
        <v>73</v>
      </c>
      <c r="Y17" s="51">
        <v>0</v>
      </c>
      <c r="Z17" s="51">
        <v>0</v>
      </c>
      <c r="AA17" s="51">
        <v>0</v>
      </c>
      <c r="AB17" s="51">
        <f t="shared" si="9"/>
        <v>3982</v>
      </c>
      <c r="AC17" s="51">
        <v>0</v>
      </c>
      <c r="AD17" s="51">
        <v>2398</v>
      </c>
      <c r="AE17" s="51">
        <f t="shared" si="10"/>
        <v>1584</v>
      </c>
      <c r="AF17" s="51">
        <v>1584</v>
      </c>
      <c r="AG17" s="51">
        <v>0</v>
      </c>
      <c r="AH17" s="51">
        <v>0</v>
      </c>
      <c r="AI17" s="51">
        <v>0</v>
      </c>
      <c r="AJ17" s="51">
        <v>0</v>
      </c>
    </row>
    <row r="18" spans="1:36" ht="13.5">
      <c r="A18" s="26" t="s">
        <v>73</v>
      </c>
      <c r="B18" s="49" t="s">
        <v>94</v>
      </c>
      <c r="C18" s="50" t="s">
        <v>95</v>
      </c>
      <c r="D18" s="51">
        <f t="shared" si="0"/>
        <v>55632</v>
      </c>
      <c r="E18" s="51">
        <v>36553</v>
      </c>
      <c r="F18" s="51">
        <f t="shared" si="6"/>
        <v>10573</v>
      </c>
      <c r="G18" s="51">
        <v>7867</v>
      </c>
      <c r="H18" s="51">
        <v>2706</v>
      </c>
      <c r="I18" s="51">
        <v>0</v>
      </c>
      <c r="J18" s="51">
        <v>0</v>
      </c>
      <c r="K18" s="51">
        <v>0</v>
      </c>
      <c r="L18" s="51">
        <v>0</v>
      </c>
      <c r="M18" s="51">
        <f t="shared" si="7"/>
        <v>8506</v>
      </c>
      <c r="N18" s="51">
        <v>7710</v>
      </c>
      <c r="O18" s="51">
        <v>0</v>
      </c>
      <c r="P18" s="51">
        <v>0</v>
      </c>
      <c r="Q18" s="51">
        <v>0</v>
      </c>
      <c r="R18" s="51">
        <v>0</v>
      </c>
      <c r="S18" s="51">
        <v>666</v>
      </c>
      <c r="T18" s="51">
        <v>130</v>
      </c>
      <c r="U18" s="51">
        <f t="shared" si="8"/>
        <v>42819</v>
      </c>
      <c r="V18" s="51">
        <v>36553</v>
      </c>
      <c r="W18" s="51">
        <v>6266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9"/>
        <v>5877</v>
      </c>
      <c r="AC18" s="51">
        <v>0</v>
      </c>
      <c r="AD18" s="51">
        <v>5164</v>
      </c>
      <c r="AE18" s="51">
        <f t="shared" si="10"/>
        <v>713</v>
      </c>
      <c r="AF18" s="51">
        <v>713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73</v>
      </c>
      <c r="B19" s="49" t="s">
        <v>96</v>
      </c>
      <c r="C19" s="50" t="s">
        <v>97</v>
      </c>
      <c r="D19" s="51">
        <f t="shared" si="0"/>
        <v>50941</v>
      </c>
      <c r="E19" s="51">
        <v>31807</v>
      </c>
      <c r="F19" s="51">
        <f t="shared" si="6"/>
        <v>19134</v>
      </c>
      <c r="G19" s="51">
        <v>6370</v>
      </c>
      <c r="H19" s="51">
        <v>12682</v>
      </c>
      <c r="I19" s="51">
        <v>0</v>
      </c>
      <c r="J19" s="51">
        <v>0</v>
      </c>
      <c r="K19" s="51">
        <v>82</v>
      </c>
      <c r="L19" s="51">
        <v>0</v>
      </c>
      <c r="M19" s="51">
        <f t="shared" si="7"/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f t="shared" si="8"/>
        <v>37013</v>
      </c>
      <c r="V19" s="51">
        <v>31807</v>
      </c>
      <c r="W19" s="51">
        <v>5206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9"/>
        <v>5115</v>
      </c>
      <c r="AC19" s="51">
        <v>0</v>
      </c>
      <c r="AD19" s="51">
        <v>4551</v>
      </c>
      <c r="AE19" s="51">
        <f t="shared" si="10"/>
        <v>564</v>
      </c>
      <c r="AF19" s="51">
        <v>482</v>
      </c>
      <c r="AG19" s="51">
        <v>0</v>
      </c>
      <c r="AH19" s="51">
        <v>0</v>
      </c>
      <c r="AI19" s="51">
        <v>0</v>
      </c>
      <c r="AJ19" s="51">
        <v>82</v>
      </c>
    </row>
    <row r="20" spans="1:36" ht="13.5">
      <c r="A20" s="26" t="s">
        <v>73</v>
      </c>
      <c r="B20" s="49" t="s">
        <v>98</v>
      </c>
      <c r="C20" s="50" t="s">
        <v>99</v>
      </c>
      <c r="D20" s="51">
        <f t="shared" si="0"/>
        <v>47717</v>
      </c>
      <c r="E20" s="51">
        <v>32271</v>
      </c>
      <c r="F20" s="51">
        <f t="shared" si="6"/>
        <v>12708</v>
      </c>
      <c r="G20" s="51">
        <v>5581</v>
      </c>
      <c r="H20" s="51">
        <v>7127</v>
      </c>
      <c r="I20" s="51">
        <v>0</v>
      </c>
      <c r="J20" s="51">
        <v>0</v>
      </c>
      <c r="K20" s="51">
        <v>0</v>
      </c>
      <c r="L20" s="51">
        <v>2738</v>
      </c>
      <c r="M20" s="51">
        <f t="shared" si="7"/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f t="shared" si="8"/>
        <v>32737</v>
      </c>
      <c r="V20" s="51">
        <v>32271</v>
      </c>
      <c r="W20" s="51">
        <v>248</v>
      </c>
      <c r="X20" s="51">
        <v>218</v>
      </c>
      <c r="Y20" s="51">
        <v>0</v>
      </c>
      <c r="Z20" s="51">
        <v>0</v>
      </c>
      <c r="AA20" s="51">
        <v>0</v>
      </c>
      <c r="AB20" s="51">
        <f t="shared" si="9"/>
        <v>9146</v>
      </c>
      <c r="AC20" s="51">
        <v>2738</v>
      </c>
      <c r="AD20" s="51">
        <v>3670</v>
      </c>
      <c r="AE20" s="51">
        <f t="shared" si="10"/>
        <v>2738</v>
      </c>
      <c r="AF20" s="51">
        <v>2738</v>
      </c>
      <c r="AG20" s="51">
        <v>0</v>
      </c>
      <c r="AH20" s="51">
        <v>0</v>
      </c>
      <c r="AI20" s="51">
        <v>0</v>
      </c>
      <c r="AJ20" s="51">
        <v>0</v>
      </c>
    </row>
    <row r="21" spans="1:36" ht="13.5">
      <c r="A21" s="26" t="s">
        <v>73</v>
      </c>
      <c r="B21" s="49" t="s">
        <v>100</v>
      </c>
      <c r="C21" s="50" t="s">
        <v>101</v>
      </c>
      <c r="D21" s="51">
        <f t="shared" si="0"/>
        <v>36246</v>
      </c>
      <c r="E21" s="51">
        <v>24908</v>
      </c>
      <c r="F21" s="51">
        <f t="shared" si="6"/>
        <v>5642</v>
      </c>
      <c r="G21" s="51">
        <v>319</v>
      </c>
      <c r="H21" s="51">
        <v>5323</v>
      </c>
      <c r="I21" s="51">
        <v>0</v>
      </c>
      <c r="J21" s="51">
        <v>0</v>
      </c>
      <c r="K21" s="51">
        <v>0</v>
      </c>
      <c r="L21" s="51">
        <v>0</v>
      </c>
      <c r="M21" s="51">
        <f t="shared" si="7"/>
        <v>5696</v>
      </c>
      <c r="N21" s="51">
        <v>4452</v>
      </c>
      <c r="O21" s="51">
        <v>0</v>
      </c>
      <c r="P21" s="51">
        <v>1044</v>
      </c>
      <c r="Q21" s="51">
        <v>0</v>
      </c>
      <c r="R21" s="51">
        <v>0</v>
      </c>
      <c r="S21" s="51">
        <v>200</v>
      </c>
      <c r="T21" s="51">
        <v>0</v>
      </c>
      <c r="U21" s="51">
        <f t="shared" si="8"/>
        <v>25365</v>
      </c>
      <c r="V21" s="51">
        <v>24908</v>
      </c>
      <c r="W21" s="51">
        <v>78</v>
      </c>
      <c r="X21" s="51">
        <v>379</v>
      </c>
      <c r="Y21" s="51">
        <v>0</v>
      </c>
      <c r="Z21" s="51">
        <v>0</v>
      </c>
      <c r="AA21" s="51">
        <v>0</v>
      </c>
      <c r="AB21" s="51">
        <f t="shared" si="9"/>
        <v>3979</v>
      </c>
      <c r="AC21" s="51">
        <v>0</v>
      </c>
      <c r="AD21" s="51">
        <v>2912</v>
      </c>
      <c r="AE21" s="51">
        <f t="shared" si="10"/>
        <v>1067</v>
      </c>
      <c r="AF21" s="51">
        <v>229</v>
      </c>
      <c r="AG21" s="51">
        <v>838</v>
      </c>
      <c r="AH21" s="51">
        <v>0</v>
      </c>
      <c r="AI21" s="51">
        <v>0</v>
      </c>
      <c r="AJ21" s="51">
        <v>0</v>
      </c>
    </row>
    <row r="22" spans="1:36" ht="13.5">
      <c r="A22" s="26" t="s">
        <v>73</v>
      </c>
      <c r="B22" s="49" t="s">
        <v>102</v>
      </c>
      <c r="C22" s="50" t="s">
        <v>103</v>
      </c>
      <c r="D22" s="51">
        <f t="shared" si="0"/>
        <v>24520</v>
      </c>
      <c r="E22" s="51">
        <v>16401</v>
      </c>
      <c r="F22" s="51">
        <f t="shared" si="6"/>
        <v>8096</v>
      </c>
      <c r="G22" s="51">
        <v>8096</v>
      </c>
      <c r="H22" s="51">
        <v>0</v>
      </c>
      <c r="I22" s="51">
        <v>0</v>
      </c>
      <c r="J22" s="51">
        <v>0</v>
      </c>
      <c r="K22" s="51">
        <v>0</v>
      </c>
      <c r="L22" s="51">
        <v>23</v>
      </c>
      <c r="M22" s="51">
        <f t="shared" si="7"/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f t="shared" si="8"/>
        <v>18931</v>
      </c>
      <c r="V22" s="51">
        <v>16401</v>
      </c>
      <c r="W22" s="51">
        <v>2530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9"/>
        <v>1206</v>
      </c>
      <c r="AC22" s="51">
        <v>23</v>
      </c>
      <c r="AD22" s="51">
        <v>1028</v>
      </c>
      <c r="AE22" s="51">
        <f t="shared" si="10"/>
        <v>155</v>
      </c>
      <c r="AF22" s="51">
        <v>155</v>
      </c>
      <c r="AG22" s="51">
        <v>0</v>
      </c>
      <c r="AH22" s="51">
        <v>0</v>
      </c>
      <c r="AI22" s="51">
        <v>0</v>
      </c>
      <c r="AJ22" s="51">
        <v>0</v>
      </c>
    </row>
    <row r="23" spans="1:36" ht="13.5">
      <c r="A23" s="26" t="s">
        <v>73</v>
      </c>
      <c r="B23" s="49" t="s">
        <v>104</v>
      </c>
      <c r="C23" s="50" t="s">
        <v>105</v>
      </c>
      <c r="D23" s="51">
        <f t="shared" si="0"/>
        <v>21163</v>
      </c>
      <c r="E23" s="51">
        <v>14482</v>
      </c>
      <c r="F23" s="51">
        <f t="shared" si="6"/>
        <v>3738</v>
      </c>
      <c r="G23" s="51">
        <v>3738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f t="shared" si="7"/>
        <v>2943</v>
      </c>
      <c r="N23" s="51">
        <v>2765</v>
      </c>
      <c r="O23" s="51">
        <v>0</v>
      </c>
      <c r="P23" s="51">
        <v>0</v>
      </c>
      <c r="Q23" s="51">
        <v>0</v>
      </c>
      <c r="R23" s="51">
        <v>0</v>
      </c>
      <c r="S23" s="51">
        <v>178</v>
      </c>
      <c r="T23" s="51">
        <v>0</v>
      </c>
      <c r="U23" s="51">
        <f t="shared" si="8"/>
        <v>16271</v>
      </c>
      <c r="V23" s="51">
        <v>14482</v>
      </c>
      <c r="W23" s="51">
        <v>1789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9"/>
        <v>2247</v>
      </c>
      <c r="AC23" s="51">
        <v>0</v>
      </c>
      <c r="AD23" s="51">
        <v>1872</v>
      </c>
      <c r="AE23" s="51">
        <f t="shared" si="10"/>
        <v>375</v>
      </c>
      <c r="AF23" s="51">
        <v>375</v>
      </c>
      <c r="AG23" s="51">
        <v>0</v>
      </c>
      <c r="AH23" s="51">
        <v>0</v>
      </c>
      <c r="AI23" s="51">
        <v>0</v>
      </c>
      <c r="AJ23" s="51">
        <v>0</v>
      </c>
    </row>
    <row r="24" spans="1:36" ht="13.5">
      <c r="A24" s="26" t="s">
        <v>73</v>
      </c>
      <c r="B24" s="49" t="s">
        <v>106</v>
      </c>
      <c r="C24" s="50" t="s">
        <v>107</v>
      </c>
      <c r="D24" s="51">
        <f t="shared" si="0"/>
        <v>23236</v>
      </c>
      <c r="E24" s="51">
        <v>18417</v>
      </c>
      <c r="F24" s="51">
        <f t="shared" si="6"/>
        <v>1660</v>
      </c>
      <c r="G24" s="51">
        <v>280</v>
      </c>
      <c r="H24" s="51">
        <v>1380</v>
      </c>
      <c r="I24" s="51">
        <v>0</v>
      </c>
      <c r="J24" s="51">
        <v>0</v>
      </c>
      <c r="K24" s="51">
        <v>0</v>
      </c>
      <c r="L24" s="51">
        <v>0</v>
      </c>
      <c r="M24" s="51">
        <f t="shared" si="7"/>
        <v>3159</v>
      </c>
      <c r="N24" s="51">
        <v>2808</v>
      </c>
      <c r="O24" s="51">
        <v>88</v>
      </c>
      <c r="P24" s="51">
        <v>0</v>
      </c>
      <c r="Q24" s="51">
        <v>0</v>
      </c>
      <c r="R24" s="51">
        <v>0</v>
      </c>
      <c r="S24" s="51">
        <v>153</v>
      </c>
      <c r="T24" s="51">
        <v>110</v>
      </c>
      <c r="U24" s="51">
        <f t="shared" si="8"/>
        <v>18694</v>
      </c>
      <c r="V24" s="51">
        <v>18417</v>
      </c>
      <c r="W24" s="51">
        <v>277</v>
      </c>
      <c r="X24" s="51">
        <v>0</v>
      </c>
      <c r="Y24" s="51">
        <v>0</v>
      </c>
      <c r="Z24" s="51">
        <v>0</v>
      </c>
      <c r="AA24" s="51">
        <v>0</v>
      </c>
      <c r="AB24" s="51">
        <f t="shared" si="9"/>
        <v>1068</v>
      </c>
      <c r="AC24" s="51">
        <v>0</v>
      </c>
      <c r="AD24" s="51">
        <v>1068</v>
      </c>
      <c r="AE24" s="51">
        <f t="shared" si="10"/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</row>
    <row r="25" spans="1:36" ht="13.5">
      <c r="A25" s="26" t="s">
        <v>73</v>
      </c>
      <c r="B25" s="49" t="s">
        <v>108</v>
      </c>
      <c r="C25" s="50" t="s">
        <v>109</v>
      </c>
      <c r="D25" s="51">
        <f t="shared" si="0"/>
        <v>25935</v>
      </c>
      <c r="E25" s="51">
        <v>17115</v>
      </c>
      <c r="F25" s="51">
        <f t="shared" si="6"/>
        <v>5060</v>
      </c>
      <c r="G25" s="51">
        <v>3808</v>
      </c>
      <c r="H25" s="51">
        <v>1252</v>
      </c>
      <c r="I25" s="51">
        <v>0</v>
      </c>
      <c r="J25" s="51">
        <v>0</v>
      </c>
      <c r="K25" s="51">
        <v>0</v>
      </c>
      <c r="L25" s="51">
        <v>0</v>
      </c>
      <c r="M25" s="51">
        <f t="shared" si="7"/>
        <v>3760</v>
      </c>
      <c r="N25" s="51">
        <v>2655</v>
      </c>
      <c r="O25" s="51">
        <v>779</v>
      </c>
      <c r="P25" s="51">
        <v>0</v>
      </c>
      <c r="Q25" s="51">
        <v>0</v>
      </c>
      <c r="R25" s="51">
        <v>0</v>
      </c>
      <c r="S25" s="51">
        <v>326</v>
      </c>
      <c r="T25" s="51">
        <v>0</v>
      </c>
      <c r="U25" s="51">
        <f t="shared" si="8"/>
        <v>20147</v>
      </c>
      <c r="V25" s="51">
        <v>17115</v>
      </c>
      <c r="W25" s="51">
        <v>3032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9"/>
        <v>2775</v>
      </c>
      <c r="AC25" s="51">
        <v>0</v>
      </c>
      <c r="AD25" s="51">
        <v>2430</v>
      </c>
      <c r="AE25" s="51">
        <f t="shared" si="10"/>
        <v>345</v>
      </c>
      <c r="AF25" s="51">
        <v>345</v>
      </c>
      <c r="AG25" s="51">
        <v>0</v>
      </c>
      <c r="AH25" s="51">
        <v>0</v>
      </c>
      <c r="AI25" s="51">
        <v>0</v>
      </c>
      <c r="AJ25" s="51">
        <v>0</v>
      </c>
    </row>
    <row r="26" spans="1:36" ht="13.5">
      <c r="A26" s="26" t="s">
        <v>73</v>
      </c>
      <c r="B26" s="49" t="s">
        <v>110</v>
      </c>
      <c r="C26" s="50" t="s">
        <v>111</v>
      </c>
      <c r="D26" s="51">
        <f t="shared" si="0"/>
        <v>20241</v>
      </c>
      <c r="E26" s="51">
        <v>13669</v>
      </c>
      <c r="F26" s="51">
        <f t="shared" si="6"/>
        <v>6572</v>
      </c>
      <c r="G26" s="51">
        <v>2594</v>
      </c>
      <c r="H26" s="51">
        <v>3952</v>
      </c>
      <c r="I26" s="51">
        <v>0</v>
      </c>
      <c r="J26" s="51">
        <v>0</v>
      </c>
      <c r="K26" s="51">
        <v>26</v>
      </c>
      <c r="L26" s="51">
        <v>0</v>
      </c>
      <c r="M26" s="51">
        <f t="shared" si="7"/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f t="shared" si="8"/>
        <v>14407</v>
      </c>
      <c r="V26" s="51">
        <v>13669</v>
      </c>
      <c r="W26" s="51">
        <v>632</v>
      </c>
      <c r="X26" s="51">
        <v>106</v>
      </c>
      <c r="Y26" s="51">
        <v>0</v>
      </c>
      <c r="Z26" s="51">
        <v>0</v>
      </c>
      <c r="AA26" s="51">
        <v>0</v>
      </c>
      <c r="AB26" s="51">
        <f t="shared" si="9"/>
        <v>3508</v>
      </c>
      <c r="AC26" s="51">
        <v>0</v>
      </c>
      <c r="AD26" s="51">
        <v>1694</v>
      </c>
      <c r="AE26" s="51">
        <f t="shared" si="10"/>
        <v>1814</v>
      </c>
      <c r="AF26" s="51">
        <v>1759</v>
      </c>
      <c r="AG26" s="51">
        <v>55</v>
      </c>
      <c r="AH26" s="51">
        <v>0</v>
      </c>
      <c r="AI26" s="51">
        <v>0</v>
      </c>
      <c r="AJ26" s="51">
        <v>0</v>
      </c>
    </row>
    <row r="27" spans="1:36" ht="13.5">
      <c r="A27" s="26" t="s">
        <v>73</v>
      </c>
      <c r="B27" s="49" t="s">
        <v>112</v>
      </c>
      <c r="C27" s="50" t="s">
        <v>113</v>
      </c>
      <c r="D27" s="51">
        <f t="shared" si="0"/>
        <v>33210</v>
      </c>
      <c r="E27" s="51">
        <v>24244</v>
      </c>
      <c r="F27" s="51">
        <f t="shared" si="6"/>
        <v>8966</v>
      </c>
      <c r="G27" s="51">
        <v>3711</v>
      </c>
      <c r="H27" s="51">
        <v>5216</v>
      </c>
      <c r="I27" s="51">
        <v>0</v>
      </c>
      <c r="J27" s="51">
        <v>0</v>
      </c>
      <c r="K27" s="51">
        <v>39</v>
      </c>
      <c r="L27" s="51">
        <v>0</v>
      </c>
      <c r="M27" s="51">
        <f t="shared" si="7"/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f t="shared" si="8"/>
        <v>25240</v>
      </c>
      <c r="V27" s="51">
        <v>24244</v>
      </c>
      <c r="W27" s="51">
        <v>930</v>
      </c>
      <c r="X27" s="51">
        <v>66</v>
      </c>
      <c r="Y27" s="51">
        <v>0</v>
      </c>
      <c r="Z27" s="51">
        <v>0</v>
      </c>
      <c r="AA27" s="51">
        <v>0</v>
      </c>
      <c r="AB27" s="51">
        <f t="shared" si="9"/>
        <v>5610</v>
      </c>
      <c r="AC27" s="51">
        <v>0</v>
      </c>
      <c r="AD27" s="51">
        <v>3027</v>
      </c>
      <c r="AE27" s="51">
        <f t="shared" si="10"/>
        <v>2583</v>
      </c>
      <c r="AF27" s="51">
        <v>2499</v>
      </c>
      <c r="AG27" s="51">
        <v>84</v>
      </c>
      <c r="AH27" s="51">
        <v>0</v>
      </c>
      <c r="AI27" s="51">
        <v>0</v>
      </c>
      <c r="AJ27" s="51">
        <v>0</v>
      </c>
    </row>
    <row r="28" spans="1:36" ht="13.5">
      <c r="A28" s="26" t="s">
        <v>73</v>
      </c>
      <c r="B28" s="49" t="s">
        <v>114</v>
      </c>
      <c r="C28" s="50" t="s">
        <v>115</v>
      </c>
      <c r="D28" s="51">
        <f t="shared" si="0"/>
        <v>21669</v>
      </c>
      <c r="E28" s="51">
        <v>14459</v>
      </c>
      <c r="F28" s="51">
        <f t="shared" si="6"/>
        <v>7194</v>
      </c>
      <c r="G28" s="51">
        <v>2843</v>
      </c>
      <c r="H28" s="51">
        <v>4351</v>
      </c>
      <c r="I28" s="51">
        <v>0</v>
      </c>
      <c r="J28" s="51">
        <v>0</v>
      </c>
      <c r="K28" s="51">
        <v>0</v>
      </c>
      <c r="L28" s="51">
        <v>0</v>
      </c>
      <c r="M28" s="51">
        <f t="shared" si="7"/>
        <v>16</v>
      </c>
      <c r="N28" s="51">
        <v>5</v>
      </c>
      <c r="O28" s="51">
        <v>0</v>
      </c>
      <c r="P28" s="51">
        <v>0</v>
      </c>
      <c r="Q28" s="51">
        <v>0</v>
      </c>
      <c r="R28" s="51">
        <v>11</v>
      </c>
      <c r="S28" s="51">
        <v>0</v>
      </c>
      <c r="T28" s="51">
        <v>0</v>
      </c>
      <c r="U28" s="51">
        <f t="shared" si="8"/>
        <v>16722</v>
      </c>
      <c r="V28" s="51">
        <v>14459</v>
      </c>
      <c r="W28" s="51">
        <v>2263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9"/>
        <v>2275</v>
      </c>
      <c r="AC28" s="51">
        <v>0</v>
      </c>
      <c r="AD28" s="51">
        <v>2017</v>
      </c>
      <c r="AE28" s="51">
        <f t="shared" si="10"/>
        <v>258</v>
      </c>
      <c r="AF28" s="51">
        <v>258</v>
      </c>
      <c r="AG28" s="51">
        <v>0</v>
      </c>
      <c r="AH28" s="51">
        <v>0</v>
      </c>
      <c r="AI28" s="51">
        <v>0</v>
      </c>
      <c r="AJ28" s="51">
        <v>0</v>
      </c>
    </row>
    <row r="29" spans="1:36" ht="13.5">
      <c r="A29" s="26" t="s">
        <v>73</v>
      </c>
      <c r="B29" s="49" t="s">
        <v>116</v>
      </c>
      <c r="C29" s="50" t="s">
        <v>117</v>
      </c>
      <c r="D29" s="51">
        <f t="shared" si="0"/>
        <v>50695</v>
      </c>
      <c r="E29" s="51">
        <v>36892</v>
      </c>
      <c r="F29" s="51">
        <f t="shared" si="6"/>
        <v>13803</v>
      </c>
      <c r="G29" s="51">
        <v>6804</v>
      </c>
      <c r="H29" s="51">
        <v>6999</v>
      </c>
      <c r="I29" s="51">
        <v>0</v>
      </c>
      <c r="J29" s="51">
        <v>0</v>
      </c>
      <c r="K29" s="51">
        <v>0</v>
      </c>
      <c r="L29" s="51">
        <v>0</v>
      </c>
      <c r="M29" s="51">
        <f t="shared" si="7"/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f t="shared" si="8"/>
        <v>40539</v>
      </c>
      <c r="V29" s="51">
        <v>36892</v>
      </c>
      <c r="W29" s="51">
        <v>3647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9"/>
        <v>5127</v>
      </c>
      <c r="AC29" s="51">
        <v>0</v>
      </c>
      <c r="AD29" s="51">
        <v>4745</v>
      </c>
      <c r="AE29" s="51">
        <f t="shared" si="10"/>
        <v>382</v>
      </c>
      <c r="AF29" s="51">
        <v>382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73</v>
      </c>
      <c r="B30" s="49" t="s">
        <v>118</v>
      </c>
      <c r="C30" s="50" t="s">
        <v>119</v>
      </c>
      <c r="D30" s="51">
        <f t="shared" si="0"/>
        <v>22519</v>
      </c>
      <c r="E30" s="51">
        <v>18142</v>
      </c>
      <c r="F30" s="51">
        <f t="shared" si="6"/>
        <v>4377</v>
      </c>
      <c r="G30" s="51">
        <v>1940</v>
      </c>
      <c r="H30" s="51">
        <v>2412</v>
      </c>
      <c r="I30" s="51">
        <v>0</v>
      </c>
      <c r="J30" s="51">
        <v>0</v>
      </c>
      <c r="K30" s="51">
        <v>25</v>
      </c>
      <c r="L30" s="51">
        <v>0</v>
      </c>
      <c r="M30" s="51">
        <f t="shared" si="7"/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f t="shared" si="8"/>
        <v>19656</v>
      </c>
      <c r="V30" s="51">
        <v>18142</v>
      </c>
      <c r="W30" s="51">
        <v>1514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9"/>
        <v>1096</v>
      </c>
      <c r="AC30" s="51">
        <v>0</v>
      </c>
      <c r="AD30" s="51">
        <v>1071</v>
      </c>
      <c r="AE30" s="51">
        <f t="shared" si="10"/>
        <v>25</v>
      </c>
      <c r="AF30" s="51">
        <v>0</v>
      </c>
      <c r="AG30" s="51">
        <v>0</v>
      </c>
      <c r="AH30" s="51">
        <v>0</v>
      </c>
      <c r="AI30" s="51">
        <v>0</v>
      </c>
      <c r="AJ30" s="51">
        <v>25</v>
      </c>
    </row>
    <row r="31" spans="1:36" ht="13.5">
      <c r="A31" s="26" t="s">
        <v>73</v>
      </c>
      <c r="B31" s="49" t="s">
        <v>120</v>
      </c>
      <c r="C31" s="50" t="s">
        <v>121</v>
      </c>
      <c r="D31" s="51">
        <f t="shared" si="0"/>
        <v>20868</v>
      </c>
      <c r="E31" s="51">
        <v>13785</v>
      </c>
      <c r="F31" s="51">
        <f t="shared" si="6"/>
        <v>3568</v>
      </c>
      <c r="G31" s="51">
        <v>3568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f t="shared" si="7"/>
        <v>3515</v>
      </c>
      <c r="N31" s="51">
        <v>3302</v>
      </c>
      <c r="O31" s="51">
        <v>0</v>
      </c>
      <c r="P31" s="51">
        <v>0</v>
      </c>
      <c r="Q31" s="51">
        <v>0</v>
      </c>
      <c r="R31" s="51">
        <v>0</v>
      </c>
      <c r="S31" s="51">
        <v>213</v>
      </c>
      <c r="T31" s="51">
        <v>0</v>
      </c>
      <c r="U31" s="51">
        <f t="shared" si="8"/>
        <v>14721</v>
      </c>
      <c r="V31" s="51">
        <v>13785</v>
      </c>
      <c r="W31" s="51">
        <v>936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9"/>
        <v>2583</v>
      </c>
      <c r="AC31" s="51">
        <v>0</v>
      </c>
      <c r="AD31" s="51">
        <v>1695</v>
      </c>
      <c r="AE31" s="51">
        <f t="shared" si="10"/>
        <v>888</v>
      </c>
      <c r="AF31" s="51">
        <v>888</v>
      </c>
      <c r="AG31" s="51">
        <v>0</v>
      </c>
      <c r="AH31" s="51">
        <v>0</v>
      </c>
      <c r="AI31" s="51">
        <v>0</v>
      </c>
      <c r="AJ31" s="51">
        <v>0</v>
      </c>
    </row>
    <row r="32" spans="1:36" ht="13.5">
      <c r="A32" s="26" t="s">
        <v>73</v>
      </c>
      <c r="B32" s="49" t="s">
        <v>122</v>
      </c>
      <c r="C32" s="50" t="s">
        <v>123</v>
      </c>
      <c r="D32" s="51">
        <f t="shared" si="0"/>
        <v>29129</v>
      </c>
      <c r="E32" s="51">
        <v>19239</v>
      </c>
      <c r="F32" s="51">
        <f t="shared" si="6"/>
        <v>9890</v>
      </c>
      <c r="G32" s="51">
        <v>830</v>
      </c>
      <c r="H32" s="51">
        <v>9060</v>
      </c>
      <c r="I32" s="51">
        <v>0</v>
      </c>
      <c r="J32" s="51">
        <v>0</v>
      </c>
      <c r="K32" s="51">
        <v>0</v>
      </c>
      <c r="L32" s="51">
        <v>0</v>
      </c>
      <c r="M32" s="51">
        <f t="shared" si="7"/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f t="shared" si="8"/>
        <v>23149</v>
      </c>
      <c r="V32" s="51">
        <v>19239</v>
      </c>
      <c r="W32" s="51">
        <v>592</v>
      </c>
      <c r="X32" s="51">
        <v>3318</v>
      </c>
      <c r="Y32" s="51">
        <v>0</v>
      </c>
      <c r="Z32" s="51">
        <v>0</v>
      </c>
      <c r="AA32" s="51">
        <v>0</v>
      </c>
      <c r="AB32" s="51">
        <f t="shared" si="9"/>
        <v>4969</v>
      </c>
      <c r="AC32" s="51">
        <v>0</v>
      </c>
      <c r="AD32" s="51">
        <v>4026</v>
      </c>
      <c r="AE32" s="51">
        <f t="shared" si="10"/>
        <v>943</v>
      </c>
      <c r="AF32" s="51">
        <v>40</v>
      </c>
      <c r="AG32" s="51">
        <v>903</v>
      </c>
      <c r="AH32" s="51">
        <v>0</v>
      </c>
      <c r="AI32" s="51">
        <v>0</v>
      </c>
      <c r="AJ32" s="51">
        <v>0</v>
      </c>
    </row>
    <row r="33" spans="1:36" ht="13.5">
      <c r="A33" s="26" t="s">
        <v>73</v>
      </c>
      <c r="B33" s="49" t="s">
        <v>71</v>
      </c>
      <c r="C33" s="50" t="s">
        <v>70</v>
      </c>
      <c r="D33" s="51">
        <f t="shared" si="0"/>
        <v>54681</v>
      </c>
      <c r="E33" s="51">
        <v>38585</v>
      </c>
      <c r="F33" s="51">
        <f t="shared" si="6"/>
        <v>13051</v>
      </c>
      <c r="G33" s="51">
        <v>6509</v>
      </c>
      <c r="H33" s="51">
        <v>6542</v>
      </c>
      <c r="I33" s="51">
        <v>0</v>
      </c>
      <c r="J33" s="51">
        <v>0</v>
      </c>
      <c r="K33" s="51">
        <v>0</v>
      </c>
      <c r="L33" s="51">
        <v>0</v>
      </c>
      <c r="M33" s="51">
        <f t="shared" si="7"/>
        <v>3045</v>
      </c>
      <c r="N33" s="51">
        <v>2792</v>
      </c>
      <c r="O33" s="51">
        <v>0</v>
      </c>
      <c r="P33" s="51">
        <v>0</v>
      </c>
      <c r="Q33" s="51">
        <v>0</v>
      </c>
      <c r="R33" s="51">
        <v>0</v>
      </c>
      <c r="S33" s="51">
        <v>253</v>
      </c>
      <c r="T33" s="51">
        <v>0</v>
      </c>
      <c r="U33" s="51">
        <f t="shared" si="8"/>
        <v>40284</v>
      </c>
      <c r="V33" s="51">
        <v>38585</v>
      </c>
      <c r="W33" s="51">
        <v>1565</v>
      </c>
      <c r="X33" s="51">
        <v>134</v>
      </c>
      <c r="Y33" s="51">
        <v>0</v>
      </c>
      <c r="Z33" s="51">
        <v>0</v>
      </c>
      <c r="AA33" s="51">
        <v>0</v>
      </c>
      <c r="AB33" s="51">
        <f t="shared" si="9"/>
        <v>9382</v>
      </c>
      <c r="AC33" s="51">
        <v>0</v>
      </c>
      <c r="AD33" s="51">
        <v>4803</v>
      </c>
      <c r="AE33" s="51">
        <f t="shared" si="10"/>
        <v>4579</v>
      </c>
      <c r="AF33" s="51">
        <v>4445</v>
      </c>
      <c r="AG33" s="51">
        <v>134</v>
      </c>
      <c r="AH33" s="51">
        <v>0</v>
      </c>
      <c r="AI33" s="51">
        <v>0</v>
      </c>
      <c r="AJ33" s="51">
        <v>0</v>
      </c>
    </row>
    <row r="34" spans="1:36" ht="13.5">
      <c r="A34" s="26" t="s">
        <v>73</v>
      </c>
      <c r="B34" s="49" t="s">
        <v>124</v>
      </c>
      <c r="C34" s="50" t="s">
        <v>125</v>
      </c>
      <c r="D34" s="51">
        <f t="shared" si="0"/>
        <v>13183</v>
      </c>
      <c r="E34" s="51">
        <v>10111</v>
      </c>
      <c r="F34" s="51">
        <f t="shared" si="6"/>
        <v>1524</v>
      </c>
      <c r="G34" s="51">
        <v>0</v>
      </c>
      <c r="H34" s="51">
        <v>1524</v>
      </c>
      <c r="I34" s="51">
        <v>0</v>
      </c>
      <c r="J34" s="51">
        <v>0</v>
      </c>
      <c r="K34" s="51">
        <v>0</v>
      </c>
      <c r="L34" s="51">
        <v>0</v>
      </c>
      <c r="M34" s="51">
        <f t="shared" si="7"/>
        <v>1548</v>
      </c>
      <c r="N34" s="51">
        <v>1384</v>
      </c>
      <c r="O34" s="51">
        <v>0</v>
      </c>
      <c r="P34" s="51">
        <v>0</v>
      </c>
      <c r="Q34" s="51">
        <v>0</v>
      </c>
      <c r="R34" s="51">
        <v>0</v>
      </c>
      <c r="S34" s="51">
        <v>164</v>
      </c>
      <c r="T34" s="51">
        <v>0</v>
      </c>
      <c r="U34" s="51">
        <f t="shared" si="8"/>
        <v>10226</v>
      </c>
      <c r="V34" s="51">
        <v>10111</v>
      </c>
      <c r="W34" s="51">
        <v>0</v>
      </c>
      <c r="X34" s="51">
        <v>115</v>
      </c>
      <c r="Y34" s="51">
        <v>0</v>
      </c>
      <c r="Z34" s="51">
        <v>0</v>
      </c>
      <c r="AA34" s="51">
        <v>0</v>
      </c>
      <c r="AB34" s="51">
        <f t="shared" si="9"/>
        <v>1755</v>
      </c>
      <c r="AC34" s="51">
        <v>0</v>
      </c>
      <c r="AD34" s="51">
        <v>1350</v>
      </c>
      <c r="AE34" s="51">
        <f t="shared" si="10"/>
        <v>405</v>
      </c>
      <c r="AF34" s="51">
        <v>0</v>
      </c>
      <c r="AG34" s="51">
        <v>405</v>
      </c>
      <c r="AH34" s="51">
        <v>0</v>
      </c>
      <c r="AI34" s="51">
        <v>0</v>
      </c>
      <c r="AJ34" s="51">
        <v>0</v>
      </c>
    </row>
    <row r="35" spans="1:36" ht="13.5">
      <c r="A35" s="26" t="s">
        <v>73</v>
      </c>
      <c r="B35" s="49" t="s">
        <v>126</v>
      </c>
      <c r="C35" s="50" t="s">
        <v>127</v>
      </c>
      <c r="D35" s="51">
        <f t="shared" si="0"/>
        <v>5118</v>
      </c>
      <c r="E35" s="51">
        <v>3034</v>
      </c>
      <c r="F35" s="51">
        <f t="shared" si="6"/>
        <v>2084</v>
      </c>
      <c r="G35" s="51">
        <v>308</v>
      </c>
      <c r="H35" s="51">
        <v>1776</v>
      </c>
      <c r="I35" s="51">
        <v>0</v>
      </c>
      <c r="J35" s="51">
        <v>0</v>
      </c>
      <c r="K35" s="51">
        <v>0</v>
      </c>
      <c r="L35" s="51">
        <v>0</v>
      </c>
      <c r="M35" s="51">
        <f t="shared" si="7"/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f t="shared" si="8"/>
        <v>3864</v>
      </c>
      <c r="V35" s="51">
        <v>3034</v>
      </c>
      <c r="W35" s="51">
        <v>214</v>
      </c>
      <c r="X35" s="51">
        <v>616</v>
      </c>
      <c r="Y35" s="51">
        <v>0</v>
      </c>
      <c r="Z35" s="51">
        <v>0</v>
      </c>
      <c r="AA35" s="51">
        <v>0</v>
      </c>
      <c r="AB35" s="51">
        <f t="shared" si="9"/>
        <v>857</v>
      </c>
      <c r="AC35" s="51">
        <v>0</v>
      </c>
      <c r="AD35" s="51">
        <v>672</v>
      </c>
      <c r="AE35" s="51">
        <f t="shared" si="10"/>
        <v>185</v>
      </c>
      <c r="AF35" s="51">
        <v>13</v>
      </c>
      <c r="AG35" s="51">
        <v>172</v>
      </c>
      <c r="AH35" s="51">
        <v>0</v>
      </c>
      <c r="AI35" s="51">
        <v>0</v>
      </c>
      <c r="AJ35" s="51">
        <v>0</v>
      </c>
    </row>
    <row r="36" spans="1:36" ht="13.5">
      <c r="A36" s="26" t="s">
        <v>73</v>
      </c>
      <c r="B36" s="49" t="s">
        <v>128</v>
      </c>
      <c r="C36" s="50" t="s">
        <v>129</v>
      </c>
      <c r="D36" s="51">
        <f t="shared" si="0"/>
        <v>993</v>
      </c>
      <c r="E36" s="51">
        <v>578</v>
      </c>
      <c r="F36" s="51">
        <f t="shared" si="6"/>
        <v>415</v>
      </c>
      <c r="G36" s="51">
        <v>83</v>
      </c>
      <c r="H36" s="51">
        <v>332</v>
      </c>
      <c r="I36" s="51">
        <v>0</v>
      </c>
      <c r="J36" s="51">
        <v>0</v>
      </c>
      <c r="K36" s="51">
        <v>0</v>
      </c>
      <c r="L36" s="51">
        <v>0</v>
      </c>
      <c r="M36" s="51">
        <f t="shared" si="7"/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f t="shared" si="8"/>
        <v>724</v>
      </c>
      <c r="V36" s="51">
        <v>578</v>
      </c>
      <c r="W36" s="51">
        <v>59</v>
      </c>
      <c r="X36" s="51">
        <v>87</v>
      </c>
      <c r="Y36" s="51">
        <v>0</v>
      </c>
      <c r="Z36" s="51">
        <v>0</v>
      </c>
      <c r="AA36" s="51">
        <v>0</v>
      </c>
      <c r="AB36" s="51">
        <f t="shared" si="9"/>
        <v>155</v>
      </c>
      <c r="AC36" s="51">
        <v>0</v>
      </c>
      <c r="AD36" s="51">
        <v>126</v>
      </c>
      <c r="AE36" s="51">
        <f t="shared" si="10"/>
        <v>29</v>
      </c>
      <c r="AF36" s="51">
        <v>4</v>
      </c>
      <c r="AG36" s="51">
        <v>25</v>
      </c>
      <c r="AH36" s="51">
        <v>0</v>
      </c>
      <c r="AI36" s="51">
        <v>0</v>
      </c>
      <c r="AJ36" s="51">
        <v>0</v>
      </c>
    </row>
    <row r="37" spans="1:36" ht="13.5">
      <c r="A37" s="26" t="s">
        <v>73</v>
      </c>
      <c r="B37" s="49" t="s">
        <v>130</v>
      </c>
      <c r="C37" s="50" t="s">
        <v>131</v>
      </c>
      <c r="D37" s="51">
        <f t="shared" si="0"/>
        <v>2846</v>
      </c>
      <c r="E37" s="51">
        <v>2060</v>
      </c>
      <c r="F37" s="51">
        <f t="shared" si="6"/>
        <v>786</v>
      </c>
      <c r="G37" s="51">
        <v>0</v>
      </c>
      <c r="H37" s="51">
        <v>786</v>
      </c>
      <c r="I37" s="51">
        <v>0</v>
      </c>
      <c r="J37" s="51">
        <v>0</v>
      </c>
      <c r="K37" s="51">
        <v>0</v>
      </c>
      <c r="L37" s="51">
        <v>0</v>
      </c>
      <c r="M37" s="51">
        <f t="shared" si="7"/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f t="shared" si="8"/>
        <v>2082</v>
      </c>
      <c r="V37" s="51">
        <v>2060</v>
      </c>
      <c r="W37" s="51">
        <v>0</v>
      </c>
      <c r="X37" s="51">
        <v>22</v>
      </c>
      <c r="Y37" s="51">
        <v>0</v>
      </c>
      <c r="Z37" s="51">
        <v>0</v>
      </c>
      <c r="AA37" s="51">
        <v>0</v>
      </c>
      <c r="AB37" s="51">
        <f t="shared" si="9"/>
        <v>212</v>
      </c>
      <c r="AC37" s="51">
        <v>0</v>
      </c>
      <c r="AD37" s="51">
        <v>173</v>
      </c>
      <c r="AE37" s="51">
        <f t="shared" si="10"/>
        <v>39</v>
      </c>
      <c r="AF37" s="51">
        <v>0</v>
      </c>
      <c r="AG37" s="51">
        <v>39</v>
      </c>
      <c r="AH37" s="51">
        <v>0</v>
      </c>
      <c r="AI37" s="51">
        <v>0</v>
      </c>
      <c r="AJ37" s="51">
        <v>0</v>
      </c>
    </row>
    <row r="38" spans="1:36" ht="13.5">
      <c r="A38" s="26" t="s">
        <v>73</v>
      </c>
      <c r="B38" s="49" t="s">
        <v>132</v>
      </c>
      <c r="C38" s="50" t="s">
        <v>133</v>
      </c>
      <c r="D38" s="51">
        <f t="shared" si="0"/>
        <v>5263</v>
      </c>
      <c r="E38" s="51">
        <v>3776</v>
      </c>
      <c r="F38" s="51">
        <f t="shared" si="6"/>
        <v>1119</v>
      </c>
      <c r="G38" s="51">
        <v>1104</v>
      </c>
      <c r="H38" s="51">
        <v>15</v>
      </c>
      <c r="I38" s="51">
        <v>0</v>
      </c>
      <c r="J38" s="51">
        <v>0</v>
      </c>
      <c r="K38" s="51">
        <v>0</v>
      </c>
      <c r="L38" s="51">
        <v>368</v>
      </c>
      <c r="M38" s="51">
        <f t="shared" si="7"/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f t="shared" si="8"/>
        <v>3776</v>
      </c>
      <c r="V38" s="51">
        <v>3776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9"/>
        <v>1155</v>
      </c>
      <c r="AC38" s="51">
        <v>368</v>
      </c>
      <c r="AD38" s="51">
        <v>419</v>
      </c>
      <c r="AE38" s="51">
        <f t="shared" si="10"/>
        <v>368</v>
      </c>
      <c r="AF38" s="51">
        <v>368</v>
      </c>
      <c r="AG38" s="51">
        <v>0</v>
      </c>
      <c r="AH38" s="51">
        <v>0</v>
      </c>
      <c r="AI38" s="51">
        <v>0</v>
      </c>
      <c r="AJ38" s="51">
        <v>0</v>
      </c>
    </row>
    <row r="39" spans="1:36" ht="13.5">
      <c r="A39" s="26" t="s">
        <v>73</v>
      </c>
      <c r="B39" s="49" t="s">
        <v>134</v>
      </c>
      <c r="C39" s="50" t="s">
        <v>135</v>
      </c>
      <c r="D39" s="51">
        <f t="shared" si="0"/>
        <v>154</v>
      </c>
      <c r="E39" s="51">
        <v>142</v>
      </c>
      <c r="F39" s="51">
        <f t="shared" si="6"/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11</v>
      </c>
      <c r="M39" s="51">
        <f t="shared" si="7"/>
        <v>1</v>
      </c>
      <c r="N39" s="51">
        <v>0</v>
      </c>
      <c r="O39" s="51">
        <v>1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f t="shared" si="8"/>
        <v>142</v>
      </c>
      <c r="V39" s="51">
        <v>142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9"/>
        <v>35</v>
      </c>
      <c r="AC39" s="51">
        <v>11</v>
      </c>
      <c r="AD39" s="51">
        <v>24</v>
      </c>
      <c r="AE39" s="51">
        <f t="shared" si="10"/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</row>
    <row r="40" spans="1:36" ht="13.5">
      <c r="A40" s="26" t="s">
        <v>73</v>
      </c>
      <c r="B40" s="49" t="s">
        <v>136</v>
      </c>
      <c r="C40" s="50" t="s">
        <v>137</v>
      </c>
      <c r="D40" s="51">
        <f t="shared" si="0"/>
        <v>4835</v>
      </c>
      <c r="E40" s="51">
        <v>2112</v>
      </c>
      <c r="F40" s="51">
        <f t="shared" si="6"/>
        <v>85</v>
      </c>
      <c r="G40" s="51">
        <v>0</v>
      </c>
      <c r="H40" s="51">
        <v>85</v>
      </c>
      <c r="I40" s="51">
        <v>0</v>
      </c>
      <c r="J40" s="51">
        <v>0</v>
      </c>
      <c r="K40" s="51">
        <v>0</v>
      </c>
      <c r="L40" s="51">
        <v>2638</v>
      </c>
      <c r="M40" s="51">
        <f t="shared" si="7"/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f t="shared" si="8"/>
        <v>2112</v>
      </c>
      <c r="V40" s="51">
        <v>2112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9"/>
        <v>2698</v>
      </c>
      <c r="AC40" s="51">
        <v>2638</v>
      </c>
      <c r="AD40" s="51">
        <v>48</v>
      </c>
      <c r="AE40" s="51">
        <f t="shared" si="10"/>
        <v>12</v>
      </c>
      <c r="AF40" s="51">
        <v>0</v>
      </c>
      <c r="AG40" s="51">
        <v>12</v>
      </c>
      <c r="AH40" s="51">
        <v>0</v>
      </c>
      <c r="AI40" s="51">
        <v>0</v>
      </c>
      <c r="AJ40" s="51">
        <v>0</v>
      </c>
    </row>
    <row r="41" spans="1:36" ht="13.5">
      <c r="A41" s="26" t="s">
        <v>73</v>
      </c>
      <c r="B41" s="49" t="s">
        <v>138</v>
      </c>
      <c r="C41" s="50" t="s">
        <v>139</v>
      </c>
      <c r="D41" s="51">
        <f t="shared" si="0"/>
        <v>1483</v>
      </c>
      <c r="E41" s="51">
        <v>1030</v>
      </c>
      <c r="F41" s="51">
        <f t="shared" si="6"/>
        <v>287</v>
      </c>
      <c r="G41" s="51">
        <v>279</v>
      </c>
      <c r="H41" s="51">
        <v>8</v>
      </c>
      <c r="I41" s="51">
        <v>0</v>
      </c>
      <c r="J41" s="51">
        <v>0</v>
      </c>
      <c r="K41" s="51">
        <v>0</v>
      </c>
      <c r="L41" s="51">
        <v>166</v>
      </c>
      <c r="M41" s="51">
        <f t="shared" si="7"/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f t="shared" si="8"/>
        <v>1030</v>
      </c>
      <c r="V41" s="51">
        <v>1030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9"/>
        <v>378</v>
      </c>
      <c r="AC41" s="51">
        <v>166</v>
      </c>
      <c r="AD41" s="51">
        <v>184</v>
      </c>
      <c r="AE41" s="51">
        <f t="shared" si="10"/>
        <v>28</v>
      </c>
      <c r="AF41" s="51">
        <v>28</v>
      </c>
      <c r="AG41" s="51">
        <v>0</v>
      </c>
      <c r="AH41" s="51">
        <v>0</v>
      </c>
      <c r="AI41" s="51">
        <v>0</v>
      </c>
      <c r="AJ41" s="51">
        <v>0</v>
      </c>
    </row>
    <row r="42" spans="1:36" ht="13.5">
      <c r="A42" s="26" t="s">
        <v>73</v>
      </c>
      <c r="B42" s="49" t="s">
        <v>140</v>
      </c>
      <c r="C42" s="50" t="s">
        <v>141</v>
      </c>
      <c r="D42" s="55" t="s">
        <v>153</v>
      </c>
      <c r="E42" s="55" t="s">
        <v>153</v>
      </c>
      <c r="F42" s="55" t="s">
        <v>153</v>
      </c>
      <c r="G42" s="55" t="s">
        <v>153</v>
      </c>
      <c r="H42" s="55" t="s">
        <v>153</v>
      </c>
      <c r="I42" s="55" t="s">
        <v>153</v>
      </c>
      <c r="J42" s="55" t="s">
        <v>153</v>
      </c>
      <c r="K42" s="55" t="s">
        <v>153</v>
      </c>
      <c r="L42" s="55" t="s">
        <v>153</v>
      </c>
      <c r="M42" s="55" t="s">
        <v>153</v>
      </c>
      <c r="N42" s="55" t="s">
        <v>153</v>
      </c>
      <c r="O42" s="55" t="s">
        <v>153</v>
      </c>
      <c r="P42" s="55" t="s">
        <v>153</v>
      </c>
      <c r="Q42" s="55" t="s">
        <v>153</v>
      </c>
      <c r="R42" s="55" t="s">
        <v>153</v>
      </c>
      <c r="S42" s="55" t="s">
        <v>153</v>
      </c>
      <c r="T42" s="55" t="s">
        <v>153</v>
      </c>
      <c r="U42" s="55" t="s">
        <v>153</v>
      </c>
      <c r="V42" s="55" t="s">
        <v>153</v>
      </c>
      <c r="W42" s="55" t="s">
        <v>153</v>
      </c>
      <c r="X42" s="55" t="s">
        <v>153</v>
      </c>
      <c r="Y42" s="55" t="s">
        <v>153</v>
      </c>
      <c r="Z42" s="55" t="s">
        <v>153</v>
      </c>
      <c r="AA42" s="55" t="s">
        <v>153</v>
      </c>
      <c r="AB42" s="55" t="s">
        <v>153</v>
      </c>
      <c r="AC42" s="55" t="s">
        <v>153</v>
      </c>
      <c r="AD42" s="55" t="s">
        <v>153</v>
      </c>
      <c r="AE42" s="55" t="s">
        <v>153</v>
      </c>
      <c r="AF42" s="55" t="s">
        <v>153</v>
      </c>
      <c r="AG42" s="55" t="s">
        <v>153</v>
      </c>
      <c r="AH42" s="55" t="s">
        <v>153</v>
      </c>
      <c r="AI42" s="55" t="s">
        <v>153</v>
      </c>
      <c r="AJ42" s="55" t="s">
        <v>153</v>
      </c>
    </row>
    <row r="43" spans="1:36" ht="13.5">
      <c r="A43" s="26" t="s">
        <v>73</v>
      </c>
      <c r="B43" s="49" t="s">
        <v>142</v>
      </c>
      <c r="C43" s="50" t="s">
        <v>143</v>
      </c>
      <c r="D43" s="51">
        <f t="shared" si="0"/>
        <v>189</v>
      </c>
      <c r="E43" s="51">
        <v>164</v>
      </c>
      <c r="F43" s="51">
        <f t="shared" si="6"/>
        <v>7</v>
      </c>
      <c r="G43" s="51">
        <v>0</v>
      </c>
      <c r="H43" s="51">
        <v>7</v>
      </c>
      <c r="I43" s="51">
        <v>0</v>
      </c>
      <c r="J43" s="51">
        <v>0</v>
      </c>
      <c r="K43" s="51">
        <v>0</v>
      </c>
      <c r="L43" s="51">
        <v>18</v>
      </c>
      <c r="M43" s="51">
        <f t="shared" si="7"/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f t="shared" si="8"/>
        <v>164</v>
      </c>
      <c r="V43" s="51">
        <v>164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9"/>
        <v>36</v>
      </c>
      <c r="AC43" s="51">
        <v>18</v>
      </c>
      <c r="AD43" s="51">
        <v>18</v>
      </c>
      <c r="AE43" s="51">
        <f t="shared" si="10"/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26" t="s">
        <v>73</v>
      </c>
      <c r="B44" s="49" t="s">
        <v>144</v>
      </c>
      <c r="C44" s="50" t="s">
        <v>145</v>
      </c>
      <c r="D44" s="51">
        <f t="shared" si="0"/>
        <v>4505</v>
      </c>
      <c r="E44" s="51">
        <v>4189</v>
      </c>
      <c r="F44" s="51">
        <f t="shared" si="6"/>
        <v>316</v>
      </c>
      <c r="G44" s="51">
        <v>0</v>
      </c>
      <c r="H44" s="51">
        <v>316</v>
      </c>
      <c r="I44" s="51">
        <v>0</v>
      </c>
      <c r="J44" s="51">
        <v>0</v>
      </c>
      <c r="K44" s="51">
        <v>0</v>
      </c>
      <c r="L44" s="51">
        <v>0</v>
      </c>
      <c r="M44" s="51">
        <f t="shared" si="7"/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f t="shared" si="8"/>
        <v>4189</v>
      </c>
      <c r="V44" s="51">
        <v>4189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9"/>
        <v>661</v>
      </c>
      <c r="AC44" s="51">
        <v>0</v>
      </c>
      <c r="AD44" s="51">
        <v>520</v>
      </c>
      <c r="AE44" s="51">
        <f t="shared" si="10"/>
        <v>141</v>
      </c>
      <c r="AF44" s="51">
        <v>0</v>
      </c>
      <c r="AG44" s="51">
        <v>141</v>
      </c>
      <c r="AH44" s="51">
        <v>0</v>
      </c>
      <c r="AI44" s="51">
        <v>0</v>
      </c>
      <c r="AJ44" s="51">
        <v>0</v>
      </c>
    </row>
    <row r="45" spans="1:36" ht="13.5">
      <c r="A45" s="26" t="s">
        <v>73</v>
      </c>
      <c r="B45" s="49" t="s">
        <v>146</v>
      </c>
      <c r="C45" s="50" t="s">
        <v>147</v>
      </c>
      <c r="D45" s="51">
        <f t="shared" si="0"/>
        <v>59</v>
      </c>
      <c r="E45" s="51">
        <v>28</v>
      </c>
      <c r="F45" s="51">
        <f t="shared" si="6"/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23</v>
      </c>
      <c r="M45" s="51">
        <f t="shared" si="7"/>
        <v>8</v>
      </c>
      <c r="N45" s="51">
        <v>0</v>
      </c>
      <c r="O45" s="51">
        <v>8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f t="shared" si="8"/>
        <v>28</v>
      </c>
      <c r="V45" s="51">
        <v>28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9"/>
        <v>26</v>
      </c>
      <c r="AC45" s="51">
        <v>23</v>
      </c>
      <c r="AD45" s="51">
        <v>3</v>
      </c>
      <c r="AE45" s="51">
        <f t="shared" si="10"/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73</v>
      </c>
      <c r="B46" s="49" t="s">
        <v>148</v>
      </c>
      <c r="C46" s="50" t="s">
        <v>149</v>
      </c>
      <c r="D46" s="51">
        <f t="shared" si="0"/>
        <v>1441</v>
      </c>
      <c r="E46" s="51">
        <v>965</v>
      </c>
      <c r="F46" s="51">
        <f t="shared" si="6"/>
        <v>388</v>
      </c>
      <c r="G46" s="51">
        <v>0</v>
      </c>
      <c r="H46" s="51">
        <v>388</v>
      </c>
      <c r="I46" s="51">
        <v>0</v>
      </c>
      <c r="J46" s="51">
        <v>0</v>
      </c>
      <c r="K46" s="51">
        <v>0</v>
      </c>
      <c r="L46" s="51">
        <v>88</v>
      </c>
      <c r="M46" s="51">
        <f t="shared" si="7"/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f t="shared" si="8"/>
        <v>986</v>
      </c>
      <c r="V46" s="51">
        <v>965</v>
      </c>
      <c r="W46" s="51">
        <v>0</v>
      </c>
      <c r="X46" s="51">
        <v>21</v>
      </c>
      <c r="Y46" s="51">
        <v>0</v>
      </c>
      <c r="Z46" s="51">
        <v>0</v>
      </c>
      <c r="AA46" s="51">
        <v>0</v>
      </c>
      <c r="AB46" s="51">
        <f t="shared" si="9"/>
        <v>236</v>
      </c>
      <c r="AC46" s="51">
        <v>88</v>
      </c>
      <c r="AD46" s="51">
        <v>141</v>
      </c>
      <c r="AE46" s="51">
        <f t="shared" si="10"/>
        <v>7</v>
      </c>
      <c r="AF46" s="51">
        <v>0</v>
      </c>
      <c r="AG46" s="51">
        <v>7</v>
      </c>
      <c r="AH46" s="51">
        <v>0</v>
      </c>
      <c r="AI46" s="51">
        <v>0</v>
      </c>
      <c r="AJ46" s="51">
        <v>0</v>
      </c>
    </row>
    <row r="47" spans="1:36" ht="13.5">
      <c r="A47" s="82" t="s">
        <v>177</v>
      </c>
      <c r="B47" s="83"/>
      <c r="C47" s="84"/>
      <c r="D47" s="51">
        <f aca="true" t="shared" si="11" ref="D47:AJ47">D7+SUM(D8:D46)</f>
        <v>5260827</v>
      </c>
      <c r="E47" s="51">
        <f t="shared" si="11"/>
        <v>3856453</v>
      </c>
      <c r="F47" s="51">
        <f t="shared" si="11"/>
        <v>960458</v>
      </c>
      <c r="G47" s="51">
        <f t="shared" si="11"/>
        <v>263443</v>
      </c>
      <c r="H47" s="51">
        <f t="shared" si="11"/>
        <v>696720</v>
      </c>
      <c r="I47" s="51">
        <f t="shared" si="11"/>
        <v>0</v>
      </c>
      <c r="J47" s="51">
        <f t="shared" si="11"/>
        <v>0</v>
      </c>
      <c r="K47" s="51">
        <f t="shared" si="11"/>
        <v>295</v>
      </c>
      <c r="L47" s="51">
        <f t="shared" si="11"/>
        <v>16327</v>
      </c>
      <c r="M47" s="51">
        <f t="shared" si="11"/>
        <v>427589</v>
      </c>
      <c r="N47" s="51">
        <f t="shared" si="11"/>
        <v>311141</v>
      </c>
      <c r="O47" s="51">
        <f t="shared" si="11"/>
        <v>30538</v>
      </c>
      <c r="P47" s="51">
        <f t="shared" si="11"/>
        <v>72099</v>
      </c>
      <c r="Q47" s="51">
        <f t="shared" si="11"/>
        <v>9019</v>
      </c>
      <c r="R47" s="51">
        <f t="shared" si="11"/>
        <v>297</v>
      </c>
      <c r="S47" s="51">
        <f t="shared" si="11"/>
        <v>3931</v>
      </c>
      <c r="T47" s="51">
        <f t="shared" si="11"/>
        <v>564</v>
      </c>
      <c r="U47" s="51">
        <f t="shared" si="11"/>
        <v>4069938</v>
      </c>
      <c r="V47" s="51">
        <f t="shared" si="11"/>
        <v>3856453</v>
      </c>
      <c r="W47" s="51">
        <f t="shared" si="11"/>
        <v>152482</v>
      </c>
      <c r="X47" s="51">
        <f t="shared" si="11"/>
        <v>61003</v>
      </c>
      <c r="Y47" s="51">
        <f t="shared" si="11"/>
        <v>0</v>
      </c>
      <c r="Z47" s="51">
        <f t="shared" si="11"/>
        <v>0</v>
      </c>
      <c r="AA47" s="51">
        <f t="shared" si="11"/>
        <v>0</v>
      </c>
      <c r="AB47" s="51">
        <f t="shared" si="11"/>
        <v>1009912</v>
      </c>
      <c r="AC47" s="51">
        <f t="shared" si="11"/>
        <v>16327</v>
      </c>
      <c r="AD47" s="51">
        <f t="shared" si="11"/>
        <v>478402</v>
      </c>
      <c r="AE47" s="51">
        <f t="shared" si="11"/>
        <v>515183</v>
      </c>
      <c r="AF47" s="51">
        <f t="shared" si="11"/>
        <v>40711</v>
      </c>
      <c r="AG47" s="51">
        <f t="shared" si="11"/>
        <v>474242</v>
      </c>
      <c r="AH47" s="51">
        <f t="shared" si="11"/>
        <v>0</v>
      </c>
      <c r="AI47" s="51">
        <f t="shared" si="11"/>
        <v>0</v>
      </c>
      <c r="AJ47" s="51">
        <f t="shared" si="11"/>
        <v>230</v>
      </c>
    </row>
    <row r="48" ht="13.5">
      <c r="A48" s="54" t="s">
        <v>150</v>
      </c>
    </row>
  </sheetData>
  <mergeCells count="25">
    <mergeCell ref="A47:C47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4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35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5" t="s">
        <v>0</v>
      </c>
      <c r="B2" s="65" t="s">
        <v>38</v>
      </c>
      <c r="C2" s="65" t="s">
        <v>12</v>
      </c>
      <c r="D2" s="109" t="s">
        <v>170</v>
      </c>
      <c r="E2" s="107"/>
      <c r="F2" s="107"/>
      <c r="G2" s="107"/>
      <c r="H2" s="107"/>
      <c r="I2" s="107"/>
      <c r="J2" s="107"/>
      <c r="K2" s="108"/>
      <c r="L2" s="109" t="s">
        <v>178</v>
      </c>
      <c r="M2" s="107"/>
      <c r="N2" s="107"/>
      <c r="O2" s="107"/>
      <c r="P2" s="107"/>
      <c r="Q2" s="107"/>
      <c r="R2" s="107"/>
      <c r="S2" s="108"/>
      <c r="T2" s="103" t="s">
        <v>180</v>
      </c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5"/>
      <c r="BP2" s="106" t="s">
        <v>181</v>
      </c>
      <c r="BQ2" s="107"/>
      <c r="BR2" s="107"/>
      <c r="BS2" s="107"/>
      <c r="BT2" s="107"/>
      <c r="BU2" s="107"/>
      <c r="BV2" s="107"/>
      <c r="BW2" s="108"/>
    </row>
    <row r="3" spans="1:75" s="30" customFormat="1" ht="22.5" customHeight="1">
      <c r="A3" s="114"/>
      <c r="B3" s="66"/>
      <c r="C3" s="66"/>
      <c r="D3" s="66" t="s">
        <v>15</v>
      </c>
      <c r="E3" s="70" t="s">
        <v>18</v>
      </c>
      <c r="F3" s="70" t="s">
        <v>39</v>
      </c>
      <c r="G3" s="70" t="s">
        <v>19</v>
      </c>
      <c r="H3" s="70" t="s">
        <v>151</v>
      </c>
      <c r="I3" s="70" t="s">
        <v>152</v>
      </c>
      <c r="J3" s="102" t="s">
        <v>72</v>
      </c>
      <c r="K3" s="70" t="s">
        <v>40</v>
      </c>
      <c r="L3" s="66" t="s">
        <v>15</v>
      </c>
      <c r="M3" s="70" t="s">
        <v>18</v>
      </c>
      <c r="N3" s="70" t="s">
        <v>39</v>
      </c>
      <c r="O3" s="70" t="s">
        <v>19</v>
      </c>
      <c r="P3" s="70" t="s">
        <v>151</v>
      </c>
      <c r="Q3" s="70" t="s">
        <v>152</v>
      </c>
      <c r="R3" s="102" t="s">
        <v>72</v>
      </c>
      <c r="S3" s="70" t="s">
        <v>40</v>
      </c>
      <c r="T3" s="66" t="s">
        <v>15</v>
      </c>
      <c r="U3" s="70" t="s">
        <v>18</v>
      </c>
      <c r="V3" s="70" t="s">
        <v>39</v>
      </c>
      <c r="W3" s="70" t="s">
        <v>19</v>
      </c>
      <c r="X3" s="70" t="s">
        <v>151</v>
      </c>
      <c r="Y3" s="70" t="s">
        <v>152</v>
      </c>
      <c r="Z3" s="102" t="s">
        <v>72</v>
      </c>
      <c r="AA3" s="70" t="s">
        <v>40</v>
      </c>
      <c r="AB3" s="62" t="s">
        <v>182</v>
      </c>
      <c r="AC3" s="110"/>
      <c r="AD3" s="110"/>
      <c r="AE3" s="110"/>
      <c r="AF3" s="110"/>
      <c r="AG3" s="110"/>
      <c r="AH3" s="110"/>
      <c r="AI3" s="111"/>
      <c r="AJ3" s="62" t="s">
        <v>183</v>
      </c>
      <c r="AK3" s="60"/>
      <c r="AL3" s="60"/>
      <c r="AM3" s="60"/>
      <c r="AN3" s="60"/>
      <c r="AO3" s="60"/>
      <c r="AP3" s="60"/>
      <c r="AQ3" s="61"/>
      <c r="AR3" s="62" t="s">
        <v>184</v>
      </c>
      <c r="AS3" s="112"/>
      <c r="AT3" s="112"/>
      <c r="AU3" s="112"/>
      <c r="AV3" s="112"/>
      <c r="AW3" s="112"/>
      <c r="AX3" s="112"/>
      <c r="AY3" s="113"/>
      <c r="AZ3" s="62" t="s">
        <v>185</v>
      </c>
      <c r="BA3" s="110"/>
      <c r="BB3" s="110"/>
      <c r="BC3" s="110"/>
      <c r="BD3" s="110"/>
      <c r="BE3" s="110"/>
      <c r="BF3" s="110"/>
      <c r="BG3" s="111"/>
      <c r="BH3" s="62" t="s">
        <v>186</v>
      </c>
      <c r="BI3" s="110"/>
      <c r="BJ3" s="110"/>
      <c r="BK3" s="110"/>
      <c r="BL3" s="110"/>
      <c r="BM3" s="110"/>
      <c r="BN3" s="110"/>
      <c r="BO3" s="111"/>
      <c r="BP3" s="66" t="s">
        <v>15</v>
      </c>
      <c r="BQ3" s="70" t="s">
        <v>18</v>
      </c>
      <c r="BR3" s="70" t="s">
        <v>39</v>
      </c>
      <c r="BS3" s="70" t="s">
        <v>19</v>
      </c>
      <c r="BT3" s="70" t="s">
        <v>151</v>
      </c>
      <c r="BU3" s="70" t="s">
        <v>152</v>
      </c>
      <c r="BV3" s="102" t="s">
        <v>72</v>
      </c>
      <c r="BW3" s="70" t="s">
        <v>40</v>
      </c>
    </row>
    <row r="4" spans="1:75" s="30" customFormat="1" ht="22.5" customHeight="1">
      <c r="A4" s="114"/>
      <c r="B4" s="66"/>
      <c r="C4" s="66"/>
      <c r="D4" s="66"/>
      <c r="E4" s="86"/>
      <c r="F4" s="86"/>
      <c r="G4" s="86"/>
      <c r="H4" s="86"/>
      <c r="I4" s="86"/>
      <c r="J4" s="73"/>
      <c r="K4" s="86"/>
      <c r="L4" s="66"/>
      <c r="M4" s="86"/>
      <c r="N4" s="86"/>
      <c r="O4" s="86"/>
      <c r="P4" s="86"/>
      <c r="Q4" s="86"/>
      <c r="R4" s="73"/>
      <c r="S4" s="86"/>
      <c r="T4" s="66"/>
      <c r="U4" s="86"/>
      <c r="V4" s="86"/>
      <c r="W4" s="86"/>
      <c r="X4" s="86"/>
      <c r="Y4" s="86"/>
      <c r="Z4" s="73"/>
      <c r="AA4" s="86"/>
      <c r="AB4" s="66" t="s">
        <v>15</v>
      </c>
      <c r="AC4" s="70" t="s">
        <v>18</v>
      </c>
      <c r="AD4" s="70" t="s">
        <v>39</v>
      </c>
      <c r="AE4" s="70" t="s">
        <v>19</v>
      </c>
      <c r="AF4" s="70" t="s">
        <v>151</v>
      </c>
      <c r="AG4" s="70" t="s">
        <v>152</v>
      </c>
      <c r="AH4" s="102" t="s">
        <v>72</v>
      </c>
      <c r="AI4" s="70" t="s">
        <v>40</v>
      </c>
      <c r="AJ4" s="66" t="s">
        <v>15</v>
      </c>
      <c r="AK4" s="70" t="s">
        <v>18</v>
      </c>
      <c r="AL4" s="70" t="s">
        <v>39</v>
      </c>
      <c r="AM4" s="70" t="s">
        <v>19</v>
      </c>
      <c r="AN4" s="70" t="s">
        <v>151</v>
      </c>
      <c r="AO4" s="70" t="s">
        <v>152</v>
      </c>
      <c r="AP4" s="102" t="s">
        <v>72</v>
      </c>
      <c r="AQ4" s="70" t="s">
        <v>40</v>
      </c>
      <c r="AR4" s="66" t="s">
        <v>15</v>
      </c>
      <c r="AS4" s="70" t="s">
        <v>18</v>
      </c>
      <c r="AT4" s="70" t="s">
        <v>39</v>
      </c>
      <c r="AU4" s="70" t="s">
        <v>19</v>
      </c>
      <c r="AV4" s="70" t="s">
        <v>151</v>
      </c>
      <c r="AW4" s="70" t="s">
        <v>152</v>
      </c>
      <c r="AX4" s="102" t="s">
        <v>72</v>
      </c>
      <c r="AY4" s="70" t="s">
        <v>40</v>
      </c>
      <c r="AZ4" s="66" t="s">
        <v>15</v>
      </c>
      <c r="BA4" s="70" t="s">
        <v>18</v>
      </c>
      <c r="BB4" s="70" t="s">
        <v>39</v>
      </c>
      <c r="BC4" s="70" t="s">
        <v>19</v>
      </c>
      <c r="BD4" s="70" t="s">
        <v>151</v>
      </c>
      <c r="BE4" s="70" t="s">
        <v>152</v>
      </c>
      <c r="BF4" s="102" t="s">
        <v>72</v>
      </c>
      <c r="BG4" s="70" t="s">
        <v>40</v>
      </c>
      <c r="BH4" s="66" t="s">
        <v>15</v>
      </c>
      <c r="BI4" s="70" t="s">
        <v>18</v>
      </c>
      <c r="BJ4" s="70" t="s">
        <v>39</v>
      </c>
      <c r="BK4" s="70" t="s">
        <v>19</v>
      </c>
      <c r="BL4" s="70" t="s">
        <v>151</v>
      </c>
      <c r="BM4" s="70" t="s">
        <v>152</v>
      </c>
      <c r="BN4" s="102" t="s">
        <v>72</v>
      </c>
      <c r="BO4" s="70" t="s">
        <v>40</v>
      </c>
      <c r="BP4" s="66"/>
      <c r="BQ4" s="86"/>
      <c r="BR4" s="86"/>
      <c r="BS4" s="86"/>
      <c r="BT4" s="86"/>
      <c r="BU4" s="86"/>
      <c r="BV4" s="73"/>
      <c r="BW4" s="86"/>
    </row>
    <row r="5" spans="1:75" s="30" customFormat="1" ht="22.5" customHeight="1">
      <c r="A5" s="114"/>
      <c r="B5" s="66"/>
      <c r="C5" s="66"/>
      <c r="D5" s="66"/>
      <c r="E5" s="86"/>
      <c r="F5" s="86"/>
      <c r="G5" s="86"/>
      <c r="H5" s="86"/>
      <c r="I5" s="86"/>
      <c r="J5" s="73"/>
      <c r="K5" s="86"/>
      <c r="L5" s="66"/>
      <c r="M5" s="86"/>
      <c r="N5" s="86"/>
      <c r="O5" s="86"/>
      <c r="P5" s="86"/>
      <c r="Q5" s="86"/>
      <c r="R5" s="73"/>
      <c r="S5" s="86"/>
      <c r="T5" s="66"/>
      <c r="U5" s="86"/>
      <c r="V5" s="86"/>
      <c r="W5" s="86"/>
      <c r="X5" s="86"/>
      <c r="Y5" s="86"/>
      <c r="Z5" s="73"/>
      <c r="AA5" s="86"/>
      <c r="AB5" s="66"/>
      <c r="AC5" s="86"/>
      <c r="AD5" s="86"/>
      <c r="AE5" s="86"/>
      <c r="AF5" s="86"/>
      <c r="AG5" s="86"/>
      <c r="AH5" s="73"/>
      <c r="AI5" s="86"/>
      <c r="AJ5" s="66"/>
      <c r="AK5" s="86"/>
      <c r="AL5" s="86"/>
      <c r="AM5" s="86"/>
      <c r="AN5" s="86"/>
      <c r="AO5" s="86"/>
      <c r="AP5" s="73"/>
      <c r="AQ5" s="86"/>
      <c r="AR5" s="66"/>
      <c r="AS5" s="86"/>
      <c r="AT5" s="86"/>
      <c r="AU5" s="86"/>
      <c r="AV5" s="86"/>
      <c r="AW5" s="86"/>
      <c r="AX5" s="73"/>
      <c r="AY5" s="86"/>
      <c r="AZ5" s="66"/>
      <c r="BA5" s="86"/>
      <c r="BB5" s="86"/>
      <c r="BC5" s="86"/>
      <c r="BD5" s="86"/>
      <c r="BE5" s="86"/>
      <c r="BF5" s="73"/>
      <c r="BG5" s="86"/>
      <c r="BH5" s="66"/>
      <c r="BI5" s="86"/>
      <c r="BJ5" s="86"/>
      <c r="BK5" s="86"/>
      <c r="BL5" s="86"/>
      <c r="BM5" s="86"/>
      <c r="BN5" s="73"/>
      <c r="BO5" s="86"/>
      <c r="BP5" s="66"/>
      <c r="BQ5" s="86"/>
      <c r="BR5" s="86"/>
      <c r="BS5" s="86"/>
      <c r="BT5" s="86"/>
      <c r="BU5" s="86"/>
      <c r="BV5" s="73"/>
      <c r="BW5" s="86"/>
    </row>
    <row r="6" spans="1:75" s="30" customFormat="1" ht="22.5" customHeight="1">
      <c r="A6" s="67"/>
      <c r="B6" s="59"/>
      <c r="C6" s="59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73</v>
      </c>
      <c r="B7" s="53" t="s">
        <v>176</v>
      </c>
      <c r="C7" s="50" t="s">
        <v>69</v>
      </c>
      <c r="D7" s="51">
        <f aca="true" t="shared" si="0" ref="D7:D46">SUM(E7:K7)</f>
        <v>601125</v>
      </c>
      <c r="E7" s="51">
        <f aca="true" t="shared" si="1" ref="E7:E12">M7+U7+BQ7</f>
        <v>440592</v>
      </c>
      <c r="F7" s="51">
        <f aca="true" t="shared" si="2" ref="F7:F12">N7+V7+BR7</f>
        <v>70732</v>
      </c>
      <c r="G7" s="51">
        <f aca="true" t="shared" si="3" ref="G7:G12">O7+W7+BS7</f>
        <v>66738</v>
      </c>
      <c r="H7" s="51">
        <f aca="true" t="shared" si="4" ref="H7:H12">P7+X7+BT7</f>
        <v>8774</v>
      </c>
      <c r="I7" s="51">
        <f aca="true" t="shared" si="5" ref="I7:I12">Q7+Y7+BU7</f>
        <v>148</v>
      </c>
      <c r="J7" s="51">
        <f aca="true" t="shared" si="6" ref="J7:J12">R7+Z7+BV7</f>
        <v>2507</v>
      </c>
      <c r="K7" s="51">
        <f aca="true" t="shared" si="7" ref="K7:K12">S7+AA7+BW7</f>
        <v>11634</v>
      </c>
      <c r="L7" s="51">
        <f aca="true" t="shared" si="8" ref="L7:L12">SUM(M7:S7)</f>
        <v>363746</v>
      </c>
      <c r="M7" s="51">
        <v>259779</v>
      </c>
      <c r="N7" s="51">
        <v>28376</v>
      </c>
      <c r="O7" s="51">
        <v>66153</v>
      </c>
      <c r="P7" s="51">
        <v>8774</v>
      </c>
      <c r="Q7" s="51">
        <v>148</v>
      </c>
      <c r="R7" s="51">
        <v>257</v>
      </c>
      <c r="S7" s="51">
        <v>259</v>
      </c>
      <c r="T7" s="51">
        <f aca="true" t="shared" si="9" ref="T7:T12">SUM(U7:AA7)</f>
        <v>52154</v>
      </c>
      <c r="U7" s="51">
        <f aca="true" t="shared" si="10" ref="U7:U12">AC7+AK7+AS7+BA7+BI7</f>
        <v>0</v>
      </c>
      <c r="V7" s="51">
        <f aca="true" t="shared" si="11" ref="V7:V12">AD7+AL7+AT7+BB7+BJ7</f>
        <v>40726</v>
      </c>
      <c r="W7" s="51">
        <f aca="true" t="shared" si="12" ref="W7:W12">AE7+AM7+AU7+BC7+BK7</f>
        <v>59</v>
      </c>
      <c r="X7" s="51">
        <f aca="true" t="shared" si="13" ref="X7:X12">AF7+AN7+AV7+BD7+BL7</f>
        <v>0</v>
      </c>
      <c r="Y7" s="51">
        <f aca="true" t="shared" si="14" ref="Y7:Y12">AG7+AO7+AW7+BE7+BM7</f>
        <v>0</v>
      </c>
      <c r="Z7" s="51">
        <f aca="true" t="shared" si="15" ref="Z7:Z12">AH7+AP7+AX7+BF7+BN7</f>
        <v>0</v>
      </c>
      <c r="AA7" s="51">
        <f aca="true" t="shared" si="16" ref="AA7:AA12">AI7+AQ7+AY7+BG7+BO7</f>
        <v>11369</v>
      </c>
      <c r="AB7" s="51">
        <f aca="true" t="shared" si="17" ref="AB7:AB12">SUM(AC7:AI7)</f>
        <v>11583</v>
      </c>
      <c r="AC7" s="51">
        <v>0</v>
      </c>
      <c r="AD7" s="51">
        <v>214</v>
      </c>
      <c r="AE7" s="51">
        <v>0</v>
      </c>
      <c r="AF7" s="51">
        <v>0</v>
      </c>
      <c r="AG7" s="51">
        <v>0</v>
      </c>
      <c r="AH7" s="51">
        <v>0</v>
      </c>
      <c r="AI7" s="51">
        <v>11369</v>
      </c>
      <c r="AJ7" s="51">
        <f aca="true" t="shared" si="18" ref="AJ7:AJ12">SUM(AK7:AQ7)</f>
        <v>8092</v>
      </c>
      <c r="AK7" s="51">
        <v>0</v>
      </c>
      <c r="AL7" s="51">
        <v>8092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12">SUM(AS7:AY7)</f>
        <v>32479</v>
      </c>
      <c r="AS7" s="51">
        <v>0</v>
      </c>
      <c r="AT7" s="51">
        <v>32420</v>
      </c>
      <c r="AU7" s="51">
        <v>59</v>
      </c>
      <c r="AV7" s="51">
        <v>0</v>
      </c>
      <c r="AW7" s="51">
        <v>0</v>
      </c>
      <c r="AX7" s="51">
        <v>0</v>
      </c>
      <c r="AY7" s="51">
        <v>0</v>
      </c>
      <c r="AZ7" s="51">
        <f aca="true" t="shared" si="20" ref="AZ7:AZ12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12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12">SUM(BQ7:BW7)</f>
        <v>185225</v>
      </c>
      <c r="BQ7" s="51">
        <v>180813</v>
      </c>
      <c r="BR7" s="51">
        <v>1630</v>
      </c>
      <c r="BS7" s="51">
        <v>526</v>
      </c>
      <c r="BT7" s="51">
        <v>0</v>
      </c>
      <c r="BU7" s="51">
        <v>0</v>
      </c>
      <c r="BV7" s="51">
        <v>2250</v>
      </c>
      <c r="BW7" s="51">
        <v>6</v>
      </c>
    </row>
    <row r="8" spans="1:75" ht="13.5">
      <c r="A8" s="26" t="s">
        <v>73</v>
      </c>
      <c r="B8" s="49" t="s">
        <v>74</v>
      </c>
      <c r="C8" s="50" t="s">
        <v>75</v>
      </c>
      <c r="D8" s="51">
        <f t="shared" si="0"/>
        <v>40750</v>
      </c>
      <c r="E8" s="51">
        <f t="shared" si="1"/>
        <v>21856</v>
      </c>
      <c r="F8" s="51">
        <f t="shared" si="2"/>
        <v>6730</v>
      </c>
      <c r="G8" s="51">
        <f t="shared" si="3"/>
        <v>3892</v>
      </c>
      <c r="H8" s="51">
        <f t="shared" si="4"/>
        <v>364</v>
      </c>
      <c r="I8" s="51">
        <f t="shared" si="5"/>
        <v>83</v>
      </c>
      <c r="J8" s="51">
        <f t="shared" si="6"/>
        <v>969</v>
      </c>
      <c r="K8" s="51">
        <f t="shared" si="7"/>
        <v>6856</v>
      </c>
      <c r="L8" s="51">
        <f t="shared" si="8"/>
        <v>15969</v>
      </c>
      <c r="M8" s="51">
        <v>10098</v>
      </c>
      <c r="N8" s="51">
        <v>1256</v>
      </c>
      <c r="O8" s="51">
        <v>3766</v>
      </c>
      <c r="P8" s="51">
        <v>0</v>
      </c>
      <c r="Q8" s="51">
        <v>83</v>
      </c>
      <c r="R8" s="51">
        <v>734</v>
      </c>
      <c r="S8" s="51">
        <v>32</v>
      </c>
      <c r="T8" s="51">
        <f t="shared" si="9"/>
        <v>12517</v>
      </c>
      <c r="U8" s="51">
        <f t="shared" si="10"/>
        <v>0</v>
      </c>
      <c r="V8" s="51">
        <f t="shared" si="11"/>
        <v>5306</v>
      </c>
      <c r="W8" s="51">
        <f t="shared" si="12"/>
        <v>23</v>
      </c>
      <c r="X8" s="51">
        <f t="shared" si="13"/>
        <v>364</v>
      </c>
      <c r="Y8" s="51">
        <f t="shared" si="14"/>
        <v>0</v>
      </c>
      <c r="Z8" s="51">
        <f t="shared" si="15"/>
        <v>0</v>
      </c>
      <c r="AA8" s="51">
        <f t="shared" si="16"/>
        <v>6824</v>
      </c>
      <c r="AB8" s="51">
        <f t="shared" si="17"/>
        <v>6562</v>
      </c>
      <c r="AC8" s="51">
        <v>0</v>
      </c>
      <c r="AD8" s="51">
        <v>794</v>
      </c>
      <c r="AE8" s="51">
        <v>0</v>
      </c>
      <c r="AF8" s="51">
        <v>0</v>
      </c>
      <c r="AG8" s="51">
        <v>0</v>
      </c>
      <c r="AH8" s="51">
        <v>0</v>
      </c>
      <c r="AI8" s="51">
        <v>5768</v>
      </c>
      <c r="AJ8" s="51">
        <f t="shared" si="18"/>
        <v>5591</v>
      </c>
      <c r="AK8" s="51">
        <v>0</v>
      </c>
      <c r="AL8" s="51">
        <v>4512</v>
      </c>
      <c r="AM8" s="51">
        <v>23</v>
      </c>
      <c r="AN8" s="51">
        <v>0</v>
      </c>
      <c r="AO8" s="51">
        <v>0</v>
      </c>
      <c r="AP8" s="51">
        <v>0</v>
      </c>
      <c r="AQ8" s="51">
        <v>1056</v>
      </c>
      <c r="AR8" s="51">
        <f t="shared" si="19"/>
        <v>364</v>
      </c>
      <c r="AS8" s="51">
        <v>0</v>
      </c>
      <c r="AT8" s="51">
        <v>0</v>
      </c>
      <c r="AU8" s="51">
        <v>0</v>
      </c>
      <c r="AV8" s="51">
        <v>364</v>
      </c>
      <c r="AW8" s="51">
        <v>0</v>
      </c>
      <c r="AX8" s="51">
        <v>0</v>
      </c>
      <c r="AY8" s="51">
        <v>0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12264</v>
      </c>
      <c r="BQ8" s="51">
        <v>11758</v>
      </c>
      <c r="BR8" s="51">
        <v>168</v>
      </c>
      <c r="BS8" s="51">
        <v>103</v>
      </c>
      <c r="BT8" s="51">
        <v>0</v>
      </c>
      <c r="BU8" s="51">
        <v>0</v>
      </c>
      <c r="BV8" s="51">
        <v>235</v>
      </c>
      <c r="BW8" s="51">
        <v>0</v>
      </c>
    </row>
    <row r="9" spans="1:75" ht="13.5">
      <c r="A9" s="26" t="s">
        <v>73</v>
      </c>
      <c r="B9" s="49" t="s">
        <v>76</v>
      </c>
      <c r="C9" s="50" t="s">
        <v>77</v>
      </c>
      <c r="D9" s="51">
        <f t="shared" si="0"/>
        <v>17516</v>
      </c>
      <c r="E9" s="51">
        <f t="shared" si="1"/>
        <v>9905</v>
      </c>
      <c r="F9" s="51">
        <f t="shared" si="2"/>
        <v>2254</v>
      </c>
      <c r="G9" s="51">
        <f t="shared" si="3"/>
        <v>2060</v>
      </c>
      <c r="H9" s="51">
        <f t="shared" si="4"/>
        <v>423</v>
      </c>
      <c r="I9" s="51">
        <f t="shared" si="5"/>
        <v>2121</v>
      </c>
      <c r="J9" s="51">
        <f t="shared" si="6"/>
        <v>523</v>
      </c>
      <c r="K9" s="51">
        <f t="shared" si="7"/>
        <v>230</v>
      </c>
      <c r="L9" s="51">
        <f t="shared" si="8"/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f t="shared" si="9"/>
        <v>11835</v>
      </c>
      <c r="U9" s="51">
        <f t="shared" si="10"/>
        <v>4512</v>
      </c>
      <c r="V9" s="51">
        <f t="shared" si="11"/>
        <v>2171</v>
      </c>
      <c r="W9" s="51">
        <f t="shared" si="12"/>
        <v>2018</v>
      </c>
      <c r="X9" s="51">
        <f t="shared" si="13"/>
        <v>423</v>
      </c>
      <c r="Y9" s="51">
        <f t="shared" si="14"/>
        <v>2121</v>
      </c>
      <c r="Z9" s="51">
        <f t="shared" si="15"/>
        <v>360</v>
      </c>
      <c r="AA9" s="51">
        <f t="shared" si="16"/>
        <v>230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11835</v>
      </c>
      <c r="AK9" s="51">
        <v>4512</v>
      </c>
      <c r="AL9" s="51">
        <v>2171</v>
      </c>
      <c r="AM9" s="51">
        <v>2018</v>
      </c>
      <c r="AN9" s="51">
        <v>423</v>
      </c>
      <c r="AO9" s="51">
        <v>2121</v>
      </c>
      <c r="AP9" s="51">
        <v>360</v>
      </c>
      <c r="AQ9" s="51">
        <v>230</v>
      </c>
      <c r="AR9" s="51">
        <f t="shared" si="19"/>
        <v>0</v>
      </c>
      <c r="AS9" s="51">
        <v>0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5681</v>
      </c>
      <c r="BQ9" s="51">
        <v>5393</v>
      </c>
      <c r="BR9" s="51">
        <v>83</v>
      </c>
      <c r="BS9" s="51">
        <v>42</v>
      </c>
      <c r="BT9" s="51">
        <v>0</v>
      </c>
      <c r="BU9" s="51">
        <v>0</v>
      </c>
      <c r="BV9" s="51">
        <v>163</v>
      </c>
      <c r="BW9" s="51">
        <v>0</v>
      </c>
    </row>
    <row r="10" spans="1:75" ht="13.5">
      <c r="A10" s="26" t="s">
        <v>73</v>
      </c>
      <c r="B10" s="49" t="s">
        <v>78</v>
      </c>
      <c r="C10" s="50" t="s">
        <v>79</v>
      </c>
      <c r="D10" s="51">
        <f t="shared" si="0"/>
        <v>13795</v>
      </c>
      <c r="E10" s="51">
        <f t="shared" si="1"/>
        <v>8669</v>
      </c>
      <c r="F10" s="51">
        <f t="shared" si="2"/>
        <v>1491</v>
      </c>
      <c r="G10" s="51">
        <f t="shared" si="3"/>
        <v>1361</v>
      </c>
      <c r="H10" s="51">
        <f t="shared" si="4"/>
        <v>398</v>
      </c>
      <c r="I10" s="51">
        <f t="shared" si="5"/>
        <v>541</v>
      </c>
      <c r="J10" s="51">
        <f t="shared" si="6"/>
        <v>684</v>
      </c>
      <c r="K10" s="51">
        <f t="shared" si="7"/>
        <v>651</v>
      </c>
      <c r="L10" s="51">
        <f t="shared" si="8"/>
        <v>63</v>
      </c>
      <c r="M10" s="51">
        <v>59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4</v>
      </c>
      <c r="T10" s="51">
        <f t="shared" si="9"/>
        <v>10096</v>
      </c>
      <c r="U10" s="51">
        <f t="shared" si="10"/>
        <v>5146</v>
      </c>
      <c r="V10" s="51">
        <f t="shared" si="11"/>
        <v>1468</v>
      </c>
      <c r="W10" s="51">
        <f t="shared" si="12"/>
        <v>1361</v>
      </c>
      <c r="X10" s="51">
        <f t="shared" si="13"/>
        <v>398</v>
      </c>
      <c r="Y10" s="51">
        <f t="shared" si="14"/>
        <v>541</v>
      </c>
      <c r="Z10" s="51">
        <f t="shared" si="15"/>
        <v>567</v>
      </c>
      <c r="AA10" s="51">
        <f t="shared" si="16"/>
        <v>615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801</v>
      </c>
      <c r="AK10" s="51">
        <v>0</v>
      </c>
      <c r="AL10" s="51">
        <v>760</v>
      </c>
      <c r="AM10" s="51">
        <v>0</v>
      </c>
      <c r="AN10" s="51">
        <v>0</v>
      </c>
      <c r="AO10" s="51">
        <v>0</v>
      </c>
      <c r="AP10" s="51">
        <v>0</v>
      </c>
      <c r="AQ10" s="51">
        <v>41</v>
      </c>
      <c r="AR10" s="51">
        <f t="shared" si="19"/>
        <v>9295</v>
      </c>
      <c r="AS10" s="51">
        <v>5146</v>
      </c>
      <c r="AT10" s="51">
        <v>708</v>
      </c>
      <c r="AU10" s="51">
        <v>1361</v>
      </c>
      <c r="AV10" s="51">
        <v>398</v>
      </c>
      <c r="AW10" s="51">
        <v>541</v>
      </c>
      <c r="AX10" s="51">
        <v>567</v>
      </c>
      <c r="AY10" s="51">
        <v>574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3636</v>
      </c>
      <c r="BQ10" s="51">
        <v>3464</v>
      </c>
      <c r="BR10" s="51">
        <v>23</v>
      </c>
      <c r="BS10" s="51">
        <v>0</v>
      </c>
      <c r="BT10" s="51">
        <v>0</v>
      </c>
      <c r="BU10" s="51">
        <v>0</v>
      </c>
      <c r="BV10" s="51">
        <v>117</v>
      </c>
      <c r="BW10" s="51">
        <v>32</v>
      </c>
    </row>
    <row r="11" spans="1:75" ht="13.5">
      <c r="A11" s="26" t="s">
        <v>73</v>
      </c>
      <c r="B11" s="49" t="s">
        <v>80</v>
      </c>
      <c r="C11" s="50" t="s">
        <v>81</v>
      </c>
      <c r="D11" s="51">
        <f t="shared" si="0"/>
        <v>15604</v>
      </c>
      <c r="E11" s="51">
        <f t="shared" si="1"/>
        <v>8077</v>
      </c>
      <c r="F11" s="51">
        <f t="shared" si="2"/>
        <v>1598</v>
      </c>
      <c r="G11" s="51">
        <f t="shared" si="3"/>
        <v>2012</v>
      </c>
      <c r="H11" s="51">
        <f t="shared" si="4"/>
        <v>17</v>
      </c>
      <c r="I11" s="51">
        <f t="shared" si="5"/>
        <v>3055</v>
      </c>
      <c r="J11" s="51">
        <f t="shared" si="6"/>
        <v>435</v>
      </c>
      <c r="K11" s="51">
        <f t="shared" si="7"/>
        <v>410</v>
      </c>
      <c r="L11" s="51">
        <f t="shared" si="8"/>
        <v>3764</v>
      </c>
      <c r="M11" s="51">
        <v>3418</v>
      </c>
      <c r="N11" s="51">
        <v>30</v>
      </c>
      <c r="O11" s="51">
        <v>0</v>
      </c>
      <c r="P11" s="51">
        <v>0</v>
      </c>
      <c r="Q11" s="51">
        <v>0</v>
      </c>
      <c r="R11" s="51">
        <v>316</v>
      </c>
      <c r="S11" s="51">
        <v>0</v>
      </c>
      <c r="T11" s="51">
        <f t="shared" si="9"/>
        <v>6712</v>
      </c>
      <c r="U11" s="51">
        <f t="shared" si="10"/>
        <v>0</v>
      </c>
      <c r="V11" s="51">
        <f t="shared" si="11"/>
        <v>1411</v>
      </c>
      <c r="W11" s="51">
        <f t="shared" si="12"/>
        <v>1819</v>
      </c>
      <c r="X11" s="51">
        <f t="shared" si="13"/>
        <v>17</v>
      </c>
      <c r="Y11" s="51">
        <f t="shared" si="14"/>
        <v>3055</v>
      </c>
      <c r="Z11" s="51">
        <f t="shared" si="15"/>
        <v>0</v>
      </c>
      <c r="AA11" s="51">
        <f t="shared" si="16"/>
        <v>410</v>
      </c>
      <c r="AB11" s="51">
        <f t="shared" si="17"/>
        <v>399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399</v>
      </c>
      <c r="AJ11" s="51">
        <f t="shared" si="18"/>
        <v>283</v>
      </c>
      <c r="AK11" s="51">
        <v>0</v>
      </c>
      <c r="AL11" s="51">
        <v>72</v>
      </c>
      <c r="AM11" s="51">
        <v>0</v>
      </c>
      <c r="AN11" s="51">
        <v>0</v>
      </c>
      <c r="AO11" s="51">
        <v>211</v>
      </c>
      <c r="AP11" s="51">
        <v>0</v>
      </c>
      <c r="AQ11" s="51">
        <v>0</v>
      </c>
      <c r="AR11" s="51">
        <f t="shared" si="19"/>
        <v>6030</v>
      </c>
      <c r="AS11" s="51">
        <v>0</v>
      </c>
      <c r="AT11" s="51">
        <v>1339</v>
      </c>
      <c r="AU11" s="51">
        <v>1819</v>
      </c>
      <c r="AV11" s="51">
        <v>17</v>
      </c>
      <c r="AW11" s="51">
        <v>2844</v>
      </c>
      <c r="AX11" s="51">
        <v>0</v>
      </c>
      <c r="AY11" s="51">
        <v>11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5128</v>
      </c>
      <c r="BQ11" s="51">
        <v>4659</v>
      </c>
      <c r="BR11" s="51">
        <v>157</v>
      </c>
      <c r="BS11" s="51">
        <v>193</v>
      </c>
      <c r="BT11" s="51">
        <v>0</v>
      </c>
      <c r="BU11" s="51">
        <v>0</v>
      </c>
      <c r="BV11" s="51">
        <v>119</v>
      </c>
      <c r="BW11" s="51">
        <v>0</v>
      </c>
    </row>
    <row r="12" spans="1:75" ht="13.5">
      <c r="A12" s="26" t="s">
        <v>73</v>
      </c>
      <c r="B12" s="49" t="s">
        <v>82</v>
      </c>
      <c r="C12" s="50" t="s">
        <v>83</v>
      </c>
      <c r="D12" s="51">
        <f t="shared" si="0"/>
        <v>15399</v>
      </c>
      <c r="E12" s="51">
        <f t="shared" si="1"/>
        <v>10156</v>
      </c>
      <c r="F12" s="51">
        <f t="shared" si="2"/>
        <v>1760</v>
      </c>
      <c r="G12" s="51">
        <f t="shared" si="3"/>
        <v>1390</v>
      </c>
      <c r="H12" s="51">
        <f t="shared" si="4"/>
        <v>245</v>
      </c>
      <c r="I12" s="51">
        <f t="shared" si="5"/>
        <v>43</v>
      </c>
      <c r="J12" s="51">
        <f t="shared" si="6"/>
        <v>572</v>
      </c>
      <c r="K12" s="51">
        <f t="shared" si="7"/>
        <v>1233</v>
      </c>
      <c r="L12" s="51">
        <f t="shared" si="8"/>
        <v>288</v>
      </c>
      <c r="M12" s="51">
        <v>0</v>
      </c>
      <c r="N12" s="51">
        <v>0</v>
      </c>
      <c r="O12" s="51">
        <v>0</v>
      </c>
      <c r="P12" s="51">
        <v>245</v>
      </c>
      <c r="Q12" s="51">
        <v>43</v>
      </c>
      <c r="R12" s="51">
        <v>0</v>
      </c>
      <c r="S12" s="51">
        <v>0</v>
      </c>
      <c r="T12" s="51">
        <f t="shared" si="9"/>
        <v>9178</v>
      </c>
      <c r="U12" s="51">
        <f t="shared" si="10"/>
        <v>4844</v>
      </c>
      <c r="V12" s="51">
        <f t="shared" si="11"/>
        <v>1557</v>
      </c>
      <c r="W12" s="51">
        <f t="shared" si="12"/>
        <v>972</v>
      </c>
      <c r="X12" s="51">
        <f t="shared" si="13"/>
        <v>0</v>
      </c>
      <c r="Y12" s="51">
        <f t="shared" si="14"/>
        <v>0</v>
      </c>
      <c r="Z12" s="51">
        <f t="shared" si="15"/>
        <v>572</v>
      </c>
      <c r="AA12" s="51">
        <f t="shared" si="16"/>
        <v>1233</v>
      </c>
      <c r="AB12" s="51">
        <f t="shared" si="17"/>
        <v>216</v>
      </c>
      <c r="AC12" s="51">
        <v>0</v>
      </c>
      <c r="AD12" s="51">
        <v>216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8891</v>
      </c>
      <c r="AK12" s="51">
        <v>4844</v>
      </c>
      <c r="AL12" s="51">
        <v>1341</v>
      </c>
      <c r="AM12" s="51">
        <v>972</v>
      </c>
      <c r="AN12" s="51">
        <v>0</v>
      </c>
      <c r="AO12" s="51">
        <v>0</v>
      </c>
      <c r="AP12" s="51">
        <v>572</v>
      </c>
      <c r="AQ12" s="51">
        <v>1162</v>
      </c>
      <c r="AR12" s="51">
        <f t="shared" si="19"/>
        <v>71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71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5933</v>
      </c>
      <c r="BQ12" s="51">
        <v>5312</v>
      </c>
      <c r="BR12" s="51">
        <v>203</v>
      </c>
      <c r="BS12" s="51">
        <v>418</v>
      </c>
      <c r="BT12" s="51">
        <v>0</v>
      </c>
      <c r="BU12" s="51">
        <v>0</v>
      </c>
      <c r="BV12" s="51">
        <v>0</v>
      </c>
      <c r="BW12" s="51">
        <v>0</v>
      </c>
    </row>
    <row r="13" spans="1:75" ht="13.5">
      <c r="A13" s="26" t="s">
        <v>73</v>
      </c>
      <c r="B13" s="49" t="s">
        <v>84</v>
      </c>
      <c r="C13" s="50" t="s">
        <v>85</v>
      </c>
      <c r="D13" s="51">
        <f t="shared" si="0"/>
        <v>19359</v>
      </c>
      <c r="E13" s="51">
        <f aca="true" t="shared" si="23" ref="E13:E46">M13+U13+BQ13</f>
        <v>12875</v>
      </c>
      <c r="F13" s="51">
        <f aca="true" t="shared" si="24" ref="F13:F46">N13+V13+BR13</f>
        <v>2933</v>
      </c>
      <c r="G13" s="51">
        <f aca="true" t="shared" si="25" ref="G13:G46">O13+W13+BS13</f>
        <v>2334</v>
      </c>
      <c r="H13" s="51">
        <f aca="true" t="shared" si="26" ref="H13:H46">P13+X13+BT13</f>
        <v>318</v>
      </c>
      <c r="I13" s="51">
        <f aca="true" t="shared" si="27" ref="I13:I46">Q13+Y13+BU13</f>
        <v>32</v>
      </c>
      <c r="J13" s="51">
        <f aca="true" t="shared" si="28" ref="J13:J46">R13+Z13+BV13</f>
        <v>244</v>
      </c>
      <c r="K13" s="51">
        <f aca="true" t="shared" si="29" ref="K13:K46">S13+AA13+BW13</f>
        <v>623</v>
      </c>
      <c r="L13" s="51">
        <f aca="true" t="shared" si="30" ref="L13:L46">SUM(M13:S13)</f>
        <v>6282</v>
      </c>
      <c r="M13" s="51">
        <v>6282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f aca="true" t="shared" si="31" ref="T13:T46">SUM(U13:AA13)</f>
        <v>6129</v>
      </c>
      <c r="U13" s="51">
        <f aca="true" t="shared" si="32" ref="U13:U46">AC13+AK13+AS13+BA13+BI13</f>
        <v>0</v>
      </c>
      <c r="V13" s="51">
        <f aca="true" t="shared" si="33" ref="V13:V46">AD13+AL13+AT13+BB13+BJ13</f>
        <v>2782</v>
      </c>
      <c r="W13" s="51">
        <f aca="true" t="shared" si="34" ref="W13:W46">AE13+AM13+AU13+BC13+BK13</f>
        <v>2334</v>
      </c>
      <c r="X13" s="51">
        <f aca="true" t="shared" si="35" ref="X13:X46">AF13+AN13+AV13+BD13+BL13</f>
        <v>318</v>
      </c>
      <c r="Y13" s="51">
        <f aca="true" t="shared" si="36" ref="Y13:Y46">AG13+AO13+AW13+BE13+BM13</f>
        <v>32</v>
      </c>
      <c r="Z13" s="51">
        <f aca="true" t="shared" si="37" ref="Z13:Z46">AH13+AP13+AX13+BF13+BN13</f>
        <v>40</v>
      </c>
      <c r="AA13" s="51">
        <f aca="true" t="shared" si="38" ref="AA13:AA46">AI13+AQ13+AY13+BG13+BO13</f>
        <v>623</v>
      </c>
      <c r="AB13" s="51">
        <f aca="true" t="shared" si="39" ref="AB13:AB46">SUM(AC13:AI13)</f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aca="true" t="shared" si="40" ref="AJ13:AJ46">SUM(AK13:AQ13)</f>
        <v>6129</v>
      </c>
      <c r="AK13" s="51">
        <v>0</v>
      </c>
      <c r="AL13" s="51">
        <v>2782</v>
      </c>
      <c r="AM13" s="51">
        <v>2334</v>
      </c>
      <c r="AN13" s="51">
        <v>318</v>
      </c>
      <c r="AO13" s="51">
        <v>32</v>
      </c>
      <c r="AP13" s="51">
        <v>40</v>
      </c>
      <c r="AQ13" s="51">
        <v>623</v>
      </c>
      <c r="AR13" s="51">
        <f aca="true" t="shared" si="41" ref="AR13:AR46">SUM(AS13:AY13)</f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f aca="true" t="shared" si="42" ref="AZ13:AZ46">SUM(BA13:BG13)</f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aca="true" t="shared" si="43" ref="BH13:BH46">SUM(BI13:BO13)</f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aca="true" t="shared" si="44" ref="BP13:BP46">SUM(BQ13:BW13)</f>
        <v>6948</v>
      </c>
      <c r="BQ13" s="51">
        <v>6593</v>
      </c>
      <c r="BR13" s="51">
        <v>151</v>
      </c>
      <c r="BS13" s="51">
        <v>0</v>
      </c>
      <c r="BT13" s="51">
        <v>0</v>
      </c>
      <c r="BU13" s="51">
        <v>0</v>
      </c>
      <c r="BV13" s="51">
        <v>204</v>
      </c>
      <c r="BW13" s="51">
        <v>0</v>
      </c>
    </row>
    <row r="14" spans="1:75" ht="13.5">
      <c r="A14" s="26" t="s">
        <v>73</v>
      </c>
      <c r="B14" s="49" t="s">
        <v>86</v>
      </c>
      <c r="C14" s="50" t="s">
        <v>87</v>
      </c>
      <c r="D14" s="51">
        <f t="shared" si="0"/>
        <v>10791</v>
      </c>
      <c r="E14" s="51">
        <f t="shared" si="23"/>
        <v>5646</v>
      </c>
      <c r="F14" s="51">
        <f t="shared" si="24"/>
        <v>1431</v>
      </c>
      <c r="G14" s="51">
        <f t="shared" si="25"/>
        <v>874</v>
      </c>
      <c r="H14" s="51">
        <f t="shared" si="26"/>
        <v>183</v>
      </c>
      <c r="I14" s="51">
        <f t="shared" si="27"/>
        <v>1403</v>
      </c>
      <c r="J14" s="51">
        <f t="shared" si="28"/>
        <v>0</v>
      </c>
      <c r="K14" s="51">
        <f t="shared" si="29"/>
        <v>1254</v>
      </c>
      <c r="L14" s="51">
        <f t="shared" si="30"/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f t="shared" si="31"/>
        <v>8961</v>
      </c>
      <c r="U14" s="51">
        <f t="shared" si="32"/>
        <v>3874</v>
      </c>
      <c r="V14" s="51">
        <f t="shared" si="33"/>
        <v>1413</v>
      </c>
      <c r="W14" s="51">
        <f t="shared" si="34"/>
        <v>834</v>
      </c>
      <c r="X14" s="51">
        <f t="shared" si="35"/>
        <v>183</v>
      </c>
      <c r="Y14" s="51">
        <f t="shared" si="36"/>
        <v>1403</v>
      </c>
      <c r="Z14" s="51">
        <f t="shared" si="37"/>
        <v>0</v>
      </c>
      <c r="AA14" s="51">
        <f t="shared" si="38"/>
        <v>1254</v>
      </c>
      <c r="AB14" s="51">
        <f t="shared" si="39"/>
        <v>112</v>
      </c>
      <c r="AC14" s="51">
        <v>0</v>
      </c>
      <c r="AD14" s="51">
        <v>112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40"/>
        <v>3428</v>
      </c>
      <c r="AK14" s="51">
        <v>0</v>
      </c>
      <c r="AL14" s="51">
        <v>771</v>
      </c>
      <c r="AM14" s="51">
        <v>0</v>
      </c>
      <c r="AN14" s="51">
        <v>0</v>
      </c>
      <c r="AO14" s="51">
        <v>1403</v>
      </c>
      <c r="AP14" s="51">
        <v>0</v>
      </c>
      <c r="AQ14" s="51">
        <v>1254</v>
      </c>
      <c r="AR14" s="51">
        <f t="shared" si="41"/>
        <v>5421</v>
      </c>
      <c r="AS14" s="51">
        <v>3874</v>
      </c>
      <c r="AT14" s="51">
        <v>530</v>
      </c>
      <c r="AU14" s="51">
        <v>834</v>
      </c>
      <c r="AV14" s="51">
        <v>183</v>
      </c>
      <c r="AW14" s="51">
        <v>0</v>
      </c>
      <c r="AX14" s="51">
        <v>0</v>
      </c>
      <c r="AY14" s="51">
        <v>0</v>
      </c>
      <c r="AZ14" s="51">
        <f t="shared" si="42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43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44"/>
        <v>1830</v>
      </c>
      <c r="BQ14" s="51">
        <v>1772</v>
      </c>
      <c r="BR14" s="51">
        <v>18</v>
      </c>
      <c r="BS14" s="51">
        <v>40</v>
      </c>
      <c r="BT14" s="51">
        <v>0</v>
      </c>
      <c r="BU14" s="51">
        <v>0</v>
      </c>
      <c r="BV14" s="51">
        <v>0</v>
      </c>
      <c r="BW14" s="51">
        <v>0</v>
      </c>
    </row>
    <row r="15" spans="1:75" ht="13.5">
      <c r="A15" s="26" t="s">
        <v>73</v>
      </c>
      <c r="B15" s="49" t="s">
        <v>88</v>
      </c>
      <c r="C15" s="50" t="s">
        <v>89</v>
      </c>
      <c r="D15" s="51">
        <f t="shared" si="0"/>
        <v>23660</v>
      </c>
      <c r="E15" s="51">
        <f t="shared" si="23"/>
        <v>14102</v>
      </c>
      <c r="F15" s="51">
        <f t="shared" si="24"/>
        <v>2565</v>
      </c>
      <c r="G15" s="51">
        <f t="shared" si="25"/>
        <v>2079</v>
      </c>
      <c r="H15" s="51">
        <f t="shared" si="26"/>
        <v>512</v>
      </c>
      <c r="I15" s="51">
        <f t="shared" si="27"/>
        <v>3324</v>
      </c>
      <c r="J15" s="51">
        <f t="shared" si="28"/>
        <v>1065</v>
      </c>
      <c r="K15" s="51">
        <f t="shared" si="29"/>
        <v>13</v>
      </c>
      <c r="L15" s="51">
        <f t="shared" si="30"/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f t="shared" si="31"/>
        <v>18908</v>
      </c>
      <c r="U15" s="51">
        <f t="shared" si="32"/>
        <v>9554</v>
      </c>
      <c r="V15" s="51">
        <f t="shared" si="33"/>
        <v>2492</v>
      </c>
      <c r="W15" s="51">
        <f t="shared" si="34"/>
        <v>2074</v>
      </c>
      <c r="X15" s="51">
        <f t="shared" si="35"/>
        <v>512</v>
      </c>
      <c r="Y15" s="51">
        <f t="shared" si="36"/>
        <v>3324</v>
      </c>
      <c r="Z15" s="51">
        <f t="shared" si="37"/>
        <v>941</v>
      </c>
      <c r="AA15" s="51">
        <f t="shared" si="38"/>
        <v>11</v>
      </c>
      <c r="AB15" s="51">
        <f t="shared" si="39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40"/>
        <v>218</v>
      </c>
      <c r="AK15" s="51">
        <v>0</v>
      </c>
      <c r="AL15" s="51">
        <v>218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41"/>
        <v>18690</v>
      </c>
      <c r="AS15" s="51">
        <v>9554</v>
      </c>
      <c r="AT15" s="51">
        <v>2274</v>
      </c>
      <c r="AU15" s="51">
        <v>2074</v>
      </c>
      <c r="AV15" s="51">
        <v>512</v>
      </c>
      <c r="AW15" s="51">
        <v>3324</v>
      </c>
      <c r="AX15" s="51">
        <v>941</v>
      </c>
      <c r="AY15" s="51">
        <v>11</v>
      </c>
      <c r="AZ15" s="51">
        <f t="shared" si="42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43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44"/>
        <v>4752</v>
      </c>
      <c r="BQ15" s="51">
        <v>4548</v>
      </c>
      <c r="BR15" s="51">
        <v>73</v>
      </c>
      <c r="BS15" s="51">
        <v>5</v>
      </c>
      <c r="BT15" s="51">
        <v>0</v>
      </c>
      <c r="BU15" s="51">
        <v>0</v>
      </c>
      <c r="BV15" s="51">
        <v>124</v>
      </c>
      <c r="BW15" s="51">
        <v>2</v>
      </c>
    </row>
    <row r="16" spans="1:75" ht="13.5">
      <c r="A16" s="26" t="s">
        <v>73</v>
      </c>
      <c r="B16" s="49" t="s">
        <v>90</v>
      </c>
      <c r="C16" s="50" t="s">
        <v>91</v>
      </c>
      <c r="D16" s="51">
        <f t="shared" si="0"/>
        <v>35096</v>
      </c>
      <c r="E16" s="51">
        <f t="shared" si="23"/>
        <v>22888</v>
      </c>
      <c r="F16" s="51">
        <f t="shared" si="24"/>
        <v>4871</v>
      </c>
      <c r="G16" s="51">
        <f t="shared" si="25"/>
        <v>3790</v>
      </c>
      <c r="H16" s="51">
        <f t="shared" si="26"/>
        <v>303</v>
      </c>
      <c r="I16" s="51">
        <f t="shared" si="27"/>
        <v>228</v>
      </c>
      <c r="J16" s="51">
        <f t="shared" si="28"/>
        <v>1199</v>
      </c>
      <c r="K16" s="51">
        <f t="shared" si="29"/>
        <v>1817</v>
      </c>
      <c r="L16" s="51">
        <f t="shared" si="30"/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f t="shared" si="31"/>
        <v>23642</v>
      </c>
      <c r="U16" s="51">
        <f t="shared" si="32"/>
        <v>12137</v>
      </c>
      <c r="V16" s="51">
        <f t="shared" si="33"/>
        <v>4761</v>
      </c>
      <c r="W16" s="51">
        <f t="shared" si="34"/>
        <v>3631</v>
      </c>
      <c r="X16" s="51">
        <f t="shared" si="35"/>
        <v>303</v>
      </c>
      <c r="Y16" s="51">
        <f t="shared" si="36"/>
        <v>228</v>
      </c>
      <c r="Z16" s="51">
        <f t="shared" si="37"/>
        <v>765</v>
      </c>
      <c r="AA16" s="51">
        <f t="shared" si="38"/>
        <v>1817</v>
      </c>
      <c r="AB16" s="51">
        <f t="shared" si="39"/>
        <v>1340</v>
      </c>
      <c r="AC16" s="51">
        <v>0</v>
      </c>
      <c r="AD16" s="51">
        <v>1340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40"/>
        <v>2145</v>
      </c>
      <c r="AK16" s="51">
        <v>0</v>
      </c>
      <c r="AL16" s="51">
        <v>1769</v>
      </c>
      <c r="AM16" s="51">
        <v>0</v>
      </c>
      <c r="AN16" s="51">
        <v>0</v>
      </c>
      <c r="AO16" s="51">
        <v>58</v>
      </c>
      <c r="AP16" s="51">
        <v>0</v>
      </c>
      <c r="AQ16" s="51">
        <v>318</v>
      </c>
      <c r="AR16" s="51">
        <f t="shared" si="41"/>
        <v>20157</v>
      </c>
      <c r="AS16" s="51">
        <v>12137</v>
      </c>
      <c r="AT16" s="51">
        <v>1652</v>
      </c>
      <c r="AU16" s="51">
        <v>3631</v>
      </c>
      <c r="AV16" s="51">
        <v>303</v>
      </c>
      <c r="AW16" s="51">
        <v>170</v>
      </c>
      <c r="AX16" s="51">
        <v>765</v>
      </c>
      <c r="AY16" s="51">
        <v>1499</v>
      </c>
      <c r="AZ16" s="51">
        <f t="shared" si="42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43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44"/>
        <v>11454</v>
      </c>
      <c r="BQ16" s="51">
        <v>10751</v>
      </c>
      <c r="BR16" s="51">
        <v>110</v>
      </c>
      <c r="BS16" s="51">
        <v>159</v>
      </c>
      <c r="BT16" s="51">
        <v>0</v>
      </c>
      <c r="BU16" s="51">
        <v>0</v>
      </c>
      <c r="BV16" s="51">
        <v>434</v>
      </c>
      <c r="BW16" s="51">
        <v>0</v>
      </c>
    </row>
    <row r="17" spans="1:75" ht="13.5">
      <c r="A17" s="26" t="s">
        <v>73</v>
      </c>
      <c r="B17" s="49" t="s">
        <v>92</v>
      </c>
      <c r="C17" s="50" t="s">
        <v>93</v>
      </c>
      <c r="D17" s="51">
        <f t="shared" si="0"/>
        <v>10490</v>
      </c>
      <c r="E17" s="51">
        <f t="shared" si="23"/>
        <v>4855</v>
      </c>
      <c r="F17" s="51">
        <f t="shared" si="24"/>
        <v>1024</v>
      </c>
      <c r="G17" s="51">
        <f t="shared" si="25"/>
        <v>1137</v>
      </c>
      <c r="H17" s="51">
        <f t="shared" si="26"/>
        <v>259</v>
      </c>
      <c r="I17" s="51">
        <f t="shared" si="27"/>
        <v>12</v>
      </c>
      <c r="J17" s="51">
        <f t="shared" si="28"/>
        <v>510</v>
      </c>
      <c r="K17" s="51">
        <f t="shared" si="29"/>
        <v>2693</v>
      </c>
      <c r="L17" s="51">
        <f t="shared" si="30"/>
        <v>5280</v>
      </c>
      <c r="M17" s="51">
        <v>3632</v>
      </c>
      <c r="N17" s="51">
        <v>0</v>
      </c>
      <c r="O17" s="51">
        <v>1136</v>
      </c>
      <c r="P17" s="51">
        <v>0</v>
      </c>
      <c r="Q17" s="51">
        <v>12</v>
      </c>
      <c r="R17" s="51">
        <v>471</v>
      </c>
      <c r="S17" s="51">
        <v>29</v>
      </c>
      <c r="T17" s="51">
        <f t="shared" si="31"/>
        <v>3940</v>
      </c>
      <c r="U17" s="51">
        <f t="shared" si="32"/>
        <v>0</v>
      </c>
      <c r="V17" s="51">
        <f t="shared" si="33"/>
        <v>1017</v>
      </c>
      <c r="W17" s="51">
        <f t="shared" si="34"/>
        <v>0</v>
      </c>
      <c r="X17" s="51">
        <f t="shared" si="35"/>
        <v>259</v>
      </c>
      <c r="Y17" s="51">
        <f t="shared" si="36"/>
        <v>0</v>
      </c>
      <c r="Z17" s="51">
        <f t="shared" si="37"/>
        <v>0</v>
      </c>
      <c r="AA17" s="51">
        <f t="shared" si="38"/>
        <v>2664</v>
      </c>
      <c r="AB17" s="51">
        <f t="shared" si="39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40"/>
        <v>3247</v>
      </c>
      <c r="AK17" s="51">
        <v>0</v>
      </c>
      <c r="AL17" s="51">
        <v>583</v>
      </c>
      <c r="AM17" s="51">
        <v>0</v>
      </c>
      <c r="AN17" s="51">
        <v>0</v>
      </c>
      <c r="AO17" s="51">
        <v>0</v>
      </c>
      <c r="AP17" s="51">
        <v>0</v>
      </c>
      <c r="AQ17" s="51">
        <v>2664</v>
      </c>
      <c r="AR17" s="51">
        <f t="shared" si="41"/>
        <v>693</v>
      </c>
      <c r="AS17" s="51">
        <v>0</v>
      </c>
      <c r="AT17" s="51">
        <v>434</v>
      </c>
      <c r="AU17" s="51">
        <v>0</v>
      </c>
      <c r="AV17" s="51">
        <v>259</v>
      </c>
      <c r="AW17" s="51">
        <v>0</v>
      </c>
      <c r="AX17" s="51">
        <v>0</v>
      </c>
      <c r="AY17" s="51">
        <v>0</v>
      </c>
      <c r="AZ17" s="51">
        <f t="shared" si="42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43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44"/>
        <v>1270</v>
      </c>
      <c r="BQ17" s="51">
        <v>1223</v>
      </c>
      <c r="BR17" s="51">
        <v>7</v>
      </c>
      <c r="BS17" s="51">
        <v>1</v>
      </c>
      <c r="BT17" s="51">
        <v>0</v>
      </c>
      <c r="BU17" s="51">
        <v>0</v>
      </c>
      <c r="BV17" s="51">
        <v>39</v>
      </c>
      <c r="BW17" s="51">
        <v>0</v>
      </c>
    </row>
    <row r="18" spans="1:75" ht="13.5">
      <c r="A18" s="26" t="s">
        <v>73</v>
      </c>
      <c r="B18" s="49" t="s">
        <v>94</v>
      </c>
      <c r="C18" s="50" t="s">
        <v>95</v>
      </c>
      <c r="D18" s="51">
        <f t="shared" si="0"/>
        <v>14147</v>
      </c>
      <c r="E18" s="51">
        <f t="shared" si="23"/>
        <v>9260</v>
      </c>
      <c r="F18" s="51">
        <f t="shared" si="24"/>
        <v>2154</v>
      </c>
      <c r="G18" s="51">
        <f t="shared" si="25"/>
        <v>1440</v>
      </c>
      <c r="H18" s="51">
        <f t="shared" si="26"/>
        <v>436</v>
      </c>
      <c r="I18" s="51">
        <f t="shared" si="27"/>
        <v>19</v>
      </c>
      <c r="J18" s="51">
        <f t="shared" si="28"/>
        <v>708</v>
      </c>
      <c r="K18" s="51">
        <f t="shared" si="29"/>
        <v>130</v>
      </c>
      <c r="L18" s="51">
        <f t="shared" si="30"/>
        <v>8506</v>
      </c>
      <c r="M18" s="51">
        <v>7710</v>
      </c>
      <c r="N18" s="51">
        <v>0</v>
      </c>
      <c r="O18" s="51">
        <v>0</v>
      </c>
      <c r="P18" s="51">
        <v>0</v>
      </c>
      <c r="Q18" s="51">
        <v>0</v>
      </c>
      <c r="R18" s="51">
        <v>666</v>
      </c>
      <c r="S18" s="51">
        <v>130</v>
      </c>
      <c r="T18" s="51">
        <f t="shared" si="31"/>
        <v>4034</v>
      </c>
      <c r="U18" s="51">
        <f t="shared" si="32"/>
        <v>0</v>
      </c>
      <c r="V18" s="51">
        <f t="shared" si="33"/>
        <v>2141</v>
      </c>
      <c r="W18" s="51">
        <f t="shared" si="34"/>
        <v>1438</v>
      </c>
      <c r="X18" s="51">
        <f t="shared" si="35"/>
        <v>436</v>
      </c>
      <c r="Y18" s="51">
        <f t="shared" si="36"/>
        <v>19</v>
      </c>
      <c r="Z18" s="51">
        <f t="shared" si="37"/>
        <v>0</v>
      </c>
      <c r="AA18" s="51">
        <f t="shared" si="38"/>
        <v>0</v>
      </c>
      <c r="AB18" s="51">
        <f t="shared" si="39"/>
        <v>440</v>
      </c>
      <c r="AC18" s="51">
        <v>0</v>
      </c>
      <c r="AD18" s="51">
        <v>440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40"/>
        <v>888</v>
      </c>
      <c r="AK18" s="51">
        <v>0</v>
      </c>
      <c r="AL18" s="51">
        <v>888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41"/>
        <v>2706</v>
      </c>
      <c r="AS18" s="51">
        <v>0</v>
      </c>
      <c r="AT18" s="51">
        <v>813</v>
      </c>
      <c r="AU18" s="51">
        <v>1438</v>
      </c>
      <c r="AV18" s="51">
        <v>436</v>
      </c>
      <c r="AW18" s="51">
        <v>19</v>
      </c>
      <c r="AX18" s="51">
        <v>0</v>
      </c>
      <c r="AY18" s="51">
        <v>0</v>
      </c>
      <c r="AZ18" s="51">
        <f t="shared" si="42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43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44"/>
        <v>1607</v>
      </c>
      <c r="BQ18" s="51">
        <v>1550</v>
      </c>
      <c r="BR18" s="51">
        <v>13</v>
      </c>
      <c r="BS18" s="51">
        <v>2</v>
      </c>
      <c r="BT18" s="51">
        <v>0</v>
      </c>
      <c r="BU18" s="51">
        <v>0</v>
      </c>
      <c r="BV18" s="51">
        <v>42</v>
      </c>
      <c r="BW18" s="51">
        <v>0</v>
      </c>
    </row>
    <row r="19" spans="1:75" ht="13.5">
      <c r="A19" s="26" t="s">
        <v>73</v>
      </c>
      <c r="B19" s="49" t="s">
        <v>96</v>
      </c>
      <c r="C19" s="50" t="s">
        <v>97</v>
      </c>
      <c r="D19" s="51">
        <f t="shared" si="0"/>
        <v>15815</v>
      </c>
      <c r="E19" s="51">
        <f t="shared" si="23"/>
        <v>11389</v>
      </c>
      <c r="F19" s="51">
        <f t="shared" si="24"/>
        <v>1346</v>
      </c>
      <c r="G19" s="51">
        <f t="shared" si="25"/>
        <v>1429</v>
      </c>
      <c r="H19" s="51">
        <f t="shared" si="26"/>
        <v>476</v>
      </c>
      <c r="I19" s="51">
        <f t="shared" si="27"/>
        <v>213</v>
      </c>
      <c r="J19" s="51">
        <f t="shared" si="28"/>
        <v>962</v>
      </c>
      <c r="K19" s="51">
        <f t="shared" si="29"/>
        <v>0</v>
      </c>
      <c r="L19" s="51">
        <f t="shared" si="30"/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f t="shared" si="31"/>
        <v>13364</v>
      </c>
      <c r="U19" s="51">
        <f t="shared" si="32"/>
        <v>9065</v>
      </c>
      <c r="V19" s="51">
        <f t="shared" si="33"/>
        <v>1317</v>
      </c>
      <c r="W19" s="51">
        <f t="shared" si="34"/>
        <v>1420</v>
      </c>
      <c r="X19" s="51">
        <f t="shared" si="35"/>
        <v>473</v>
      </c>
      <c r="Y19" s="51">
        <f t="shared" si="36"/>
        <v>213</v>
      </c>
      <c r="Z19" s="51">
        <f t="shared" si="37"/>
        <v>876</v>
      </c>
      <c r="AA19" s="51">
        <f t="shared" si="38"/>
        <v>0</v>
      </c>
      <c r="AB19" s="51">
        <f t="shared" si="39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40"/>
        <v>682</v>
      </c>
      <c r="AK19" s="51">
        <v>0</v>
      </c>
      <c r="AL19" s="51">
        <v>682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41"/>
        <v>12682</v>
      </c>
      <c r="AS19" s="51">
        <v>9065</v>
      </c>
      <c r="AT19" s="51">
        <v>635</v>
      </c>
      <c r="AU19" s="51">
        <v>1420</v>
      </c>
      <c r="AV19" s="51">
        <v>473</v>
      </c>
      <c r="AW19" s="51">
        <v>213</v>
      </c>
      <c r="AX19" s="51">
        <v>876</v>
      </c>
      <c r="AY19" s="51">
        <v>0</v>
      </c>
      <c r="AZ19" s="51">
        <f t="shared" si="42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43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44"/>
        <v>2451</v>
      </c>
      <c r="BQ19" s="51">
        <v>2324</v>
      </c>
      <c r="BR19" s="51">
        <v>29</v>
      </c>
      <c r="BS19" s="51">
        <v>9</v>
      </c>
      <c r="BT19" s="51">
        <v>3</v>
      </c>
      <c r="BU19" s="51">
        <v>0</v>
      </c>
      <c r="BV19" s="51">
        <v>86</v>
      </c>
      <c r="BW19" s="51">
        <v>0</v>
      </c>
    </row>
    <row r="20" spans="1:75" ht="13.5">
      <c r="A20" s="26" t="s">
        <v>73</v>
      </c>
      <c r="B20" s="49" t="s">
        <v>98</v>
      </c>
      <c r="C20" s="50" t="s">
        <v>99</v>
      </c>
      <c r="D20" s="51">
        <f t="shared" si="0"/>
        <v>13547</v>
      </c>
      <c r="E20" s="51">
        <f t="shared" si="23"/>
        <v>8032</v>
      </c>
      <c r="F20" s="51">
        <f t="shared" si="24"/>
        <v>1300</v>
      </c>
      <c r="G20" s="51">
        <f t="shared" si="25"/>
        <v>1419</v>
      </c>
      <c r="H20" s="51">
        <f t="shared" si="26"/>
        <v>260</v>
      </c>
      <c r="I20" s="51">
        <f t="shared" si="27"/>
        <v>1825</v>
      </c>
      <c r="J20" s="51">
        <f t="shared" si="28"/>
        <v>646</v>
      </c>
      <c r="K20" s="51">
        <f t="shared" si="29"/>
        <v>65</v>
      </c>
      <c r="L20" s="51">
        <f t="shared" si="30"/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f t="shared" si="31"/>
        <v>9504</v>
      </c>
      <c r="U20" s="51">
        <f t="shared" si="32"/>
        <v>4116</v>
      </c>
      <c r="V20" s="51">
        <f t="shared" si="33"/>
        <v>1292</v>
      </c>
      <c r="W20" s="51">
        <f t="shared" si="34"/>
        <v>1417</v>
      </c>
      <c r="X20" s="51">
        <f t="shared" si="35"/>
        <v>260</v>
      </c>
      <c r="Y20" s="51">
        <f t="shared" si="36"/>
        <v>1825</v>
      </c>
      <c r="Z20" s="51">
        <f t="shared" si="37"/>
        <v>529</v>
      </c>
      <c r="AA20" s="51">
        <f t="shared" si="38"/>
        <v>65</v>
      </c>
      <c r="AB20" s="51">
        <f t="shared" si="39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40"/>
        <v>2595</v>
      </c>
      <c r="AK20" s="51">
        <v>0</v>
      </c>
      <c r="AL20" s="51">
        <v>689</v>
      </c>
      <c r="AM20" s="51">
        <v>81</v>
      </c>
      <c r="AN20" s="51">
        <v>0</v>
      </c>
      <c r="AO20" s="51">
        <v>1825</v>
      </c>
      <c r="AP20" s="51">
        <v>0</v>
      </c>
      <c r="AQ20" s="51">
        <v>0</v>
      </c>
      <c r="AR20" s="51">
        <f t="shared" si="41"/>
        <v>6909</v>
      </c>
      <c r="AS20" s="51">
        <v>4116</v>
      </c>
      <c r="AT20" s="51">
        <v>603</v>
      </c>
      <c r="AU20" s="51">
        <v>1336</v>
      </c>
      <c r="AV20" s="51">
        <v>260</v>
      </c>
      <c r="AW20" s="51">
        <v>0</v>
      </c>
      <c r="AX20" s="51">
        <v>529</v>
      </c>
      <c r="AY20" s="51">
        <v>65</v>
      </c>
      <c r="AZ20" s="51">
        <f t="shared" si="42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43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44"/>
        <v>4043</v>
      </c>
      <c r="BQ20" s="51">
        <v>3916</v>
      </c>
      <c r="BR20" s="51">
        <v>8</v>
      </c>
      <c r="BS20" s="51">
        <v>2</v>
      </c>
      <c r="BT20" s="51">
        <v>0</v>
      </c>
      <c r="BU20" s="51">
        <v>0</v>
      </c>
      <c r="BV20" s="51">
        <v>117</v>
      </c>
      <c r="BW20" s="51">
        <v>0</v>
      </c>
    </row>
    <row r="21" spans="1:75" ht="13.5">
      <c r="A21" s="26" t="s">
        <v>73</v>
      </c>
      <c r="B21" s="49" t="s">
        <v>100</v>
      </c>
      <c r="C21" s="50" t="s">
        <v>101</v>
      </c>
      <c r="D21" s="51">
        <f t="shared" si="0"/>
        <v>11978</v>
      </c>
      <c r="E21" s="51">
        <f t="shared" si="23"/>
        <v>6379</v>
      </c>
      <c r="F21" s="51">
        <f t="shared" si="24"/>
        <v>1251</v>
      </c>
      <c r="G21" s="51">
        <f t="shared" si="25"/>
        <v>1308</v>
      </c>
      <c r="H21" s="51">
        <f t="shared" si="26"/>
        <v>16</v>
      </c>
      <c r="I21" s="51">
        <f t="shared" si="27"/>
        <v>2466</v>
      </c>
      <c r="J21" s="51">
        <f t="shared" si="28"/>
        <v>251</v>
      </c>
      <c r="K21" s="51">
        <f t="shared" si="29"/>
        <v>307</v>
      </c>
      <c r="L21" s="51">
        <f t="shared" si="30"/>
        <v>5696</v>
      </c>
      <c r="M21" s="51">
        <v>4452</v>
      </c>
      <c r="N21" s="51">
        <v>0</v>
      </c>
      <c r="O21" s="51">
        <v>1044</v>
      </c>
      <c r="P21" s="51">
        <v>0</v>
      </c>
      <c r="Q21" s="51">
        <v>0</v>
      </c>
      <c r="R21" s="51">
        <v>200</v>
      </c>
      <c r="S21" s="51">
        <v>0</v>
      </c>
      <c r="T21" s="51">
        <f t="shared" si="31"/>
        <v>4118</v>
      </c>
      <c r="U21" s="51">
        <f t="shared" si="32"/>
        <v>0</v>
      </c>
      <c r="V21" s="51">
        <f t="shared" si="33"/>
        <v>1243</v>
      </c>
      <c r="W21" s="51">
        <f t="shared" si="34"/>
        <v>86</v>
      </c>
      <c r="X21" s="51">
        <f t="shared" si="35"/>
        <v>16</v>
      </c>
      <c r="Y21" s="51">
        <f t="shared" si="36"/>
        <v>2466</v>
      </c>
      <c r="Z21" s="51">
        <f t="shared" si="37"/>
        <v>0</v>
      </c>
      <c r="AA21" s="51">
        <f t="shared" si="38"/>
        <v>307</v>
      </c>
      <c r="AB21" s="51">
        <f t="shared" si="39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40"/>
        <v>12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12</v>
      </c>
      <c r="AR21" s="51">
        <f t="shared" si="41"/>
        <v>4106</v>
      </c>
      <c r="AS21" s="51">
        <v>0</v>
      </c>
      <c r="AT21" s="51">
        <v>1243</v>
      </c>
      <c r="AU21" s="51">
        <v>86</v>
      </c>
      <c r="AV21" s="51">
        <v>16</v>
      </c>
      <c r="AW21" s="51">
        <v>2466</v>
      </c>
      <c r="AX21" s="51">
        <v>0</v>
      </c>
      <c r="AY21" s="51">
        <v>295</v>
      </c>
      <c r="AZ21" s="51">
        <f t="shared" si="42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43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44"/>
        <v>2164</v>
      </c>
      <c r="BQ21" s="51">
        <v>1927</v>
      </c>
      <c r="BR21" s="51">
        <v>8</v>
      </c>
      <c r="BS21" s="51">
        <v>178</v>
      </c>
      <c r="BT21" s="51">
        <v>0</v>
      </c>
      <c r="BU21" s="51">
        <v>0</v>
      </c>
      <c r="BV21" s="51">
        <v>51</v>
      </c>
      <c r="BW21" s="51">
        <v>0</v>
      </c>
    </row>
    <row r="22" spans="1:75" ht="13.5">
      <c r="A22" s="26" t="s">
        <v>73</v>
      </c>
      <c r="B22" s="49" t="s">
        <v>102</v>
      </c>
      <c r="C22" s="50" t="s">
        <v>103</v>
      </c>
      <c r="D22" s="51">
        <f t="shared" si="0"/>
        <v>8561</v>
      </c>
      <c r="E22" s="51">
        <f t="shared" si="23"/>
        <v>4766</v>
      </c>
      <c r="F22" s="51">
        <f t="shared" si="24"/>
        <v>959</v>
      </c>
      <c r="G22" s="51">
        <f t="shared" si="25"/>
        <v>698</v>
      </c>
      <c r="H22" s="51">
        <f t="shared" si="26"/>
        <v>198</v>
      </c>
      <c r="I22" s="51">
        <f t="shared" si="27"/>
        <v>0</v>
      </c>
      <c r="J22" s="51">
        <f t="shared" si="28"/>
        <v>236</v>
      </c>
      <c r="K22" s="51">
        <f t="shared" si="29"/>
        <v>1704</v>
      </c>
      <c r="L22" s="51">
        <f t="shared" si="30"/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f t="shared" si="31"/>
        <v>7110</v>
      </c>
      <c r="U22" s="51">
        <f t="shared" si="32"/>
        <v>3362</v>
      </c>
      <c r="V22" s="51">
        <f t="shared" si="33"/>
        <v>957</v>
      </c>
      <c r="W22" s="51">
        <f t="shared" si="34"/>
        <v>691</v>
      </c>
      <c r="X22" s="51">
        <f t="shared" si="35"/>
        <v>198</v>
      </c>
      <c r="Y22" s="51">
        <f t="shared" si="36"/>
        <v>0</v>
      </c>
      <c r="Z22" s="51">
        <f t="shared" si="37"/>
        <v>198</v>
      </c>
      <c r="AA22" s="51">
        <f t="shared" si="38"/>
        <v>1704</v>
      </c>
      <c r="AB22" s="51">
        <f t="shared" si="39"/>
        <v>1704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1704</v>
      </c>
      <c r="AJ22" s="51">
        <f t="shared" si="40"/>
        <v>5406</v>
      </c>
      <c r="AK22" s="51">
        <v>3362</v>
      </c>
      <c r="AL22" s="51">
        <v>957</v>
      </c>
      <c r="AM22" s="51">
        <v>691</v>
      </c>
      <c r="AN22" s="51">
        <v>198</v>
      </c>
      <c r="AO22" s="51">
        <v>0</v>
      </c>
      <c r="AP22" s="51">
        <v>198</v>
      </c>
      <c r="AQ22" s="51">
        <v>0</v>
      </c>
      <c r="AR22" s="51">
        <f t="shared" si="41"/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  <c r="AZ22" s="51">
        <f t="shared" si="42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43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44"/>
        <v>1451</v>
      </c>
      <c r="BQ22" s="51">
        <v>1404</v>
      </c>
      <c r="BR22" s="51">
        <v>2</v>
      </c>
      <c r="BS22" s="51">
        <v>7</v>
      </c>
      <c r="BT22" s="51">
        <v>0</v>
      </c>
      <c r="BU22" s="51">
        <v>0</v>
      </c>
      <c r="BV22" s="51">
        <v>38</v>
      </c>
      <c r="BW22" s="51">
        <v>0</v>
      </c>
    </row>
    <row r="23" spans="1:75" ht="13.5">
      <c r="A23" s="26" t="s">
        <v>73</v>
      </c>
      <c r="B23" s="49" t="s">
        <v>104</v>
      </c>
      <c r="C23" s="50" t="s">
        <v>105</v>
      </c>
      <c r="D23" s="51">
        <f t="shared" si="0"/>
        <v>6612</v>
      </c>
      <c r="E23" s="51">
        <f t="shared" si="23"/>
        <v>4612</v>
      </c>
      <c r="F23" s="51">
        <f t="shared" si="24"/>
        <v>882</v>
      </c>
      <c r="G23" s="51">
        <f t="shared" si="25"/>
        <v>576</v>
      </c>
      <c r="H23" s="51">
        <f t="shared" si="26"/>
        <v>185</v>
      </c>
      <c r="I23" s="51">
        <f t="shared" si="27"/>
        <v>104</v>
      </c>
      <c r="J23" s="51">
        <f t="shared" si="28"/>
        <v>234</v>
      </c>
      <c r="K23" s="51">
        <f t="shared" si="29"/>
        <v>19</v>
      </c>
      <c r="L23" s="51">
        <f t="shared" si="30"/>
        <v>2943</v>
      </c>
      <c r="M23" s="51">
        <v>2765</v>
      </c>
      <c r="N23" s="51">
        <v>0</v>
      </c>
      <c r="O23" s="51">
        <v>0</v>
      </c>
      <c r="P23" s="51">
        <v>0</v>
      </c>
      <c r="Q23" s="51">
        <v>0</v>
      </c>
      <c r="R23" s="51">
        <v>178</v>
      </c>
      <c r="S23" s="51">
        <v>0</v>
      </c>
      <c r="T23" s="51">
        <f t="shared" si="31"/>
        <v>1683</v>
      </c>
      <c r="U23" s="51">
        <f t="shared" si="32"/>
        <v>0</v>
      </c>
      <c r="V23" s="51">
        <f t="shared" si="33"/>
        <v>846</v>
      </c>
      <c r="W23" s="51">
        <f t="shared" si="34"/>
        <v>542</v>
      </c>
      <c r="X23" s="51">
        <f t="shared" si="35"/>
        <v>185</v>
      </c>
      <c r="Y23" s="51">
        <f t="shared" si="36"/>
        <v>91</v>
      </c>
      <c r="Z23" s="51">
        <f t="shared" si="37"/>
        <v>0</v>
      </c>
      <c r="AA23" s="51">
        <f t="shared" si="38"/>
        <v>19</v>
      </c>
      <c r="AB23" s="51">
        <f t="shared" si="39"/>
        <v>109</v>
      </c>
      <c r="AC23" s="51">
        <v>0</v>
      </c>
      <c r="AD23" s="51">
        <v>109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40"/>
        <v>1574</v>
      </c>
      <c r="AK23" s="51">
        <v>0</v>
      </c>
      <c r="AL23" s="51">
        <v>737</v>
      </c>
      <c r="AM23" s="51">
        <v>542</v>
      </c>
      <c r="AN23" s="51">
        <v>185</v>
      </c>
      <c r="AO23" s="51">
        <v>91</v>
      </c>
      <c r="AP23" s="51">
        <v>0</v>
      </c>
      <c r="AQ23" s="51">
        <v>19</v>
      </c>
      <c r="AR23" s="51">
        <f t="shared" si="41"/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f t="shared" si="42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43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44"/>
        <v>1986</v>
      </c>
      <c r="BQ23" s="51">
        <v>1847</v>
      </c>
      <c r="BR23" s="51">
        <v>36</v>
      </c>
      <c r="BS23" s="51">
        <v>34</v>
      </c>
      <c r="BT23" s="51">
        <v>0</v>
      </c>
      <c r="BU23" s="51">
        <v>13</v>
      </c>
      <c r="BV23" s="51">
        <v>56</v>
      </c>
      <c r="BW23" s="51">
        <v>0</v>
      </c>
    </row>
    <row r="24" spans="1:75" ht="13.5">
      <c r="A24" s="26" t="s">
        <v>73</v>
      </c>
      <c r="B24" s="49" t="s">
        <v>106</v>
      </c>
      <c r="C24" s="50" t="s">
        <v>107</v>
      </c>
      <c r="D24" s="51">
        <f t="shared" si="0"/>
        <v>7700</v>
      </c>
      <c r="E24" s="51">
        <f t="shared" si="23"/>
        <v>3960</v>
      </c>
      <c r="F24" s="51">
        <f t="shared" si="24"/>
        <v>834</v>
      </c>
      <c r="G24" s="51">
        <f t="shared" si="25"/>
        <v>824</v>
      </c>
      <c r="H24" s="51">
        <f t="shared" si="26"/>
        <v>193</v>
      </c>
      <c r="I24" s="51">
        <f t="shared" si="27"/>
        <v>0</v>
      </c>
      <c r="J24" s="51">
        <f t="shared" si="28"/>
        <v>186</v>
      </c>
      <c r="K24" s="51">
        <f t="shared" si="29"/>
        <v>1703</v>
      </c>
      <c r="L24" s="51">
        <f t="shared" si="30"/>
        <v>3159</v>
      </c>
      <c r="M24" s="51">
        <v>2808</v>
      </c>
      <c r="N24" s="51">
        <v>88</v>
      </c>
      <c r="O24" s="51">
        <v>0</v>
      </c>
      <c r="P24" s="51">
        <v>0</v>
      </c>
      <c r="Q24" s="51">
        <v>0</v>
      </c>
      <c r="R24" s="51">
        <v>153</v>
      </c>
      <c r="S24" s="51">
        <v>110</v>
      </c>
      <c r="T24" s="51">
        <f t="shared" si="31"/>
        <v>3341</v>
      </c>
      <c r="U24" s="51">
        <f t="shared" si="32"/>
        <v>0</v>
      </c>
      <c r="V24" s="51">
        <f t="shared" si="33"/>
        <v>732</v>
      </c>
      <c r="W24" s="51">
        <f t="shared" si="34"/>
        <v>823</v>
      </c>
      <c r="X24" s="51">
        <f t="shared" si="35"/>
        <v>193</v>
      </c>
      <c r="Y24" s="51">
        <f t="shared" si="36"/>
        <v>0</v>
      </c>
      <c r="Z24" s="51">
        <f t="shared" si="37"/>
        <v>0</v>
      </c>
      <c r="AA24" s="51">
        <f t="shared" si="38"/>
        <v>1593</v>
      </c>
      <c r="AB24" s="51">
        <f t="shared" si="39"/>
        <v>1646</v>
      </c>
      <c r="AC24" s="51">
        <v>0</v>
      </c>
      <c r="AD24" s="51">
        <v>53</v>
      </c>
      <c r="AE24" s="51">
        <v>0</v>
      </c>
      <c r="AF24" s="51">
        <v>0</v>
      </c>
      <c r="AG24" s="51">
        <v>0</v>
      </c>
      <c r="AH24" s="51">
        <v>0</v>
      </c>
      <c r="AI24" s="51">
        <v>1593</v>
      </c>
      <c r="AJ24" s="51">
        <f t="shared" si="40"/>
        <v>315</v>
      </c>
      <c r="AK24" s="51">
        <v>0</v>
      </c>
      <c r="AL24" s="51">
        <v>315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41"/>
        <v>1380</v>
      </c>
      <c r="AS24" s="51">
        <v>0</v>
      </c>
      <c r="AT24" s="51">
        <v>364</v>
      </c>
      <c r="AU24" s="51">
        <v>823</v>
      </c>
      <c r="AV24" s="51">
        <v>193</v>
      </c>
      <c r="AW24" s="51">
        <v>0</v>
      </c>
      <c r="AX24" s="51">
        <v>0</v>
      </c>
      <c r="AY24" s="51">
        <v>0</v>
      </c>
      <c r="AZ24" s="51">
        <f t="shared" si="42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43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44"/>
        <v>1200</v>
      </c>
      <c r="BQ24" s="51">
        <v>1152</v>
      </c>
      <c r="BR24" s="51">
        <v>14</v>
      </c>
      <c r="BS24" s="51">
        <v>1</v>
      </c>
      <c r="BT24" s="51">
        <v>0</v>
      </c>
      <c r="BU24" s="51">
        <v>0</v>
      </c>
      <c r="BV24" s="51">
        <v>33</v>
      </c>
      <c r="BW24" s="51">
        <v>0</v>
      </c>
    </row>
    <row r="25" spans="1:75" ht="13.5">
      <c r="A25" s="26" t="s">
        <v>73</v>
      </c>
      <c r="B25" s="49" t="s">
        <v>108</v>
      </c>
      <c r="C25" s="50" t="s">
        <v>109</v>
      </c>
      <c r="D25" s="51">
        <f t="shared" si="0"/>
        <v>5859</v>
      </c>
      <c r="E25" s="51">
        <f t="shared" si="23"/>
        <v>3432</v>
      </c>
      <c r="F25" s="51">
        <f t="shared" si="24"/>
        <v>1083</v>
      </c>
      <c r="G25" s="51">
        <f t="shared" si="25"/>
        <v>737</v>
      </c>
      <c r="H25" s="51">
        <f t="shared" si="26"/>
        <v>222</v>
      </c>
      <c r="I25" s="51">
        <f t="shared" si="27"/>
        <v>34</v>
      </c>
      <c r="J25" s="51">
        <f t="shared" si="28"/>
        <v>348</v>
      </c>
      <c r="K25" s="51">
        <f t="shared" si="29"/>
        <v>3</v>
      </c>
      <c r="L25" s="51">
        <f t="shared" si="30"/>
        <v>3760</v>
      </c>
      <c r="M25" s="51">
        <v>2655</v>
      </c>
      <c r="N25" s="51">
        <v>779</v>
      </c>
      <c r="O25" s="51">
        <v>0</v>
      </c>
      <c r="P25" s="51">
        <v>0</v>
      </c>
      <c r="Q25" s="51">
        <v>0</v>
      </c>
      <c r="R25" s="51">
        <v>326</v>
      </c>
      <c r="S25" s="51">
        <v>0</v>
      </c>
      <c r="T25" s="51">
        <f t="shared" si="31"/>
        <v>1253</v>
      </c>
      <c r="U25" s="51">
        <f t="shared" si="32"/>
        <v>1</v>
      </c>
      <c r="V25" s="51">
        <f t="shared" si="33"/>
        <v>280</v>
      </c>
      <c r="W25" s="51">
        <f t="shared" si="34"/>
        <v>718</v>
      </c>
      <c r="X25" s="51">
        <f t="shared" si="35"/>
        <v>217</v>
      </c>
      <c r="Y25" s="51">
        <f t="shared" si="36"/>
        <v>34</v>
      </c>
      <c r="Z25" s="51">
        <f t="shared" si="37"/>
        <v>0</v>
      </c>
      <c r="AA25" s="51">
        <f t="shared" si="38"/>
        <v>3</v>
      </c>
      <c r="AB25" s="51">
        <f t="shared" si="39"/>
        <v>1</v>
      </c>
      <c r="AC25" s="51">
        <v>1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40"/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41"/>
        <v>1252</v>
      </c>
      <c r="AS25" s="51">
        <v>0</v>
      </c>
      <c r="AT25" s="51">
        <v>280</v>
      </c>
      <c r="AU25" s="51">
        <v>718</v>
      </c>
      <c r="AV25" s="51">
        <v>217</v>
      </c>
      <c r="AW25" s="51">
        <v>34</v>
      </c>
      <c r="AX25" s="51">
        <v>0</v>
      </c>
      <c r="AY25" s="51">
        <v>3</v>
      </c>
      <c r="AZ25" s="51">
        <f t="shared" si="42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43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44"/>
        <v>846</v>
      </c>
      <c r="BQ25" s="51">
        <v>776</v>
      </c>
      <c r="BR25" s="51">
        <v>24</v>
      </c>
      <c r="BS25" s="51">
        <v>19</v>
      </c>
      <c r="BT25" s="51">
        <v>5</v>
      </c>
      <c r="BU25" s="51">
        <v>0</v>
      </c>
      <c r="BV25" s="51">
        <v>22</v>
      </c>
      <c r="BW25" s="51">
        <v>0</v>
      </c>
    </row>
    <row r="26" spans="1:75" ht="13.5">
      <c r="A26" s="26" t="s">
        <v>73</v>
      </c>
      <c r="B26" s="49" t="s">
        <v>110</v>
      </c>
      <c r="C26" s="50" t="s">
        <v>111</v>
      </c>
      <c r="D26" s="51">
        <f t="shared" si="0"/>
        <v>5903</v>
      </c>
      <c r="E26" s="51">
        <f t="shared" si="23"/>
        <v>4202</v>
      </c>
      <c r="F26" s="51">
        <f t="shared" si="24"/>
        <v>567</v>
      </c>
      <c r="G26" s="51">
        <f t="shared" si="25"/>
        <v>629</v>
      </c>
      <c r="H26" s="51">
        <f t="shared" si="26"/>
        <v>180</v>
      </c>
      <c r="I26" s="51">
        <f t="shared" si="27"/>
        <v>13</v>
      </c>
      <c r="J26" s="51">
        <f t="shared" si="28"/>
        <v>312</v>
      </c>
      <c r="K26" s="51">
        <f t="shared" si="29"/>
        <v>0</v>
      </c>
      <c r="L26" s="51">
        <f t="shared" si="30"/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f t="shared" si="31"/>
        <v>4009</v>
      </c>
      <c r="U26" s="51">
        <f t="shared" si="32"/>
        <v>2452</v>
      </c>
      <c r="V26" s="51">
        <f t="shared" si="33"/>
        <v>508</v>
      </c>
      <c r="W26" s="51">
        <f t="shared" si="34"/>
        <v>628</v>
      </c>
      <c r="X26" s="51">
        <f t="shared" si="35"/>
        <v>180</v>
      </c>
      <c r="Y26" s="51">
        <f t="shared" si="36"/>
        <v>13</v>
      </c>
      <c r="Z26" s="51">
        <f t="shared" si="37"/>
        <v>228</v>
      </c>
      <c r="AA26" s="51">
        <f t="shared" si="38"/>
        <v>0</v>
      </c>
      <c r="AB26" s="51">
        <f t="shared" si="39"/>
        <v>15</v>
      </c>
      <c r="AC26" s="51">
        <v>0</v>
      </c>
      <c r="AD26" s="51">
        <v>15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40"/>
        <v>203</v>
      </c>
      <c r="AK26" s="51">
        <v>0</v>
      </c>
      <c r="AL26" s="51">
        <v>203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41"/>
        <v>3791</v>
      </c>
      <c r="AS26" s="51">
        <v>2452</v>
      </c>
      <c r="AT26" s="51">
        <v>290</v>
      </c>
      <c r="AU26" s="51">
        <v>628</v>
      </c>
      <c r="AV26" s="51">
        <v>180</v>
      </c>
      <c r="AW26" s="51">
        <v>13</v>
      </c>
      <c r="AX26" s="51">
        <v>228</v>
      </c>
      <c r="AY26" s="51">
        <v>0</v>
      </c>
      <c r="AZ26" s="51">
        <f t="shared" si="42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43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44"/>
        <v>1894</v>
      </c>
      <c r="BQ26" s="51">
        <v>1750</v>
      </c>
      <c r="BR26" s="51">
        <v>59</v>
      </c>
      <c r="BS26" s="51">
        <v>1</v>
      </c>
      <c r="BT26" s="51">
        <v>0</v>
      </c>
      <c r="BU26" s="51">
        <v>0</v>
      </c>
      <c r="BV26" s="51">
        <v>84</v>
      </c>
      <c r="BW26" s="51">
        <v>0</v>
      </c>
    </row>
    <row r="27" spans="1:75" ht="13.5">
      <c r="A27" s="26" t="s">
        <v>73</v>
      </c>
      <c r="B27" s="49" t="s">
        <v>112</v>
      </c>
      <c r="C27" s="50" t="s">
        <v>113</v>
      </c>
      <c r="D27" s="51">
        <f t="shared" si="0"/>
        <v>9332</v>
      </c>
      <c r="E27" s="51">
        <f t="shared" si="23"/>
        <v>6585</v>
      </c>
      <c r="F27" s="51">
        <f t="shared" si="24"/>
        <v>1150</v>
      </c>
      <c r="G27" s="51">
        <f t="shared" si="25"/>
        <v>1038</v>
      </c>
      <c r="H27" s="51">
        <f t="shared" si="26"/>
        <v>302</v>
      </c>
      <c r="I27" s="51">
        <f t="shared" si="27"/>
        <v>0</v>
      </c>
      <c r="J27" s="51">
        <f t="shared" si="28"/>
        <v>212</v>
      </c>
      <c r="K27" s="51">
        <f t="shared" si="29"/>
        <v>45</v>
      </c>
      <c r="L27" s="51">
        <f t="shared" si="30"/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31"/>
        <v>5373</v>
      </c>
      <c r="U27" s="51">
        <f t="shared" si="32"/>
        <v>2722</v>
      </c>
      <c r="V27" s="51">
        <f t="shared" si="33"/>
        <v>1150</v>
      </c>
      <c r="W27" s="51">
        <f t="shared" si="34"/>
        <v>1038</v>
      </c>
      <c r="X27" s="51">
        <f t="shared" si="35"/>
        <v>302</v>
      </c>
      <c r="Y27" s="51">
        <f t="shared" si="36"/>
        <v>0</v>
      </c>
      <c r="Z27" s="51">
        <f t="shared" si="37"/>
        <v>146</v>
      </c>
      <c r="AA27" s="51">
        <f t="shared" si="38"/>
        <v>15</v>
      </c>
      <c r="AB27" s="51">
        <f t="shared" si="39"/>
        <v>25</v>
      </c>
      <c r="AC27" s="51">
        <v>0</v>
      </c>
      <c r="AD27" s="51">
        <v>25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40"/>
        <v>282</v>
      </c>
      <c r="AK27" s="51">
        <v>0</v>
      </c>
      <c r="AL27" s="51">
        <v>282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41"/>
        <v>5066</v>
      </c>
      <c r="AS27" s="51">
        <v>2722</v>
      </c>
      <c r="AT27" s="51">
        <v>843</v>
      </c>
      <c r="AU27" s="51">
        <v>1038</v>
      </c>
      <c r="AV27" s="51">
        <v>302</v>
      </c>
      <c r="AW27" s="51">
        <v>0</v>
      </c>
      <c r="AX27" s="51">
        <v>146</v>
      </c>
      <c r="AY27" s="51">
        <v>15</v>
      </c>
      <c r="AZ27" s="51">
        <f t="shared" si="42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43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44"/>
        <v>3959</v>
      </c>
      <c r="BQ27" s="51">
        <v>3863</v>
      </c>
      <c r="BR27" s="51">
        <v>0</v>
      </c>
      <c r="BS27" s="51">
        <v>0</v>
      </c>
      <c r="BT27" s="51">
        <v>0</v>
      </c>
      <c r="BU27" s="51">
        <v>0</v>
      </c>
      <c r="BV27" s="51">
        <v>66</v>
      </c>
      <c r="BW27" s="51">
        <v>30</v>
      </c>
    </row>
    <row r="28" spans="1:75" ht="13.5">
      <c r="A28" s="26" t="s">
        <v>73</v>
      </c>
      <c r="B28" s="49" t="s">
        <v>114</v>
      </c>
      <c r="C28" s="50" t="s">
        <v>115</v>
      </c>
      <c r="D28" s="51">
        <f t="shared" si="0"/>
        <v>5764</v>
      </c>
      <c r="E28" s="51">
        <f t="shared" si="23"/>
        <v>3363</v>
      </c>
      <c r="F28" s="51">
        <f t="shared" si="24"/>
        <v>1034</v>
      </c>
      <c r="G28" s="51">
        <f t="shared" si="25"/>
        <v>526</v>
      </c>
      <c r="H28" s="51">
        <f t="shared" si="26"/>
        <v>100</v>
      </c>
      <c r="I28" s="51">
        <f t="shared" si="27"/>
        <v>157</v>
      </c>
      <c r="J28" s="51">
        <f t="shared" si="28"/>
        <v>457</v>
      </c>
      <c r="K28" s="51">
        <f t="shared" si="29"/>
        <v>127</v>
      </c>
      <c r="L28" s="51">
        <f t="shared" si="30"/>
        <v>16</v>
      </c>
      <c r="M28" s="51">
        <v>5</v>
      </c>
      <c r="N28" s="51">
        <v>0</v>
      </c>
      <c r="O28" s="51">
        <v>0</v>
      </c>
      <c r="P28" s="51">
        <v>0</v>
      </c>
      <c r="Q28" s="51">
        <v>11</v>
      </c>
      <c r="R28" s="51">
        <v>0</v>
      </c>
      <c r="S28" s="51">
        <v>0</v>
      </c>
      <c r="T28" s="51">
        <f t="shared" si="31"/>
        <v>4845</v>
      </c>
      <c r="U28" s="51">
        <f t="shared" si="32"/>
        <v>2516</v>
      </c>
      <c r="V28" s="51">
        <f t="shared" si="33"/>
        <v>1014</v>
      </c>
      <c r="W28" s="51">
        <f t="shared" si="34"/>
        <v>512</v>
      </c>
      <c r="X28" s="51">
        <f t="shared" si="35"/>
        <v>100</v>
      </c>
      <c r="Y28" s="51">
        <f t="shared" si="36"/>
        <v>146</v>
      </c>
      <c r="Z28" s="51">
        <f t="shared" si="37"/>
        <v>430</v>
      </c>
      <c r="AA28" s="51">
        <f t="shared" si="38"/>
        <v>127</v>
      </c>
      <c r="AB28" s="51">
        <f t="shared" si="39"/>
        <v>172</v>
      </c>
      <c r="AC28" s="51">
        <v>1</v>
      </c>
      <c r="AD28" s="51">
        <v>171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40"/>
        <v>322</v>
      </c>
      <c r="AK28" s="51">
        <v>0</v>
      </c>
      <c r="AL28" s="51">
        <v>322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41"/>
        <v>4351</v>
      </c>
      <c r="AS28" s="51">
        <v>2515</v>
      </c>
      <c r="AT28" s="51">
        <v>521</v>
      </c>
      <c r="AU28" s="51">
        <v>512</v>
      </c>
      <c r="AV28" s="51">
        <v>100</v>
      </c>
      <c r="AW28" s="51">
        <v>146</v>
      </c>
      <c r="AX28" s="51">
        <v>430</v>
      </c>
      <c r="AY28" s="51">
        <v>127</v>
      </c>
      <c r="AZ28" s="51">
        <f t="shared" si="42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43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44"/>
        <v>903</v>
      </c>
      <c r="BQ28" s="51">
        <v>842</v>
      </c>
      <c r="BR28" s="51">
        <v>20</v>
      </c>
      <c r="BS28" s="51">
        <v>14</v>
      </c>
      <c r="BT28" s="51">
        <v>0</v>
      </c>
      <c r="BU28" s="51">
        <v>0</v>
      </c>
      <c r="BV28" s="51">
        <v>27</v>
      </c>
      <c r="BW28" s="51">
        <v>0</v>
      </c>
    </row>
    <row r="29" spans="1:75" ht="13.5">
      <c r="A29" s="26" t="s">
        <v>73</v>
      </c>
      <c r="B29" s="49" t="s">
        <v>116</v>
      </c>
      <c r="C29" s="50" t="s">
        <v>117</v>
      </c>
      <c r="D29" s="51">
        <f t="shared" si="0"/>
        <v>14930</v>
      </c>
      <c r="E29" s="51">
        <f t="shared" si="23"/>
        <v>8887</v>
      </c>
      <c r="F29" s="51">
        <f t="shared" si="24"/>
        <v>1840</v>
      </c>
      <c r="G29" s="51">
        <f t="shared" si="25"/>
        <v>1228</v>
      </c>
      <c r="H29" s="51">
        <f t="shared" si="26"/>
        <v>375</v>
      </c>
      <c r="I29" s="51">
        <f t="shared" si="27"/>
        <v>0</v>
      </c>
      <c r="J29" s="51">
        <f t="shared" si="28"/>
        <v>610</v>
      </c>
      <c r="K29" s="51">
        <f t="shared" si="29"/>
        <v>1990</v>
      </c>
      <c r="L29" s="51">
        <f t="shared" si="30"/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f t="shared" si="31"/>
        <v>10130</v>
      </c>
      <c r="U29" s="51">
        <f t="shared" si="32"/>
        <v>4318</v>
      </c>
      <c r="V29" s="51">
        <f t="shared" si="33"/>
        <v>1805</v>
      </c>
      <c r="W29" s="51">
        <f t="shared" si="34"/>
        <v>1226</v>
      </c>
      <c r="X29" s="51">
        <f t="shared" si="35"/>
        <v>375</v>
      </c>
      <c r="Y29" s="51">
        <f t="shared" si="36"/>
        <v>0</v>
      </c>
      <c r="Z29" s="51">
        <f t="shared" si="37"/>
        <v>416</v>
      </c>
      <c r="AA29" s="51">
        <f t="shared" si="38"/>
        <v>1990</v>
      </c>
      <c r="AB29" s="51">
        <f t="shared" si="39"/>
        <v>360</v>
      </c>
      <c r="AC29" s="51">
        <v>0</v>
      </c>
      <c r="AD29" s="51">
        <v>360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40"/>
        <v>2771</v>
      </c>
      <c r="AK29" s="51">
        <v>0</v>
      </c>
      <c r="AL29" s="51">
        <v>939</v>
      </c>
      <c r="AM29" s="51">
        <v>32</v>
      </c>
      <c r="AN29" s="51">
        <v>0</v>
      </c>
      <c r="AO29" s="51">
        <v>0</v>
      </c>
      <c r="AP29" s="51">
        <v>0</v>
      </c>
      <c r="AQ29" s="51">
        <v>1800</v>
      </c>
      <c r="AR29" s="51">
        <f t="shared" si="41"/>
        <v>6999</v>
      </c>
      <c r="AS29" s="51">
        <v>4318</v>
      </c>
      <c r="AT29" s="51">
        <v>506</v>
      </c>
      <c r="AU29" s="51">
        <v>1194</v>
      </c>
      <c r="AV29" s="51">
        <v>375</v>
      </c>
      <c r="AW29" s="51">
        <v>0</v>
      </c>
      <c r="AX29" s="51">
        <v>416</v>
      </c>
      <c r="AY29" s="51">
        <v>190</v>
      </c>
      <c r="AZ29" s="51">
        <f t="shared" si="42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43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44"/>
        <v>4800</v>
      </c>
      <c r="BQ29" s="51">
        <v>4569</v>
      </c>
      <c r="BR29" s="51">
        <v>35</v>
      </c>
      <c r="BS29" s="51">
        <v>2</v>
      </c>
      <c r="BT29" s="51">
        <v>0</v>
      </c>
      <c r="BU29" s="51">
        <v>0</v>
      </c>
      <c r="BV29" s="51">
        <v>194</v>
      </c>
      <c r="BW29" s="51">
        <v>0</v>
      </c>
    </row>
    <row r="30" spans="1:75" ht="13.5">
      <c r="A30" s="26" t="s">
        <v>73</v>
      </c>
      <c r="B30" s="49" t="s">
        <v>118</v>
      </c>
      <c r="C30" s="50" t="s">
        <v>119</v>
      </c>
      <c r="D30" s="51">
        <f t="shared" si="0"/>
        <v>6105</v>
      </c>
      <c r="E30" s="51">
        <f t="shared" si="23"/>
        <v>2722</v>
      </c>
      <c r="F30" s="51">
        <f t="shared" si="24"/>
        <v>896</v>
      </c>
      <c r="G30" s="51">
        <f t="shared" si="25"/>
        <v>524</v>
      </c>
      <c r="H30" s="51">
        <f t="shared" si="26"/>
        <v>150</v>
      </c>
      <c r="I30" s="51">
        <f t="shared" si="27"/>
        <v>1</v>
      </c>
      <c r="J30" s="51">
        <f t="shared" si="28"/>
        <v>157</v>
      </c>
      <c r="K30" s="51">
        <f t="shared" si="29"/>
        <v>1655</v>
      </c>
      <c r="L30" s="51">
        <f t="shared" si="30"/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f t="shared" si="31"/>
        <v>4668</v>
      </c>
      <c r="U30" s="51">
        <f t="shared" si="32"/>
        <v>1326</v>
      </c>
      <c r="V30" s="51">
        <f t="shared" si="33"/>
        <v>891</v>
      </c>
      <c r="W30" s="51">
        <f t="shared" si="34"/>
        <v>521</v>
      </c>
      <c r="X30" s="51">
        <f t="shared" si="35"/>
        <v>150</v>
      </c>
      <c r="Y30" s="51">
        <f t="shared" si="36"/>
        <v>1</v>
      </c>
      <c r="Z30" s="51">
        <f t="shared" si="37"/>
        <v>127</v>
      </c>
      <c r="AA30" s="51">
        <f t="shared" si="38"/>
        <v>1652</v>
      </c>
      <c r="AB30" s="51">
        <f t="shared" si="39"/>
        <v>1830</v>
      </c>
      <c r="AC30" s="51">
        <v>0</v>
      </c>
      <c r="AD30" s="51">
        <v>178</v>
      </c>
      <c r="AE30" s="51">
        <v>0</v>
      </c>
      <c r="AF30" s="51">
        <v>0</v>
      </c>
      <c r="AG30" s="51">
        <v>0</v>
      </c>
      <c r="AH30" s="51">
        <v>0</v>
      </c>
      <c r="AI30" s="51">
        <v>1652</v>
      </c>
      <c r="AJ30" s="51">
        <f t="shared" si="40"/>
        <v>426</v>
      </c>
      <c r="AK30" s="51">
        <v>0</v>
      </c>
      <c r="AL30" s="51">
        <v>426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41"/>
        <v>2412</v>
      </c>
      <c r="AS30" s="51">
        <v>1326</v>
      </c>
      <c r="AT30" s="51">
        <v>287</v>
      </c>
      <c r="AU30" s="51">
        <v>521</v>
      </c>
      <c r="AV30" s="51">
        <v>150</v>
      </c>
      <c r="AW30" s="51">
        <v>1</v>
      </c>
      <c r="AX30" s="51">
        <v>127</v>
      </c>
      <c r="AY30" s="51">
        <v>0</v>
      </c>
      <c r="AZ30" s="51">
        <f t="shared" si="42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43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44"/>
        <v>1437</v>
      </c>
      <c r="BQ30" s="51">
        <v>1396</v>
      </c>
      <c r="BR30" s="51">
        <v>5</v>
      </c>
      <c r="BS30" s="51">
        <v>3</v>
      </c>
      <c r="BT30" s="51">
        <v>0</v>
      </c>
      <c r="BU30" s="51">
        <v>0</v>
      </c>
      <c r="BV30" s="51">
        <v>30</v>
      </c>
      <c r="BW30" s="51">
        <v>3</v>
      </c>
    </row>
    <row r="31" spans="1:75" ht="13.5">
      <c r="A31" s="26" t="s">
        <v>73</v>
      </c>
      <c r="B31" s="49" t="s">
        <v>120</v>
      </c>
      <c r="C31" s="50" t="s">
        <v>121</v>
      </c>
      <c r="D31" s="51">
        <f t="shared" si="0"/>
        <v>6649</v>
      </c>
      <c r="E31" s="51">
        <f t="shared" si="23"/>
        <v>4580</v>
      </c>
      <c r="F31" s="51">
        <f t="shared" si="24"/>
        <v>687</v>
      </c>
      <c r="G31" s="51">
        <f t="shared" si="25"/>
        <v>536</v>
      </c>
      <c r="H31" s="51">
        <f t="shared" si="26"/>
        <v>143</v>
      </c>
      <c r="I31" s="51">
        <f t="shared" si="27"/>
        <v>308</v>
      </c>
      <c r="J31" s="51">
        <f t="shared" si="28"/>
        <v>213</v>
      </c>
      <c r="K31" s="51">
        <f t="shared" si="29"/>
        <v>182</v>
      </c>
      <c r="L31" s="51">
        <f t="shared" si="30"/>
        <v>3515</v>
      </c>
      <c r="M31" s="51">
        <v>3302</v>
      </c>
      <c r="N31" s="51">
        <v>0</v>
      </c>
      <c r="O31" s="51">
        <v>0</v>
      </c>
      <c r="P31" s="51">
        <v>0</v>
      </c>
      <c r="Q31" s="51">
        <v>0</v>
      </c>
      <c r="R31" s="51">
        <v>213</v>
      </c>
      <c r="S31" s="51">
        <v>0</v>
      </c>
      <c r="T31" s="51">
        <f t="shared" si="31"/>
        <v>1843</v>
      </c>
      <c r="U31" s="51">
        <f t="shared" si="32"/>
        <v>13</v>
      </c>
      <c r="V31" s="51">
        <f t="shared" si="33"/>
        <v>679</v>
      </c>
      <c r="W31" s="51">
        <f t="shared" si="34"/>
        <v>518</v>
      </c>
      <c r="X31" s="51">
        <f t="shared" si="35"/>
        <v>143</v>
      </c>
      <c r="Y31" s="51">
        <f t="shared" si="36"/>
        <v>308</v>
      </c>
      <c r="Z31" s="51">
        <f t="shared" si="37"/>
        <v>0</v>
      </c>
      <c r="AA31" s="51">
        <f t="shared" si="38"/>
        <v>182</v>
      </c>
      <c r="AB31" s="51">
        <f t="shared" si="39"/>
        <v>99</v>
      </c>
      <c r="AC31" s="51">
        <v>0</v>
      </c>
      <c r="AD31" s="51">
        <v>99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40"/>
        <v>1744</v>
      </c>
      <c r="AK31" s="51">
        <v>13</v>
      </c>
      <c r="AL31" s="51">
        <v>580</v>
      </c>
      <c r="AM31" s="51">
        <v>518</v>
      </c>
      <c r="AN31" s="51">
        <v>143</v>
      </c>
      <c r="AO31" s="51">
        <v>308</v>
      </c>
      <c r="AP31" s="51">
        <v>0</v>
      </c>
      <c r="AQ31" s="51">
        <v>182</v>
      </c>
      <c r="AR31" s="51">
        <f t="shared" si="41"/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f t="shared" si="42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43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44"/>
        <v>1291</v>
      </c>
      <c r="BQ31" s="51">
        <v>1265</v>
      </c>
      <c r="BR31" s="51">
        <v>8</v>
      </c>
      <c r="BS31" s="51">
        <v>18</v>
      </c>
      <c r="BT31" s="51">
        <v>0</v>
      </c>
      <c r="BU31" s="51">
        <v>0</v>
      </c>
      <c r="BV31" s="51">
        <v>0</v>
      </c>
      <c r="BW31" s="51">
        <v>0</v>
      </c>
    </row>
    <row r="32" spans="1:75" ht="13.5">
      <c r="A32" s="26" t="s">
        <v>73</v>
      </c>
      <c r="B32" s="49" t="s">
        <v>122</v>
      </c>
      <c r="C32" s="50" t="s">
        <v>123</v>
      </c>
      <c r="D32" s="51">
        <f t="shared" si="0"/>
        <v>6365</v>
      </c>
      <c r="E32" s="51">
        <f t="shared" si="23"/>
        <v>4479</v>
      </c>
      <c r="F32" s="51">
        <f t="shared" si="24"/>
        <v>1005</v>
      </c>
      <c r="G32" s="51">
        <f t="shared" si="25"/>
        <v>512</v>
      </c>
      <c r="H32" s="51">
        <f t="shared" si="26"/>
        <v>20</v>
      </c>
      <c r="I32" s="51">
        <f t="shared" si="27"/>
        <v>0</v>
      </c>
      <c r="J32" s="51">
        <f t="shared" si="28"/>
        <v>286</v>
      </c>
      <c r="K32" s="51">
        <f t="shared" si="29"/>
        <v>63</v>
      </c>
      <c r="L32" s="51">
        <f t="shared" si="30"/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f t="shared" si="31"/>
        <v>5037</v>
      </c>
      <c r="U32" s="51">
        <f t="shared" si="32"/>
        <v>3209</v>
      </c>
      <c r="V32" s="51">
        <f t="shared" si="33"/>
        <v>986</v>
      </c>
      <c r="W32" s="51">
        <f t="shared" si="34"/>
        <v>474</v>
      </c>
      <c r="X32" s="51">
        <f t="shared" si="35"/>
        <v>20</v>
      </c>
      <c r="Y32" s="51">
        <f t="shared" si="36"/>
        <v>0</v>
      </c>
      <c r="Z32" s="51">
        <f t="shared" si="37"/>
        <v>286</v>
      </c>
      <c r="AA32" s="51">
        <f t="shared" si="38"/>
        <v>62</v>
      </c>
      <c r="AB32" s="51">
        <f t="shared" si="39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40"/>
        <v>198</v>
      </c>
      <c r="AK32" s="51">
        <v>0</v>
      </c>
      <c r="AL32" s="51">
        <v>198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41"/>
        <v>4839</v>
      </c>
      <c r="AS32" s="51">
        <v>3209</v>
      </c>
      <c r="AT32" s="51">
        <v>788</v>
      </c>
      <c r="AU32" s="51">
        <v>474</v>
      </c>
      <c r="AV32" s="51">
        <v>20</v>
      </c>
      <c r="AW32" s="51">
        <v>0</v>
      </c>
      <c r="AX32" s="51">
        <v>286</v>
      </c>
      <c r="AY32" s="51">
        <v>62</v>
      </c>
      <c r="AZ32" s="51">
        <f t="shared" si="42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43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44"/>
        <v>1328</v>
      </c>
      <c r="BQ32" s="51">
        <v>1270</v>
      </c>
      <c r="BR32" s="51">
        <v>19</v>
      </c>
      <c r="BS32" s="51">
        <v>38</v>
      </c>
      <c r="BT32" s="51">
        <v>0</v>
      </c>
      <c r="BU32" s="51">
        <v>0</v>
      </c>
      <c r="BV32" s="51">
        <v>0</v>
      </c>
      <c r="BW32" s="51">
        <v>1</v>
      </c>
    </row>
    <row r="33" spans="1:75" ht="13.5">
      <c r="A33" s="26" t="s">
        <v>73</v>
      </c>
      <c r="B33" s="49" t="s">
        <v>71</v>
      </c>
      <c r="C33" s="50" t="s">
        <v>70</v>
      </c>
      <c r="D33" s="51">
        <f t="shared" si="0"/>
        <v>13053</v>
      </c>
      <c r="E33" s="51">
        <f t="shared" si="23"/>
        <v>8952</v>
      </c>
      <c r="F33" s="51">
        <f t="shared" si="24"/>
        <v>1199</v>
      </c>
      <c r="G33" s="51">
        <f t="shared" si="25"/>
        <v>1665</v>
      </c>
      <c r="H33" s="51">
        <f t="shared" si="26"/>
        <v>384</v>
      </c>
      <c r="I33" s="51">
        <f t="shared" si="27"/>
        <v>16</v>
      </c>
      <c r="J33" s="51">
        <f t="shared" si="28"/>
        <v>787</v>
      </c>
      <c r="K33" s="51">
        <f t="shared" si="29"/>
        <v>50</v>
      </c>
      <c r="L33" s="51">
        <f t="shared" si="30"/>
        <v>3045</v>
      </c>
      <c r="M33" s="51">
        <v>2792</v>
      </c>
      <c r="N33" s="51">
        <v>0</v>
      </c>
      <c r="O33" s="51">
        <v>0</v>
      </c>
      <c r="P33" s="51">
        <v>0</v>
      </c>
      <c r="Q33" s="51">
        <v>0</v>
      </c>
      <c r="R33" s="51">
        <v>253</v>
      </c>
      <c r="S33" s="51">
        <v>0</v>
      </c>
      <c r="T33" s="51">
        <f t="shared" si="31"/>
        <v>6814</v>
      </c>
      <c r="U33" s="51">
        <f t="shared" si="32"/>
        <v>3203</v>
      </c>
      <c r="V33" s="51">
        <f t="shared" si="33"/>
        <v>1199</v>
      </c>
      <c r="W33" s="51">
        <f t="shared" si="34"/>
        <v>1665</v>
      </c>
      <c r="X33" s="51">
        <f t="shared" si="35"/>
        <v>384</v>
      </c>
      <c r="Y33" s="51">
        <f t="shared" si="36"/>
        <v>16</v>
      </c>
      <c r="Z33" s="51">
        <f t="shared" si="37"/>
        <v>297</v>
      </c>
      <c r="AA33" s="51">
        <f t="shared" si="38"/>
        <v>50</v>
      </c>
      <c r="AB33" s="51">
        <f t="shared" si="39"/>
        <v>41</v>
      </c>
      <c r="AC33" s="51">
        <v>0</v>
      </c>
      <c r="AD33" s="51">
        <v>41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40"/>
        <v>499</v>
      </c>
      <c r="AK33" s="51">
        <v>0</v>
      </c>
      <c r="AL33" s="51">
        <v>499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41"/>
        <v>6274</v>
      </c>
      <c r="AS33" s="51">
        <v>3203</v>
      </c>
      <c r="AT33" s="51">
        <v>659</v>
      </c>
      <c r="AU33" s="51">
        <v>1665</v>
      </c>
      <c r="AV33" s="51">
        <v>384</v>
      </c>
      <c r="AW33" s="51">
        <v>16</v>
      </c>
      <c r="AX33" s="51">
        <v>297</v>
      </c>
      <c r="AY33" s="51">
        <v>50</v>
      </c>
      <c r="AZ33" s="51">
        <f t="shared" si="42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43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44"/>
        <v>3194</v>
      </c>
      <c r="BQ33" s="51">
        <v>2957</v>
      </c>
      <c r="BR33" s="51">
        <v>0</v>
      </c>
      <c r="BS33" s="51">
        <v>0</v>
      </c>
      <c r="BT33" s="51">
        <v>0</v>
      </c>
      <c r="BU33" s="51">
        <v>0</v>
      </c>
      <c r="BV33" s="51">
        <v>237</v>
      </c>
      <c r="BW33" s="51">
        <v>0</v>
      </c>
    </row>
    <row r="34" spans="1:75" ht="13.5">
      <c r="A34" s="26" t="s">
        <v>73</v>
      </c>
      <c r="B34" s="49" t="s">
        <v>124</v>
      </c>
      <c r="C34" s="50" t="s">
        <v>125</v>
      </c>
      <c r="D34" s="51">
        <f t="shared" si="0"/>
        <v>3299</v>
      </c>
      <c r="E34" s="51">
        <f t="shared" si="23"/>
        <v>2074</v>
      </c>
      <c r="F34" s="51">
        <f t="shared" si="24"/>
        <v>537</v>
      </c>
      <c r="G34" s="51">
        <f t="shared" si="25"/>
        <v>393</v>
      </c>
      <c r="H34" s="51">
        <f t="shared" si="26"/>
        <v>114</v>
      </c>
      <c r="I34" s="51">
        <f t="shared" si="27"/>
        <v>0</v>
      </c>
      <c r="J34" s="51">
        <f t="shared" si="28"/>
        <v>164</v>
      </c>
      <c r="K34" s="51">
        <f t="shared" si="29"/>
        <v>17</v>
      </c>
      <c r="L34" s="51">
        <f t="shared" si="30"/>
        <v>1548</v>
      </c>
      <c r="M34" s="51">
        <v>1384</v>
      </c>
      <c r="N34" s="51">
        <v>0</v>
      </c>
      <c r="O34" s="51">
        <v>0</v>
      </c>
      <c r="P34" s="51">
        <v>0</v>
      </c>
      <c r="Q34" s="51">
        <v>0</v>
      </c>
      <c r="R34" s="51">
        <v>164</v>
      </c>
      <c r="S34" s="51">
        <v>0</v>
      </c>
      <c r="T34" s="51">
        <f t="shared" si="31"/>
        <v>1067</v>
      </c>
      <c r="U34" s="51">
        <f t="shared" si="32"/>
        <v>6</v>
      </c>
      <c r="V34" s="51">
        <f t="shared" si="33"/>
        <v>537</v>
      </c>
      <c r="W34" s="51">
        <f t="shared" si="34"/>
        <v>393</v>
      </c>
      <c r="X34" s="51">
        <f t="shared" si="35"/>
        <v>114</v>
      </c>
      <c r="Y34" s="51">
        <f t="shared" si="36"/>
        <v>0</v>
      </c>
      <c r="Z34" s="51">
        <f t="shared" si="37"/>
        <v>0</v>
      </c>
      <c r="AA34" s="51">
        <f t="shared" si="38"/>
        <v>17</v>
      </c>
      <c r="AB34" s="51">
        <f t="shared" si="39"/>
        <v>63</v>
      </c>
      <c r="AC34" s="51">
        <v>0</v>
      </c>
      <c r="AD34" s="51">
        <v>63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40"/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41"/>
        <v>1004</v>
      </c>
      <c r="AS34" s="51">
        <v>6</v>
      </c>
      <c r="AT34" s="51">
        <v>474</v>
      </c>
      <c r="AU34" s="51">
        <v>393</v>
      </c>
      <c r="AV34" s="51">
        <v>114</v>
      </c>
      <c r="AW34" s="51">
        <v>0</v>
      </c>
      <c r="AX34" s="51">
        <v>0</v>
      </c>
      <c r="AY34" s="51">
        <v>17</v>
      </c>
      <c r="AZ34" s="51">
        <f t="shared" si="42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43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44"/>
        <v>684</v>
      </c>
      <c r="BQ34" s="51">
        <v>684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73</v>
      </c>
      <c r="B35" s="49" t="s">
        <v>126</v>
      </c>
      <c r="C35" s="50" t="s">
        <v>127</v>
      </c>
      <c r="D35" s="51">
        <f t="shared" si="0"/>
        <v>1257</v>
      </c>
      <c r="E35" s="51">
        <f t="shared" si="23"/>
        <v>831</v>
      </c>
      <c r="F35" s="51">
        <f t="shared" si="24"/>
        <v>252</v>
      </c>
      <c r="G35" s="51">
        <f t="shared" si="25"/>
        <v>102</v>
      </c>
      <c r="H35" s="51">
        <f t="shared" si="26"/>
        <v>3</v>
      </c>
      <c r="I35" s="51">
        <f t="shared" si="27"/>
        <v>0</v>
      </c>
      <c r="J35" s="51">
        <f t="shared" si="28"/>
        <v>59</v>
      </c>
      <c r="K35" s="51">
        <f t="shared" si="29"/>
        <v>10</v>
      </c>
      <c r="L35" s="51">
        <f t="shared" si="30"/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f t="shared" si="31"/>
        <v>1069</v>
      </c>
      <c r="U35" s="51">
        <f t="shared" si="32"/>
        <v>655</v>
      </c>
      <c r="V35" s="51">
        <f t="shared" si="33"/>
        <v>248</v>
      </c>
      <c r="W35" s="51">
        <f t="shared" si="34"/>
        <v>96</v>
      </c>
      <c r="X35" s="51">
        <f t="shared" si="35"/>
        <v>3</v>
      </c>
      <c r="Y35" s="51">
        <f t="shared" si="36"/>
        <v>0</v>
      </c>
      <c r="Z35" s="51">
        <f t="shared" si="37"/>
        <v>58</v>
      </c>
      <c r="AA35" s="51">
        <f t="shared" si="38"/>
        <v>9</v>
      </c>
      <c r="AB35" s="51">
        <f t="shared" si="39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40"/>
        <v>81</v>
      </c>
      <c r="AK35" s="51">
        <v>0</v>
      </c>
      <c r="AL35" s="51">
        <v>81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41"/>
        <v>988</v>
      </c>
      <c r="AS35" s="51">
        <v>655</v>
      </c>
      <c r="AT35" s="51">
        <v>167</v>
      </c>
      <c r="AU35" s="51">
        <v>96</v>
      </c>
      <c r="AV35" s="51">
        <v>3</v>
      </c>
      <c r="AW35" s="51">
        <v>0</v>
      </c>
      <c r="AX35" s="51">
        <v>58</v>
      </c>
      <c r="AY35" s="51">
        <v>9</v>
      </c>
      <c r="AZ35" s="51">
        <f t="shared" si="42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43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44"/>
        <v>188</v>
      </c>
      <c r="BQ35" s="51">
        <v>176</v>
      </c>
      <c r="BR35" s="51">
        <v>4</v>
      </c>
      <c r="BS35" s="51">
        <v>6</v>
      </c>
      <c r="BT35" s="51">
        <v>0</v>
      </c>
      <c r="BU35" s="51">
        <v>0</v>
      </c>
      <c r="BV35" s="51">
        <v>1</v>
      </c>
      <c r="BW35" s="51">
        <v>1</v>
      </c>
    </row>
    <row r="36" spans="1:75" ht="13.5">
      <c r="A36" s="26" t="s">
        <v>73</v>
      </c>
      <c r="B36" s="49" t="s">
        <v>128</v>
      </c>
      <c r="C36" s="50" t="s">
        <v>129</v>
      </c>
      <c r="D36" s="51">
        <f t="shared" si="0"/>
        <v>272</v>
      </c>
      <c r="E36" s="51">
        <f t="shared" si="23"/>
        <v>165</v>
      </c>
      <c r="F36" s="51">
        <f t="shared" si="24"/>
        <v>51</v>
      </c>
      <c r="G36" s="51">
        <f t="shared" si="25"/>
        <v>37</v>
      </c>
      <c r="H36" s="51">
        <f t="shared" si="26"/>
        <v>1</v>
      </c>
      <c r="I36" s="51">
        <f t="shared" si="27"/>
        <v>0</v>
      </c>
      <c r="J36" s="51">
        <f t="shared" si="28"/>
        <v>13</v>
      </c>
      <c r="K36" s="51">
        <f t="shared" si="29"/>
        <v>5</v>
      </c>
      <c r="L36" s="51">
        <f t="shared" si="30"/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f t="shared" si="31"/>
        <v>238</v>
      </c>
      <c r="U36" s="51">
        <f t="shared" si="32"/>
        <v>147</v>
      </c>
      <c r="V36" s="51">
        <f t="shared" si="33"/>
        <v>51</v>
      </c>
      <c r="W36" s="51">
        <f t="shared" si="34"/>
        <v>21</v>
      </c>
      <c r="X36" s="51">
        <f t="shared" si="35"/>
        <v>1</v>
      </c>
      <c r="Y36" s="51">
        <f t="shared" si="36"/>
        <v>0</v>
      </c>
      <c r="Z36" s="51">
        <f t="shared" si="37"/>
        <v>13</v>
      </c>
      <c r="AA36" s="51">
        <f t="shared" si="38"/>
        <v>5</v>
      </c>
      <c r="AB36" s="51">
        <f t="shared" si="39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40"/>
        <v>20</v>
      </c>
      <c r="AK36" s="51">
        <v>0</v>
      </c>
      <c r="AL36" s="51">
        <v>15</v>
      </c>
      <c r="AM36" s="51">
        <v>0</v>
      </c>
      <c r="AN36" s="51">
        <v>0</v>
      </c>
      <c r="AO36" s="51">
        <v>0</v>
      </c>
      <c r="AP36" s="51">
        <v>0</v>
      </c>
      <c r="AQ36" s="51">
        <v>5</v>
      </c>
      <c r="AR36" s="51">
        <f t="shared" si="41"/>
        <v>218</v>
      </c>
      <c r="AS36" s="51">
        <v>147</v>
      </c>
      <c r="AT36" s="51">
        <v>36</v>
      </c>
      <c r="AU36" s="51">
        <v>21</v>
      </c>
      <c r="AV36" s="51">
        <v>1</v>
      </c>
      <c r="AW36" s="51">
        <v>0</v>
      </c>
      <c r="AX36" s="51">
        <v>13</v>
      </c>
      <c r="AY36" s="51">
        <v>0</v>
      </c>
      <c r="AZ36" s="51">
        <f t="shared" si="42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43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44"/>
        <v>34</v>
      </c>
      <c r="BQ36" s="51">
        <v>18</v>
      </c>
      <c r="BR36" s="51">
        <v>0</v>
      </c>
      <c r="BS36" s="51">
        <v>16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73</v>
      </c>
      <c r="B37" s="49" t="s">
        <v>130</v>
      </c>
      <c r="C37" s="50" t="s">
        <v>131</v>
      </c>
      <c r="D37" s="51">
        <f t="shared" si="0"/>
        <v>883</v>
      </c>
      <c r="E37" s="51">
        <f t="shared" si="23"/>
        <v>491</v>
      </c>
      <c r="F37" s="51">
        <f t="shared" si="24"/>
        <v>187</v>
      </c>
      <c r="G37" s="51">
        <f t="shared" si="25"/>
        <v>136</v>
      </c>
      <c r="H37" s="51">
        <f t="shared" si="26"/>
        <v>22</v>
      </c>
      <c r="I37" s="51">
        <f t="shared" si="27"/>
        <v>16</v>
      </c>
      <c r="J37" s="51">
        <f t="shared" si="28"/>
        <v>24</v>
      </c>
      <c r="K37" s="51">
        <f t="shared" si="29"/>
        <v>7</v>
      </c>
      <c r="L37" s="51">
        <f t="shared" si="30"/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f t="shared" si="31"/>
        <v>683</v>
      </c>
      <c r="U37" s="51">
        <f t="shared" si="32"/>
        <v>333</v>
      </c>
      <c r="V37" s="51">
        <f t="shared" si="33"/>
        <v>179</v>
      </c>
      <c r="W37" s="51">
        <f t="shared" si="34"/>
        <v>113</v>
      </c>
      <c r="X37" s="51">
        <f t="shared" si="35"/>
        <v>22</v>
      </c>
      <c r="Y37" s="51">
        <f t="shared" si="36"/>
        <v>16</v>
      </c>
      <c r="Z37" s="51">
        <f t="shared" si="37"/>
        <v>13</v>
      </c>
      <c r="AA37" s="51">
        <f t="shared" si="38"/>
        <v>7</v>
      </c>
      <c r="AB37" s="51">
        <f t="shared" si="39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40"/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41"/>
        <v>683</v>
      </c>
      <c r="AS37" s="51">
        <v>333</v>
      </c>
      <c r="AT37" s="51">
        <v>179</v>
      </c>
      <c r="AU37" s="51">
        <v>113</v>
      </c>
      <c r="AV37" s="51">
        <v>22</v>
      </c>
      <c r="AW37" s="51">
        <v>16</v>
      </c>
      <c r="AX37" s="51">
        <v>13</v>
      </c>
      <c r="AY37" s="51">
        <v>7</v>
      </c>
      <c r="AZ37" s="51">
        <f t="shared" si="42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43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44"/>
        <v>200</v>
      </c>
      <c r="BQ37" s="51">
        <v>158</v>
      </c>
      <c r="BR37" s="51">
        <v>8</v>
      </c>
      <c r="BS37" s="51">
        <v>23</v>
      </c>
      <c r="BT37" s="51">
        <v>0</v>
      </c>
      <c r="BU37" s="51">
        <v>0</v>
      </c>
      <c r="BV37" s="51">
        <v>11</v>
      </c>
      <c r="BW37" s="51">
        <v>0</v>
      </c>
    </row>
    <row r="38" spans="1:75" ht="13.5">
      <c r="A38" s="26" t="s">
        <v>73</v>
      </c>
      <c r="B38" s="49" t="s">
        <v>132</v>
      </c>
      <c r="C38" s="50" t="s">
        <v>133</v>
      </c>
      <c r="D38" s="51">
        <f t="shared" si="0"/>
        <v>15</v>
      </c>
      <c r="E38" s="51">
        <f t="shared" si="23"/>
        <v>0</v>
      </c>
      <c r="F38" s="51">
        <f t="shared" si="24"/>
        <v>0</v>
      </c>
      <c r="G38" s="51">
        <f t="shared" si="25"/>
        <v>0</v>
      </c>
      <c r="H38" s="51">
        <f t="shared" si="26"/>
        <v>15</v>
      </c>
      <c r="I38" s="51">
        <f t="shared" si="27"/>
        <v>0</v>
      </c>
      <c r="J38" s="51">
        <f t="shared" si="28"/>
        <v>0</v>
      </c>
      <c r="K38" s="51">
        <f t="shared" si="29"/>
        <v>0</v>
      </c>
      <c r="L38" s="51">
        <f t="shared" si="30"/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f t="shared" si="31"/>
        <v>15</v>
      </c>
      <c r="U38" s="51">
        <f t="shared" si="32"/>
        <v>0</v>
      </c>
      <c r="V38" s="51">
        <f t="shared" si="33"/>
        <v>0</v>
      </c>
      <c r="W38" s="51">
        <f t="shared" si="34"/>
        <v>0</v>
      </c>
      <c r="X38" s="51">
        <f t="shared" si="35"/>
        <v>15</v>
      </c>
      <c r="Y38" s="51">
        <f t="shared" si="36"/>
        <v>0</v>
      </c>
      <c r="Z38" s="51">
        <f t="shared" si="37"/>
        <v>0</v>
      </c>
      <c r="AA38" s="51">
        <f t="shared" si="38"/>
        <v>0</v>
      </c>
      <c r="AB38" s="51">
        <f t="shared" si="39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40"/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41"/>
        <v>15</v>
      </c>
      <c r="AS38" s="51">
        <v>0</v>
      </c>
      <c r="AT38" s="51">
        <v>0</v>
      </c>
      <c r="AU38" s="51">
        <v>0</v>
      </c>
      <c r="AV38" s="51">
        <v>15</v>
      </c>
      <c r="AW38" s="51">
        <v>0</v>
      </c>
      <c r="AX38" s="51">
        <v>0</v>
      </c>
      <c r="AY38" s="51">
        <v>0</v>
      </c>
      <c r="AZ38" s="51">
        <f t="shared" si="42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43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44"/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</row>
    <row r="39" spans="1:75" ht="13.5">
      <c r="A39" s="26" t="s">
        <v>73</v>
      </c>
      <c r="B39" s="49" t="s">
        <v>134</v>
      </c>
      <c r="C39" s="50" t="s">
        <v>135</v>
      </c>
      <c r="D39" s="51">
        <f t="shared" si="0"/>
        <v>1</v>
      </c>
      <c r="E39" s="51">
        <f t="shared" si="23"/>
        <v>0</v>
      </c>
      <c r="F39" s="51">
        <f t="shared" si="24"/>
        <v>1</v>
      </c>
      <c r="G39" s="51">
        <f t="shared" si="25"/>
        <v>0</v>
      </c>
      <c r="H39" s="51">
        <f t="shared" si="26"/>
        <v>0</v>
      </c>
      <c r="I39" s="51">
        <f t="shared" si="27"/>
        <v>0</v>
      </c>
      <c r="J39" s="51">
        <f t="shared" si="28"/>
        <v>0</v>
      </c>
      <c r="K39" s="51">
        <f t="shared" si="29"/>
        <v>0</v>
      </c>
      <c r="L39" s="51">
        <f t="shared" si="30"/>
        <v>1</v>
      </c>
      <c r="M39" s="51">
        <v>0</v>
      </c>
      <c r="N39" s="51">
        <v>1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f t="shared" si="31"/>
        <v>0</v>
      </c>
      <c r="U39" s="51">
        <f t="shared" si="32"/>
        <v>0</v>
      </c>
      <c r="V39" s="51">
        <f t="shared" si="33"/>
        <v>0</v>
      </c>
      <c r="W39" s="51">
        <f t="shared" si="34"/>
        <v>0</v>
      </c>
      <c r="X39" s="51">
        <f t="shared" si="35"/>
        <v>0</v>
      </c>
      <c r="Y39" s="51">
        <f t="shared" si="36"/>
        <v>0</v>
      </c>
      <c r="Z39" s="51">
        <f t="shared" si="37"/>
        <v>0</v>
      </c>
      <c r="AA39" s="51">
        <f t="shared" si="38"/>
        <v>0</v>
      </c>
      <c r="AB39" s="51">
        <f t="shared" si="39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40"/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41"/>
        <v>0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f t="shared" si="42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43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44"/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</row>
    <row r="40" spans="1:75" ht="13.5">
      <c r="A40" s="26" t="s">
        <v>73</v>
      </c>
      <c r="B40" s="49" t="s">
        <v>136</v>
      </c>
      <c r="C40" s="50" t="s">
        <v>137</v>
      </c>
      <c r="D40" s="51">
        <f t="shared" si="0"/>
        <v>73</v>
      </c>
      <c r="E40" s="51">
        <f t="shared" si="23"/>
        <v>0</v>
      </c>
      <c r="F40" s="51">
        <f t="shared" si="24"/>
        <v>36</v>
      </c>
      <c r="G40" s="51">
        <f t="shared" si="25"/>
        <v>21</v>
      </c>
      <c r="H40" s="51">
        <f t="shared" si="26"/>
        <v>16</v>
      </c>
      <c r="I40" s="51">
        <f t="shared" si="27"/>
        <v>0</v>
      </c>
      <c r="J40" s="51">
        <f t="shared" si="28"/>
        <v>0</v>
      </c>
      <c r="K40" s="51">
        <f t="shared" si="29"/>
        <v>0</v>
      </c>
      <c r="L40" s="51">
        <f t="shared" si="30"/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f t="shared" si="31"/>
        <v>73</v>
      </c>
      <c r="U40" s="51">
        <f t="shared" si="32"/>
        <v>0</v>
      </c>
      <c r="V40" s="51">
        <f t="shared" si="33"/>
        <v>36</v>
      </c>
      <c r="W40" s="51">
        <f t="shared" si="34"/>
        <v>21</v>
      </c>
      <c r="X40" s="51">
        <f t="shared" si="35"/>
        <v>16</v>
      </c>
      <c r="Y40" s="51">
        <f t="shared" si="36"/>
        <v>0</v>
      </c>
      <c r="Z40" s="51">
        <f t="shared" si="37"/>
        <v>0</v>
      </c>
      <c r="AA40" s="51">
        <f t="shared" si="38"/>
        <v>0</v>
      </c>
      <c r="AB40" s="51">
        <f t="shared" si="39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40"/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41"/>
        <v>73</v>
      </c>
      <c r="AS40" s="51">
        <v>0</v>
      </c>
      <c r="AT40" s="51">
        <v>36</v>
      </c>
      <c r="AU40" s="51">
        <v>21</v>
      </c>
      <c r="AV40" s="51">
        <v>16</v>
      </c>
      <c r="AW40" s="51">
        <v>0</v>
      </c>
      <c r="AX40" s="51">
        <v>0</v>
      </c>
      <c r="AY40" s="51">
        <v>0</v>
      </c>
      <c r="AZ40" s="51">
        <f t="shared" si="4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43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44"/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73</v>
      </c>
      <c r="B41" s="49" t="s">
        <v>138</v>
      </c>
      <c r="C41" s="50" t="s">
        <v>139</v>
      </c>
      <c r="D41" s="51">
        <f t="shared" si="0"/>
        <v>259</v>
      </c>
      <c r="E41" s="51">
        <f t="shared" si="23"/>
        <v>0</v>
      </c>
      <c r="F41" s="51">
        <f t="shared" si="24"/>
        <v>256</v>
      </c>
      <c r="G41" s="51">
        <f t="shared" si="25"/>
        <v>0</v>
      </c>
      <c r="H41" s="51">
        <f t="shared" si="26"/>
        <v>3</v>
      </c>
      <c r="I41" s="51">
        <f t="shared" si="27"/>
        <v>0</v>
      </c>
      <c r="J41" s="51">
        <f t="shared" si="28"/>
        <v>0</v>
      </c>
      <c r="K41" s="51">
        <f t="shared" si="29"/>
        <v>0</v>
      </c>
      <c r="L41" s="51">
        <f t="shared" si="30"/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f t="shared" si="31"/>
        <v>259</v>
      </c>
      <c r="U41" s="51">
        <f t="shared" si="32"/>
        <v>0</v>
      </c>
      <c r="V41" s="51">
        <f t="shared" si="33"/>
        <v>256</v>
      </c>
      <c r="W41" s="51">
        <f t="shared" si="34"/>
        <v>0</v>
      </c>
      <c r="X41" s="51">
        <f t="shared" si="35"/>
        <v>3</v>
      </c>
      <c r="Y41" s="51">
        <f t="shared" si="36"/>
        <v>0</v>
      </c>
      <c r="Z41" s="51">
        <f t="shared" si="37"/>
        <v>0</v>
      </c>
      <c r="AA41" s="51">
        <f t="shared" si="38"/>
        <v>0</v>
      </c>
      <c r="AB41" s="51">
        <f t="shared" si="39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40"/>
        <v>251</v>
      </c>
      <c r="AK41" s="51">
        <v>0</v>
      </c>
      <c r="AL41" s="51">
        <v>251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41"/>
        <v>8</v>
      </c>
      <c r="AS41" s="51">
        <v>0</v>
      </c>
      <c r="AT41" s="51">
        <v>5</v>
      </c>
      <c r="AU41" s="51">
        <v>0</v>
      </c>
      <c r="AV41" s="51">
        <v>3</v>
      </c>
      <c r="AW41" s="51">
        <v>0</v>
      </c>
      <c r="AX41" s="51">
        <v>0</v>
      </c>
      <c r="AY41" s="51">
        <v>0</v>
      </c>
      <c r="AZ41" s="51">
        <f t="shared" si="4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4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44"/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26" t="s">
        <v>73</v>
      </c>
      <c r="B42" s="49" t="s">
        <v>140</v>
      </c>
      <c r="C42" s="50" t="s">
        <v>141</v>
      </c>
      <c r="D42" s="55" t="s">
        <v>153</v>
      </c>
      <c r="E42" s="55" t="s">
        <v>153</v>
      </c>
      <c r="F42" s="55" t="s">
        <v>153</v>
      </c>
      <c r="G42" s="55" t="s">
        <v>153</v>
      </c>
      <c r="H42" s="55" t="s">
        <v>153</v>
      </c>
      <c r="I42" s="55" t="s">
        <v>153</v>
      </c>
      <c r="J42" s="55" t="s">
        <v>153</v>
      </c>
      <c r="K42" s="55" t="s">
        <v>153</v>
      </c>
      <c r="L42" s="55" t="s">
        <v>153</v>
      </c>
      <c r="M42" s="55" t="s">
        <v>153</v>
      </c>
      <c r="N42" s="55" t="s">
        <v>153</v>
      </c>
      <c r="O42" s="55" t="s">
        <v>153</v>
      </c>
      <c r="P42" s="55" t="s">
        <v>153</v>
      </c>
      <c r="Q42" s="55" t="s">
        <v>153</v>
      </c>
      <c r="R42" s="55" t="s">
        <v>153</v>
      </c>
      <c r="S42" s="55" t="s">
        <v>153</v>
      </c>
      <c r="T42" s="55" t="s">
        <v>153</v>
      </c>
      <c r="U42" s="55" t="s">
        <v>153</v>
      </c>
      <c r="V42" s="55" t="s">
        <v>153</v>
      </c>
      <c r="W42" s="55" t="s">
        <v>153</v>
      </c>
      <c r="X42" s="55" t="s">
        <v>153</v>
      </c>
      <c r="Y42" s="55" t="s">
        <v>153</v>
      </c>
      <c r="Z42" s="55" t="s">
        <v>153</v>
      </c>
      <c r="AA42" s="55" t="s">
        <v>153</v>
      </c>
      <c r="AB42" s="55" t="s">
        <v>153</v>
      </c>
      <c r="AC42" s="55" t="s">
        <v>153</v>
      </c>
      <c r="AD42" s="55" t="s">
        <v>153</v>
      </c>
      <c r="AE42" s="55" t="s">
        <v>153</v>
      </c>
      <c r="AF42" s="55" t="s">
        <v>153</v>
      </c>
      <c r="AG42" s="55" t="s">
        <v>153</v>
      </c>
      <c r="AH42" s="55" t="s">
        <v>153</v>
      </c>
      <c r="AI42" s="55" t="s">
        <v>153</v>
      </c>
      <c r="AJ42" s="55" t="s">
        <v>153</v>
      </c>
      <c r="AK42" s="55" t="s">
        <v>153</v>
      </c>
      <c r="AL42" s="55" t="s">
        <v>153</v>
      </c>
      <c r="AM42" s="55" t="s">
        <v>153</v>
      </c>
      <c r="AN42" s="55" t="s">
        <v>153</v>
      </c>
      <c r="AO42" s="55" t="s">
        <v>153</v>
      </c>
      <c r="AP42" s="55" t="s">
        <v>153</v>
      </c>
      <c r="AQ42" s="55" t="s">
        <v>153</v>
      </c>
      <c r="AR42" s="55" t="s">
        <v>153</v>
      </c>
      <c r="AS42" s="55" t="s">
        <v>153</v>
      </c>
      <c r="AT42" s="55" t="s">
        <v>153</v>
      </c>
      <c r="AU42" s="55" t="s">
        <v>153</v>
      </c>
      <c r="AV42" s="55" t="s">
        <v>153</v>
      </c>
      <c r="AW42" s="55" t="s">
        <v>153</v>
      </c>
      <c r="AX42" s="55" t="s">
        <v>153</v>
      </c>
      <c r="AY42" s="55" t="s">
        <v>153</v>
      </c>
      <c r="AZ42" s="55" t="s">
        <v>153</v>
      </c>
      <c r="BA42" s="55" t="s">
        <v>153</v>
      </c>
      <c r="BB42" s="55" t="s">
        <v>153</v>
      </c>
      <c r="BC42" s="55" t="s">
        <v>153</v>
      </c>
      <c r="BD42" s="55" t="s">
        <v>153</v>
      </c>
      <c r="BE42" s="55" t="s">
        <v>153</v>
      </c>
      <c r="BF42" s="55" t="s">
        <v>153</v>
      </c>
      <c r="BG42" s="55" t="s">
        <v>153</v>
      </c>
      <c r="BH42" s="55" t="s">
        <v>153</v>
      </c>
      <c r="BI42" s="55" t="s">
        <v>153</v>
      </c>
      <c r="BJ42" s="55" t="s">
        <v>153</v>
      </c>
      <c r="BK42" s="55" t="s">
        <v>153</v>
      </c>
      <c r="BL42" s="55" t="s">
        <v>153</v>
      </c>
      <c r="BM42" s="55" t="s">
        <v>153</v>
      </c>
      <c r="BN42" s="55" t="s">
        <v>153</v>
      </c>
      <c r="BO42" s="55" t="s">
        <v>153</v>
      </c>
      <c r="BP42" s="55" t="s">
        <v>153</v>
      </c>
      <c r="BQ42" s="55" t="s">
        <v>153</v>
      </c>
      <c r="BR42" s="55" t="s">
        <v>153</v>
      </c>
      <c r="BS42" s="55" t="s">
        <v>153</v>
      </c>
      <c r="BT42" s="55" t="s">
        <v>153</v>
      </c>
      <c r="BU42" s="55" t="s">
        <v>153</v>
      </c>
      <c r="BV42" s="55" t="s">
        <v>153</v>
      </c>
      <c r="BW42" s="55" t="s">
        <v>153</v>
      </c>
    </row>
    <row r="43" spans="1:75" ht="13.5">
      <c r="A43" s="26" t="s">
        <v>73</v>
      </c>
      <c r="B43" s="49" t="s">
        <v>142</v>
      </c>
      <c r="C43" s="50" t="s">
        <v>143</v>
      </c>
      <c r="D43" s="51">
        <f t="shared" si="0"/>
        <v>7</v>
      </c>
      <c r="E43" s="51">
        <f t="shared" si="23"/>
        <v>0</v>
      </c>
      <c r="F43" s="51">
        <f t="shared" si="24"/>
        <v>7</v>
      </c>
      <c r="G43" s="51">
        <f t="shared" si="25"/>
        <v>0</v>
      </c>
      <c r="H43" s="51">
        <f t="shared" si="26"/>
        <v>0</v>
      </c>
      <c r="I43" s="51">
        <f t="shared" si="27"/>
        <v>0</v>
      </c>
      <c r="J43" s="51">
        <f t="shared" si="28"/>
        <v>0</v>
      </c>
      <c r="K43" s="51">
        <f t="shared" si="29"/>
        <v>0</v>
      </c>
      <c r="L43" s="51">
        <f t="shared" si="30"/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f t="shared" si="31"/>
        <v>7</v>
      </c>
      <c r="U43" s="51">
        <f t="shared" si="32"/>
        <v>0</v>
      </c>
      <c r="V43" s="51">
        <f t="shared" si="33"/>
        <v>7</v>
      </c>
      <c r="W43" s="51">
        <f t="shared" si="34"/>
        <v>0</v>
      </c>
      <c r="X43" s="51">
        <f t="shared" si="35"/>
        <v>0</v>
      </c>
      <c r="Y43" s="51">
        <f t="shared" si="36"/>
        <v>0</v>
      </c>
      <c r="Z43" s="51">
        <f t="shared" si="37"/>
        <v>0</v>
      </c>
      <c r="AA43" s="51">
        <f t="shared" si="38"/>
        <v>0</v>
      </c>
      <c r="AB43" s="51">
        <f t="shared" si="39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40"/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41"/>
        <v>7</v>
      </c>
      <c r="AS43" s="51">
        <v>0</v>
      </c>
      <c r="AT43" s="51">
        <v>7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f t="shared" si="4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4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44"/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73</v>
      </c>
      <c r="B44" s="49" t="s">
        <v>144</v>
      </c>
      <c r="C44" s="50" t="s">
        <v>145</v>
      </c>
      <c r="D44" s="51">
        <f t="shared" si="0"/>
        <v>214</v>
      </c>
      <c r="E44" s="51">
        <f t="shared" si="23"/>
        <v>0</v>
      </c>
      <c r="F44" s="51">
        <f t="shared" si="24"/>
        <v>214</v>
      </c>
      <c r="G44" s="51">
        <f t="shared" si="25"/>
        <v>0</v>
      </c>
      <c r="H44" s="51">
        <f t="shared" si="26"/>
        <v>0</v>
      </c>
      <c r="I44" s="51">
        <f t="shared" si="27"/>
        <v>0</v>
      </c>
      <c r="J44" s="51">
        <f t="shared" si="28"/>
        <v>0</v>
      </c>
      <c r="K44" s="51">
        <f t="shared" si="29"/>
        <v>0</v>
      </c>
      <c r="L44" s="51">
        <f t="shared" si="30"/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f t="shared" si="31"/>
        <v>175</v>
      </c>
      <c r="U44" s="51">
        <f t="shared" si="32"/>
        <v>0</v>
      </c>
      <c r="V44" s="51">
        <f t="shared" si="33"/>
        <v>175</v>
      </c>
      <c r="W44" s="51">
        <f t="shared" si="34"/>
        <v>0</v>
      </c>
      <c r="X44" s="51">
        <f t="shared" si="35"/>
        <v>0</v>
      </c>
      <c r="Y44" s="51">
        <f t="shared" si="36"/>
        <v>0</v>
      </c>
      <c r="Z44" s="51">
        <f t="shared" si="37"/>
        <v>0</v>
      </c>
      <c r="AA44" s="51">
        <f t="shared" si="38"/>
        <v>0</v>
      </c>
      <c r="AB44" s="51">
        <f t="shared" si="39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40"/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41"/>
        <v>175</v>
      </c>
      <c r="AS44" s="51">
        <v>0</v>
      </c>
      <c r="AT44" s="51">
        <v>175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f t="shared" si="4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43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44"/>
        <v>39</v>
      </c>
      <c r="BQ44" s="51">
        <v>0</v>
      </c>
      <c r="BR44" s="51">
        <v>39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73</v>
      </c>
      <c r="B45" s="49" t="s">
        <v>146</v>
      </c>
      <c r="C45" s="50" t="s">
        <v>147</v>
      </c>
      <c r="D45" s="51">
        <f t="shared" si="0"/>
        <v>8</v>
      </c>
      <c r="E45" s="51">
        <f t="shared" si="23"/>
        <v>0</v>
      </c>
      <c r="F45" s="51">
        <f t="shared" si="24"/>
        <v>8</v>
      </c>
      <c r="G45" s="51">
        <f t="shared" si="25"/>
        <v>0</v>
      </c>
      <c r="H45" s="51">
        <f t="shared" si="26"/>
        <v>0</v>
      </c>
      <c r="I45" s="51">
        <f t="shared" si="27"/>
        <v>0</v>
      </c>
      <c r="J45" s="51">
        <f t="shared" si="28"/>
        <v>0</v>
      </c>
      <c r="K45" s="51">
        <f t="shared" si="29"/>
        <v>0</v>
      </c>
      <c r="L45" s="51">
        <f t="shared" si="30"/>
        <v>8</v>
      </c>
      <c r="M45" s="51">
        <v>0</v>
      </c>
      <c r="N45" s="51">
        <v>8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f t="shared" si="31"/>
        <v>0</v>
      </c>
      <c r="U45" s="51">
        <f t="shared" si="32"/>
        <v>0</v>
      </c>
      <c r="V45" s="51">
        <f t="shared" si="33"/>
        <v>0</v>
      </c>
      <c r="W45" s="51">
        <f t="shared" si="34"/>
        <v>0</v>
      </c>
      <c r="X45" s="51">
        <f t="shared" si="35"/>
        <v>0</v>
      </c>
      <c r="Y45" s="51">
        <f t="shared" si="36"/>
        <v>0</v>
      </c>
      <c r="Z45" s="51">
        <f t="shared" si="37"/>
        <v>0</v>
      </c>
      <c r="AA45" s="51">
        <f t="shared" si="38"/>
        <v>0</v>
      </c>
      <c r="AB45" s="51">
        <f t="shared" si="39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40"/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41"/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f t="shared" si="4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4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44"/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26" t="s">
        <v>73</v>
      </c>
      <c r="B46" s="49" t="s">
        <v>148</v>
      </c>
      <c r="C46" s="50" t="s">
        <v>149</v>
      </c>
      <c r="D46" s="51">
        <f t="shared" si="0"/>
        <v>360</v>
      </c>
      <c r="E46" s="51">
        <f t="shared" si="23"/>
        <v>49</v>
      </c>
      <c r="F46" s="51">
        <f t="shared" si="24"/>
        <v>116</v>
      </c>
      <c r="G46" s="51">
        <f t="shared" si="25"/>
        <v>60</v>
      </c>
      <c r="H46" s="51">
        <f t="shared" si="26"/>
        <v>16</v>
      </c>
      <c r="I46" s="51">
        <f t="shared" si="27"/>
        <v>0</v>
      </c>
      <c r="J46" s="51">
        <f t="shared" si="28"/>
        <v>0</v>
      </c>
      <c r="K46" s="51">
        <f t="shared" si="29"/>
        <v>119</v>
      </c>
      <c r="L46" s="51">
        <f t="shared" si="30"/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f t="shared" si="31"/>
        <v>360</v>
      </c>
      <c r="U46" s="51">
        <f t="shared" si="32"/>
        <v>49</v>
      </c>
      <c r="V46" s="51">
        <f t="shared" si="33"/>
        <v>116</v>
      </c>
      <c r="W46" s="51">
        <f t="shared" si="34"/>
        <v>60</v>
      </c>
      <c r="X46" s="51">
        <f t="shared" si="35"/>
        <v>16</v>
      </c>
      <c r="Y46" s="51">
        <f t="shared" si="36"/>
        <v>0</v>
      </c>
      <c r="Z46" s="51">
        <f t="shared" si="37"/>
        <v>0</v>
      </c>
      <c r="AA46" s="51">
        <f t="shared" si="38"/>
        <v>119</v>
      </c>
      <c r="AB46" s="51">
        <f t="shared" si="39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40"/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41"/>
        <v>360</v>
      </c>
      <c r="AS46" s="51">
        <v>49</v>
      </c>
      <c r="AT46" s="51">
        <v>116</v>
      </c>
      <c r="AU46" s="51">
        <v>60</v>
      </c>
      <c r="AV46" s="51">
        <v>16</v>
      </c>
      <c r="AW46" s="51">
        <v>0</v>
      </c>
      <c r="AX46" s="51">
        <v>0</v>
      </c>
      <c r="AY46" s="51">
        <v>119</v>
      </c>
      <c r="AZ46" s="51">
        <f t="shared" si="4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4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44"/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</row>
    <row r="47" spans="1:75" ht="13.5">
      <c r="A47" s="82" t="s">
        <v>177</v>
      </c>
      <c r="B47" s="83"/>
      <c r="C47" s="84"/>
      <c r="D47" s="51">
        <f aca="true" t="shared" si="45" ref="D47:AI47">D7+SUM(D8:D46)</f>
        <v>962553</v>
      </c>
      <c r="E47" s="51">
        <f t="shared" si="45"/>
        <v>658831</v>
      </c>
      <c r="F47" s="51">
        <f t="shared" si="45"/>
        <v>117241</v>
      </c>
      <c r="G47" s="51">
        <f t="shared" si="45"/>
        <v>103505</v>
      </c>
      <c r="H47" s="51">
        <f t="shared" si="45"/>
        <v>15626</v>
      </c>
      <c r="I47" s="51">
        <f t="shared" si="45"/>
        <v>16162</v>
      </c>
      <c r="J47" s="51">
        <f t="shared" si="45"/>
        <v>15573</v>
      </c>
      <c r="K47" s="51">
        <f t="shared" si="45"/>
        <v>35615</v>
      </c>
      <c r="L47" s="51">
        <f t="shared" si="45"/>
        <v>427589</v>
      </c>
      <c r="M47" s="51">
        <f t="shared" si="45"/>
        <v>311141</v>
      </c>
      <c r="N47" s="51">
        <f t="shared" si="45"/>
        <v>30538</v>
      </c>
      <c r="O47" s="51">
        <f t="shared" si="45"/>
        <v>72099</v>
      </c>
      <c r="P47" s="51">
        <f t="shared" si="45"/>
        <v>9019</v>
      </c>
      <c r="Q47" s="51">
        <f t="shared" si="45"/>
        <v>297</v>
      </c>
      <c r="R47" s="51">
        <f t="shared" si="45"/>
        <v>3931</v>
      </c>
      <c r="S47" s="51">
        <f t="shared" si="45"/>
        <v>564</v>
      </c>
      <c r="T47" s="51">
        <f t="shared" si="45"/>
        <v>255144</v>
      </c>
      <c r="U47" s="51">
        <f t="shared" si="45"/>
        <v>77560</v>
      </c>
      <c r="V47" s="51">
        <f t="shared" si="45"/>
        <v>83749</v>
      </c>
      <c r="W47" s="51">
        <f t="shared" si="45"/>
        <v>29546</v>
      </c>
      <c r="X47" s="51">
        <f t="shared" si="45"/>
        <v>6599</v>
      </c>
      <c r="Y47" s="51">
        <f t="shared" si="45"/>
        <v>15852</v>
      </c>
      <c r="Z47" s="51">
        <f t="shared" si="45"/>
        <v>6862</v>
      </c>
      <c r="AA47" s="51">
        <f t="shared" si="45"/>
        <v>34976</v>
      </c>
      <c r="AB47" s="51">
        <f t="shared" si="45"/>
        <v>26717</v>
      </c>
      <c r="AC47" s="51">
        <f t="shared" si="45"/>
        <v>2</v>
      </c>
      <c r="AD47" s="51">
        <f t="shared" si="45"/>
        <v>4230</v>
      </c>
      <c r="AE47" s="51">
        <f t="shared" si="45"/>
        <v>0</v>
      </c>
      <c r="AF47" s="51">
        <f t="shared" si="45"/>
        <v>0</v>
      </c>
      <c r="AG47" s="51">
        <f t="shared" si="45"/>
        <v>0</v>
      </c>
      <c r="AH47" s="51">
        <f t="shared" si="45"/>
        <v>0</v>
      </c>
      <c r="AI47" s="51">
        <f t="shared" si="45"/>
        <v>22485</v>
      </c>
      <c r="AJ47" s="51">
        <f aca="true" t="shared" si="46" ref="AJ47:BO47">AJ7+SUM(AJ8:AJ46)</f>
        <v>68929</v>
      </c>
      <c r="AK47" s="51">
        <f t="shared" si="46"/>
        <v>12731</v>
      </c>
      <c r="AL47" s="51">
        <f t="shared" si="46"/>
        <v>31135</v>
      </c>
      <c r="AM47" s="51">
        <f t="shared" si="46"/>
        <v>7211</v>
      </c>
      <c r="AN47" s="51">
        <f t="shared" si="46"/>
        <v>1267</v>
      </c>
      <c r="AO47" s="51">
        <f t="shared" si="46"/>
        <v>6049</v>
      </c>
      <c r="AP47" s="51">
        <f t="shared" si="46"/>
        <v>1170</v>
      </c>
      <c r="AQ47" s="51">
        <f t="shared" si="46"/>
        <v>9366</v>
      </c>
      <c r="AR47" s="51">
        <f t="shared" si="46"/>
        <v>159498</v>
      </c>
      <c r="AS47" s="51">
        <f t="shared" si="46"/>
        <v>64827</v>
      </c>
      <c r="AT47" s="51">
        <f t="shared" si="46"/>
        <v>48384</v>
      </c>
      <c r="AU47" s="51">
        <f t="shared" si="46"/>
        <v>22335</v>
      </c>
      <c r="AV47" s="51">
        <f t="shared" si="46"/>
        <v>5332</v>
      </c>
      <c r="AW47" s="51">
        <f t="shared" si="46"/>
        <v>9803</v>
      </c>
      <c r="AX47" s="51">
        <f t="shared" si="46"/>
        <v>5692</v>
      </c>
      <c r="AY47" s="51">
        <f t="shared" si="46"/>
        <v>3125</v>
      </c>
      <c r="AZ47" s="51">
        <f t="shared" si="46"/>
        <v>0</v>
      </c>
      <c r="BA47" s="51">
        <f t="shared" si="46"/>
        <v>0</v>
      </c>
      <c r="BB47" s="51">
        <f t="shared" si="46"/>
        <v>0</v>
      </c>
      <c r="BC47" s="51">
        <f t="shared" si="46"/>
        <v>0</v>
      </c>
      <c r="BD47" s="51">
        <f t="shared" si="46"/>
        <v>0</v>
      </c>
      <c r="BE47" s="51">
        <f t="shared" si="46"/>
        <v>0</v>
      </c>
      <c r="BF47" s="51">
        <f t="shared" si="46"/>
        <v>0</v>
      </c>
      <c r="BG47" s="51">
        <f t="shared" si="46"/>
        <v>0</v>
      </c>
      <c r="BH47" s="51">
        <f t="shared" si="46"/>
        <v>0</v>
      </c>
      <c r="BI47" s="51">
        <f t="shared" si="46"/>
        <v>0</v>
      </c>
      <c r="BJ47" s="51">
        <f t="shared" si="46"/>
        <v>0</v>
      </c>
      <c r="BK47" s="51">
        <f t="shared" si="46"/>
        <v>0</v>
      </c>
      <c r="BL47" s="51">
        <f t="shared" si="46"/>
        <v>0</v>
      </c>
      <c r="BM47" s="51">
        <f t="shared" si="46"/>
        <v>0</v>
      </c>
      <c r="BN47" s="51">
        <f t="shared" si="46"/>
        <v>0</v>
      </c>
      <c r="BO47" s="51">
        <f t="shared" si="46"/>
        <v>0</v>
      </c>
      <c r="BP47" s="51">
        <f aca="true" t="shared" si="47" ref="BP47:BW47">BP7+SUM(BP8:BP46)</f>
        <v>279820</v>
      </c>
      <c r="BQ47" s="51">
        <f t="shared" si="47"/>
        <v>270130</v>
      </c>
      <c r="BR47" s="51">
        <f t="shared" si="47"/>
        <v>2954</v>
      </c>
      <c r="BS47" s="51">
        <f t="shared" si="47"/>
        <v>1860</v>
      </c>
      <c r="BT47" s="51">
        <f t="shared" si="47"/>
        <v>8</v>
      </c>
      <c r="BU47" s="51">
        <f t="shared" si="47"/>
        <v>13</v>
      </c>
      <c r="BV47" s="51">
        <f t="shared" si="47"/>
        <v>4780</v>
      </c>
      <c r="BW47" s="51">
        <f t="shared" si="47"/>
        <v>75</v>
      </c>
    </row>
    <row r="48" ht="13.5">
      <c r="A48" s="54" t="s">
        <v>150</v>
      </c>
    </row>
  </sheetData>
  <mergeCells count="85">
    <mergeCell ref="A47:C47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2004-03-03T00:08:50Z</dcterms:modified>
  <cp:category/>
  <cp:version/>
  <cp:contentType/>
  <cp:contentStatus/>
</cp:coreProperties>
</file>