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'ごみ処理概要'!$A$2:$AQ$56</definedName>
    <definedName name="_xlnm.Print_Area" localSheetId="2">'ごみ処理量内訳'!$A$2:$AJ$56</definedName>
    <definedName name="_xlnm.Print_Area" localSheetId="1">'ごみ搬入量内訳'!$A$2:$AH$56</definedName>
    <definedName name="_xlnm.Print_Area" localSheetId="3">'資源化量内訳'!$A$2:$BW$56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<sst xmlns="http://schemas.openxmlformats.org/spreadsheetml/2006/main" count="1043" uniqueCount="203">
  <si>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</si>
  <si>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</si>
  <si>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</si>
  <si>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</si>
  <si>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</si>
  <si>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</si>
  <si>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</si>
  <si>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</si>
  <si>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</si>
  <si>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</si>
  <si>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</si>
  <si>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</si>
  <si>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</si>
  <si>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</si>
  <si>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</si>
  <si>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</si>
  <si>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</si>
  <si>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</si>
  <si>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</si>
  <si>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</si>
  <si>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</si>
  <si>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</si>
  <si>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</si>
  <si>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</si>
  <si>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</si>
  <si>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</si>
  <si>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</si>
  <si>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</si>
  <si>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</si>
  <si>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小川町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</si>
  <si>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</si>
  <si>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</si>
  <si>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</si>
  <si>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</si>
  <si>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</si>
  <si>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</si>
  <si>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</si>
  <si>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</si>
  <si>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</si>
  <si>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</si>
  <si>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</si>
  <si>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</si>
  <si>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</si>
  <si>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</si>
  <si>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</si>
  <si>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</si>
  <si>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</si>
  <si>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</si>
  <si>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</si>
  <si>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</si>
  <si>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</si>
  <si>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</si>
  <si>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</si>
  <si>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</si>
  <si>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</si>
  <si>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</si>
  <si>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</si>
  <si>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</si>
  <si>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</si>
  <si>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</si>
  <si>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</si>
  <si>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</si>
  <si>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</si>
  <si>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</si>
  <si>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</si>
  <si>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</si>
  <si>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</si>
  <si>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</si>
  <si>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</si>
  <si>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</si>
  <si>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</si>
  <si>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</si>
  <si>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</si>
  <si>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</si>
  <si>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</si>
  <si>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</si>
  <si>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</si>
  <si>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</si>
  <si>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</si>
  <si>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</si>
  <si>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</si>
  <si>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</si>
  <si>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</si>
  <si>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</si>
  <si>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</si>
  <si>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</si>
  <si>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</si>
  <si>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</si>
  <si>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</si>
  <si>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</si>
  <si>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</si>
  <si>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</si>
  <si>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栃木県合計</t>
  </si>
  <si>
    <t>ﾍﾟｯﾄﾎﾞﾄﾙ</t>
  </si>
  <si>
    <t>ﾌﾟﾗｽﾁｯｸ類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</si>
  <si>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</si>
  <si>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</si>
  <si>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</si>
  <si>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</si>
  <si>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</si>
  <si>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</si>
  <si>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</si>
  <si>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</si>
  <si>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</si>
  <si>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</si>
  <si>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</si>
  <si>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09212</t>
  </si>
  <si>
    <t>黒磯市</t>
  </si>
  <si>
    <t>09301</t>
  </si>
  <si>
    <t>上三川町</t>
  </si>
  <si>
    <t>09302</t>
  </si>
  <si>
    <t>南河内町</t>
  </si>
  <si>
    <t>09303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</si>
  <si>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</si>
  <si>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</si>
  <si>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</si>
  <si>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</si>
  <si>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</si>
  <si>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</si>
  <si>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</si>
  <si>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</si>
  <si>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</si>
  <si>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</si>
  <si>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</si>
  <si>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</si>
  <si>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</si>
  <si>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</si>
  <si>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</si>
  <si>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</si>
  <si>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</si>
  <si>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</si>
  <si>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</si>
  <si>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09385</t>
  </si>
  <si>
    <t>氏家町</t>
  </si>
  <si>
    <t>-</t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</si>
  <si>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</si>
  <si>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</si>
  <si>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</si>
  <si>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</si>
  <si>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</si>
  <si>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</si>
  <si>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</si>
  <si>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</si>
  <si>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</si>
  <si>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</si>
  <si>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</si>
  <si>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</si>
  <si>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</si>
  <si>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</si>
  <si>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</si>
  <si>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</si>
  <si>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</si>
  <si>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</si>
  <si>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</si>
  <si>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</si>
  <si>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</si>
  <si>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</si>
  <si>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</si>
  <si>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</si>
  <si>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</si>
  <si>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</si>
  <si>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</si>
  <si>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</si>
  <si>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</si>
  <si>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</si>
  <si>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</si>
  <si>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</si>
  <si>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</si>
  <si>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</si>
  <si>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09386</t>
  </si>
  <si>
    <t>高根沢町</t>
  </si>
  <si>
    <t>09387</t>
  </si>
  <si>
    <t>喜連川町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</si>
  <si>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</si>
  <si>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</si>
  <si>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</si>
  <si>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</si>
  <si>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</si>
  <si>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</si>
  <si>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</si>
  <si>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</si>
  <si>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</si>
  <si>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</si>
  <si>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</si>
  <si>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</si>
  <si>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</si>
  <si>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09409</t>
  </si>
  <si>
    <t>西那須野町</t>
  </si>
  <si>
    <t>09410</t>
  </si>
  <si>
    <t>塩原町</t>
  </si>
  <si>
    <t>09421</t>
  </si>
  <si>
    <t>田沼町</t>
  </si>
  <si>
    <t>09422</t>
  </si>
  <si>
    <t>葛生町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</si>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</sst>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56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78</v>
      </c>
      <c r="B2" s="62" t="s">
        <v>79</v>
      </c>
      <c r="C2" s="67" t="s">
        <v>80</v>
      </c>
      <c r="D2" s="59" t="s">
        <v>148</v>
      </c>
      <c r="E2" s="60"/>
      <c r="F2" s="59" t="s">
        <v>149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150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151</v>
      </c>
      <c r="AF2" s="59" t="s">
        <v>152</v>
      </c>
      <c r="AG2" s="77"/>
      <c r="AH2" s="77"/>
      <c r="AI2" s="77"/>
      <c r="AJ2" s="77"/>
      <c r="AK2" s="77"/>
      <c r="AL2" s="78"/>
      <c r="AM2" s="71" t="s">
        <v>153</v>
      </c>
      <c r="AN2" s="59" t="s">
        <v>154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155</v>
      </c>
      <c r="F3" s="67" t="s">
        <v>156</v>
      </c>
      <c r="G3" s="67" t="s">
        <v>157</v>
      </c>
      <c r="H3" s="67" t="s">
        <v>158</v>
      </c>
      <c r="I3" s="14" t="s">
        <v>15</v>
      </c>
      <c r="J3" s="71" t="s">
        <v>159</v>
      </c>
      <c r="K3" s="71" t="s">
        <v>160</v>
      </c>
      <c r="L3" s="71" t="s">
        <v>161</v>
      </c>
      <c r="M3" s="70"/>
      <c r="N3" s="67" t="s">
        <v>162</v>
      </c>
      <c r="O3" s="67" t="s">
        <v>66</v>
      </c>
      <c r="P3" s="82" t="s">
        <v>16</v>
      </c>
      <c r="Q3" s="83"/>
      <c r="R3" s="83"/>
      <c r="S3" s="83"/>
      <c r="T3" s="83"/>
      <c r="U3" s="84"/>
      <c r="V3" s="16" t="s">
        <v>195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81</v>
      </c>
      <c r="AG3" s="67" t="s">
        <v>23</v>
      </c>
      <c r="AH3" s="67" t="s">
        <v>82</v>
      </c>
      <c r="AI3" s="67" t="s">
        <v>83</v>
      </c>
      <c r="AJ3" s="67" t="s">
        <v>84</v>
      </c>
      <c r="AK3" s="67" t="s">
        <v>85</v>
      </c>
      <c r="AL3" s="14" t="s">
        <v>17</v>
      </c>
      <c r="AM3" s="76"/>
      <c r="AN3" s="67" t="s">
        <v>86</v>
      </c>
      <c r="AO3" s="67" t="s">
        <v>87</v>
      </c>
      <c r="AP3" s="67" t="s">
        <v>88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89</v>
      </c>
      <c r="R4" s="8" t="s">
        <v>90</v>
      </c>
      <c r="S4" s="8" t="s">
        <v>164</v>
      </c>
      <c r="T4" s="8" t="s">
        <v>165</v>
      </c>
      <c r="U4" s="8" t="s">
        <v>166</v>
      </c>
      <c r="V4" s="14" t="s">
        <v>15</v>
      </c>
      <c r="W4" s="8" t="s">
        <v>18</v>
      </c>
      <c r="X4" s="8" t="s">
        <v>61</v>
      </c>
      <c r="Y4" s="8" t="s">
        <v>19</v>
      </c>
      <c r="Z4" s="20" t="s">
        <v>68</v>
      </c>
      <c r="AA4" s="8" t="s">
        <v>20</v>
      </c>
      <c r="AB4" s="20" t="s">
        <v>91</v>
      </c>
      <c r="AC4" s="8" t="s">
        <v>62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167</v>
      </c>
      <c r="G6" s="24" t="s">
        <v>167</v>
      </c>
      <c r="H6" s="24" t="s">
        <v>167</v>
      </c>
      <c r="I6" s="24" t="s">
        <v>167</v>
      </c>
      <c r="J6" s="25" t="s">
        <v>22</v>
      </c>
      <c r="K6" s="25" t="s">
        <v>22</v>
      </c>
      <c r="L6" s="25" t="s">
        <v>22</v>
      </c>
      <c r="M6" s="24" t="s">
        <v>167</v>
      </c>
      <c r="N6" s="24" t="s">
        <v>167</v>
      </c>
      <c r="O6" s="24" t="s">
        <v>167</v>
      </c>
      <c r="P6" s="24" t="s">
        <v>167</v>
      </c>
      <c r="Q6" s="24" t="s">
        <v>167</v>
      </c>
      <c r="R6" s="24" t="s">
        <v>167</v>
      </c>
      <c r="S6" s="24" t="s">
        <v>167</v>
      </c>
      <c r="T6" s="24" t="s">
        <v>167</v>
      </c>
      <c r="U6" s="24" t="s">
        <v>167</v>
      </c>
      <c r="V6" s="24" t="s">
        <v>167</v>
      </c>
      <c r="W6" s="24" t="s">
        <v>167</v>
      </c>
      <c r="X6" s="24" t="s">
        <v>167</v>
      </c>
      <c r="Y6" s="24" t="s">
        <v>167</v>
      </c>
      <c r="Z6" s="24" t="s">
        <v>167</v>
      </c>
      <c r="AA6" s="24" t="s">
        <v>167</v>
      </c>
      <c r="AB6" s="24" t="s">
        <v>167</v>
      </c>
      <c r="AC6" s="24" t="s">
        <v>167</v>
      </c>
      <c r="AD6" s="24" t="s">
        <v>167</v>
      </c>
      <c r="AE6" s="24" t="s">
        <v>168</v>
      </c>
      <c r="AF6" s="24" t="s">
        <v>167</v>
      </c>
      <c r="AG6" s="24" t="s">
        <v>167</v>
      </c>
      <c r="AH6" s="24" t="s">
        <v>167</v>
      </c>
      <c r="AI6" s="24" t="s">
        <v>167</v>
      </c>
      <c r="AJ6" s="24" t="s">
        <v>167</v>
      </c>
      <c r="AK6" s="24" t="s">
        <v>167</v>
      </c>
      <c r="AL6" s="24" t="s">
        <v>167</v>
      </c>
      <c r="AM6" s="24" t="s">
        <v>168</v>
      </c>
      <c r="AN6" s="24" t="s">
        <v>167</v>
      </c>
      <c r="AO6" s="24" t="s">
        <v>167</v>
      </c>
      <c r="AP6" s="24" t="s">
        <v>167</v>
      </c>
      <c r="AQ6" s="24" t="s">
        <v>167</v>
      </c>
    </row>
    <row r="7" spans="1:43" ht="13.5">
      <c r="A7" s="26" t="s">
        <v>136</v>
      </c>
      <c r="B7" s="49" t="s">
        <v>137</v>
      </c>
      <c r="C7" s="50" t="s">
        <v>138</v>
      </c>
      <c r="D7" s="51">
        <v>444175</v>
      </c>
      <c r="E7" s="51">
        <v>444175</v>
      </c>
      <c r="F7" s="51">
        <f>'ごみ搬入量内訳'!H7</f>
        <v>189644</v>
      </c>
      <c r="G7" s="51">
        <f>'ごみ搬入量内訳'!AG7</f>
        <v>15021</v>
      </c>
      <c r="H7" s="51">
        <f>'ごみ搬入量内訳'!AH7</f>
        <v>0</v>
      </c>
      <c r="I7" s="51">
        <f>SUM(F7:H7)</f>
        <v>204665</v>
      </c>
      <c r="J7" s="51">
        <f>I7/D7/365*1000000</f>
        <v>1262.398890971487</v>
      </c>
      <c r="K7" s="51">
        <f>('ごみ搬入量内訳'!E7+'ごみ搬入量内訳'!AH7)/'ごみ処理概要'!D7/365*1000000</f>
        <v>896.9499402848593</v>
      </c>
      <c r="L7" s="51">
        <f>'ごみ搬入量内訳'!F7/'ごみ処理概要'!D7/365*1000000</f>
        <v>365.44895068662777</v>
      </c>
      <c r="M7" s="51">
        <f>'資源化量内訳'!BP7</f>
        <v>10902</v>
      </c>
      <c r="N7" s="51">
        <f>'ごみ処理量内訳'!E7</f>
        <v>172444</v>
      </c>
      <c r="O7" s="51">
        <f>'ごみ処理量内訳'!L7</f>
        <v>0</v>
      </c>
      <c r="P7" s="51">
        <f>SUM(Q7:U7)</f>
        <v>32173</v>
      </c>
      <c r="Q7" s="51">
        <f>'ごみ処理量内訳'!G7</f>
        <v>1302</v>
      </c>
      <c r="R7" s="51">
        <f>'ごみ処理量内訳'!H7</f>
        <v>30871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>SUM(W7:AC7)</f>
        <v>48</v>
      </c>
      <c r="W7" s="51">
        <f>'資源化量内訳'!M7</f>
        <v>48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>N7+O7+P7+V7</f>
        <v>204665</v>
      </c>
      <c r="AE7" s="52">
        <f>(N7+P7+V7)/AD7*100</f>
        <v>100</v>
      </c>
      <c r="AF7" s="51">
        <f>'資源化量内訳'!AB7</f>
        <v>0</v>
      </c>
      <c r="AG7" s="51">
        <f>'資源化量内訳'!AJ7</f>
        <v>671</v>
      </c>
      <c r="AH7" s="51">
        <f>'資源化量内訳'!AR7</f>
        <v>22222</v>
      </c>
      <c r="AI7" s="51">
        <f>'資源化量内訳'!AZ7</f>
        <v>0</v>
      </c>
      <c r="AJ7" s="51">
        <f>'資源化量内訳'!BH7</f>
        <v>0</v>
      </c>
      <c r="AK7" s="51" t="s">
        <v>134</v>
      </c>
      <c r="AL7" s="51">
        <f>SUM(AF7:AJ7)</f>
        <v>22893</v>
      </c>
      <c r="AM7" s="52">
        <f>(V7+AL7+M7)/(M7+AD7)*100</f>
        <v>15.69952729313856</v>
      </c>
      <c r="AN7" s="51">
        <f>'ごみ処理量内訳'!AC7</f>
        <v>0</v>
      </c>
      <c r="AO7" s="51">
        <f>'ごみ処理量内訳'!AD7</f>
        <v>18420</v>
      </c>
      <c r="AP7" s="51">
        <f>'ごみ処理量内訳'!AE7</f>
        <v>6214</v>
      </c>
      <c r="AQ7" s="51">
        <f>SUM(AN7:AP7)</f>
        <v>24634</v>
      </c>
    </row>
    <row r="8" spans="1:43" ht="13.5">
      <c r="A8" s="26" t="s">
        <v>136</v>
      </c>
      <c r="B8" s="49" t="s">
        <v>139</v>
      </c>
      <c r="C8" s="50" t="s">
        <v>140</v>
      </c>
      <c r="D8" s="51">
        <v>162317</v>
      </c>
      <c r="E8" s="51">
        <v>162317</v>
      </c>
      <c r="F8" s="51">
        <f>'ごみ搬入量内訳'!H8</f>
        <v>66050</v>
      </c>
      <c r="G8" s="51">
        <f>'ごみ搬入量内訳'!AG8</f>
        <v>6745</v>
      </c>
      <c r="H8" s="51">
        <f>'ごみ搬入量内訳'!AH8</f>
        <v>764</v>
      </c>
      <c r="I8" s="51">
        <f>SUM(F8:H8)</f>
        <v>73559</v>
      </c>
      <c r="J8" s="51">
        <f>I8/D8/365*1000000</f>
        <v>1241.5921120358007</v>
      </c>
      <c r="K8" s="51">
        <f>('ごみ搬入量内訳'!E8+'ごみ搬入量内訳'!AH8)/'ごみ処理概要'!D8/365*1000000</f>
        <v>843.2341213595146</v>
      </c>
      <c r="L8" s="51">
        <f>'ごみ搬入量内訳'!F8/'ごみ処理概要'!D8/365*1000000</f>
        <v>398.35799067628614</v>
      </c>
      <c r="M8" s="51">
        <f>'資源化量内訳'!BP8</f>
        <v>3862</v>
      </c>
      <c r="N8" s="51">
        <f>'ごみ処理量内訳'!E8</f>
        <v>62890</v>
      </c>
      <c r="O8" s="51">
        <f>'ごみ処理量内訳'!L8</f>
        <v>0</v>
      </c>
      <c r="P8" s="51">
        <f>SUM(Q8:U8)</f>
        <v>9907</v>
      </c>
      <c r="Q8" s="51">
        <f>'ごみ処理量内訳'!G8</f>
        <v>4413</v>
      </c>
      <c r="R8" s="51">
        <f>'ごみ処理量内訳'!H8</f>
        <v>5494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>SUM(W8:AC8)</f>
        <v>0</v>
      </c>
      <c r="W8" s="51">
        <f>'資源化量内訳'!M8</f>
        <v>0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>N8+O8+P8+V8</f>
        <v>72797</v>
      </c>
      <c r="AE8" s="52">
        <f>(N8+P8+V8)/AD8*100</f>
        <v>100</v>
      </c>
      <c r="AF8" s="51">
        <f>'資源化量内訳'!AB8</f>
        <v>0</v>
      </c>
      <c r="AG8" s="51">
        <f>'資源化量内訳'!AJ8</f>
        <v>2328</v>
      </c>
      <c r="AH8" s="51">
        <f>'資源化量内訳'!AR8</f>
        <v>4803</v>
      </c>
      <c r="AI8" s="51">
        <f>'資源化量内訳'!AZ8</f>
        <v>0</v>
      </c>
      <c r="AJ8" s="51">
        <f>'資源化量内訳'!BH8</f>
        <v>0</v>
      </c>
      <c r="AK8" s="51" t="s">
        <v>134</v>
      </c>
      <c r="AL8" s="51">
        <f>SUM(AF8:AJ8)</f>
        <v>7131</v>
      </c>
      <c r="AM8" s="52">
        <f>(V8+AL8+M8)/(M8+AD8)*100</f>
        <v>14.340129665140427</v>
      </c>
      <c r="AN8" s="51">
        <f>'ごみ処理量内訳'!AC8</f>
        <v>0</v>
      </c>
      <c r="AO8" s="51">
        <f>'ごみ処理量内訳'!AD8</f>
        <v>7216</v>
      </c>
      <c r="AP8" s="51">
        <f>'ごみ処理量内訳'!AE8</f>
        <v>1956</v>
      </c>
      <c r="AQ8" s="51">
        <f>SUM(AN8:AP8)</f>
        <v>9172</v>
      </c>
    </row>
    <row r="9" spans="1:43" ht="13.5">
      <c r="A9" s="26" t="s">
        <v>136</v>
      </c>
      <c r="B9" s="49" t="s">
        <v>141</v>
      </c>
      <c r="C9" s="50" t="s">
        <v>142</v>
      </c>
      <c r="D9" s="51">
        <v>83739</v>
      </c>
      <c r="E9" s="51">
        <v>83739</v>
      </c>
      <c r="F9" s="51">
        <f>'ごみ搬入量内訳'!H9</f>
        <v>19932</v>
      </c>
      <c r="G9" s="51">
        <f>'ごみ搬入量内訳'!AG9</f>
        <v>10870</v>
      </c>
      <c r="H9" s="51">
        <f>'ごみ搬入量内訳'!AH9</f>
        <v>1138</v>
      </c>
      <c r="I9" s="51">
        <f aca="true" t="shared" si="0" ref="I9:I55">SUM(F9:H9)</f>
        <v>31940</v>
      </c>
      <c r="J9" s="51">
        <f aca="true" t="shared" si="1" ref="J9:J55">I9/D9/365*1000000</f>
        <v>1044.9951553645076</v>
      </c>
      <c r="K9" s="51">
        <f>('ごみ搬入量内訳'!E9+'ごみ搬入量内訳'!AH9)/'ごみ処理概要'!D9/365*1000000</f>
        <v>689.3565411249272</v>
      </c>
      <c r="L9" s="51">
        <f>'ごみ搬入量内訳'!F9/'ごみ処理概要'!D9/365*1000000</f>
        <v>355.63861423958036</v>
      </c>
      <c r="M9" s="51">
        <f>'資源化量内訳'!BP9</f>
        <v>677</v>
      </c>
      <c r="N9" s="51">
        <f>'ごみ処理量内訳'!E9</f>
        <v>26406</v>
      </c>
      <c r="O9" s="51">
        <f>'ごみ処理量内訳'!L9</f>
        <v>0</v>
      </c>
      <c r="P9" s="51">
        <f aca="true" t="shared" si="2" ref="P9:P55">SUM(Q9:U9)</f>
        <v>4308</v>
      </c>
      <c r="Q9" s="51">
        <f>'ごみ処理量内訳'!G9</f>
        <v>2676</v>
      </c>
      <c r="R9" s="51">
        <f>'ごみ処理量内訳'!H9</f>
        <v>1632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aca="true" t="shared" si="3" ref="V9:V55">SUM(W9:AC9)</f>
        <v>88</v>
      </c>
      <c r="W9" s="51">
        <f>'資源化量内訳'!M9</f>
        <v>88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aca="true" t="shared" si="4" ref="AD9:AD55">N9+O9+P9+V9</f>
        <v>30802</v>
      </c>
      <c r="AE9" s="52">
        <f aca="true" t="shared" si="5" ref="AE9:AE56">(N9+P9+V9)/AD9*100</f>
        <v>100</v>
      </c>
      <c r="AF9" s="51">
        <f>'資源化量内訳'!AB9</f>
        <v>0</v>
      </c>
      <c r="AG9" s="51">
        <f>'資源化量内訳'!AJ9</f>
        <v>811</v>
      </c>
      <c r="AH9" s="51">
        <f>'資源化量内訳'!AR9</f>
        <v>1344</v>
      </c>
      <c r="AI9" s="51">
        <f>'資源化量内訳'!AZ9</f>
        <v>0</v>
      </c>
      <c r="AJ9" s="51">
        <f>'資源化量内訳'!BH9</f>
        <v>0</v>
      </c>
      <c r="AK9" s="51" t="s">
        <v>134</v>
      </c>
      <c r="AL9" s="51">
        <f aca="true" t="shared" si="6" ref="AL9:AL55">SUM(AF9:AJ9)</f>
        <v>2155</v>
      </c>
      <c r="AM9" s="52">
        <f aca="true" t="shared" si="7" ref="AM9:AM55">(V9+AL9+M9)/(M9+AD9)*100</f>
        <v>9.276025286699069</v>
      </c>
      <c r="AN9" s="51">
        <f>'ごみ処理量内訳'!AC9</f>
        <v>0</v>
      </c>
      <c r="AO9" s="51">
        <f>'ごみ処理量内訳'!AD9</f>
        <v>2861</v>
      </c>
      <c r="AP9" s="51">
        <f>'ごみ処理量内訳'!AE9</f>
        <v>1297</v>
      </c>
      <c r="AQ9" s="51">
        <f aca="true" t="shared" si="8" ref="AQ9:AQ55">SUM(AN9:AP9)</f>
        <v>4158</v>
      </c>
    </row>
    <row r="10" spans="1:43" ht="13.5">
      <c r="A10" s="26" t="s">
        <v>136</v>
      </c>
      <c r="B10" s="49" t="s">
        <v>143</v>
      </c>
      <c r="C10" s="50" t="s">
        <v>144</v>
      </c>
      <c r="D10" s="51">
        <v>83594</v>
      </c>
      <c r="E10" s="51">
        <v>83594</v>
      </c>
      <c r="F10" s="51">
        <f>'ごみ搬入量内訳'!H10</f>
        <v>28488</v>
      </c>
      <c r="G10" s="51">
        <f>'ごみ搬入量内訳'!AG10</f>
        <v>2188</v>
      </c>
      <c r="H10" s="51">
        <f>'ごみ搬入量内訳'!AH10</f>
        <v>72</v>
      </c>
      <c r="I10" s="51">
        <f t="shared" si="0"/>
        <v>30748</v>
      </c>
      <c r="J10" s="51">
        <f t="shared" si="1"/>
        <v>1007.7409370338895</v>
      </c>
      <c r="K10" s="51">
        <f>('ごみ搬入量内訳'!E10+'ごみ搬入量内訳'!AH10)/'ごみ処理概要'!D10/365*1000000</f>
        <v>649.158473391123</v>
      </c>
      <c r="L10" s="51">
        <f>'ごみ搬入量内訳'!F10/'ごみ処理概要'!D10/365*1000000</f>
        <v>358.5824636427666</v>
      </c>
      <c r="M10" s="51">
        <f>'資源化量内訳'!BP10</f>
        <v>2037</v>
      </c>
      <c r="N10" s="51">
        <f>'ごみ処理量内訳'!E10</f>
        <v>29213</v>
      </c>
      <c r="O10" s="51">
        <f>'ごみ処理量内訳'!L10</f>
        <v>491</v>
      </c>
      <c r="P10" s="51">
        <f t="shared" si="2"/>
        <v>2479</v>
      </c>
      <c r="Q10" s="51">
        <f>'ごみ処理量内訳'!G10</f>
        <v>1918</v>
      </c>
      <c r="R10" s="51">
        <f>'ごみ処理量内訳'!H10</f>
        <v>561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1242</v>
      </c>
      <c r="W10" s="51">
        <f>'資源化量内訳'!M10</f>
        <v>1102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4</v>
      </c>
      <c r="AB10" s="51">
        <f>'資源化量内訳'!R10</f>
        <v>136</v>
      </c>
      <c r="AC10" s="51">
        <f>'資源化量内訳'!S10</f>
        <v>0</v>
      </c>
      <c r="AD10" s="51">
        <f t="shared" si="4"/>
        <v>33425</v>
      </c>
      <c r="AE10" s="52">
        <f t="shared" si="5"/>
        <v>98.53103964098729</v>
      </c>
      <c r="AF10" s="51">
        <f>'資源化量内訳'!AB10</f>
        <v>0</v>
      </c>
      <c r="AG10" s="51">
        <f>'資源化量内訳'!AJ10</f>
        <v>540</v>
      </c>
      <c r="AH10" s="51">
        <f>'資源化量内訳'!AR10</f>
        <v>561</v>
      </c>
      <c r="AI10" s="51">
        <f>'資源化量内訳'!AZ10</f>
        <v>0</v>
      </c>
      <c r="AJ10" s="51">
        <f>'資源化量内訳'!BH10</f>
        <v>0</v>
      </c>
      <c r="AK10" s="51" t="s">
        <v>134</v>
      </c>
      <c r="AL10" s="51">
        <f t="shared" si="6"/>
        <v>1101</v>
      </c>
      <c r="AM10" s="52">
        <f t="shared" si="7"/>
        <v>12.351249224522023</v>
      </c>
      <c r="AN10" s="51">
        <f>'ごみ処理量内訳'!AC10</f>
        <v>491</v>
      </c>
      <c r="AO10" s="51">
        <f>'ごみ処理量内訳'!AD10</f>
        <v>3327</v>
      </c>
      <c r="AP10" s="51">
        <f>'ごみ処理量内訳'!AE10</f>
        <v>1378</v>
      </c>
      <c r="AQ10" s="51">
        <f t="shared" si="8"/>
        <v>5196</v>
      </c>
    </row>
    <row r="11" spans="1:43" ht="13.5">
      <c r="A11" s="26" t="s">
        <v>136</v>
      </c>
      <c r="B11" s="49" t="s">
        <v>145</v>
      </c>
      <c r="C11" s="50" t="s">
        <v>146</v>
      </c>
      <c r="D11" s="51">
        <v>94692</v>
      </c>
      <c r="E11" s="51">
        <v>94692</v>
      </c>
      <c r="F11" s="51">
        <f>'ごみ搬入量内訳'!H11</f>
        <v>22747</v>
      </c>
      <c r="G11" s="51">
        <f>'ごみ搬入量内訳'!AG11</f>
        <v>10671</v>
      </c>
      <c r="H11" s="51">
        <f>'ごみ搬入量内訳'!AH11</f>
        <v>739</v>
      </c>
      <c r="I11" s="51">
        <f t="shared" si="0"/>
        <v>34157</v>
      </c>
      <c r="J11" s="51">
        <f t="shared" si="1"/>
        <v>988.2653436172877</v>
      </c>
      <c r="K11" s="51">
        <f>('ごみ搬入量内訳'!E11+'ごみ搬入量内訳'!AH11)/'ごみ処理概要'!D11/365*1000000</f>
        <v>679.5210311267272</v>
      </c>
      <c r="L11" s="51">
        <f>'ごみ搬入量内訳'!F11/'ごみ処理概要'!D11/365*1000000</f>
        <v>308.74431249056056</v>
      </c>
      <c r="M11" s="51">
        <f>'資源化量内訳'!BP11</f>
        <v>2183</v>
      </c>
      <c r="N11" s="51">
        <f>'ごみ処理量内訳'!E11</f>
        <v>28446</v>
      </c>
      <c r="O11" s="51">
        <f>'ごみ処理量内訳'!L11</f>
        <v>0</v>
      </c>
      <c r="P11" s="51">
        <f t="shared" si="2"/>
        <v>4777</v>
      </c>
      <c r="Q11" s="51">
        <f>'ごみ処理量内訳'!G11</f>
        <v>3317</v>
      </c>
      <c r="R11" s="51">
        <f>'ごみ処理量内訳'!H11</f>
        <v>0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1460</v>
      </c>
      <c r="V11" s="51">
        <f t="shared" si="3"/>
        <v>1655</v>
      </c>
      <c r="W11" s="51">
        <f>'資源化量内訳'!M11</f>
        <v>1507</v>
      </c>
      <c r="X11" s="51">
        <f>'資源化量内訳'!N11</f>
        <v>0</v>
      </c>
      <c r="Y11" s="51">
        <f>'資源化量内訳'!O11</f>
        <v>0</v>
      </c>
      <c r="Z11" s="51">
        <f>'資源化量内訳'!P11</f>
        <v>148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34878</v>
      </c>
      <c r="AE11" s="52">
        <f t="shared" si="5"/>
        <v>100</v>
      </c>
      <c r="AF11" s="51">
        <f>'資源化量内訳'!AB11</f>
        <v>0</v>
      </c>
      <c r="AG11" s="51">
        <f>'資源化量内訳'!AJ11</f>
        <v>2664</v>
      </c>
      <c r="AH11" s="51">
        <f>'資源化量内訳'!AR11</f>
        <v>0</v>
      </c>
      <c r="AI11" s="51">
        <f>'資源化量内訳'!AZ11</f>
        <v>0</v>
      </c>
      <c r="AJ11" s="51">
        <f>'資源化量内訳'!BH11</f>
        <v>0</v>
      </c>
      <c r="AK11" s="51" t="s">
        <v>134</v>
      </c>
      <c r="AL11" s="51">
        <f t="shared" si="6"/>
        <v>2664</v>
      </c>
      <c r="AM11" s="52">
        <f t="shared" si="7"/>
        <v>17.54404900029681</v>
      </c>
      <c r="AN11" s="51">
        <f>'ごみ処理量内訳'!AC11</f>
        <v>0</v>
      </c>
      <c r="AO11" s="51">
        <f>'ごみ処理量内訳'!AD11</f>
        <v>3646</v>
      </c>
      <c r="AP11" s="51">
        <f>'ごみ処理量内訳'!AE11</f>
        <v>653</v>
      </c>
      <c r="AQ11" s="51">
        <f t="shared" si="8"/>
        <v>4299</v>
      </c>
    </row>
    <row r="12" spans="1:43" ht="13.5">
      <c r="A12" s="26" t="s">
        <v>136</v>
      </c>
      <c r="B12" s="49" t="s">
        <v>147</v>
      </c>
      <c r="C12" s="50" t="s">
        <v>95</v>
      </c>
      <c r="D12" s="51">
        <v>17728</v>
      </c>
      <c r="E12" s="51">
        <v>17728</v>
      </c>
      <c r="F12" s="51">
        <f>'ごみ搬入量内訳'!H12</f>
        <v>8623</v>
      </c>
      <c r="G12" s="51">
        <f>'ごみ搬入量内訳'!AG12</f>
        <v>839</v>
      </c>
      <c r="H12" s="51">
        <f>'ごみ搬入量内訳'!AH12</f>
        <v>0</v>
      </c>
      <c r="I12" s="51">
        <f t="shared" si="0"/>
        <v>9462</v>
      </c>
      <c r="J12" s="51">
        <f t="shared" si="1"/>
        <v>1462.2793135848872</v>
      </c>
      <c r="K12" s="51">
        <f>('ごみ搬入量内訳'!E12+'ごみ搬入量内訳'!AH12)/'ごみ処理概要'!D12/365*1000000</f>
        <v>964.6530834281193</v>
      </c>
      <c r="L12" s="51">
        <f>'ごみ搬入量内訳'!F12/'ごみ処理概要'!D12/365*1000000</f>
        <v>497.6262301567677</v>
      </c>
      <c r="M12" s="51">
        <f>'資源化量内訳'!BP12</f>
        <v>333</v>
      </c>
      <c r="N12" s="51">
        <f>'ごみ処理量内訳'!E12</f>
        <v>7720</v>
      </c>
      <c r="O12" s="51">
        <f>'ごみ処理量内訳'!L12</f>
        <v>0</v>
      </c>
      <c r="P12" s="51">
        <f t="shared" si="2"/>
        <v>606</v>
      </c>
      <c r="Q12" s="51">
        <f>'ごみ処理量内訳'!G12</f>
        <v>0</v>
      </c>
      <c r="R12" s="51">
        <f>'ごみ処理量内訳'!H12</f>
        <v>606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1099</v>
      </c>
      <c r="W12" s="51">
        <f>'資源化量内訳'!M12</f>
        <v>760</v>
      </c>
      <c r="X12" s="51">
        <f>'資源化量内訳'!N12</f>
        <v>0</v>
      </c>
      <c r="Y12" s="51">
        <f>'資源化量内訳'!O12</f>
        <v>302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37</v>
      </c>
      <c r="AC12" s="51">
        <f>'資源化量内訳'!S12</f>
        <v>0</v>
      </c>
      <c r="AD12" s="51">
        <f t="shared" si="4"/>
        <v>9425</v>
      </c>
      <c r="AE12" s="52">
        <f t="shared" si="5"/>
        <v>100</v>
      </c>
      <c r="AF12" s="51">
        <f>'資源化量内訳'!AB12</f>
        <v>0</v>
      </c>
      <c r="AG12" s="51">
        <f>'資源化量内訳'!AJ12</f>
        <v>0</v>
      </c>
      <c r="AH12" s="51">
        <f>'資源化量内訳'!AR12</f>
        <v>478</v>
      </c>
      <c r="AI12" s="51">
        <f>'資源化量内訳'!AZ12</f>
        <v>0</v>
      </c>
      <c r="AJ12" s="51">
        <f>'資源化量内訳'!BH12</f>
        <v>0</v>
      </c>
      <c r="AK12" s="51" t="s">
        <v>134</v>
      </c>
      <c r="AL12" s="51">
        <f t="shared" si="6"/>
        <v>478</v>
      </c>
      <c r="AM12" s="52">
        <f t="shared" si="7"/>
        <v>19.573683131789302</v>
      </c>
      <c r="AN12" s="51">
        <f>'ごみ処理量内訳'!AC12</f>
        <v>0</v>
      </c>
      <c r="AO12" s="51">
        <f>'ごみ処理量内訳'!AD12</f>
        <v>667</v>
      </c>
      <c r="AP12" s="51">
        <f>'ごみ処理量内訳'!AE12</f>
        <v>127</v>
      </c>
      <c r="AQ12" s="51">
        <f t="shared" si="8"/>
        <v>794</v>
      </c>
    </row>
    <row r="13" spans="1:43" ht="13.5">
      <c r="A13" s="26" t="s">
        <v>136</v>
      </c>
      <c r="B13" s="49" t="s">
        <v>96</v>
      </c>
      <c r="C13" s="50" t="s">
        <v>97</v>
      </c>
      <c r="D13" s="51">
        <v>63479</v>
      </c>
      <c r="E13" s="51">
        <v>63479</v>
      </c>
      <c r="F13" s="51">
        <f>'ごみ搬入量内訳'!H13</f>
        <v>17623</v>
      </c>
      <c r="G13" s="51">
        <f>'ごみ搬入量内訳'!AG13</f>
        <v>5755</v>
      </c>
      <c r="H13" s="51">
        <f>'ごみ搬入量内訳'!AH13</f>
        <v>0</v>
      </c>
      <c r="I13" s="51">
        <f t="shared" si="0"/>
        <v>23378</v>
      </c>
      <c r="J13" s="51">
        <f t="shared" si="1"/>
        <v>1008.9843108507246</v>
      </c>
      <c r="K13" s="51">
        <f>('ごみ搬入量内訳'!E13+'ごみ搬入量内訳'!AH13)/'ごみ処理概要'!D13/365*1000000</f>
        <v>760.6010142066183</v>
      </c>
      <c r="L13" s="51">
        <f>'ごみ搬入量内訳'!F13/'ごみ処理概要'!D13/365*1000000</f>
        <v>248.38329664410645</v>
      </c>
      <c r="M13" s="51">
        <f>'資源化量内訳'!BP13</f>
        <v>90</v>
      </c>
      <c r="N13" s="51">
        <f>'ごみ処理量内訳'!E13</f>
        <v>19150</v>
      </c>
      <c r="O13" s="51">
        <f>'ごみ処理量内訳'!L13</f>
        <v>0</v>
      </c>
      <c r="P13" s="51">
        <f t="shared" si="2"/>
        <v>2382</v>
      </c>
      <c r="Q13" s="51">
        <f>'ごみ処理量内訳'!G13</f>
        <v>2382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1846</v>
      </c>
      <c r="W13" s="51">
        <f>'資源化量内訳'!M13</f>
        <v>1846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23378</v>
      </c>
      <c r="AE13" s="52">
        <f t="shared" si="5"/>
        <v>100</v>
      </c>
      <c r="AF13" s="51">
        <f>'資源化量内訳'!AB13</f>
        <v>0</v>
      </c>
      <c r="AG13" s="51">
        <f>'資源化量内訳'!AJ13</f>
        <v>1386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134</v>
      </c>
      <c r="AL13" s="51">
        <f t="shared" si="6"/>
        <v>1386</v>
      </c>
      <c r="AM13" s="52">
        <f t="shared" si="7"/>
        <v>14.155445713311742</v>
      </c>
      <c r="AN13" s="51">
        <f>'ごみ処理量内訳'!AC13</f>
        <v>0</v>
      </c>
      <c r="AO13" s="51">
        <f>'ごみ処理量内訳'!AD13</f>
        <v>2248</v>
      </c>
      <c r="AP13" s="51">
        <f>'ごみ処理量内訳'!AE13</f>
        <v>776</v>
      </c>
      <c r="AQ13" s="51">
        <f t="shared" si="8"/>
        <v>3024</v>
      </c>
    </row>
    <row r="14" spans="1:43" ht="13.5">
      <c r="A14" s="26" t="s">
        <v>136</v>
      </c>
      <c r="B14" s="49" t="s">
        <v>98</v>
      </c>
      <c r="C14" s="50" t="s">
        <v>99</v>
      </c>
      <c r="D14" s="51">
        <v>153603</v>
      </c>
      <c r="E14" s="51">
        <v>153603</v>
      </c>
      <c r="F14" s="51">
        <f>'ごみ搬入量内訳'!H14</f>
        <v>51201</v>
      </c>
      <c r="G14" s="51">
        <f>'ごみ搬入量内訳'!AG14</f>
        <v>5581</v>
      </c>
      <c r="H14" s="51">
        <f>'ごみ搬入量内訳'!AH14</f>
        <v>0</v>
      </c>
      <c r="I14" s="51">
        <f t="shared" si="0"/>
        <v>56782</v>
      </c>
      <c r="J14" s="51">
        <f t="shared" si="1"/>
        <v>1012.7870112411296</v>
      </c>
      <c r="K14" s="51">
        <f>('ごみ搬入量内訳'!E14+'ごみ搬入量内訳'!AH14)/'ごみ処理概要'!D14/365*1000000</f>
        <v>744.2777007690792</v>
      </c>
      <c r="L14" s="51">
        <f>'ごみ搬入量内訳'!F14/'ごみ処理概要'!D14/365*1000000</f>
        <v>268.50931047205034</v>
      </c>
      <c r="M14" s="51">
        <f>'資源化量内訳'!BP14</f>
        <v>1853</v>
      </c>
      <c r="N14" s="51">
        <f>'ごみ処理量内訳'!E14</f>
        <v>40377</v>
      </c>
      <c r="O14" s="51">
        <f>'ごみ処理量内訳'!L14</f>
        <v>0</v>
      </c>
      <c r="P14" s="51">
        <f t="shared" si="2"/>
        <v>10327</v>
      </c>
      <c r="Q14" s="51">
        <f>'ごみ処理量内訳'!G14</f>
        <v>5939</v>
      </c>
      <c r="R14" s="51">
        <f>'ごみ処理量内訳'!H14</f>
        <v>1316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3072</v>
      </c>
      <c r="V14" s="51">
        <f t="shared" si="3"/>
        <v>5942</v>
      </c>
      <c r="W14" s="51">
        <f>'資源化量内訳'!M14</f>
        <v>4580</v>
      </c>
      <c r="X14" s="51">
        <f>'資源化量内訳'!N14</f>
        <v>717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645</v>
      </c>
      <c r="AC14" s="51">
        <f>'資源化量内訳'!S14</f>
        <v>0</v>
      </c>
      <c r="AD14" s="51">
        <f t="shared" si="4"/>
        <v>56646</v>
      </c>
      <c r="AE14" s="52">
        <f t="shared" si="5"/>
        <v>100</v>
      </c>
      <c r="AF14" s="51">
        <f>'資源化量内訳'!AB14</f>
        <v>5054</v>
      </c>
      <c r="AG14" s="51">
        <f>'資源化量内訳'!AJ14</f>
        <v>1423</v>
      </c>
      <c r="AH14" s="51">
        <f>'資源化量内訳'!AR14</f>
        <v>1316</v>
      </c>
      <c r="AI14" s="51">
        <f>'資源化量内訳'!AZ14</f>
        <v>0</v>
      </c>
      <c r="AJ14" s="51">
        <f>'資源化量内訳'!BH14</f>
        <v>0</v>
      </c>
      <c r="AK14" s="51" t="s">
        <v>134</v>
      </c>
      <c r="AL14" s="51">
        <f t="shared" si="6"/>
        <v>7793</v>
      </c>
      <c r="AM14" s="52">
        <f t="shared" si="7"/>
        <v>26.646609343749468</v>
      </c>
      <c r="AN14" s="51">
        <f>'ごみ処理量内訳'!AC14</f>
        <v>0</v>
      </c>
      <c r="AO14" s="51">
        <f>'ごみ処理量内訳'!AD14</f>
        <v>0</v>
      </c>
      <c r="AP14" s="51">
        <f>'ごみ処理量内訳'!AE14</f>
        <v>5108</v>
      </c>
      <c r="AQ14" s="51">
        <f t="shared" si="8"/>
        <v>5108</v>
      </c>
    </row>
    <row r="15" spans="1:43" ht="13.5">
      <c r="A15" s="26" t="s">
        <v>136</v>
      </c>
      <c r="B15" s="49" t="s">
        <v>100</v>
      </c>
      <c r="C15" s="50" t="s">
        <v>101</v>
      </c>
      <c r="D15" s="51">
        <v>62318</v>
      </c>
      <c r="E15" s="51">
        <v>62318</v>
      </c>
      <c r="F15" s="51">
        <f>'ごみ搬入量内訳'!H15</f>
        <v>17141</v>
      </c>
      <c r="G15" s="51">
        <f>'ごみ搬入量内訳'!AG15</f>
        <v>725</v>
      </c>
      <c r="H15" s="51">
        <f>'ごみ搬入量内訳'!AH15</f>
        <v>888</v>
      </c>
      <c r="I15" s="51">
        <f t="shared" si="0"/>
        <v>18754</v>
      </c>
      <c r="J15" s="51">
        <f t="shared" si="1"/>
        <v>824.4940774384322</v>
      </c>
      <c r="K15" s="51">
        <f>('ごみ搬入量内訳'!E15+'ごみ搬入量内訳'!AH15)/'ごみ処理概要'!D15/365*1000000</f>
        <v>602.7854482114932</v>
      </c>
      <c r="L15" s="51">
        <f>'ごみ搬入量内訳'!F15/'ごみ処理概要'!D15/365*1000000</f>
        <v>221.708629226939</v>
      </c>
      <c r="M15" s="51">
        <f>'資源化量内訳'!BP15</f>
        <v>0</v>
      </c>
      <c r="N15" s="51">
        <f>'ごみ処理量内訳'!E15</f>
        <v>15824</v>
      </c>
      <c r="O15" s="51">
        <f>'ごみ処理量内訳'!L15</f>
        <v>0</v>
      </c>
      <c r="P15" s="51">
        <f t="shared" si="2"/>
        <v>2004</v>
      </c>
      <c r="Q15" s="51">
        <f>'ごみ処理量内訳'!G15</f>
        <v>1311</v>
      </c>
      <c r="R15" s="51">
        <f>'ごみ処理量内訳'!H15</f>
        <v>693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2742</v>
      </c>
      <c r="W15" s="51">
        <f>'資源化量内訳'!M15</f>
        <v>2440</v>
      </c>
      <c r="X15" s="51">
        <f>'資源化量内訳'!N15</f>
        <v>0</v>
      </c>
      <c r="Y15" s="51">
        <f>'資源化量内訳'!O15</f>
        <v>78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224</v>
      </c>
      <c r="AC15" s="51">
        <f>'資源化量内訳'!S15</f>
        <v>0</v>
      </c>
      <c r="AD15" s="51">
        <f t="shared" si="4"/>
        <v>20570</v>
      </c>
      <c r="AE15" s="52">
        <f t="shared" si="5"/>
        <v>100</v>
      </c>
      <c r="AF15" s="51">
        <f>'資源化量内訳'!AB15</f>
        <v>51</v>
      </c>
      <c r="AG15" s="51">
        <f>'資源化量内訳'!AJ15</f>
        <v>399</v>
      </c>
      <c r="AH15" s="51">
        <f>'資源化量内訳'!AR15</f>
        <v>693</v>
      </c>
      <c r="AI15" s="51">
        <f>'資源化量内訳'!AZ15</f>
        <v>0</v>
      </c>
      <c r="AJ15" s="51">
        <f>'資源化量内訳'!BH15</f>
        <v>0</v>
      </c>
      <c r="AK15" s="51" t="s">
        <v>134</v>
      </c>
      <c r="AL15" s="51">
        <f t="shared" si="6"/>
        <v>1143</v>
      </c>
      <c r="AM15" s="52">
        <f t="shared" si="7"/>
        <v>18.886728245017014</v>
      </c>
      <c r="AN15" s="51">
        <f>'ごみ処理量内訳'!AC15</f>
        <v>0</v>
      </c>
      <c r="AO15" s="51">
        <f>'ごみ処理量内訳'!AD15</f>
        <v>1473</v>
      </c>
      <c r="AP15" s="51">
        <f>'ごみ処理量内訳'!AE15</f>
        <v>225</v>
      </c>
      <c r="AQ15" s="51">
        <f t="shared" si="8"/>
        <v>1698</v>
      </c>
    </row>
    <row r="16" spans="1:43" ht="13.5">
      <c r="A16" s="26" t="s">
        <v>136</v>
      </c>
      <c r="B16" s="49" t="s">
        <v>102</v>
      </c>
      <c r="C16" s="50" t="s">
        <v>103</v>
      </c>
      <c r="D16" s="51">
        <v>55252</v>
      </c>
      <c r="E16" s="51">
        <v>55252</v>
      </c>
      <c r="F16" s="51">
        <f>'ごみ搬入量内訳'!H16</f>
        <v>18418</v>
      </c>
      <c r="G16" s="51">
        <f>'ごみ搬入量内訳'!AG16</f>
        <v>2027</v>
      </c>
      <c r="H16" s="51">
        <f>'ごみ搬入量内訳'!AH16</f>
        <v>0</v>
      </c>
      <c r="I16" s="51">
        <f t="shared" si="0"/>
        <v>20445</v>
      </c>
      <c r="J16" s="51">
        <f t="shared" si="1"/>
        <v>1013.7859015083071</v>
      </c>
      <c r="K16" s="51">
        <f>('ごみ搬入量内訳'!E16+'ごみ搬入量内訳'!AH16)/'ごみ処理概要'!D16/365*1000000</f>
        <v>785.2935838682838</v>
      </c>
      <c r="L16" s="51">
        <f>'ごみ搬入量内訳'!F16/'ごみ処理概要'!D16/365*1000000</f>
        <v>228.49231764002346</v>
      </c>
      <c r="M16" s="51">
        <f>'資源化量内訳'!BP16</f>
        <v>390</v>
      </c>
      <c r="N16" s="51">
        <f>'ごみ処理量内訳'!E16</f>
        <v>16902</v>
      </c>
      <c r="O16" s="51">
        <f>'ごみ処理量内訳'!L16</f>
        <v>0</v>
      </c>
      <c r="P16" s="51">
        <f t="shared" si="2"/>
        <v>2098</v>
      </c>
      <c r="Q16" s="51">
        <f>'ごみ処理量内訳'!G16</f>
        <v>0</v>
      </c>
      <c r="R16" s="51">
        <f>'ごみ処理量内訳'!H16</f>
        <v>2098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1445</v>
      </c>
      <c r="W16" s="51">
        <f>'資源化量内訳'!M16</f>
        <v>1445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20445</v>
      </c>
      <c r="AE16" s="52">
        <f t="shared" si="5"/>
        <v>100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1603</v>
      </c>
      <c r="AI16" s="51">
        <f>'資源化量内訳'!AZ16</f>
        <v>0</v>
      </c>
      <c r="AJ16" s="51">
        <f>'資源化量内訳'!BH16</f>
        <v>0</v>
      </c>
      <c r="AK16" s="51" t="s">
        <v>134</v>
      </c>
      <c r="AL16" s="51">
        <f t="shared" si="6"/>
        <v>1603</v>
      </c>
      <c r="AM16" s="52">
        <f t="shared" si="7"/>
        <v>16.50107991360691</v>
      </c>
      <c r="AN16" s="51">
        <f>'ごみ処理量内訳'!AC16</f>
        <v>0</v>
      </c>
      <c r="AO16" s="51">
        <f>'ごみ処理量内訳'!AD16</f>
        <v>2061</v>
      </c>
      <c r="AP16" s="51">
        <f>'ごみ処理量内訳'!AE16</f>
        <v>222</v>
      </c>
      <c r="AQ16" s="51">
        <f t="shared" si="8"/>
        <v>2283</v>
      </c>
    </row>
    <row r="17" spans="1:43" ht="13.5">
      <c r="A17" s="26" t="s">
        <v>136</v>
      </c>
      <c r="B17" s="49" t="s">
        <v>104</v>
      </c>
      <c r="C17" s="50" t="s">
        <v>105</v>
      </c>
      <c r="D17" s="51">
        <v>36763</v>
      </c>
      <c r="E17" s="51">
        <v>36763</v>
      </c>
      <c r="F17" s="51">
        <f>'ごみ搬入量内訳'!H17</f>
        <v>10435</v>
      </c>
      <c r="G17" s="51">
        <f>'ごみ搬入量内訳'!AG17</f>
        <v>683</v>
      </c>
      <c r="H17" s="51">
        <f>'ごみ搬入量内訳'!AH17</f>
        <v>0</v>
      </c>
      <c r="I17" s="51">
        <f t="shared" si="0"/>
        <v>11118</v>
      </c>
      <c r="J17" s="51">
        <f t="shared" si="1"/>
        <v>828.5578971412218</v>
      </c>
      <c r="K17" s="51">
        <f>('ごみ搬入量内訳'!E17+'ごみ搬入量内訳'!AH17)/'ごみ処理概要'!D17/365*1000000</f>
        <v>562.4326722184567</v>
      </c>
      <c r="L17" s="51">
        <f>'ごみ搬入量内訳'!F17/'ごみ処理概要'!D17/365*1000000</f>
        <v>266.1252249227652</v>
      </c>
      <c r="M17" s="51">
        <f>'資源化量内訳'!BP17</f>
        <v>209</v>
      </c>
      <c r="N17" s="51">
        <f>'ごみ処理量内訳'!E17</f>
        <v>8282</v>
      </c>
      <c r="O17" s="51">
        <f>'ごみ処理量内訳'!L17</f>
        <v>0</v>
      </c>
      <c r="P17" s="51">
        <f t="shared" si="2"/>
        <v>1644</v>
      </c>
      <c r="Q17" s="51">
        <f>'ごみ処理量内訳'!G17</f>
        <v>1612</v>
      </c>
      <c r="R17" s="51">
        <f>'ごみ処理量内訳'!H17</f>
        <v>32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1192</v>
      </c>
      <c r="W17" s="51">
        <f>'資源化量内訳'!M17</f>
        <v>1192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11118</v>
      </c>
      <c r="AE17" s="52">
        <f t="shared" si="5"/>
        <v>100</v>
      </c>
      <c r="AF17" s="51">
        <f>'資源化量内訳'!AB17</f>
        <v>0</v>
      </c>
      <c r="AG17" s="51">
        <f>'資源化量内訳'!AJ17</f>
        <v>706</v>
      </c>
      <c r="AH17" s="51">
        <f>'資源化量内訳'!AR17</f>
        <v>32</v>
      </c>
      <c r="AI17" s="51">
        <f>'資源化量内訳'!AZ17</f>
        <v>0</v>
      </c>
      <c r="AJ17" s="51">
        <f>'資源化量内訳'!BH17</f>
        <v>0</v>
      </c>
      <c r="AK17" s="51" t="s">
        <v>134</v>
      </c>
      <c r="AL17" s="51">
        <f t="shared" si="6"/>
        <v>738</v>
      </c>
      <c r="AM17" s="52">
        <f t="shared" si="7"/>
        <v>18.884082281274832</v>
      </c>
      <c r="AN17" s="51">
        <f>'ごみ処理量内訳'!AC17</f>
        <v>0</v>
      </c>
      <c r="AO17" s="51">
        <f>'ごみ処理量内訳'!AD17</f>
        <v>828</v>
      </c>
      <c r="AP17" s="51">
        <f>'ごみ処理量内訳'!AE17</f>
        <v>644</v>
      </c>
      <c r="AQ17" s="51">
        <f t="shared" si="8"/>
        <v>1472</v>
      </c>
    </row>
    <row r="18" spans="1:43" ht="13.5">
      <c r="A18" s="26" t="s">
        <v>136</v>
      </c>
      <c r="B18" s="49" t="s">
        <v>106</v>
      </c>
      <c r="C18" s="50" t="s">
        <v>107</v>
      </c>
      <c r="D18" s="51">
        <v>59155</v>
      </c>
      <c r="E18" s="51">
        <v>59155</v>
      </c>
      <c r="F18" s="51">
        <f>'ごみ搬入量内訳'!H18</f>
        <v>21864</v>
      </c>
      <c r="G18" s="51">
        <f>'ごみ搬入量内訳'!AG18</f>
        <v>2491</v>
      </c>
      <c r="H18" s="51">
        <f>'ごみ搬入量内訳'!AH18</f>
        <v>762</v>
      </c>
      <c r="I18" s="51">
        <f t="shared" si="0"/>
        <v>25117</v>
      </c>
      <c r="J18" s="51">
        <f t="shared" si="1"/>
        <v>1163.277806273975</v>
      </c>
      <c r="K18" s="51">
        <f>('ごみ搬入量内訳'!E18+'ごみ搬入量内訳'!AH18)/'ごみ処理概要'!D18/365*1000000</f>
        <v>856.352535653374</v>
      </c>
      <c r="L18" s="51">
        <f>'ごみ搬入量内訳'!F18/'ごみ処理概要'!D18/365*1000000</f>
        <v>306.9252706206008</v>
      </c>
      <c r="M18" s="51">
        <f>'資源化量内訳'!BP18</f>
        <v>114</v>
      </c>
      <c r="N18" s="51">
        <f>'ごみ処理量内訳'!E18</f>
        <v>20217</v>
      </c>
      <c r="O18" s="51">
        <f>'ごみ処理量内訳'!L18</f>
        <v>0</v>
      </c>
      <c r="P18" s="51">
        <f t="shared" si="2"/>
        <v>1590</v>
      </c>
      <c r="Q18" s="51">
        <f>'ごみ処理量内訳'!G18</f>
        <v>1590</v>
      </c>
      <c r="R18" s="51">
        <f>'ごみ処理量内訳'!H18</f>
        <v>0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2548</v>
      </c>
      <c r="W18" s="51">
        <f>'資源化量内訳'!M18</f>
        <v>1851</v>
      </c>
      <c r="X18" s="51">
        <f>'資源化量内訳'!N18</f>
        <v>0</v>
      </c>
      <c r="Y18" s="51">
        <f>'資源化量内訳'!O18</f>
        <v>697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24355</v>
      </c>
      <c r="AE18" s="52">
        <f t="shared" si="5"/>
        <v>100</v>
      </c>
      <c r="AF18" s="51">
        <f>'資源化量内訳'!AB18</f>
        <v>48</v>
      </c>
      <c r="AG18" s="51">
        <f>'資源化量内訳'!AJ18</f>
        <v>870</v>
      </c>
      <c r="AH18" s="51">
        <f>'資源化量内訳'!AR18</f>
        <v>0</v>
      </c>
      <c r="AI18" s="51">
        <f>'資源化量内訳'!AZ18</f>
        <v>0</v>
      </c>
      <c r="AJ18" s="51">
        <f>'資源化量内訳'!BH18</f>
        <v>0</v>
      </c>
      <c r="AK18" s="51" t="s">
        <v>134</v>
      </c>
      <c r="AL18" s="51">
        <f t="shared" si="6"/>
        <v>918</v>
      </c>
      <c r="AM18" s="52">
        <f t="shared" si="7"/>
        <v>14.630757284727613</v>
      </c>
      <c r="AN18" s="51">
        <f>'ごみ処理量内訳'!AC18</f>
        <v>0</v>
      </c>
      <c r="AO18" s="51">
        <f>'ごみ処理量内訳'!AD18</f>
        <v>2224</v>
      </c>
      <c r="AP18" s="51">
        <f>'ごみ処理量内訳'!AE18</f>
        <v>497</v>
      </c>
      <c r="AQ18" s="51">
        <f t="shared" si="8"/>
        <v>2721</v>
      </c>
    </row>
    <row r="19" spans="1:43" ht="13.5">
      <c r="A19" s="26" t="s">
        <v>136</v>
      </c>
      <c r="B19" s="49" t="s">
        <v>108</v>
      </c>
      <c r="C19" s="50" t="s">
        <v>109</v>
      </c>
      <c r="D19" s="51">
        <v>30023</v>
      </c>
      <c r="E19" s="51">
        <v>30023</v>
      </c>
      <c r="F19" s="51">
        <f>'ごみ搬入量内訳'!H19</f>
        <v>7608</v>
      </c>
      <c r="G19" s="51">
        <f>'ごみ搬入量内訳'!AG19</f>
        <v>393</v>
      </c>
      <c r="H19" s="51">
        <f>'ごみ搬入量内訳'!AH19</f>
        <v>500</v>
      </c>
      <c r="I19" s="51">
        <f t="shared" si="0"/>
        <v>8501</v>
      </c>
      <c r="J19" s="51">
        <f t="shared" si="1"/>
        <v>775.7522885422546</v>
      </c>
      <c r="K19" s="51">
        <f>('ごみ搬入量内訳'!E19+'ごみ搬入量内訳'!AH19)/'ごみ処理概要'!D19/365*1000000</f>
        <v>582.3845554025019</v>
      </c>
      <c r="L19" s="51">
        <f>'ごみ搬入量内訳'!F19/'ごみ処理概要'!D19/365*1000000</f>
        <v>193.36773313975266</v>
      </c>
      <c r="M19" s="51">
        <f>'資源化量内訳'!BP19</f>
        <v>986</v>
      </c>
      <c r="N19" s="51">
        <f>'ごみ処理量内訳'!E19</f>
        <v>7251</v>
      </c>
      <c r="O19" s="51">
        <f>'ごみ処理量内訳'!L19</f>
        <v>0</v>
      </c>
      <c r="P19" s="51">
        <f t="shared" si="2"/>
        <v>711</v>
      </c>
      <c r="Q19" s="51">
        <f>'ごみ処理量内訳'!G19</f>
        <v>113</v>
      </c>
      <c r="R19" s="51">
        <f>'ごみ処理量内訳'!H19</f>
        <v>598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649</v>
      </c>
      <c r="W19" s="51">
        <f>'資源化量内訳'!M19</f>
        <v>580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64</v>
      </c>
      <c r="AC19" s="51">
        <f>'資源化量内訳'!S19</f>
        <v>5</v>
      </c>
      <c r="AD19" s="51">
        <f t="shared" si="4"/>
        <v>8611</v>
      </c>
      <c r="AE19" s="52">
        <f t="shared" si="5"/>
        <v>100</v>
      </c>
      <c r="AF19" s="51">
        <f>'資源化量内訳'!AB19</f>
        <v>0</v>
      </c>
      <c r="AG19" s="51">
        <f>'資源化量内訳'!AJ19</f>
        <v>58</v>
      </c>
      <c r="AH19" s="51">
        <f>'資源化量内訳'!AR19</f>
        <v>307</v>
      </c>
      <c r="AI19" s="51">
        <f>'資源化量内訳'!AZ19</f>
        <v>0</v>
      </c>
      <c r="AJ19" s="51">
        <f>'資源化量内訳'!BH19</f>
        <v>0</v>
      </c>
      <c r="AK19" s="51" t="s">
        <v>134</v>
      </c>
      <c r="AL19" s="51">
        <f t="shared" si="6"/>
        <v>365</v>
      </c>
      <c r="AM19" s="52">
        <f t="shared" si="7"/>
        <v>20.83984578514119</v>
      </c>
      <c r="AN19" s="51">
        <f>'ごみ処理量内訳'!AC19</f>
        <v>0</v>
      </c>
      <c r="AO19" s="51">
        <f>'ごみ処理量内訳'!AD19</f>
        <v>779</v>
      </c>
      <c r="AP19" s="51">
        <f>'ごみ処理量内訳'!AE19</f>
        <v>257</v>
      </c>
      <c r="AQ19" s="51">
        <f t="shared" si="8"/>
        <v>1036</v>
      </c>
    </row>
    <row r="20" spans="1:43" ht="13.5">
      <c r="A20" s="26" t="s">
        <v>136</v>
      </c>
      <c r="B20" s="49" t="s">
        <v>110</v>
      </c>
      <c r="C20" s="50" t="s">
        <v>111</v>
      </c>
      <c r="D20" s="51">
        <v>21519</v>
      </c>
      <c r="E20" s="51">
        <v>21519</v>
      </c>
      <c r="F20" s="51">
        <f>'ごみ搬入量内訳'!H20</f>
        <v>4950</v>
      </c>
      <c r="G20" s="51">
        <f>'ごみ搬入量内訳'!AG20</f>
        <v>141</v>
      </c>
      <c r="H20" s="51">
        <f>'ごみ搬入量内訳'!AH20</f>
        <v>0</v>
      </c>
      <c r="I20" s="51">
        <f t="shared" si="0"/>
        <v>5091</v>
      </c>
      <c r="J20" s="51">
        <f t="shared" si="1"/>
        <v>648.1688370964939</v>
      </c>
      <c r="K20" s="51">
        <f>('ごみ搬入量内訳'!E20+'ごみ搬入量内訳'!AH20)/'ごみ処理概要'!D20/365*1000000</f>
        <v>550.1350510889707</v>
      </c>
      <c r="L20" s="51">
        <f>'ごみ搬入量内訳'!F20/'ごみ処理概要'!D20/365*1000000</f>
        <v>98.03378600752315</v>
      </c>
      <c r="M20" s="51">
        <f>'資源化量内訳'!BP20</f>
        <v>70</v>
      </c>
      <c r="N20" s="51">
        <f>'ごみ処理量内訳'!E20</f>
        <v>3107</v>
      </c>
      <c r="O20" s="51">
        <f>'ごみ処理量内訳'!L20</f>
        <v>0</v>
      </c>
      <c r="P20" s="51">
        <f t="shared" si="2"/>
        <v>1283</v>
      </c>
      <c r="Q20" s="51">
        <f>'ごみ処理量内訳'!G20</f>
        <v>507</v>
      </c>
      <c r="R20" s="51">
        <f>'ごみ処理量内訳'!H20</f>
        <v>180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596</v>
      </c>
      <c r="V20" s="51">
        <f t="shared" si="3"/>
        <v>888</v>
      </c>
      <c r="W20" s="51">
        <f>'資源化量内訳'!M20</f>
        <v>721</v>
      </c>
      <c r="X20" s="51">
        <f>'資源化量内訳'!N20</f>
        <v>65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102</v>
      </c>
      <c r="AD20" s="51">
        <f t="shared" si="4"/>
        <v>5278</v>
      </c>
      <c r="AE20" s="52">
        <f t="shared" si="5"/>
        <v>100</v>
      </c>
      <c r="AF20" s="51">
        <f>'資源化量内訳'!AB20</f>
        <v>424</v>
      </c>
      <c r="AG20" s="51">
        <f>'資源化量内訳'!AJ20</f>
        <v>121</v>
      </c>
      <c r="AH20" s="51">
        <f>'資源化量内訳'!AR20</f>
        <v>180</v>
      </c>
      <c r="AI20" s="51">
        <f>'資源化量内訳'!AZ20</f>
        <v>0</v>
      </c>
      <c r="AJ20" s="51">
        <f>'資源化量内訳'!BH20</f>
        <v>0</v>
      </c>
      <c r="AK20" s="51" t="s">
        <v>134</v>
      </c>
      <c r="AL20" s="51">
        <f t="shared" si="6"/>
        <v>725</v>
      </c>
      <c r="AM20" s="52">
        <f t="shared" si="7"/>
        <v>31.469708302169035</v>
      </c>
      <c r="AN20" s="51">
        <f>'ごみ処理量内訳'!AC20</f>
        <v>0</v>
      </c>
      <c r="AO20" s="51">
        <f>'ごみ処理量内訳'!AD20</f>
        <v>0</v>
      </c>
      <c r="AP20" s="51">
        <f>'ごみ処理量内訳'!AE20</f>
        <v>770</v>
      </c>
      <c r="AQ20" s="51">
        <f t="shared" si="8"/>
        <v>770</v>
      </c>
    </row>
    <row r="21" spans="1:43" ht="13.5">
      <c r="A21" s="26" t="s">
        <v>136</v>
      </c>
      <c r="B21" s="49" t="s">
        <v>112</v>
      </c>
      <c r="C21" s="50" t="s">
        <v>35</v>
      </c>
      <c r="D21" s="51">
        <v>9743</v>
      </c>
      <c r="E21" s="51">
        <v>9743</v>
      </c>
      <c r="F21" s="51">
        <f>'ごみ搬入量内訳'!H21</f>
        <v>1951</v>
      </c>
      <c r="G21" s="51">
        <f>'ごみ搬入量内訳'!AG21</f>
        <v>143</v>
      </c>
      <c r="H21" s="51">
        <f>'ごみ搬入量内訳'!AH21</f>
        <v>0</v>
      </c>
      <c r="I21" s="51">
        <f t="shared" si="0"/>
        <v>2094</v>
      </c>
      <c r="J21" s="51">
        <f t="shared" si="1"/>
        <v>588.8316023165208</v>
      </c>
      <c r="K21" s="51">
        <f>('ごみ搬入量内訳'!E21+'ごみ搬入量内訳'!AH21)/'ごみ処理概要'!D21/365*1000000</f>
        <v>532.5917167084482</v>
      </c>
      <c r="L21" s="51">
        <f>'ごみ搬入量内訳'!F21/'ごみ処理概要'!D21/365*1000000</f>
        <v>56.239885608072676</v>
      </c>
      <c r="M21" s="51">
        <f>'資源化量内訳'!BP21</f>
        <v>133</v>
      </c>
      <c r="N21" s="51">
        <f>'ごみ処理量内訳'!E21</f>
        <v>1865</v>
      </c>
      <c r="O21" s="51">
        <f>'ごみ処理量内訳'!L21</f>
        <v>0</v>
      </c>
      <c r="P21" s="51">
        <f t="shared" si="2"/>
        <v>229</v>
      </c>
      <c r="Q21" s="51">
        <f>'ごみ処理量内訳'!G21</f>
        <v>15</v>
      </c>
      <c r="R21" s="51">
        <f>'ごみ処理量内訳'!H21</f>
        <v>214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2094</v>
      </c>
      <c r="AE21" s="52">
        <f t="shared" si="5"/>
        <v>100</v>
      </c>
      <c r="AF21" s="51">
        <f>'資源化量内訳'!AB21</f>
        <v>0</v>
      </c>
      <c r="AG21" s="51">
        <f>'資源化量内訳'!AJ21</f>
        <v>8</v>
      </c>
      <c r="AH21" s="51">
        <f>'資源化量内訳'!AR21</f>
        <v>108</v>
      </c>
      <c r="AI21" s="51">
        <f>'資源化量内訳'!AZ21</f>
        <v>0</v>
      </c>
      <c r="AJ21" s="51">
        <f>'資源化量内訳'!BH21</f>
        <v>0</v>
      </c>
      <c r="AK21" s="51" t="s">
        <v>134</v>
      </c>
      <c r="AL21" s="51">
        <f t="shared" si="6"/>
        <v>116</v>
      </c>
      <c r="AM21" s="52">
        <f t="shared" si="7"/>
        <v>11.180960933991917</v>
      </c>
      <c r="AN21" s="51">
        <f>'ごみ処理量内訳'!AC21</f>
        <v>0</v>
      </c>
      <c r="AO21" s="51">
        <f>'ごみ処理量内訳'!AD21</f>
        <v>201</v>
      </c>
      <c r="AP21" s="51">
        <f>'ごみ処理量内訳'!AE21</f>
        <v>84</v>
      </c>
      <c r="AQ21" s="51">
        <f t="shared" si="8"/>
        <v>285</v>
      </c>
    </row>
    <row r="22" spans="1:43" ht="13.5">
      <c r="A22" s="26" t="s">
        <v>136</v>
      </c>
      <c r="B22" s="49" t="s">
        <v>36</v>
      </c>
      <c r="C22" s="50" t="s">
        <v>135</v>
      </c>
      <c r="D22" s="51">
        <v>34763</v>
      </c>
      <c r="E22" s="51">
        <v>34763</v>
      </c>
      <c r="F22" s="51">
        <f>'ごみ搬入量内訳'!H22</f>
        <v>10540</v>
      </c>
      <c r="G22" s="51">
        <f>'ごみ搬入量内訳'!AG22</f>
        <v>966</v>
      </c>
      <c r="H22" s="51">
        <f>'ごみ搬入量内訳'!AH22</f>
        <v>289</v>
      </c>
      <c r="I22" s="51">
        <f t="shared" si="0"/>
        <v>11795</v>
      </c>
      <c r="J22" s="51">
        <f t="shared" si="1"/>
        <v>929.5822711834618</v>
      </c>
      <c r="K22" s="51">
        <f>('ごみ搬入量内訳'!E22+'ごみ搬入量内訳'!AH22)/'ごみ処理概要'!D22/365*1000000</f>
        <v>815.9360113236439</v>
      </c>
      <c r="L22" s="51">
        <f>'ごみ搬入量内訳'!F22/'ごみ処理概要'!D22/365*1000000</f>
        <v>113.64625985981789</v>
      </c>
      <c r="M22" s="51">
        <f>'資源化量内訳'!BP22</f>
        <v>377</v>
      </c>
      <c r="N22" s="51">
        <f>'ごみ処理量内訳'!E22</f>
        <v>8948</v>
      </c>
      <c r="O22" s="51">
        <f>'ごみ処理量内訳'!L22</f>
        <v>0</v>
      </c>
      <c r="P22" s="51">
        <f t="shared" si="2"/>
        <v>1158</v>
      </c>
      <c r="Q22" s="51">
        <f>'ごみ処理量内訳'!G22</f>
        <v>111</v>
      </c>
      <c r="R22" s="51">
        <f>'ごみ処理量内訳'!H22</f>
        <v>1047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1400</v>
      </c>
      <c r="W22" s="51">
        <f>'資源化量内訳'!M22</f>
        <v>1260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140</v>
      </c>
      <c r="AC22" s="51">
        <f>'資源化量内訳'!S22</f>
        <v>0</v>
      </c>
      <c r="AD22" s="51">
        <f t="shared" si="4"/>
        <v>11506</v>
      </c>
      <c r="AE22" s="52">
        <f t="shared" si="5"/>
        <v>100</v>
      </c>
      <c r="AF22" s="51">
        <f>'資源化量内訳'!AB22</f>
        <v>0</v>
      </c>
      <c r="AG22" s="51">
        <f>'資源化量内訳'!AJ22</f>
        <v>57</v>
      </c>
      <c r="AH22" s="51">
        <f>'資源化量内訳'!AR22</f>
        <v>534</v>
      </c>
      <c r="AI22" s="51">
        <f>'資源化量内訳'!AZ22</f>
        <v>0</v>
      </c>
      <c r="AJ22" s="51">
        <f>'資源化量内訳'!BH22</f>
        <v>0</v>
      </c>
      <c r="AK22" s="51" t="s">
        <v>134</v>
      </c>
      <c r="AL22" s="51">
        <f t="shared" si="6"/>
        <v>591</v>
      </c>
      <c r="AM22" s="52">
        <f t="shared" si="7"/>
        <v>19.927627703441892</v>
      </c>
      <c r="AN22" s="51">
        <f>'ごみ処理量内訳'!AC22</f>
        <v>0</v>
      </c>
      <c r="AO22" s="51">
        <f>'ごみ処理量内訳'!AD22</f>
        <v>960</v>
      </c>
      <c r="AP22" s="51">
        <f>'ごみ処理量内訳'!AE22</f>
        <v>421</v>
      </c>
      <c r="AQ22" s="51">
        <f t="shared" si="8"/>
        <v>1381</v>
      </c>
    </row>
    <row r="23" spans="1:43" ht="13.5">
      <c r="A23" s="26" t="s">
        <v>136</v>
      </c>
      <c r="B23" s="49" t="s">
        <v>37</v>
      </c>
      <c r="C23" s="50" t="s">
        <v>38</v>
      </c>
      <c r="D23" s="51">
        <v>7062</v>
      </c>
      <c r="E23" s="51">
        <v>7062</v>
      </c>
      <c r="F23" s="51">
        <f>'ごみ搬入量内訳'!H23</f>
        <v>1221</v>
      </c>
      <c r="G23" s="51">
        <f>'ごみ搬入量内訳'!AG23</f>
        <v>237</v>
      </c>
      <c r="H23" s="51">
        <f>'ごみ搬入量内訳'!AH23</f>
        <v>251</v>
      </c>
      <c r="I23" s="51">
        <f t="shared" si="0"/>
        <v>1709</v>
      </c>
      <c r="J23" s="51">
        <f t="shared" si="1"/>
        <v>663.0121468170373</v>
      </c>
      <c r="K23" s="51">
        <f>('ごみ搬入量内訳'!E23+'ごみ搬入量内訳'!AH23)/'ごみ処理概要'!D23/365*1000000</f>
        <v>571.0672206639432</v>
      </c>
      <c r="L23" s="51">
        <f>'ごみ搬入量内訳'!F23/'ごみ処理概要'!D23/365*1000000</f>
        <v>91.94492615309412</v>
      </c>
      <c r="M23" s="51">
        <f>'資源化量内訳'!BP23</f>
        <v>173</v>
      </c>
      <c r="N23" s="51">
        <f>'ごみ処理量内訳'!E23</f>
        <v>1072</v>
      </c>
      <c r="O23" s="51">
        <f>'ごみ処理量内訳'!L23</f>
        <v>0</v>
      </c>
      <c r="P23" s="51">
        <f t="shared" si="2"/>
        <v>245</v>
      </c>
      <c r="Q23" s="51">
        <f>'ごみ処理量内訳'!G23</f>
        <v>137</v>
      </c>
      <c r="R23" s="51">
        <f>'ごみ処理量内訳'!H23</f>
        <v>108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141</v>
      </c>
      <c r="W23" s="51">
        <f>'資源化量内訳'!M23</f>
        <v>141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1458</v>
      </c>
      <c r="AE23" s="52">
        <f t="shared" si="5"/>
        <v>100</v>
      </c>
      <c r="AF23" s="51">
        <f>'資源化量内訳'!AB23</f>
        <v>4</v>
      </c>
      <c r="AG23" s="51">
        <f>'資源化量内訳'!AJ23</f>
        <v>42</v>
      </c>
      <c r="AH23" s="51">
        <f>'資源化量内訳'!AR23</f>
        <v>89</v>
      </c>
      <c r="AI23" s="51">
        <f>'資源化量内訳'!AZ23</f>
        <v>0</v>
      </c>
      <c r="AJ23" s="51">
        <f>'資源化量内訳'!BH23</f>
        <v>0</v>
      </c>
      <c r="AK23" s="51" t="s">
        <v>134</v>
      </c>
      <c r="AL23" s="51">
        <f t="shared" si="6"/>
        <v>135</v>
      </c>
      <c r="AM23" s="52">
        <f t="shared" si="7"/>
        <v>27.52912323727774</v>
      </c>
      <c r="AN23" s="51">
        <f>'ごみ処理量内訳'!AC23</f>
        <v>0</v>
      </c>
      <c r="AO23" s="51">
        <f>'ごみ処理量内訳'!AD23</f>
        <v>118</v>
      </c>
      <c r="AP23" s="51">
        <f>'ごみ処理量内訳'!AE23</f>
        <v>67</v>
      </c>
      <c r="AQ23" s="51">
        <f t="shared" si="8"/>
        <v>185</v>
      </c>
    </row>
    <row r="24" spans="1:43" ht="13.5">
      <c r="A24" s="26" t="s">
        <v>136</v>
      </c>
      <c r="B24" s="49" t="s">
        <v>39</v>
      </c>
      <c r="C24" s="50" t="s">
        <v>40</v>
      </c>
      <c r="D24" s="51">
        <v>10751</v>
      </c>
      <c r="E24" s="51">
        <v>10751</v>
      </c>
      <c r="F24" s="51">
        <f>'ごみ搬入量内訳'!H24</f>
        <v>2768</v>
      </c>
      <c r="G24" s="51">
        <f>'ごみ搬入量内訳'!AG24</f>
        <v>132</v>
      </c>
      <c r="H24" s="51">
        <f>'ごみ搬入量内訳'!AH24</f>
        <v>83</v>
      </c>
      <c r="I24" s="51">
        <f t="shared" si="0"/>
        <v>2983</v>
      </c>
      <c r="J24" s="51">
        <f t="shared" si="1"/>
        <v>760.1714017045882</v>
      </c>
      <c r="K24" s="51">
        <f>('ごみ搬入量内訳'!E24+'ごみ搬入量内訳'!AH24)/'ごみ処理概要'!D24/365*1000000</f>
        <v>611.8577054953792</v>
      </c>
      <c r="L24" s="51">
        <f>'ごみ搬入量内訳'!F24/'ごみ処理概要'!D24/365*1000000</f>
        <v>148.31369620920896</v>
      </c>
      <c r="M24" s="51">
        <f>'資源化量内訳'!BP24</f>
        <v>108</v>
      </c>
      <c r="N24" s="51">
        <f>'ごみ処理量内訳'!E24</f>
        <v>2207</v>
      </c>
      <c r="O24" s="51">
        <f>'ごみ処理量内訳'!L24</f>
        <v>188</v>
      </c>
      <c r="P24" s="51">
        <f t="shared" si="2"/>
        <v>90</v>
      </c>
      <c r="Q24" s="51">
        <f>'ごみ処理量内訳'!G24</f>
        <v>0</v>
      </c>
      <c r="R24" s="51">
        <f>'ごみ処理量内訳'!H24</f>
        <v>90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299</v>
      </c>
      <c r="W24" s="51">
        <f>'資源化量内訳'!M24</f>
        <v>241</v>
      </c>
      <c r="X24" s="51">
        <f>'資源化量内訳'!N24</f>
        <v>45</v>
      </c>
      <c r="Y24" s="51">
        <f>'資源化量内訳'!O24</f>
        <v>0</v>
      </c>
      <c r="Z24" s="51">
        <f>'資源化量内訳'!P24</f>
        <v>13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2784</v>
      </c>
      <c r="AE24" s="52">
        <f t="shared" si="5"/>
        <v>93.24712643678161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90</v>
      </c>
      <c r="AI24" s="51">
        <f>'資源化量内訳'!AZ24</f>
        <v>0</v>
      </c>
      <c r="AJ24" s="51">
        <f>'資源化量内訳'!BH24</f>
        <v>0</v>
      </c>
      <c r="AK24" s="51" t="s">
        <v>134</v>
      </c>
      <c r="AL24" s="51">
        <f t="shared" si="6"/>
        <v>90</v>
      </c>
      <c r="AM24" s="52">
        <f t="shared" si="7"/>
        <v>17.18533886583679</v>
      </c>
      <c r="AN24" s="51">
        <f>'ごみ処理量内訳'!AC24</f>
        <v>188</v>
      </c>
      <c r="AO24" s="51">
        <f>'ごみ処理量内訳'!AD24</f>
        <v>260</v>
      </c>
      <c r="AP24" s="51">
        <f>'ごみ処理量内訳'!AE24</f>
        <v>0</v>
      </c>
      <c r="AQ24" s="51">
        <f t="shared" si="8"/>
        <v>448</v>
      </c>
    </row>
    <row r="25" spans="1:43" ht="13.5">
      <c r="A25" s="26" t="s">
        <v>136</v>
      </c>
      <c r="B25" s="49" t="s">
        <v>41</v>
      </c>
      <c r="C25" s="50" t="s">
        <v>42</v>
      </c>
      <c r="D25" s="51">
        <v>3647</v>
      </c>
      <c r="E25" s="51">
        <v>3647</v>
      </c>
      <c r="F25" s="51">
        <f>'ごみ搬入量内訳'!H25</f>
        <v>1619</v>
      </c>
      <c r="G25" s="51">
        <f>'ごみ搬入量内訳'!AG25</f>
        <v>292</v>
      </c>
      <c r="H25" s="51">
        <f>'ごみ搬入量内訳'!AH25</f>
        <v>0</v>
      </c>
      <c r="I25" s="51">
        <f t="shared" si="0"/>
        <v>1911</v>
      </c>
      <c r="J25" s="51">
        <f t="shared" si="1"/>
        <v>1435.5954039912708</v>
      </c>
      <c r="K25" s="51">
        <f>('ごみ搬入量内訳'!E25+'ごみ搬入量内訳'!AH25)/'ごみ処理概要'!D25/365*1000000</f>
        <v>1275.5839853360428</v>
      </c>
      <c r="L25" s="51">
        <f>'ごみ搬入量内訳'!F25/'ごみ処理概要'!D25/365*1000000</f>
        <v>160.01141865522797</v>
      </c>
      <c r="M25" s="51">
        <f>'資源化量内訳'!BP25</f>
        <v>4</v>
      </c>
      <c r="N25" s="51">
        <f>'ごみ処理量内訳'!E25</f>
        <v>1509</v>
      </c>
      <c r="O25" s="51">
        <f>'ごみ処理量内訳'!L25</f>
        <v>0</v>
      </c>
      <c r="P25" s="51">
        <f t="shared" si="2"/>
        <v>132</v>
      </c>
      <c r="Q25" s="51">
        <f>'ごみ処理量内訳'!G25</f>
        <v>0</v>
      </c>
      <c r="R25" s="51">
        <f>'ごみ処理量内訳'!H25</f>
        <v>55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77</v>
      </c>
      <c r="V25" s="51">
        <f t="shared" si="3"/>
        <v>270</v>
      </c>
      <c r="W25" s="51">
        <f>'資源化量内訳'!M25</f>
        <v>152</v>
      </c>
      <c r="X25" s="51">
        <f>'資源化量内訳'!N25</f>
        <v>112</v>
      </c>
      <c r="Y25" s="51">
        <f>'資源化量内訳'!O25</f>
        <v>0</v>
      </c>
      <c r="Z25" s="51">
        <f>'資源化量内訳'!P25</f>
        <v>5</v>
      </c>
      <c r="AA25" s="51">
        <f>'資源化量内訳'!Q25</f>
        <v>1</v>
      </c>
      <c r="AB25" s="51">
        <f>'資源化量内訳'!R25</f>
        <v>0</v>
      </c>
      <c r="AC25" s="51">
        <f>'資源化量内訳'!S25</f>
        <v>0</v>
      </c>
      <c r="AD25" s="51">
        <f t="shared" si="4"/>
        <v>1911</v>
      </c>
      <c r="AE25" s="52">
        <f t="shared" si="5"/>
        <v>100</v>
      </c>
      <c r="AF25" s="51">
        <f>'資源化量内訳'!AB25</f>
        <v>0</v>
      </c>
      <c r="AG25" s="51">
        <f>'資源化量内訳'!AJ25</f>
        <v>0</v>
      </c>
      <c r="AH25" s="51">
        <f>'資源化量内訳'!AR25</f>
        <v>55</v>
      </c>
      <c r="AI25" s="51">
        <f>'資源化量内訳'!AZ25</f>
        <v>0</v>
      </c>
      <c r="AJ25" s="51">
        <f>'資源化量内訳'!BH25</f>
        <v>0</v>
      </c>
      <c r="AK25" s="51" t="s">
        <v>134</v>
      </c>
      <c r="AL25" s="51">
        <f t="shared" si="6"/>
        <v>55</v>
      </c>
      <c r="AM25" s="52">
        <f t="shared" si="7"/>
        <v>17.180156657963447</v>
      </c>
      <c r="AN25" s="51">
        <f>'ごみ処理量内訳'!AC25</f>
        <v>0</v>
      </c>
      <c r="AO25" s="51">
        <f>'ごみ処理量内訳'!AD25</f>
        <v>258</v>
      </c>
      <c r="AP25" s="51">
        <f>'ごみ処理量内訳'!AE25</f>
        <v>77</v>
      </c>
      <c r="AQ25" s="51">
        <f t="shared" si="8"/>
        <v>335</v>
      </c>
    </row>
    <row r="26" spans="1:43" ht="13.5">
      <c r="A26" s="26" t="s">
        <v>136</v>
      </c>
      <c r="B26" s="49" t="s">
        <v>43</v>
      </c>
      <c r="C26" s="50" t="s">
        <v>44</v>
      </c>
      <c r="D26" s="51">
        <v>17027</v>
      </c>
      <c r="E26" s="51">
        <v>17027</v>
      </c>
      <c r="F26" s="51">
        <f>'ごみ搬入量内訳'!H26</f>
        <v>4301</v>
      </c>
      <c r="G26" s="51">
        <f>'ごみ搬入量内訳'!AG26</f>
        <v>33</v>
      </c>
      <c r="H26" s="51">
        <f>'ごみ搬入量内訳'!AH26</f>
        <v>0</v>
      </c>
      <c r="I26" s="51">
        <f t="shared" si="0"/>
        <v>4334</v>
      </c>
      <c r="J26" s="51">
        <f t="shared" si="1"/>
        <v>697.3614026393213</v>
      </c>
      <c r="K26" s="51">
        <f>('ごみ搬入量内訳'!E26+'ごみ搬入量内訳'!AH26)/'ごみ処理概要'!D26/365*1000000</f>
        <v>601.4621419164245</v>
      </c>
      <c r="L26" s="51">
        <f>'ごみ搬入量内訳'!F26/'ごみ処理概要'!D26/365*1000000</f>
        <v>95.899260722897</v>
      </c>
      <c r="M26" s="51">
        <f>'資源化量内訳'!BP26</f>
        <v>45</v>
      </c>
      <c r="N26" s="51">
        <f>'ごみ処理量内訳'!E26</f>
        <v>3093</v>
      </c>
      <c r="O26" s="51">
        <f>'ごみ処理量内訳'!L26</f>
        <v>0</v>
      </c>
      <c r="P26" s="51">
        <f t="shared" si="2"/>
        <v>727</v>
      </c>
      <c r="Q26" s="51">
        <f>'ごみ処理量内訳'!G26</f>
        <v>401</v>
      </c>
      <c r="R26" s="51">
        <f>'ごみ処理量内訳'!H26</f>
        <v>326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622</v>
      </c>
      <c r="W26" s="51">
        <f>'資源化量内訳'!M26</f>
        <v>549</v>
      </c>
      <c r="X26" s="51">
        <f>'資源化量内訳'!N26</f>
        <v>0</v>
      </c>
      <c r="Y26" s="51">
        <f>'資源化量内訳'!O26</f>
        <v>40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33</v>
      </c>
      <c r="AC26" s="51">
        <f>'資源化量内訳'!S26</f>
        <v>0</v>
      </c>
      <c r="AD26" s="51">
        <f t="shared" si="4"/>
        <v>4442</v>
      </c>
      <c r="AE26" s="52">
        <f t="shared" si="5"/>
        <v>100</v>
      </c>
      <c r="AF26" s="51">
        <f>'資源化量内訳'!AB26</f>
        <v>12</v>
      </c>
      <c r="AG26" s="51">
        <f>'資源化量内訳'!AJ26</f>
        <v>45</v>
      </c>
      <c r="AH26" s="51">
        <f>'資源化量内訳'!AR26</f>
        <v>287</v>
      </c>
      <c r="AI26" s="51">
        <f>'資源化量内訳'!AZ26</f>
        <v>0</v>
      </c>
      <c r="AJ26" s="51">
        <f>'資源化量内訳'!BH26</f>
        <v>0</v>
      </c>
      <c r="AK26" s="51" t="s">
        <v>134</v>
      </c>
      <c r="AL26" s="51">
        <f t="shared" si="6"/>
        <v>344</v>
      </c>
      <c r="AM26" s="52">
        <f t="shared" si="7"/>
        <v>22.53175841319367</v>
      </c>
      <c r="AN26" s="51">
        <f>'ごみ処理量内訳'!AC26</f>
        <v>0</v>
      </c>
      <c r="AO26" s="51">
        <f>'ごみ処理量内訳'!AD26</f>
        <v>295</v>
      </c>
      <c r="AP26" s="51">
        <f>'ごみ処理量内訳'!AE26</f>
        <v>67</v>
      </c>
      <c r="AQ26" s="51">
        <f t="shared" si="8"/>
        <v>362</v>
      </c>
    </row>
    <row r="27" spans="1:43" ht="13.5">
      <c r="A27" s="26" t="s">
        <v>136</v>
      </c>
      <c r="B27" s="49" t="s">
        <v>45</v>
      </c>
      <c r="C27" s="50" t="s">
        <v>46</v>
      </c>
      <c r="D27" s="51">
        <v>26131</v>
      </c>
      <c r="E27" s="51">
        <v>26131</v>
      </c>
      <c r="F27" s="51">
        <f>'ごみ搬入量内訳'!H27</f>
        <v>4214</v>
      </c>
      <c r="G27" s="51">
        <f>'ごみ搬入量内訳'!AG27</f>
        <v>1721</v>
      </c>
      <c r="H27" s="51">
        <f>'ごみ搬入量内訳'!AH27</f>
        <v>135</v>
      </c>
      <c r="I27" s="51">
        <f t="shared" si="0"/>
        <v>6070</v>
      </c>
      <c r="J27" s="51">
        <f t="shared" si="1"/>
        <v>636.4141053270587</v>
      </c>
      <c r="K27" s="51">
        <f>('ごみ搬入量内訳'!E27+'ごみ搬入量内訳'!AH27)/'ごみ処理概要'!D27/365*1000000</f>
        <v>484.59736323256425</v>
      </c>
      <c r="L27" s="51">
        <f>'ごみ搬入量内訳'!F27/'ごみ処理概要'!D27/365*1000000</f>
        <v>151.8167420944944</v>
      </c>
      <c r="M27" s="51">
        <f>'資源化量内訳'!BP27</f>
        <v>418</v>
      </c>
      <c r="N27" s="51">
        <f>'ごみ処理量内訳'!E27</f>
        <v>4227</v>
      </c>
      <c r="O27" s="51">
        <f>'ごみ処理量内訳'!L27</f>
        <v>0</v>
      </c>
      <c r="P27" s="51">
        <f t="shared" si="2"/>
        <v>899</v>
      </c>
      <c r="Q27" s="51">
        <f>'ごみ処理量内訳'!G27</f>
        <v>899</v>
      </c>
      <c r="R27" s="51">
        <f>'ごみ処理量内訳'!H27</f>
        <v>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712</v>
      </c>
      <c r="W27" s="51">
        <f>'資源化量内訳'!M27</f>
        <v>689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23</v>
      </c>
      <c r="AC27" s="51">
        <f>'資源化量内訳'!S27</f>
        <v>0</v>
      </c>
      <c r="AD27" s="51">
        <f t="shared" si="4"/>
        <v>5838</v>
      </c>
      <c r="AE27" s="52">
        <f t="shared" si="5"/>
        <v>100</v>
      </c>
      <c r="AF27" s="51">
        <f>'資源化量内訳'!AB27</f>
        <v>0</v>
      </c>
      <c r="AG27" s="51">
        <f>'資源化量内訳'!AJ27</f>
        <v>782</v>
      </c>
      <c r="AH27" s="51">
        <f>'資源化量内訳'!AR27</f>
        <v>0</v>
      </c>
      <c r="AI27" s="51">
        <f>'資源化量内訳'!AZ27</f>
        <v>0</v>
      </c>
      <c r="AJ27" s="51">
        <f>'資源化量内訳'!BH27</f>
        <v>0</v>
      </c>
      <c r="AK27" s="51" t="s">
        <v>134</v>
      </c>
      <c r="AL27" s="51">
        <f t="shared" si="6"/>
        <v>782</v>
      </c>
      <c r="AM27" s="52">
        <f t="shared" si="7"/>
        <v>30.562659846547312</v>
      </c>
      <c r="AN27" s="51">
        <f>'ごみ処理量内訳'!AC27</f>
        <v>0</v>
      </c>
      <c r="AO27" s="51">
        <f>'ごみ処理量内訳'!AD27</f>
        <v>527</v>
      </c>
      <c r="AP27" s="51">
        <f>'ごみ処理量内訳'!AE27</f>
        <v>117</v>
      </c>
      <c r="AQ27" s="51">
        <f t="shared" si="8"/>
        <v>644</v>
      </c>
    </row>
    <row r="28" spans="1:43" ht="13.5">
      <c r="A28" s="26" t="s">
        <v>136</v>
      </c>
      <c r="B28" s="49" t="s">
        <v>47</v>
      </c>
      <c r="C28" s="50" t="s">
        <v>48</v>
      </c>
      <c r="D28" s="51">
        <v>17821</v>
      </c>
      <c r="E28" s="51">
        <v>17821</v>
      </c>
      <c r="F28" s="51">
        <f>'ごみ搬入量内訳'!H28</f>
        <v>3789</v>
      </c>
      <c r="G28" s="51">
        <f>'ごみ搬入量内訳'!AG28</f>
        <v>257</v>
      </c>
      <c r="H28" s="51">
        <f>'ごみ搬入量内訳'!AH28</f>
        <v>0</v>
      </c>
      <c r="I28" s="51">
        <f t="shared" si="0"/>
        <v>4046</v>
      </c>
      <c r="J28" s="51">
        <f t="shared" si="1"/>
        <v>622.0151229924985</v>
      </c>
      <c r="K28" s="51">
        <f>('ごみ搬入量内訳'!E28+'ごみ搬入量内訳'!AH28)/'ごみ処理概要'!D28/365*1000000</f>
        <v>478.88707566031457</v>
      </c>
      <c r="L28" s="51">
        <f>'ごみ搬入量内訳'!F28/'ごみ処理概要'!D28/365*1000000</f>
        <v>143.1280473321839</v>
      </c>
      <c r="M28" s="51">
        <f>'資源化量内訳'!BP28</f>
        <v>265</v>
      </c>
      <c r="N28" s="51">
        <f>'ごみ処理量内訳'!E28</f>
        <v>2813</v>
      </c>
      <c r="O28" s="51">
        <f>'ごみ処理量内訳'!L28</f>
        <v>0</v>
      </c>
      <c r="P28" s="51">
        <f t="shared" si="2"/>
        <v>862</v>
      </c>
      <c r="Q28" s="51">
        <f>'ごみ処理量内訳'!G28</f>
        <v>370</v>
      </c>
      <c r="R28" s="51">
        <f>'ごみ処理量内訳'!H28</f>
        <v>492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371</v>
      </c>
      <c r="W28" s="51">
        <f>'資源化量内訳'!M28</f>
        <v>357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14</v>
      </c>
      <c r="AC28" s="51">
        <f>'資源化量内訳'!S28</f>
        <v>0</v>
      </c>
      <c r="AD28" s="51">
        <f t="shared" si="4"/>
        <v>4046</v>
      </c>
      <c r="AE28" s="52">
        <f t="shared" si="5"/>
        <v>100</v>
      </c>
      <c r="AF28" s="51">
        <f>'資源化量内訳'!AB28</f>
        <v>0</v>
      </c>
      <c r="AG28" s="51">
        <f>'資源化量内訳'!AJ28</f>
        <v>149</v>
      </c>
      <c r="AH28" s="51">
        <f>'資源化量内訳'!AR28</f>
        <v>296</v>
      </c>
      <c r="AI28" s="51">
        <f>'資源化量内訳'!AZ28</f>
        <v>0</v>
      </c>
      <c r="AJ28" s="51">
        <f>'資源化量内訳'!BH28</f>
        <v>0</v>
      </c>
      <c r="AK28" s="51" t="s">
        <v>134</v>
      </c>
      <c r="AL28" s="51">
        <f t="shared" si="6"/>
        <v>445</v>
      </c>
      <c r="AM28" s="52">
        <f t="shared" si="7"/>
        <v>25.07538854094178</v>
      </c>
      <c r="AN28" s="51">
        <f>'ごみ処理量内訳'!AC28</f>
        <v>0</v>
      </c>
      <c r="AO28" s="51">
        <f>'ごみ処理量内訳'!AD28</f>
        <v>231</v>
      </c>
      <c r="AP28" s="51">
        <f>'ごみ処理量内訳'!AE28</f>
        <v>108</v>
      </c>
      <c r="AQ28" s="51">
        <f t="shared" si="8"/>
        <v>339</v>
      </c>
    </row>
    <row r="29" spans="1:43" ht="13.5">
      <c r="A29" s="26" t="s">
        <v>136</v>
      </c>
      <c r="B29" s="49" t="s">
        <v>49</v>
      </c>
      <c r="C29" s="50" t="s">
        <v>50</v>
      </c>
      <c r="D29" s="51">
        <v>12675</v>
      </c>
      <c r="E29" s="51">
        <v>12675</v>
      </c>
      <c r="F29" s="51">
        <f>'ごみ搬入量内訳'!H29</f>
        <v>1712</v>
      </c>
      <c r="G29" s="51">
        <f>'ごみ搬入量内訳'!AG29</f>
        <v>515</v>
      </c>
      <c r="H29" s="51">
        <f>'ごみ搬入量内訳'!AH29</f>
        <v>0</v>
      </c>
      <c r="I29" s="51">
        <f t="shared" si="0"/>
        <v>2227</v>
      </c>
      <c r="J29" s="51">
        <f t="shared" si="1"/>
        <v>481.3704033935857</v>
      </c>
      <c r="K29" s="51">
        <f>('ごみ搬入量内訳'!E29+'ごみ搬入量内訳'!AH29)/'ごみ処理概要'!D29/365*1000000</f>
        <v>363.9998919240226</v>
      </c>
      <c r="L29" s="51">
        <f>'ごみ搬入量内訳'!F29/'ごみ処理概要'!D29/365*1000000</f>
        <v>117.3705114695631</v>
      </c>
      <c r="M29" s="51">
        <f>'資源化量内訳'!BP29</f>
        <v>159</v>
      </c>
      <c r="N29" s="51">
        <f>'ごみ処理量内訳'!E29</f>
        <v>1531</v>
      </c>
      <c r="O29" s="51">
        <f>'ごみ処理量内訳'!L29</f>
        <v>0</v>
      </c>
      <c r="P29" s="51">
        <f t="shared" si="2"/>
        <v>364</v>
      </c>
      <c r="Q29" s="51">
        <f>'ごみ処理量内訳'!G29</f>
        <v>364</v>
      </c>
      <c r="R29" s="51">
        <f>'ごみ処理量内訳'!H29</f>
        <v>0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259</v>
      </c>
      <c r="W29" s="51">
        <f>'資源化量内訳'!M29</f>
        <v>248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11</v>
      </c>
      <c r="AC29" s="51">
        <f>'資源化量内訳'!S29</f>
        <v>0</v>
      </c>
      <c r="AD29" s="51">
        <f t="shared" si="4"/>
        <v>2154</v>
      </c>
      <c r="AE29" s="52">
        <f t="shared" si="5"/>
        <v>100</v>
      </c>
      <c r="AF29" s="51">
        <f>'資源化量内訳'!AB29</f>
        <v>0</v>
      </c>
      <c r="AG29" s="51">
        <f>'資源化量内訳'!AJ29</f>
        <v>317</v>
      </c>
      <c r="AH29" s="51">
        <f>'資源化量内訳'!AR29</f>
        <v>0</v>
      </c>
      <c r="AI29" s="51">
        <f>'資源化量内訳'!AZ29</f>
        <v>0</v>
      </c>
      <c r="AJ29" s="51">
        <f>'資源化量内訳'!BH29</f>
        <v>0</v>
      </c>
      <c r="AK29" s="51" t="s">
        <v>134</v>
      </c>
      <c r="AL29" s="51">
        <f t="shared" si="6"/>
        <v>317</v>
      </c>
      <c r="AM29" s="52">
        <f t="shared" si="7"/>
        <v>31.776913099870296</v>
      </c>
      <c r="AN29" s="51">
        <f>'ごみ処理量内訳'!AC29</f>
        <v>0</v>
      </c>
      <c r="AO29" s="51">
        <f>'ごみ処理量内訳'!AD29</f>
        <v>191</v>
      </c>
      <c r="AP29" s="51">
        <f>'ごみ処理量内訳'!AE29</f>
        <v>47</v>
      </c>
      <c r="AQ29" s="51">
        <f t="shared" si="8"/>
        <v>238</v>
      </c>
    </row>
    <row r="30" spans="1:43" ht="13.5">
      <c r="A30" s="26" t="s">
        <v>136</v>
      </c>
      <c r="B30" s="49" t="s">
        <v>51</v>
      </c>
      <c r="C30" s="50" t="s">
        <v>52</v>
      </c>
      <c r="D30" s="51">
        <v>17320</v>
      </c>
      <c r="E30" s="51">
        <v>17320</v>
      </c>
      <c r="F30" s="51">
        <f>'ごみ搬入量内訳'!H30</f>
        <v>2665</v>
      </c>
      <c r="G30" s="51">
        <f>'ごみ搬入量内訳'!AG30</f>
        <v>694</v>
      </c>
      <c r="H30" s="51">
        <f>'ごみ搬入量内訳'!AH30</f>
        <v>730</v>
      </c>
      <c r="I30" s="51">
        <f t="shared" si="0"/>
        <v>4089</v>
      </c>
      <c r="J30" s="51">
        <f t="shared" si="1"/>
        <v>646.8094530038912</v>
      </c>
      <c r="K30" s="51">
        <f>('ごみ搬入量内訳'!E30+'ごみ搬入量内訳'!AH30)/'ごみ処理概要'!D30/365*1000000</f>
        <v>515.0431839033187</v>
      </c>
      <c r="L30" s="51">
        <f>'ごみ搬入量内訳'!F30/'ごみ処理概要'!D30/365*1000000</f>
        <v>131.76626910057263</v>
      </c>
      <c r="M30" s="51">
        <f>'資源化量内訳'!BP30</f>
        <v>178</v>
      </c>
      <c r="N30" s="51">
        <f>'ごみ処理量内訳'!E30</f>
        <v>2123</v>
      </c>
      <c r="O30" s="51">
        <f>'ごみ処理量内訳'!L30</f>
        <v>0</v>
      </c>
      <c r="P30" s="51">
        <f t="shared" si="2"/>
        <v>677</v>
      </c>
      <c r="Q30" s="51">
        <f>'ごみ処理量内訳'!G30</f>
        <v>527</v>
      </c>
      <c r="R30" s="51">
        <f>'ごみ処理量内訳'!H30</f>
        <v>150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454</v>
      </c>
      <c r="W30" s="51">
        <f>'資源化量内訳'!M30</f>
        <v>441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13</v>
      </c>
      <c r="AC30" s="51">
        <f>'資源化量内訳'!S30</f>
        <v>0</v>
      </c>
      <c r="AD30" s="51">
        <f t="shared" si="4"/>
        <v>3254</v>
      </c>
      <c r="AE30" s="52">
        <f t="shared" si="5"/>
        <v>100</v>
      </c>
      <c r="AF30" s="51">
        <f>'資源化量内訳'!AB30</f>
        <v>0</v>
      </c>
      <c r="AG30" s="51">
        <f>'資源化量内訳'!AJ30</f>
        <v>453</v>
      </c>
      <c r="AH30" s="51">
        <f>'資源化量内訳'!AR30</f>
        <v>150</v>
      </c>
      <c r="AI30" s="51">
        <f>'資源化量内訳'!AZ30</f>
        <v>0</v>
      </c>
      <c r="AJ30" s="51">
        <f>'資源化量内訳'!BH30</f>
        <v>0</v>
      </c>
      <c r="AK30" s="51" t="s">
        <v>134</v>
      </c>
      <c r="AL30" s="51">
        <f t="shared" si="6"/>
        <v>603</v>
      </c>
      <c r="AM30" s="52">
        <f t="shared" si="7"/>
        <v>35.984848484848484</v>
      </c>
      <c r="AN30" s="51">
        <f>'ごみ処理量内訳'!AC30</f>
        <v>0</v>
      </c>
      <c r="AO30" s="51">
        <f>'ごみ処理量内訳'!AD30</f>
        <v>265</v>
      </c>
      <c r="AP30" s="51">
        <f>'ごみ処理量内訳'!AE30</f>
        <v>74</v>
      </c>
      <c r="AQ30" s="51">
        <f t="shared" si="8"/>
        <v>339</v>
      </c>
    </row>
    <row r="31" spans="1:43" ht="13.5">
      <c r="A31" s="26" t="s">
        <v>136</v>
      </c>
      <c r="B31" s="49" t="s">
        <v>53</v>
      </c>
      <c r="C31" s="50" t="s">
        <v>54</v>
      </c>
      <c r="D31" s="51">
        <v>39885</v>
      </c>
      <c r="E31" s="51">
        <v>39885</v>
      </c>
      <c r="F31" s="51">
        <f>'ごみ搬入量内訳'!H31</f>
        <v>11575</v>
      </c>
      <c r="G31" s="51">
        <f>'ごみ搬入量内訳'!AG31</f>
        <v>1684</v>
      </c>
      <c r="H31" s="51">
        <f>'ごみ搬入量内訳'!AH31</f>
        <v>200</v>
      </c>
      <c r="I31" s="51">
        <f t="shared" si="0"/>
        <v>13459</v>
      </c>
      <c r="J31" s="51">
        <f t="shared" si="1"/>
        <v>924.5072734797474</v>
      </c>
      <c r="K31" s="51">
        <f>('ごみ搬入量内訳'!E31+'ごみ搬入量内訳'!AH31)/'ごみ処理概要'!D31/365*1000000</f>
        <v>746.3237630104359</v>
      </c>
      <c r="L31" s="51">
        <f>'ごみ搬入量内訳'!F31/'ごみ処理概要'!D31/365*1000000</f>
        <v>178.18351046931159</v>
      </c>
      <c r="M31" s="51">
        <f>'資源化量内訳'!BP31</f>
        <v>589</v>
      </c>
      <c r="N31" s="51">
        <f>'ごみ処理量内訳'!E31</f>
        <v>10191</v>
      </c>
      <c r="O31" s="51">
        <f>'ごみ処理量内訳'!L31</f>
        <v>0</v>
      </c>
      <c r="P31" s="51">
        <f t="shared" si="2"/>
        <v>1742</v>
      </c>
      <c r="Q31" s="51">
        <f>'ごみ処理量内訳'!G31</f>
        <v>480</v>
      </c>
      <c r="R31" s="51">
        <f>'ごみ処理量内訳'!H31</f>
        <v>1262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1460</v>
      </c>
      <c r="W31" s="51">
        <f>'資源化量内訳'!M31</f>
        <v>1355</v>
      </c>
      <c r="X31" s="51">
        <f>'資源化量内訳'!N31</f>
        <v>0</v>
      </c>
      <c r="Y31" s="51">
        <f>'資源化量内訳'!O31</f>
        <v>0</v>
      </c>
      <c r="Z31" s="51">
        <f>'資源化量内訳'!P31</f>
        <v>45</v>
      </c>
      <c r="AA31" s="51">
        <f>'資源化量内訳'!Q31</f>
        <v>13</v>
      </c>
      <c r="AB31" s="51">
        <f>'資源化量内訳'!R31</f>
        <v>47</v>
      </c>
      <c r="AC31" s="51">
        <f>'資源化量内訳'!S31</f>
        <v>0</v>
      </c>
      <c r="AD31" s="51">
        <f t="shared" si="4"/>
        <v>13393</v>
      </c>
      <c r="AE31" s="52">
        <f t="shared" si="5"/>
        <v>100</v>
      </c>
      <c r="AF31" s="51">
        <f>'資源化量内訳'!AB31</f>
        <v>42</v>
      </c>
      <c r="AG31" s="51">
        <f>'資源化量内訳'!AJ31</f>
        <v>219</v>
      </c>
      <c r="AH31" s="51">
        <f>'資源化量内訳'!AR31</f>
        <v>871</v>
      </c>
      <c r="AI31" s="51">
        <f>'資源化量内訳'!AZ31</f>
        <v>0</v>
      </c>
      <c r="AJ31" s="51">
        <f>'資源化量内訳'!BH31</f>
        <v>0</v>
      </c>
      <c r="AK31" s="51" t="s">
        <v>134</v>
      </c>
      <c r="AL31" s="51">
        <f t="shared" si="6"/>
        <v>1132</v>
      </c>
      <c r="AM31" s="52">
        <f t="shared" si="7"/>
        <v>22.750679445000717</v>
      </c>
      <c r="AN31" s="51">
        <f>'ごみ処理量内訳'!AC31</f>
        <v>0</v>
      </c>
      <c r="AO31" s="51">
        <f>'ごみ処理量内訳'!AD31</f>
        <v>933</v>
      </c>
      <c r="AP31" s="51">
        <f>'ごみ処理量内訳'!AE31</f>
        <v>324</v>
      </c>
      <c r="AQ31" s="51">
        <f t="shared" si="8"/>
        <v>1257</v>
      </c>
    </row>
    <row r="32" spans="1:43" ht="13.5">
      <c r="A32" s="26" t="s">
        <v>136</v>
      </c>
      <c r="B32" s="49" t="s">
        <v>55</v>
      </c>
      <c r="C32" s="50" t="s">
        <v>113</v>
      </c>
      <c r="D32" s="51">
        <v>19800</v>
      </c>
      <c r="E32" s="51">
        <v>19800</v>
      </c>
      <c r="F32" s="51">
        <f>'ごみ搬入量内訳'!H32</f>
        <v>5513</v>
      </c>
      <c r="G32" s="51">
        <f>'ごみ搬入量内訳'!AG32</f>
        <v>477</v>
      </c>
      <c r="H32" s="51">
        <f>'ごみ搬入量内訳'!AH32</f>
        <v>0</v>
      </c>
      <c r="I32" s="51">
        <f t="shared" si="0"/>
        <v>5990</v>
      </c>
      <c r="J32" s="51">
        <f t="shared" si="1"/>
        <v>828.836308288363</v>
      </c>
      <c r="K32" s="51">
        <f>('ごみ搬入量内訳'!E32+'ごみ搬入量内訳'!AH32)/'ごみ処理概要'!D32/365*1000000</f>
        <v>579.2168257921683</v>
      </c>
      <c r="L32" s="51">
        <f>'ごみ搬入量内訳'!F32/'ごみ処理概要'!D32/365*1000000</f>
        <v>249.61948249619482</v>
      </c>
      <c r="M32" s="51">
        <f>'資源化量内訳'!BP32</f>
        <v>483</v>
      </c>
      <c r="N32" s="51">
        <f>'ごみ処理量内訳'!E32</f>
        <v>5322</v>
      </c>
      <c r="O32" s="51">
        <f>'ごみ処理量内訳'!L32</f>
        <v>0</v>
      </c>
      <c r="P32" s="51">
        <f t="shared" si="2"/>
        <v>669</v>
      </c>
      <c r="Q32" s="51">
        <f>'ごみ処理量内訳'!G32</f>
        <v>67</v>
      </c>
      <c r="R32" s="51">
        <f>'ごみ処理量内訳'!H32</f>
        <v>602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723</v>
      </c>
      <c r="W32" s="51">
        <f>'資源化量内訳'!M32</f>
        <v>723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6714</v>
      </c>
      <c r="AE32" s="52">
        <f t="shared" si="5"/>
        <v>100</v>
      </c>
      <c r="AF32" s="51">
        <f>'資源化量内訳'!AB32</f>
        <v>0</v>
      </c>
      <c r="AG32" s="51">
        <f>'資源化量内訳'!AJ32</f>
        <v>35</v>
      </c>
      <c r="AH32" s="51">
        <f>'資源化量内訳'!AR32</f>
        <v>303</v>
      </c>
      <c r="AI32" s="51">
        <f>'資源化量内訳'!AZ32</f>
        <v>0</v>
      </c>
      <c r="AJ32" s="51">
        <f>'資源化量内訳'!BH32</f>
        <v>0</v>
      </c>
      <c r="AK32" s="51" t="s">
        <v>134</v>
      </c>
      <c r="AL32" s="51">
        <f t="shared" si="6"/>
        <v>338</v>
      </c>
      <c r="AM32" s="52">
        <f t="shared" si="7"/>
        <v>21.45338335417535</v>
      </c>
      <c r="AN32" s="51">
        <f>'ごみ処理量内訳'!AC32</f>
        <v>0</v>
      </c>
      <c r="AO32" s="51">
        <f>'ごみ処理量内訳'!AD32</f>
        <v>570</v>
      </c>
      <c r="AP32" s="51">
        <f>'ごみ処理量内訳'!AE32</f>
        <v>246</v>
      </c>
      <c r="AQ32" s="51">
        <f t="shared" si="8"/>
        <v>816</v>
      </c>
    </row>
    <row r="33" spans="1:43" ht="13.5">
      <c r="A33" s="26" t="s">
        <v>136</v>
      </c>
      <c r="B33" s="49" t="s">
        <v>114</v>
      </c>
      <c r="C33" s="50" t="s">
        <v>115</v>
      </c>
      <c r="D33" s="51">
        <v>16868</v>
      </c>
      <c r="E33" s="51">
        <v>16868</v>
      </c>
      <c r="F33" s="51">
        <f>'ごみ搬入量内訳'!H33</f>
        <v>4359</v>
      </c>
      <c r="G33" s="51">
        <f>'ごみ搬入量内訳'!AG33</f>
        <v>167</v>
      </c>
      <c r="H33" s="51">
        <f>'ごみ搬入量内訳'!AH33</f>
        <v>0</v>
      </c>
      <c r="I33" s="51">
        <f t="shared" si="0"/>
        <v>4526</v>
      </c>
      <c r="J33" s="51">
        <f t="shared" si="1"/>
        <v>735.1197533791794</v>
      </c>
      <c r="K33" s="51">
        <f>('ごみ搬入量内訳'!E33+'ごみ搬入量内訳'!AH33)/'ごみ処理概要'!D33/365*1000000</f>
        <v>653.9089984764863</v>
      </c>
      <c r="L33" s="51">
        <f>'ごみ搬入量内訳'!F33/'ごみ処理概要'!D33/365*1000000</f>
        <v>81.21075490269327</v>
      </c>
      <c r="M33" s="51">
        <f>'資源化量内訳'!BP33</f>
        <v>123</v>
      </c>
      <c r="N33" s="51">
        <f>'ごみ処理量内訳'!E33</f>
        <v>2615</v>
      </c>
      <c r="O33" s="51">
        <f>'ごみ処理量内訳'!L33</f>
        <v>0</v>
      </c>
      <c r="P33" s="51">
        <f t="shared" si="2"/>
        <v>1086</v>
      </c>
      <c r="Q33" s="51">
        <f>'ごみ処理量内訳'!G33</f>
        <v>539</v>
      </c>
      <c r="R33" s="51">
        <f>'ごみ処理量内訳'!H33</f>
        <v>163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384</v>
      </c>
      <c r="V33" s="51">
        <f t="shared" si="3"/>
        <v>799</v>
      </c>
      <c r="W33" s="51">
        <f>'資源化量内訳'!M33</f>
        <v>641</v>
      </c>
      <c r="X33" s="51">
        <f>'資源化量内訳'!N33</f>
        <v>68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90</v>
      </c>
      <c r="AC33" s="51">
        <f>'資源化量内訳'!S33</f>
        <v>0</v>
      </c>
      <c r="AD33" s="51">
        <f t="shared" si="4"/>
        <v>4500</v>
      </c>
      <c r="AE33" s="52">
        <f t="shared" si="5"/>
        <v>100</v>
      </c>
      <c r="AF33" s="51">
        <f>'資源化量内訳'!AB33</f>
        <v>356</v>
      </c>
      <c r="AG33" s="51">
        <f>'資源化量内訳'!AJ33</f>
        <v>129</v>
      </c>
      <c r="AH33" s="51">
        <f>'資源化量内訳'!AR33</f>
        <v>163</v>
      </c>
      <c r="AI33" s="51">
        <f>'資源化量内訳'!AZ33</f>
        <v>0</v>
      </c>
      <c r="AJ33" s="51">
        <f>'資源化量内訳'!BH33</f>
        <v>0</v>
      </c>
      <c r="AK33" s="51" t="s">
        <v>134</v>
      </c>
      <c r="AL33" s="51">
        <f t="shared" si="6"/>
        <v>648</v>
      </c>
      <c r="AM33" s="52">
        <f t="shared" si="7"/>
        <v>33.96063162448627</v>
      </c>
      <c r="AN33" s="51">
        <f>'ごみ処理量内訳'!AC33</f>
        <v>0</v>
      </c>
      <c r="AO33" s="51">
        <f>'ごみ処理量内訳'!AD33</f>
        <v>0</v>
      </c>
      <c r="AP33" s="51">
        <f>'ごみ処理量内訳'!AE33</f>
        <v>569</v>
      </c>
      <c r="AQ33" s="51">
        <f t="shared" si="8"/>
        <v>569</v>
      </c>
    </row>
    <row r="34" spans="1:43" ht="13.5">
      <c r="A34" s="26" t="s">
        <v>136</v>
      </c>
      <c r="B34" s="49" t="s">
        <v>116</v>
      </c>
      <c r="C34" s="50" t="s">
        <v>117</v>
      </c>
      <c r="D34" s="51">
        <v>26637</v>
      </c>
      <c r="E34" s="51">
        <v>26637</v>
      </c>
      <c r="F34" s="51">
        <f>'ごみ搬入量内訳'!H34</f>
        <v>7689</v>
      </c>
      <c r="G34" s="51">
        <f>'ごみ搬入量内訳'!AG34</f>
        <v>129</v>
      </c>
      <c r="H34" s="51">
        <f>'ごみ搬入量内訳'!AH34</f>
        <v>0</v>
      </c>
      <c r="I34" s="51">
        <f t="shared" si="0"/>
        <v>7818</v>
      </c>
      <c r="J34" s="51">
        <f t="shared" si="1"/>
        <v>804.1137546342222</v>
      </c>
      <c r="K34" s="51">
        <f>('ごみ搬入量内訳'!E34+'ごみ搬入量内訳'!AH34)/'ごみ処理概要'!D34/365*1000000</f>
        <v>717.099142659222</v>
      </c>
      <c r="L34" s="51">
        <f>'ごみ搬入量内訳'!F34/'ごみ処理概要'!D34/365*1000000</f>
        <v>87.01461197500026</v>
      </c>
      <c r="M34" s="51">
        <f>'資源化量内訳'!BP34</f>
        <v>344</v>
      </c>
      <c r="N34" s="51">
        <f>'ごみ処理量内訳'!E34</f>
        <v>231</v>
      </c>
      <c r="O34" s="51">
        <f>'ごみ処理量内訳'!L34</f>
        <v>0</v>
      </c>
      <c r="P34" s="51">
        <f t="shared" si="2"/>
        <v>6550</v>
      </c>
      <c r="Q34" s="51">
        <f>'ごみ処理量内訳'!G34</f>
        <v>998</v>
      </c>
      <c r="R34" s="51">
        <f>'ごみ処理量内訳'!H34</f>
        <v>119</v>
      </c>
      <c r="S34" s="51">
        <f>'ごみ処理量内訳'!I34</f>
        <v>1451</v>
      </c>
      <c r="T34" s="51">
        <f>'ごみ処理量内訳'!J34</f>
        <v>3982</v>
      </c>
      <c r="U34" s="51">
        <f>'ごみ処理量内訳'!K34</f>
        <v>0</v>
      </c>
      <c r="V34" s="51">
        <f t="shared" si="3"/>
        <v>1093</v>
      </c>
      <c r="W34" s="51">
        <f>'資源化量内訳'!M34</f>
        <v>851</v>
      </c>
      <c r="X34" s="51">
        <f>'資源化量内訳'!N34</f>
        <v>122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120</v>
      </c>
      <c r="AD34" s="51">
        <f t="shared" si="4"/>
        <v>7874</v>
      </c>
      <c r="AE34" s="52">
        <f t="shared" si="5"/>
        <v>100</v>
      </c>
      <c r="AF34" s="51">
        <f>'資源化量内訳'!AB34</f>
        <v>31</v>
      </c>
      <c r="AG34" s="51">
        <f>'資源化量内訳'!AJ34</f>
        <v>239</v>
      </c>
      <c r="AH34" s="51">
        <f>'資源化量内訳'!AR34</f>
        <v>119</v>
      </c>
      <c r="AI34" s="51">
        <f>'資源化量内訳'!AZ34</f>
        <v>395</v>
      </c>
      <c r="AJ34" s="51">
        <f>'資源化量内訳'!BH34</f>
        <v>2625</v>
      </c>
      <c r="AK34" s="51" t="s">
        <v>134</v>
      </c>
      <c r="AL34" s="51">
        <f t="shared" si="6"/>
        <v>3409</v>
      </c>
      <c r="AM34" s="52">
        <f t="shared" si="7"/>
        <v>58.96811876368946</v>
      </c>
      <c r="AN34" s="51">
        <f>'ごみ処理量内訳'!AC34</f>
        <v>0</v>
      </c>
      <c r="AO34" s="51">
        <f>'ごみ処理量内訳'!AD34</f>
        <v>0</v>
      </c>
      <c r="AP34" s="51">
        <f>'ごみ処理量内訳'!AE34</f>
        <v>451</v>
      </c>
      <c r="AQ34" s="51">
        <f t="shared" si="8"/>
        <v>451</v>
      </c>
    </row>
    <row r="35" spans="1:43" ht="13.5">
      <c r="A35" s="26" t="s">
        <v>136</v>
      </c>
      <c r="B35" s="49" t="s">
        <v>118</v>
      </c>
      <c r="C35" s="50" t="s">
        <v>119</v>
      </c>
      <c r="D35" s="51">
        <v>28725</v>
      </c>
      <c r="E35" s="51">
        <v>28725</v>
      </c>
      <c r="F35" s="51">
        <f>'ごみ搬入量内訳'!H35</f>
        <v>7107</v>
      </c>
      <c r="G35" s="51">
        <f>'ごみ搬入量内訳'!AG35</f>
        <v>2199</v>
      </c>
      <c r="H35" s="51">
        <f>'ごみ搬入量内訳'!AH35</f>
        <v>724</v>
      </c>
      <c r="I35" s="51">
        <f t="shared" si="0"/>
        <v>10030</v>
      </c>
      <c r="J35" s="51">
        <f t="shared" si="1"/>
        <v>956.6388878953705</v>
      </c>
      <c r="K35" s="51">
        <f>('ごみ搬入量内訳'!E35+'ごみ搬入量内訳'!AH35)/'ごみ処理概要'!D35/365*1000000</f>
        <v>746.9032035003635</v>
      </c>
      <c r="L35" s="51">
        <f>'ごみ搬入量内訳'!F35/'ごみ処理概要'!D35/365*1000000</f>
        <v>209.73568439500696</v>
      </c>
      <c r="M35" s="51">
        <f>'資源化量内訳'!BP35</f>
        <v>117</v>
      </c>
      <c r="N35" s="51">
        <f>'ごみ処理量内訳'!E35</f>
        <v>6957</v>
      </c>
      <c r="O35" s="51">
        <f>'ごみ処理量内訳'!L35</f>
        <v>0</v>
      </c>
      <c r="P35" s="51">
        <f t="shared" si="2"/>
        <v>2326</v>
      </c>
      <c r="Q35" s="51">
        <f>'ごみ処理量内訳'!G35</f>
        <v>741</v>
      </c>
      <c r="R35" s="51">
        <f>'ごみ処理量内訳'!H35</f>
        <v>1585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23</v>
      </c>
      <c r="W35" s="51">
        <f>'資源化量内訳'!M35</f>
        <v>23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9306</v>
      </c>
      <c r="AE35" s="52">
        <f t="shared" si="5"/>
        <v>100</v>
      </c>
      <c r="AF35" s="51">
        <f>'資源化量内訳'!AB35</f>
        <v>0</v>
      </c>
      <c r="AG35" s="51">
        <f>'資源化量内訳'!AJ35</f>
        <v>225</v>
      </c>
      <c r="AH35" s="51">
        <f>'資源化量内訳'!AR35</f>
        <v>1486</v>
      </c>
      <c r="AI35" s="51">
        <f>'資源化量内訳'!AZ35</f>
        <v>0</v>
      </c>
      <c r="AJ35" s="51">
        <f>'資源化量内訳'!BH35</f>
        <v>0</v>
      </c>
      <c r="AK35" s="51" t="s">
        <v>134</v>
      </c>
      <c r="AL35" s="51">
        <f t="shared" si="6"/>
        <v>1711</v>
      </c>
      <c r="AM35" s="52">
        <f t="shared" si="7"/>
        <v>19.643425660617638</v>
      </c>
      <c r="AN35" s="51">
        <f>'ごみ処理量内訳'!AC35</f>
        <v>0</v>
      </c>
      <c r="AO35" s="51">
        <f>'ごみ処理量内訳'!AD35</f>
        <v>756</v>
      </c>
      <c r="AP35" s="51">
        <f>'ごみ処理量内訳'!AE35</f>
        <v>366</v>
      </c>
      <c r="AQ35" s="51">
        <f t="shared" si="8"/>
        <v>1122</v>
      </c>
    </row>
    <row r="36" spans="1:43" ht="13.5">
      <c r="A36" s="26" t="s">
        <v>136</v>
      </c>
      <c r="B36" s="49" t="s">
        <v>120</v>
      </c>
      <c r="C36" s="50" t="s">
        <v>121</v>
      </c>
      <c r="D36" s="51">
        <v>19296</v>
      </c>
      <c r="E36" s="51">
        <v>19296</v>
      </c>
      <c r="F36" s="51">
        <f>'ごみ搬入量内訳'!H36</f>
        <v>3870</v>
      </c>
      <c r="G36" s="51">
        <f>'ごみ搬入量内訳'!AG36</f>
        <v>797</v>
      </c>
      <c r="H36" s="51">
        <f>'ごみ搬入量内訳'!AH36</f>
        <v>908</v>
      </c>
      <c r="I36" s="51">
        <f t="shared" si="0"/>
        <v>5575</v>
      </c>
      <c r="J36" s="51">
        <f t="shared" si="1"/>
        <v>791.5615984006906</v>
      </c>
      <c r="K36" s="51">
        <f>('ごみ搬入量内訳'!E36+'ごみ搬入量内訳'!AH36)/'ごみ処理概要'!D36/365*1000000</f>
        <v>678.4002362616144</v>
      </c>
      <c r="L36" s="51">
        <f>'ごみ搬入量内訳'!F36/'ごみ処理概要'!D36/365*1000000</f>
        <v>113.16136213907632</v>
      </c>
      <c r="M36" s="51">
        <f>'資源化量内訳'!BP36</f>
        <v>156</v>
      </c>
      <c r="N36" s="51">
        <f>'ごみ処理量内訳'!E36</f>
        <v>3399</v>
      </c>
      <c r="O36" s="51">
        <f>'ごみ処理量内訳'!L36</f>
        <v>0</v>
      </c>
      <c r="P36" s="51">
        <f t="shared" si="2"/>
        <v>1257</v>
      </c>
      <c r="Q36" s="51">
        <f>'ごみ処理量内訳'!G36</f>
        <v>486</v>
      </c>
      <c r="R36" s="51">
        <f>'ごみ処理量内訳'!H36</f>
        <v>771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11</v>
      </c>
      <c r="W36" s="51">
        <f>'資源化量内訳'!M36</f>
        <v>11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4667</v>
      </c>
      <c r="AE36" s="52">
        <f t="shared" si="5"/>
        <v>100</v>
      </c>
      <c r="AF36" s="51">
        <f>'資源化量内訳'!AB36</f>
        <v>0</v>
      </c>
      <c r="AG36" s="51">
        <f>'資源化量内訳'!AJ36</f>
        <v>147</v>
      </c>
      <c r="AH36" s="51">
        <f>'資源化量内訳'!AR36</f>
        <v>703</v>
      </c>
      <c r="AI36" s="51">
        <f>'資源化量内訳'!AZ36</f>
        <v>0</v>
      </c>
      <c r="AJ36" s="51">
        <f>'資源化量内訳'!BH36</f>
        <v>0</v>
      </c>
      <c r="AK36" s="51" t="s">
        <v>134</v>
      </c>
      <c r="AL36" s="51">
        <f t="shared" si="6"/>
        <v>850</v>
      </c>
      <c r="AM36" s="52">
        <f t="shared" si="7"/>
        <v>21.086460709102216</v>
      </c>
      <c r="AN36" s="51">
        <f>'ごみ処理量内訳'!AC36</f>
        <v>0</v>
      </c>
      <c r="AO36" s="51">
        <f>'ごみ処理量内訳'!AD36</f>
        <v>374</v>
      </c>
      <c r="AP36" s="51">
        <f>'ごみ処理量内訳'!AE36</f>
        <v>242</v>
      </c>
      <c r="AQ36" s="51">
        <f t="shared" si="8"/>
        <v>616</v>
      </c>
    </row>
    <row r="37" spans="1:43" ht="13.5">
      <c r="A37" s="26" t="s">
        <v>136</v>
      </c>
      <c r="B37" s="49" t="s">
        <v>122</v>
      </c>
      <c r="C37" s="50" t="s">
        <v>123</v>
      </c>
      <c r="D37" s="51">
        <v>19588</v>
      </c>
      <c r="E37" s="51">
        <v>19588</v>
      </c>
      <c r="F37" s="51">
        <f>'ごみ搬入量内訳'!H37</f>
        <v>3119</v>
      </c>
      <c r="G37" s="51">
        <f>'ごみ搬入量内訳'!AG37</f>
        <v>1502</v>
      </c>
      <c r="H37" s="51">
        <f>'ごみ搬入量内訳'!AH37</f>
        <v>376</v>
      </c>
      <c r="I37" s="51">
        <f t="shared" si="0"/>
        <v>4997</v>
      </c>
      <c r="J37" s="51">
        <f t="shared" si="1"/>
        <v>698.9182641874673</v>
      </c>
      <c r="K37" s="51">
        <f>('ごみ搬入量内訳'!E37+'ごみ搬入量内訳'!AH37)/'ごみ処理概要'!D37/365*1000000</f>
        <v>488.8371689684207</v>
      </c>
      <c r="L37" s="51">
        <f>'ごみ搬入量内訳'!F37/'ごみ処理概要'!D37/365*1000000</f>
        <v>210.08109521904657</v>
      </c>
      <c r="M37" s="51">
        <f>'資源化量内訳'!BP37</f>
        <v>726</v>
      </c>
      <c r="N37" s="51">
        <f>'ごみ処理量内訳'!E37</f>
        <v>3787</v>
      </c>
      <c r="O37" s="51">
        <f>'ごみ処理量内訳'!L37</f>
        <v>0</v>
      </c>
      <c r="P37" s="51">
        <f t="shared" si="2"/>
        <v>821</v>
      </c>
      <c r="Q37" s="51">
        <f>'ごみ処理量内訳'!G37</f>
        <v>499</v>
      </c>
      <c r="R37" s="51">
        <f>'ごみ処理量内訳'!H37</f>
        <v>322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13</v>
      </c>
      <c r="W37" s="51">
        <f>'資源化量内訳'!M37</f>
        <v>13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4621</v>
      </c>
      <c r="AE37" s="52">
        <f t="shared" si="5"/>
        <v>100</v>
      </c>
      <c r="AF37" s="51">
        <f>'資源化量内訳'!AB37</f>
        <v>0</v>
      </c>
      <c r="AG37" s="51">
        <f>'資源化量内訳'!AJ37</f>
        <v>151</v>
      </c>
      <c r="AH37" s="51">
        <f>'資源化量内訳'!AR37</f>
        <v>265</v>
      </c>
      <c r="AI37" s="51">
        <f>'資源化量内訳'!AZ37</f>
        <v>0</v>
      </c>
      <c r="AJ37" s="51">
        <f>'資源化量内訳'!BH37</f>
        <v>0</v>
      </c>
      <c r="AK37" s="51" t="s">
        <v>134</v>
      </c>
      <c r="AL37" s="51">
        <f t="shared" si="6"/>
        <v>416</v>
      </c>
      <c r="AM37" s="52">
        <f t="shared" si="7"/>
        <v>21.600897699644662</v>
      </c>
      <c r="AN37" s="51">
        <f>'ごみ処理量内訳'!AC37</f>
        <v>0</v>
      </c>
      <c r="AO37" s="51">
        <f>'ごみ処理量内訳'!AD37</f>
        <v>414</v>
      </c>
      <c r="AP37" s="51">
        <f>'ごみ処理量内訳'!AE37</f>
        <v>243</v>
      </c>
      <c r="AQ37" s="51">
        <f t="shared" si="8"/>
        <v>657</v>
      </c>
    </row>
    <row r="38" spans="1:43" ht="13.5">
      <c r="A38" s="26" t="s">
        <v>136</v>
      </c>
      <c r="B38" s="49" t="s">
        <v>124</v>
      </c>
      <c r="C38" s="50" t="s">
        <v>125</v>
      </c>
      <c r="D38" s="51">
        <v>14015</v>
      </c>
      <c r="E38" s="51">
        <v>14015</v>
      </c>
      <c r="F38" s="51">
        <f>'ごみ搬入量内訳'!H38</f>
        <v>2727</v>
      </c>
      <c r="G38" s="51">
        <f>'ごみ搬入量内訳'!AG38</f>
        <v>337</v>
      </c>
      <c r="H38" s="51">
        <f>'ごみ搬入量内訳'!AH38</f>
        <v>548</v>
      </c>
      <c r="I38" s="51">
        <f t="shared" si="0"/>
        <v>3612</v>
      </c>
      <c r="J38" s="51">
        <f t="shared" si="1"/>
        <v>706.0927870823336</v>
      </c>
      <c r="K38" s="51">
        <f>('ごみ搬入量内訳'!E38+'ごみ搬入量内訳'!AH38)/'ごみ処理概要'!D38/365*1000000</f>
        <v>640.2142518534447</v>
      </c>
      <c r="L38" s="51">
        <f>'ごみ搬入量内訳'!F38/'ごみ処理概要'!D38/365*1000000</f>
        <v>65.87853522888882</v>
      </c>
      <c r="M38" s="51">
        <f>'資源化量内訳'!BP38</f>
        <v>40</v>
      </c>
      <c r="N38" s="51">
        <f>'ごみ処理量内訳'!E38</f>
        <v>2460</v>
      </c>
      <c r="O38" s="51">
        <f>'ごみ処理量内訳'!L38</f>
        <v>0</v>
      </c>
      <c r="P38" s="51">
        <f t="shared" si="2"/>
        <v>596</v>
      </c>
      <c r="Q38" s="51">
        <f>'ごみ処理量内訳'!G38</f>
        <v>329</v>
      </c>
      <c r="R38" s="51">
        <f>'ごみ処理量内訳'!H38</f>
        <v>267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8</v>
      </c>
      <c r="W38" s="51">
        <f>'資源化量内訳'!M38</f>
        <v>8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3064</v>
      </c>
      <c r="AE38" s="52">
        <f t="shared" si="5"/>
        <v>100</v>
      </c>
      <c r="AF38" s="51">
        <f>'資源化量内訳'!AB38</f>
        <v>0</v>
      </c>
      <c r="AG38" s="51">
        <f>'資源化量内訳'!AJ38</f>
        <v>100</v>
      </c>
      <c r="AH38" s="51">
        <f>'資源化量内訳'!AR38</f>
        <v>220</v>
      </c>
      <c r="AI38" s="51">
        <f>'資源化量内訳'!AZ38</f>
        <v>0</v>
      </c>
      <c r="AJ38" s="51">
        <f>'資源化量内訳'!BH38</f>
        <v>0</v>
      </c>
      <c r="AK38" s="51" t="s">
        <v>134</v>
      </c>
      <c r="AL38" s="51">
        <f t="shared" si="6"/>
        <v>320</v>
      </c>
      <c r="AM38" s="52">
        <f t="shared" si="7"/>
        <v>11.855670103092782</v>
      </c>
      <c r="AN38" s="51">
        <f>'ごみ処理量内訳'!AC38</f>
        <v>0</v>
      </c>
      <c r="AO38" s="51">
        <f>'ごみ処理量内訳'!AD38</f>
        <v>270</v>
      </c>
      <c r="AP38" s="51">
        <f>'ごみ処理量内訳'!AE38</f>
        <v>164</v>
      </c>
      <c r="AQ38" s="51">
        <f t="shared" si="8"/>
        <v>434</v>
      </c>
    </row>
    <row r="39" spans="1:43" ht="13.5">
      <c r="A39" s="26" t="s">
        <v>136</v>
      </c>
      <c r="B39" s="49" t="s">
        <v>126</v>
      </c>
      <c r="C39" s="50" t="s">
        <v>127</v>
      </c>
      <c r="D39" s="51">
        <v>2393</v>
      </c>
      <c r="E39" s="51">
        <v>2393</v>
      </c>
      <c r="F39" s="51">
        <f>'ごみ搬入量内訳'!H39</f>
        <v>1881</v>
      </c>
      <c r="G39" s="51">
        <f>'ごみ搬入量内訳'!AG39</f>
        <v>0</v>
      </c>
      <c r="H39" s="51">
        <f>'ごみ搬入量内訳'!AH39</f>
        <v>0</v>
      </c>
      <c r="I39" s="51">
        <f t="shared" si="0"/>
        <v>1881</v>
      </c>
      <c r="J39" s="51">
        <f t="shared" si="1"/>
        <v>2153.541436495715</v>
      </c>
      <c r="K39" s="51">
        <f>('ごみ搬入量内訳'!E39+'ごみ搬入量内訳'!AH39)/'ごみ処理概要'!D39/365*1000000</f>
        <v>2153.541436495715</v>
      </c>
      <c r="L39" s="51">
        <f>'ごみ搬入量内訳'!F39/'ごみ処理概要'!D39/365*1000000</f>
        <v>0</v>
      </c>
      <c r="M39" s="51">
        <f>'資源化量内訳'!BP39</f>
        <v>0</v>
      </c>
      <c r="N39" s="51">
        <f>'ごみ処理量内訳'!E39</f>
        <v>1730</v>
      </c>
      <c r="O39" s="51">
        <f>'ごみ処理量内訳'!L39</f>
        <v>0</v>
      </c>
      <c r="P39" s="51">
        <f t="shared" si="2"/>
        <v>151</v>
      </c>
      <c r="Q39" s="51">
        <f>'ごみ処理量内訳'!G39</f>
        <v>0</v>
      </c>
      <c r="R39" s="51">
        <f>'ごみ処理量内訳'!H39</f>
        <v>151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1881</v>
      </c>
      <c r="AE39" s="52">
        <f t="shared" si="5"/>
        <v>100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74</v>
      </c>
      <c r="AI39" s="51">
        <f>'資源化量内訳'!AZ39</f>
        <v>0</v>
      </c>
      <c r="AJ39" s="51">
        <f>'資源化量内訳'!BH39</f>
        <v>0</v>
      </c>
      <c r="AK39" s="51" t="s">
        <v>134</v>
      </c>
      <c r="AL39" s="51">
        <f t="shared" si="6"/>
        <v>74</v>
      </c>
      <c r="AM39" s="52">
        <f t="shared" si="7"/>
        <v>3.9340776182881445</v>
      </c>
      <c r="AN39" s="51">
        <f>'ごみ処理量内訳'!AC39</f>
        <v>0</v>
      </c>
      <c r="AO39" s="51">
        <f>'ごみ処理量内訳'!AD39</f>
        <v>176</v>
      </c>
      <c r="AP39" s="51">
        <f>'ごみ処理量内訳'!AE39</f>
        <v>77</v>
      </c>
      <c r="AQ39" s="51">
        <f t="shared" si="8"/>
        <v>253</v>
      </c>
    </row>
    <row r="40" spans="1:43" ht="13.5">
      <c r="A40" s="26" t="s">
        <v>136</v>
      </c>
      <c r="B40" s="49" t="s">
        <v>128</v>
      </c>
      <c r="C40" s="50" t="s">
        <v>129</v>
      </c>
      <c r="D40" s="51">
        <v>11845</v>
      </c>
      <c r="E40" s="51">
        <v>11845</v>
      </c>
      <c r="F40" s="51">
        <f>'ごみ搬入量内訳'!H40</f>
        <v>10549</v>
      </c>
      <c r="G40" s="51">
        <f>'ごみ搬入量内訳'!AG40</f>
        <v>15</v>
      </c>
      <c r="H40" s="51">
        <f>'ごみ搬入量内訳'!AH40</f>
        <v>0</v>
      </c>
      <c r="I40" s="51">
        <f t="shared" si="0"/>
        <v>10564</v>
      </c>
      <c r="J40" s="51">
        <f t="shared" si="1"/>
        <v>2443.4331577395237</v>
      </c>
      <c r="K40" s="51">
        <f>('ごみ搬入量内訳'!E40+'ごみ搬入量内訳'!AH40)/'ごみ処理概要'!D40/365*1000000</f>
        <v>904.1442837565124</v>
      </c>
      <c r="L40" s="51">
        <f>'ごみ搬入量内訳'!F40/'ごみ処理概要'!D40/365*1000000</f>
        <v>1539.2888739830112</v>
      </c>
      <c r="M40" s="51">
        <f>'資源化量内訳'!BP40</f>
        <v>17</v>
      </c>
      <c r="N40" s="51">
        <f>'ごみ処理量内訳'!E40</f>
        <v>8962</v>
      </c>
      <c r="O40" s="51">
        <f>'ごみ処理量内訳'!L40</f>
        <v>0</v>
      </c>
      <c r="P40" s="51">
        <f t="shared" si="2"/>
        <v>1007</v>
      </c>
      <c r="Q40" s="51">
        <f>'ごみ処理量内訳'!G40</f>
        <v>0</v>
      </c>
      <c r="R40" s="51">
        <f>'ごみ処理量内訳'!H40</f>
        <v>1007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595</v>
      </c>
      <c r="W40" s="51">
        <f>'資源化量内訳'!M40</f>
        <v>593</v>
      </c>
      <c r="X40" s="51">
        <f>'資源化量内訳'!N40</f>
        <v>2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10564</v>
      </c>
      <c r="AE40" s="52">
        <f t="shared" si="5"/>
        <v>100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392</v>
      </c>
      <c r="AI40" s="51">
        <f>'資源化量内訳'!AZ40</f>
        <v>0</v>
      </c>
      <c r="AJ40" s="51">
        <f>'資源化量内訳'!BH40</f>
        <v>0</v>
      </c>
      <c r="AK40" s="51" t="s">
        <v>134</v>
      </c>
      <c r="AL40" s="51">
        <f t="shared" si="6"/>
        <v>392</v>
      </c>
      <c r="AM40" s="52">
        <f t="shared" si="7"/>
        <v>9.488706171439372</v>
      </c>
      <c r="AN40" s="51">
        <f>'ごみ処理量内訳'!AC40</f>
        <v>0</v>
      </c>
      <c r="AO40" s="51">
        <f>'ごみ処理量内訳'!AD40</f>
        <v>996</v>
      </c>
      <c r="AP40" s="51">
        <f>'ごみ処理量内訳'!AE40</f>
        <v>615</v>
      </c>
      <c r="AQ40" s="51">
        <f t="shared" si="8"/>
        <v>1611</v>
      </c>
    </row>
    <row r="41" spans="1:43" ht="13.5">
      <c r="A41" s="26" t="s">
        <v>136</v>
      </c>
      <c r="B41" s="49" t="s">
        <v>130</v>
      </c>
      <c r="C41" s="50" t="s">
        <v>131</v>
      </c>
      <c r="D41" s="51">
        <v>14499</v>
      </c>
      <c r="E41" s="51">
        <v>14499</v>
      </c>
      <c r="F41" s="51">
        <f>'ごみ搬入量内訳'!H41</f>
        <v>2365</v>
      </c>
      <c r="G41" s="51">
        <f>'ごみ搬入量内訳'!AG41</f>
        <v>128</v>
      </c>
      <c r="H41" s="51">
        <f>'ごみ搬入量内訳'!AH41</f>
        <v>0</v>
      </c>
      <c r="I41" s="51">
        <f t="shared" si="0"/>
        <v>2493</v>
      </c>
      <c r="J41" s="51">
        <f t="shared" si="1"/>
        <v>471.0764181185854</v>
      </c>
      <c r="K41" s="51">
        <f>('ごみ搬入量内訳'!E41+'ごみ搬入量内訳'!AH41)/'ごみ処理概要'!D41/365*1000000</f>
        <v>383.777057841495</v>
      </c>
      <c r="L41" s="51">
        <f>'ごみ搬入量内訳'!F41/'ごみ処理概要'!D41/365*1000000</f>
        <v>87.29936027709043</v>
      </c>
      <c r="M41" s="51">
        <f>'資源化量内訳'!BP41</f>
        <v>22</v>
      </c>
      <c r="N41" s="51">
        <f>'ごみ処理量内訳'!E41</f>
        <v>2026</v>
      </c>
      <c r="O41" s="51">
        <f>'ごみ処理量内訳'!L41</f>
        <v>0</v>
      </c>
      <c r="P41" s="51">
        <f t="shared" si="2"/>
        <v>388</v>
      </c>
      <c r="Q41" s="51">
        <f>'ごみ処理量内訳'!G41</f>
        <v>368</v>
      </c>
      <c r="R41" s="51">
        <f>'ごみ処理量内訳'!H41</f>
        <v>20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79</v>
      </c>
      <c r="W41" s="51">
        <f>'資源化量内訳'!M41</f>
        <v>79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2493</v>
      </c>
      <c r="AE41" s="52">
        <f t="shared" si="5"/>
        <v>100</v>
      </c>
      <c r="AF41" s="51">
        <f>'資源化量内訳'!AB41</f>
        <v>0</v>
      </c>
      <c r="AG41" s="51">
        <f>'資源化量内訳'!AJ41</f>
        <v>161</v>
      </c>
      <c r="AH41" s="51">
        <f>'資源化量内訳'!AR41</f>
        <v>20</v>
      </c>
      <c r="AI41" s="51">
        <f>'資源化量内訳'!AZ41</f>
        <v>0</v>
      </c>
      <c r="AJ41" s="51">
        <f>'資源化量内訳'!BH41</f>
        <v>0</v>
      </c>
      <c r="AK41" s="51" t="s">
        <v>134</v>
      </c>
      <c r="AL41" s="51">
        <f t="shared" si="6"/>
        <v>181</v>
      </c>
      <c r="AM41" s="52">
        <f t="shared" si="7"/>
        <v>11.21272365805169</v>
      </c>
      <c r="AN41" s="51">
        <f>'ごみ処理量内訳'!AC41</f>
        <v>0</v>
      </c>
      <c r="AO41" s="51">
        <f>'ごみ処理量内訳'!AD41</f>
        <v>189</v>
      </c>
      <c r="AP41" s="51">
        <f>'ごみ処理量内訳'!AE41</f>
        <v>147</v>
      </c>
      <c r="AQ41" s="51">
        <f t="shared" si="8"/>
        <v>336</v>
      </c>
    </row>
    <row r="42" spans="1:43" ht="13.5">
      <c r="A42" s="26" t="s">
        <v>136</v>
      </c>
      <c r="B42" s="49" t="s">
        <v>132</v>
      </c>
      <c r="C42" s="50" t="s">
        <v>133</v>
      </c>
      <c r="D42" s="51">
        <v>29196</v>
      </c>
      <c r="E42" s="51">
        <v>29196</v>
      </c>
      <c r="F42" s="51">
        <f>'ごみ搬入量内訳'!H42</f>
        <v>8426</v>
      </c>
      <c r="G42" s="51">
        <f>'ごみ搬入量内訳'!AG42</f>
        <v>685</v>
      </c>
      <c r="H42" s="51">
        <f>'ごみ搬入量内訳'!AH42</f>
        <v>0</v>
      </c>
      <c r="I42" s="51">
        <f t="shared" si="0"/>
        <v>9111</v>
      </c>
      <c r="J42" s="51">
        <f t="shared" si="1"/>
        <v>854.9679351834649</v>
      </c>
      <c r="K42" s="51">
        <f>('ごみ搬入量内訳'!E42+'ごみ搬入量内訳'!AH42)/'ごみ処理概要'!D42/365*1000000</f>
        <v>637.261249899123</v>
      </c>
      <c r="L42" s="51">
        <f>'ごみ搬入量内訳'!F42/'ごみ処理概要'!D42/365*1000000</f>
        <v>217.70668528434183</v>
      </c>
      <c r="M42" s="51">
        <f>'資源化量内訳'!BP42</f>
        <v>14</v>
      </c>
      <c r="N42" s="51">
        <f>'ごみ処理量内訳'!E42</f>
        <v>6611</v>
      </c>
      <c r="O42" s="51">
        <f>'ごみ処理量内訳'!L42</f>
        <v>0</v>
      </c>
      <c r="P42" s="51">
        <f t="shared" si="2"/>
        <v>1357</v>
      </c>
      <c r="Q42" s="51">
        <f>'ごみ処理量内訳'!G42</f>
        <v>1336</v>
      </c>
      <c r="R42" s="51">
        <f>'ごみ処理量内訳'!H42</f>
        <v>21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1143</v>
      </c>
      <c r="W42" s="51">
        <f>'資源化量内訳'!M42</f>
        <v>1119</v>
      </c>
      <c r="X42" s="51">
        <f>'資源化量内訳'!N42</f>
        <v>0</v>
      </c>
      <c r="Y42" s="51">
        <f>'資源化量内訳'!O42</f>
        <v>24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9111</v>
      </c>
      <c r="AE42" s="52">
        <f t="shared" si="5"/>
        <v>100</v>
      </c>
      <c r="AF42" s="51">
        <f>'資源化量内訳'!AB42</f>
        <v>0</v>
      </c>
      <c r="AG42" s="51">
        <f>'資源化量内訳'!AJ42</f>
        <v>585</v>
      </c>
      <c r="AH42" s="51">
        <f>'資源化量内訳'!AR42</f>
        <v>21</v>
      </c>
      <c r="AI42" s="51">
        <f>'資源化量内訳'!AZ42</f>
        <v>0</v>
      </c>
      <c r="AJ42" s="51">
        <f>'資源化量内訳'!BH42</f>
        <v>0</v>
      </c>
      <c r="AK42" s="51" t="s">
        <v>134</v>
      </c>
      <c r="AL42" s="51">
        <f t="shared" si="6"/>
        <v>606</v>
      </c>
      <c r="AM42" s="52">
        <f t="shared" si="7"/>
        <v>19.32054794520548</v>
      </c>
      <c r="AN42" s="51">
        <f>'ごみ処理量内訳'!AC42</f>
        <v>0</v>
      </c>
      <c r="AO42" s="51">
        <f>'ごみ処理量内訳'!AD42</f>
        <v>686</v>
      </c>
      <c r="AP42" s="51">
        <f>'ごみ処理量内訳'!AE42</f>
        <v>534</v>
      </c>
      <c r="AQ42" s="51">
        <f t="shared" si="8"/>
        <v>1220</v>
      </c>
    </row>
    <row r="43" spans="1:43" ht="13.5">
      <c r="A43" s="26" t="s">
        <v>136</v>
      </c>
      <c r="B43" s="49" t="s">
        <v>169</v>
      </c>
      <c r="C43" s="50" t="s">
        <v>170</v>
      </c>
      <c r="D43" s="51">
        <v>30142</v>
      </c>
      <c r="E43" s="51">
        <v>30142</v>
      </c>
      <c r="F43" s="51">
        <f>'ごみ搬入量内訳'!H43</f>
        <v>6890</v>
      </c>
      <c r="G43" s="51">
        <f>'ごみ搬入量内訳'!AG43</f>
        <v>212</v>
      </c>
      <c r="H43" s="51">
        <f>'ごみ搬入量内訳'!AH43</f>
        <v>0</v>
      </c>
      <c r="I43" s="51">
        <f t="shared" si="0"/>
        <v>7102</v>
      </c>
      <c r="J43" s="51">
        <f t="shared" si="1"/>
        <v>645.5289710893551</v>
      </c>
      <c r="K43" s="51">
        <f>('ごみ搬入量内訳'!E43+'ごみ搬入量内訳'!AH43)/'ごみ処理概要'!D43/365*1000000</f>
        <v>527.003234916373</v>
      </c>
      <c r="L43" s="51">
        <f>'ごみ搬入量内訳'!F43/'ごみ処理概要'!D43/365*1000000</f>
        <v>118.52573617298214</v>
      </c>
      <c r="M43" s="51">
        <f>'資源化量内訳'!BP43</f>
        <v>26</v>
      </c>
      <c r="N43" s="51">
        <f>'ごみ処理量内訳'!E43</f>
        <v>4117</v>
      </c>
      <c r="O43" s="51">
        <f>'ごみ処理量内訳'!L43</f>
        <v>0</v>
      </c>
      <c r="P43" s="51">
        <f t="shared" si="2"/>
        <v>1672</v>
      </c>
      <c r="Q43" s="51">
        <f>'ごみ処理量内訳'!G43</f>
        <v>782</v>
      </c>
      <c r="R43" s="51">
        <f>'ごみ処理量内訳'!H43</f>
        <v>33</v>
      </c>
      <c r="S43" s="51">
        <f>'ごみ処理量内訳'!I43</f>
        <v>857</v>
      </c>
      <c r="T43" s="51">
        <f>'ごみ処理量内訳'!J43</f>
        <v>0</v>
      </c>
      <c r="U43" s="51">
        <f>'ごみ処理量内訳'!K43</f>
        <v>0</v>
      </c>
      <c r="V43" s="51">
        <f t="shared" si="3"/>
        <v>1313</v>
      </c>
      <c r="W43" s="51">
        <f>'資源化量内訳'!M43</f>
        <v>1312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1</v>
      </c>
      <c r="AC43" s="51">
        <f>'資源化量内訳'!S43</f>
        <v>0</v>
      </c>
      <c r="AD43" s="51">
        <f t="shared" si="4"/>
        <v>7102</v>
      </c>
      <c r="AE43" s="52">
        <f t="shared" si="5"/>
        <v>100</v>
      </c>
      <c r="AF43" s="51">
        <f>'資源化量内訳'!AB43</f>
        <v>0</v>
      </c>
      <c r="AG43" s="51">
        <f>'資源化量内訳'!AJ43</f>
        <v>341</v>
      </c>
      <c r="AH43" s="51">
        <f>'資源化量内訳'!AR43</f>
        <v>33</v>
      </c>
      <c r="AI43" s="51">
        <f>'資源化量内訳'!AZ43</f>
        <v>857</v>
      </c>
      <c r="AJ43" s="51">
        <f>'資源化量内訳'!BH43</f>
        <v>0</v>
      </c>
      <c r="AK43" s="51" t="s">
        <v>134</v>
      </c>
      <c r="AL43" s="51">
        <f t="shared" si="6"/>
        <v>1231</v>
      </c>
      <c r="AM43" s="52">
        <f t="shared" si="7"/>
        <v>36.05499438832772</v>
      </c>
      <c r="AN43" s="51">
        <f>'ごみ処理量内訳'!AC43</f>
        <v>0</v>
      </c>
      <c r="AO43" s="51">
        <f>'ごみ処理量内訳'!AD43</f>
        <v>402</v>
      </c>
      <c r="AP43" s="51">
        <f>'ごみ処理量内訳'!AE43</f>
        <v>313</v>
      </c>
      <c r="AQ43" s="51">
        <f t="shared" si="8"/>
        <v>715</v>
      </c>
    </row>
    <row r="44" spans="1:43" ht="13.5">
      <c r="A44" s="26" t="s">
        <v>136</v>
      </c>
      <c r="B44" s="49" t="s">
        <v>171</v>
      </c>
      <c r="C44" s="50" t="s">
        <v>172</v>
      </c>
      <c r="D44" s="51">
        <v>11610</v>
      </c>
      <c r="E44" s="51">
        <v>11610</v>
      </c>
      <c r="F44" s="51">
        <f>'ごみ搬入量内訳'!H44</f>
        <v>3132</v>
      </c>
      <c r="G44" s="51">
        <f>'ごみ搬入量内訳'!AG44</f>
        <v>321</v>
      </c>
      <c r="H44" s="51">
        <f>'ごみ搬入量内訳'!AH44</f>
        <v>0</v>
      </c>
      <c r="I44" s="51">
        <f t="shared" si="0"/>
        <v>3453</v>
      </c>
      <c r="J44" s="51">
        <f t="shared" si="1"/>
        <v>814.838412799547</v>
      </c>
      <c r="K44" s="51">
        <f>('ごみ搬入量内訳'!E44+'ごみ搬入量内訳'!AH44)/'ごみ処理概要'!D44/365*1000000</f>
        <v>507.35667174023337</v>
      </c>
      <c r="L44" s="51">
        <f>'ごみ搬入量内訳'!F44/'ごみ処理概要'!D44/365*1000000</f>
        <v>307.48174105931355</v>
      </c>
      <c r="M44" s="51">
        <f>'資源化量内訳'!BP44</f>
        <v>7</v>
      </c>
      <c r="N44" s="51">
        <f>'ごみ処理量内訳'!E44</f>
        <v>2553</v>
      </c>
      <c r="O44" s="51">
        <f>'ごみ処理量内訳'!L44</f>
        <v>0</v>
      </c>
      <c r="P44" s="51">
        <f t="shared" si="2"/>
        <v>514</v>
      </c>
      <c r="Q44" s="51">
        <f>'ごみ処理量内訳'!G44</f>
        <v>506</v>
      </c>
      <c r="R44" s="51">
        <f>'ごみ処理量内訳'!H44</f>
        <v>8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386</v>
      </c>
      <c r="W44" s="51">
        <f>'資源化量内訳'!M44</f>
        <v>386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3453</v>
      </c>
      <c r="AE44" s="52">
        <f t="shared" si="5"/>
        <v>100</v>
      </c>
      <c r="AF44" s="51">
        <f>'資源化量内訳'!AB44</f>
        <v>0</v>
      </c>
      <c r="AG44" s="51">
        <f>'資源化量内訳'!AJ44</f>
        <v>222</v>
      </c>
      <c r="AH44" s="51">
        <f>'資源化量内訳'!AR44</f>
        <v>8</v>
      </c>
      <c r="AI44" s="51">
        <f>'資源化量内訳'!AZ44</f>
        <v>0</v>
      </c>
      <c r="AJ44" s="51">
        <f>'資源化量内訳'!BH44</f>
        <v>0</v>
      </c>
      <c r="AK44" s="51" t="s">
        <v>134</v>
      </c>
      <c r="AL44" s="51">
        <f t="shared" si="6"/>
        <v>230</v>
      </c>
      <c r="AM44" s="52">
        <f t="shared" si="7"/>
        <v>18.00578034682081</v>
      </c>
      <c r="AN44" s="51">
        <f>'ごみ処理量内訳'!AC44</f>
        <v>0</v>
      </c>
      <c r="AO44" s="51">
        <f>'ごみ処理量内訳'!AD44</f>
        <v>260</v>
      </c>
      <c r="AP44" s="51">
        <f>'ごみ処理量内訳'!AE44</f>
        <v>202</v>
      </c>
      <c r="AQ44" s="51">
        <f t="shared" si="8"/>
        <v>462</v>
      </c>
    </row>
    <row r="45" spans="1:43" ht="13.5">
      <c r="A45" s="26" t="s">
        <v>136</v>
      </c>
      <c r="B45" s="49" t="s">
        <v>173</v>
      </c>
      <c r="C45" s="50" t="s">
        <v>174</v>
      </c>
      <c r="D45" s="51">
        <v>13447</v>
      </c>
      <c r="E45" s="51">
        <v>8317</v>
      </c>
      <c r="F45" s="51">
        <f>'ごみ搬入量内訳'!H45</f>
        <v>2201</v>
      </c>
      <c r="G45" s="51">
        <f>'ごみ搬入量内訳'!AG45</f>
        <v>173</v>
      </c>
      <c r="H45" s="51">
        <f>'ごみ搬入量内訳'!AH45</f>
        <v>1123</v>
      </c>
      <c r="I45" s="51">
        <f t="shared" si="0"/>
        <v>3497</v>
      </c>
      <c r="J45" s="51">
        <f t="shared" si="1"/>
        <v>712.4876863098251</v>
      </c>
      <c r="K45" s="51">
        <f>('ごみ搬入量内訳'!E45+'ごみ搬入量内訳'!AH45)/'ごみ処理概要'!D45/365*1000000</f>
        <v>625.0821337141961</v>
      </c>
      <c r="L45" s="51">
        <f>'ごみ搬入量内訳'!F45/'ごみ処理概要'!D45/365*1000000</f>
        <v>87.40555259562912</v>
      </c>
      <c r="M45" s="51">
        <f>'資源化量内訳'!BP45</f>
        <v>0</v>
      </c>
      <c r="N45" s="51">
        <f>'ごみ処理量内訳'!E45</f>
        <v>1678</v>
      </c>
      <c r="O45" s="51">
        <f>'ごみ処理量内訳'!L45</f>
        <v>0</v>
      </c>
      <c r="P45" s="51">
        <f t="shared" si="2"/>
        <v>375</v>
      </c>
      <c r="Q45" s="51">
        <f>'ごみ処理量内訳'!G45</f>
        <v>359</v>
      </c>
      <c r="R45" s="51">
        <f>'ごみ処理量内訳'!H45</f>
        <v>16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296</v>
      </c>
      <c r="W45" s="51">
        <f>'資源化量内訳'!M45</f>
        <v>296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4"/>
        <v>2349</v>
      </c>
      <c r="AE45" s="52">
        <f t="shared" si="5"/>
        <v>100</v>
      </c>
      <c r="AF45" s="51">
        <f>'資源化量内訳'!AB45</f>
        <v>0</v>
      </c>
      <c r="AG45" s="51">
        <f>'資源化量内訳'!AJ45</f>
        <v>251</v>
      </c>
      <c r="AH45" s="51">
        <f>'資源化量内訳'!AR45</f>
        <v>16</v>
      </c>
      <c r="AI45" s="51">
        <f>'資源化量内訳'!AZ45</f>
        <v>0</v>
      </c>
      <c r="AJ45" s="51">
        <f>'資源化量内訳'!BH45</f>
        <v>0</v>
      </c>
      <c r="AK45" s="51" t="s">
        <v>134</v>
      </c>
      <c r="AL45" s="51">
        <f t="shared" si="6"/>
        <v>267</v>
      </c>
      <c r="AM45" s="52">
        <f t="shared" si="7"/>
        <v>23.967645806726267</v>
      </c>
      <c r="AN45" s="51">
        <f>'ごみ処理量内訳'!AC45</f>
        <v>0</v>
      </c>
      <c r="AO45" s="51">
        <f>'ごみ処理量内訳'!AD45</f>
        <v>159</v>
      </c>
      <c r="AP45" s="51">
        <f>'ごみ処理量内訳'!AE45</f>
        <v>53</v>
      </c>
      <c r="AQ45" s="51">
        <f t="shared" si="8"/>
        <v>212</v>
      </c>
    </row>
    <row r="46" spans="1:43" ht="13.5">
      <c r="A46" s="26" t="s">
        <v>136</v>
      </c>
      <c r="B46" s="49" t="s">
        <v>175</v>
      </c>
      <c r="C46" s="50" t="s">
        <v>176</v>
      </c>
      <c r="D46" s="51">
        <v>19571</v>
      </c>
      <c r="E46" s="51">
        <v>19571</v>
      </c>
      <c r="F46" s="51">
        <f>'ごみ搬入量内訳'!H46</f>
        <v>5998</v>
      </c>
      <c r="G46" s="51">
        <f>'ごみ搬入量内訳'!AG46</f>
        <v>422</v>
      </c>
      <c r="H46" s="51">
        <f>'ごみ搬入量内訳'!AH46</f>
        <v>712</v>
      </c>
      <c r="I46" s="51">
        <f t="shared" si="0"/>
        <v>7132</v>
      </c>
      <c r="J46" s="51">
        <f t="shared" si="1"/>
        <v>998.4020248018628</v>
      </c>
      <c r="K46" s="51">
        <f>('ごみ搬入量内訳'!E46+'ごみ搬入量内訳'!AH46)/'ごみ処理概要'!D46/365*1000000</f>
        <v>930.6473164445857</v>
      </c>
      <c r="L46" s="51">
        <f>'ごみ搬入量内訳'!F46/'ごみ処理概要'!D46/365*1000000</f>
        <v>67.7547083572773</v>
      </c>
      <c r="M46" s="51">
        <f>'資源化量内訳'!BP46</f>
        <v>0</v>
      </c>
      <c r="N46" s="51">
        <f>'ごみ処理量内訳'!E46</f>
        <v>5106</v>
      </c>
      <c r="O46" s="51">
        <f>'ごみ処理量内訳'!L46</f>
        <v>0</v>
      </c>
      <c r="P46" s="51">
        <f t="shared" si="2"/>
        <v>549</v>
      </c>
      <c r="Q46" s="51">
        <f>'ごみ処理量内訳'!G46</f>
        <v>501</v>
      </c>
      <c r="R46" s="51">
        <f>'ごみ処理量内訳'!H46</f>
        <v>48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721</v>
      </c>
      <c r="W46" s="51">
        <f>'資源化量内訳'!M46</f>
        <v>519</v>
      </c>
      <c r="X46" s="51">
        <f>'資源化量内訳'!N46</f>
        <v>0</v>
      </c>
      <c r="Y46" s="51">
        <f>'資源化量内訳'!O46</f>
        <v>202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4"/>
        <v>6376</v>
      </c>
      <c r="AE46" s="52">
        <f t="shared" si="5"/>
        <v>100</v>
      </c>
      <c r="AF46" s="51">
        <f>'資源化量内訳'!AB46</f>
        <v>0</v>
      </c>
      <c r="AG46" s="51">
        <f>'資源化量内訳'!AJ46</f>
        <v>214</v>
      </c>
      <c r="AH46" s="51">
        <f>'資源化量内訳'!AR46</f>
        <v>48</v>
      </c>
      <c r="AI46" s="51">
        <f>'資源化量内訳'!AZ46</f>
        <v>0</v>
      </c>
      <c r="AJ46" s="51">
        <f>'資源化量内訳'!BH46</f>
        <v>0</v>
      </c>
      <c r="AK46" s="51" t="s">
        <v>134</v>
      </c>
      <c r="AL46" s="51">
        <f t="shared" si="6"/>
        <v>262</v>
      </c>
      <c r="AM46" s="52">
        <f t="shared" si="7"/>
        <v>15.417189460476788</v>
      </c>
      <c r="AN46" s="51">
        <f>'ごみ処理量内訳'!AC46</f>
        <v>0</v>
      </c>
      <c r="AO46" s="51">
        <f>'ごみ処理量内訳'!AD46</f>
        <v>488</v>
      </c>
      <c r="AP46" s="51">
        <f>'ごみ処理量内訳'!AE46</f>
        <v>105</v>
      </c>
      <c r="AQ46" s="51">
        <f t="shared" si="8"/>
        <v>593</v>
      </c>
    </row>
    <row r="47" spans="1:43" ht="13.5">
      <c r="A47" s="26" t="s">
        <v>136</v>
      </c>
      <c r="B47" s="49" t="s">
        <v>177</v>
      </c>
      <c r="C47" s="50" t="s">
        <v>178</v>
      </c>
      <c r="D47" s="51">
        <v>14123</v>
      </c>
      <c r="E47" s="51">
        <v>14123</v>
      </c>
      <c r="F47" s="51">
        <f>'ごみ搬入量内訳'!H47</f>
        <v>2962</v>
      </c>
      <c r="G47" s="51">
        <f>'ごみ搬入量内訳'!AG47</f>
        <v>362</v>
      </c>
      <c r="H47" s="51">
        <f>'ごみ搬入量内訳'!AH47</f>
        <v>1324</v>
      </c>
      <c r="I47" s="51">
        <f t="shared" si="0"/>
        <v>4648</v>
      </c>
      <c r="J47" s="51">
        <f t="shared" si="1"/>
        <v>901.66725025437</v>
      </c>
      <c r="K47" s="51">
        <f>('ごみ搬入量内訳'!E47+'ごみ搬入量内訳'!AH47)/'ごみ処理概要'!D47/365*1000000</f>
        <v>702.0511572010682</v>
      </c>
      <c r="L47" s="51">
        <f>'ごみ搬入量内訳'!F47/'ごみ処理概要'!D47/365*1000000</f>
        <v>199.61609305330177</v>
      </c>
      <c r="M47" s="51">
        <f>'資源化量内訳'!BP47</f>
        <v>1</v>
      </c>
      <c r="N47" s="51">
        <f>'ごみ処理量内訳'!E47</f>
        <v>2492</v>
      </c>
      <c r="O47" s="51">
        <f>'ごみ処理量内訳'!L47</f>
        <v>0</v>
      </c>
      <c r="P47" s="51">
        <f t="shared" si="2"/>
        <v>333</v>
      </c>
      <c r="Q47" s="51">
        <f>'ごみ処理量内訳'!G47</f>
        <v>313</v>
      </c>
      <c r="R47" s="51">
        <f>'ごみ処理量内訳'!H47</f>
        <v>20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3"/>
        <v>443</v>
      </c>
      <c r="W47" s="51">
        <f>'資源化量内訳'!M47</f>
        <v>264</v>
      </c>
      <c r="X47" s="51">
        <f>'資源化量内訳'!N47</f>
        <v>0</v>
      </c>
      <c r="Y47" s="51">
        <f>'資源化量内訳'!O47</f>
        <v>179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4"/>
        <v>3268</v>
      </c>
      <c r="AE47" s="52">
        <f t="shared" si="5"/>
        <v>100</v>
      </c>
      <c r="AF47" s="51">
        <f>'資源化量内訳'!AB47</f>
        <v>0</v>
      </c>
      <c r="AG47" s="51">
        <f>'資源化量内訳'!AJ47</f>
        <v>151</v>
      </c>
      <c r="AH47" s="51">
        <f>'資源化量内訳'!AR47</f>
        <v>20</v>
      </c>
      <c r="AI47" s="51">
        <f>'資源化量内訳'!AZ47</f>
        <v>0</v>
      </c>
      <c r="AJ47" s="51">
        <f>'資源化量内訳'!BH47</f>
        <v>0</v>
      </c>
      <c r="AK47" s="51" t="s">
        <v>134</v>
      </c>
      <c r="AL47" s="51">
        <f t="shared" si="6"/>
        <v>171</v>
      </c>
      <c r="AM47" s="52">
        <f t="shared" si="7"/>
        <v>18.813092688895686</v>
      </c>
      <c r="AN47" s="51">
        <f>'ごみ処理量内訳'!AC47</f>
        <v>0</v>
      </c>
      <c r="AO47" s="51">
        <f>'ごみ処理量内訳'!AD47</f>
        <v>238</v>
      </c>
      <c r="AP47" s="51">
        <f>'ごみ処理量内訳'!AE47</f>
        <v>73</v>
      </c>
      <c r="AQ47" s="51">
        <f t="shared" si="8"/>
        <v>311</v>
      </c>
    </row>
    <row r="48" spans="1:43" ht="13.5">
      <c r="A48" s="26" t="s">
        <v>136</v>
      </c>
      <c r="B48" s="49" t="s">
        <v>179</v>
      </c>
      <c r="C48" s="50" t="s">
        <v>29</v>
      </c>
      <c r="D48" s="51">
        <v>7531</v>
      </c>
      <c r="E48" s="51">
        <v>7531</v>
      </c>
      <c r="F48" s="51">
        <f>'ごみ搬入量内訳'!H48</f>
        <v>1988</v>
      </c>
      <c r="G48" s="51">
        <f>'ごみ搬入量内訳'!AG48</f>
        <v>93</v>
      </c>
      <c r="H48" s="51">
        <f>'ごみ搬入量内訳'!AH48</f>
        <v>0</v>
      </c>
      <c r="I48" s="51">
        <f t="shared" si="0"/>
        <v>2081</v>
      </c>
      <c r="J48" s="51">
        <f t="shared" si="1"/>
        <v>757.0534939601246</v>
      </c>
      <c r="K48" s="51">
        <f>('ごみ搬入量内訳'!E48+'ごみ搬入量内訳'!AH48)/'ごみ処理概要'!D48/365*1000000</f>
        <v>657.3741776001659</v>
      </c>
      <c r="L48" s="51">
        <f>'ごみ搬入量内訳'!F48/'ごみ処理概要'!D48/365*1000000</f>
        <v>99.67931635995875</v>
      </c>
      <c r="M48" s="51">
        <f>'資源化量内訳'!BP48</f>
        <v>0</v>
      </c>
      <c r="N48" s="51">
        <f>'ごみ処理量内訳'!E48</f>
        <v>1652</v>
      </c>
      <c r="O48" s="51">
        <f>'ごみ処理量内訳'!L48</f>
        <v>0</v>
      </c>
      <c r="P48" s="51">
        <f t="shared" si="2"/>
        <v>302</v>
      </c>
      <c r="Q48" s="51">
        <f>'ごみ処理量内訳'!G48</f>
        <v>294</v>
      </c>
      <c r="R48" s="51">
        <f>'ごみ処理量内訳'!H48</f>
        <v>8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3"/>
        <v>237</v>
      </c>
      <c r="W48" s="51">
        <f>'資源化量内訳'!M48</f>
        <v>122</v>
      </c>
      <c r="X48" s="51">
        <f>'資源化量内訳'!N48</f>
        <v>0</v>
      </c>
      <c r="Y48" s="51">
        <f>'資源化量内訳'!O48</f>
        <v>115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4"/>
        <v>2191</v>
      </c>
      <c r="AE48" s="52">
        <f t="shared" si="5"/>
        <v>100</v>
      </c>
      <c r="AF48" s="51">
        <f>'資源化量内訳'!AB48</f>
        <v>0</v>
      </c>
      <c r="AG48" s="51">
        <f>'資源化量内訳'!AJ48</f>
        <v>84</v>
      </c>
      <c r="AH48" s="51">
        <f>'資源化量内訳'!AR48</f>
        <v>8</v>
      </c>
      <c r="AI48" s="51">
        <f>'資源化量内訳'!AZ48</f>
        <v>0</v>
      </c>
      <c r="AJ48" s="51">
        <f>'資源化量内訳'!BH48</f>
        <v>0</v>
      </c>
      <c r="AK48" s="51" t="s">
        <v>134</v>
      </c>
      <c r="AL48" s="51">
        <f t="shared" si="6"/>
        <v>92</v>
      </c>
      <c r="AM48" s="52">
        <f t="shared" si="7"/>
        <v>15.015974440894569</v>
      </c>
      <c r="AN48" s="51">
        <f>'ごみ処理量内訳'!AC48</f>
        <v>0</v>
      </c>
      <c r="AO48" s="51">
        <f>'ごみ処理量内訳'!AD48</f>
        <v>157</v>
      </c>
      <c r="AP48" s="51">
        <f>'ごみ処理量内訳'!AE48</f>
        <v>162</v>
      </c>
      <c r="AQ48" s="51">
        <f t="shared" si="8"/>
        <v>319</v>
      </c>
    </row>
    <row r="49" spans="1:43" ht="13.5">
      <c r="A49" s="26" t="s">
        <v>136</v>
      </c>
      <c r="B49" s="49" t="s">
        <v>180</v>
      </c>
      <c r="C49" s="50" t="s">
        <v>181</v>
      </c>
      <c r="D49" s="51">
        <v>5517</v>
      </c>
      <c r="E49" s="51">
        <v>5517</v>
      </c>
      <c r="F49" s="51">
        <f>'ごみ搬入量内訳'!H49</f>
        <v>930</v>
      </c>
      <c r="G49" s="51">
        <f>'ごみ搬入量内訳'!AG49</f>
        <v>157</v>
      </c>
      <c r="H49" s="51">
        <f>'ごみ搬入量内訳'!AH49</f>
        <v>0</v>
      </c>
      <c r="I49" s="51">
        <f t="shared" si="0"/>
        <v>1087</v>
      </c>
      <c r="J49" s="51">
        <f t="shared" si="1"/>
        <v>539.8010135546169</v>
      </c>
      <c r="K49" s="51">
        <f>('ごみ搬入量内訳'!E49+'ごみ搬入量内訳'!AH49)/'ごみ処理概要'!D49/365*1000000</f>
        <v>433.5292408768911</v>
      </c>
      <c r="L49" s="51">
        <f>'ごみ搬入量内訳'!F49/'ごみ処理概要'!D49/365*1000000</f>
        <v>106.27177267772588</v>
      </c>
      <c r="M49" s="51">
        <f>'資源化量内訳'!BP49</f>
        <v>29</v>
      </c>
      <c r="N49" s="51">
        <f>'ごみ処理量内訳'!E49</f>
        <v>857</v>
      </c>
      <c r="O49" s="51">
        <f>'ごみ処理量内訳'!L49</f>
        <v>0</v>
      </c>
      <c r="P49" s="51">
        <f t="shared" si="2"/>
        <v>124</v>
      </c>
      <c r="Q49" s="51">
        <f>'ごみ処理量内訳'!G49</f>
        <v>0</v>
      </c>
      <c r="R49" s="51">
        <f>'ごみ処理量内訳'!H49</f>
        <v>124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3"/>
        <v>106</v>
      </c>
      <c r="W49" s="51">
        <f>'資源化量内訳'!M49</f>
        <v>60</v>
      </c>
      <c r="X49" s="51">
        <f>'資源化量内訳'!N49</f>
        <v>0</v>
      </c>
      <c r="Y49" s="51">
        <f>'資源化量内訳'!O49</f>
        <v>43</v>
      </c>
      <c r="Z49" s="51">
        <f>'資源化量内訳'!P49</f>
        <v>3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4"/>
        <v>1087</v>
      </c>
      <c r="AE49" s="52">
        <f t="shared" si="5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70</v>
      </c>
      <c r="AI49" s="51">
        <f>'資源化量内訳'!AZ49</f>
        <v>0</v>
      </c>
      <c r="AJ49" s="51">
        <f>'資源化量内訳'!BH49</f>
        <v>0</v>
      </c>
      <c r="AK49" s="51" t="s">
        <v>134</v>
      </c>
      <c r="AL49" s="51">
        <f t="shared" si="6"/>
        <v>70</v>
      </c>
      <c r="AM49" s="52">
        <f t="shared" si="7"/>
        <v>18.369175627240146</v>
      </c>
      <c r="AN49" s="51">
        <f>'ごみ処理量内訳'!AC49</f>
        <v>0</v>
      </c>
      <c r="AO49" s="51">
        <f>'ごみ処理量内訳'!AD49</f>
        <v>136</v>
      </c>
      <c r="AP49" s="51">
        <f>'ごみ処理量内訳'!AE49</f>
        <v>54</v>
      </c>
      <c r="AQ49" s="51">
        <f t="shared" si="8"/>
        <v>190</v>
      </c>
    </row>
    <row r="50" spans="1:43" ht="13.5">
      <c r="A50" s="26" t="s">
        <v>136</v>
      </c>
      <c r="B50" s="49" t="s">
        <v>182</v>
      </c>
      <c r="C50" s="50" t="s">
        <v>183</v>
      </c>
      <c r="D50" s="51">
        <v>15824</v>
      </c>
      <c r="E50" s="51">
        <v>15824</v>
      </c>
      <c r="F50" s="51">
        <f>'ごみ搬入量内訳'!H50</f>
        <v>3813</v>
      </c>
      <c r="G50" s="51">
        <f>'ごみ搬入量内訳'!AG50</f>
        <v>626</v>
      </c>
      <c r="H50" s="51">
        <f>'ごみ搬入量内訳'!AH50</f>
        <v>0</v>
      </c>
      <c r="I50" s="51">
        <f t="shared" si="0"/>
        <v>4439</v>
      </c>
      <c r="J50" s="51">
        <f t="shared" si="1"/>
        <v>768.5568652437082</v>
      </c>
      <c r="K50" s="51">
        <f>('ごみ搬入量内訳'!E50+'ごみ搬入量内訳'!AH50)/'ごみ処理概要'!D50/365*1000000</f>
        <v>578.9714254054877</v>
      </c>
      <c r="L50" s="51">
        <f>'ごみ搬入量内訳'!F50/'ごみ処理概要'!D50/365*1000000</f>
        <v>189.58543983822042</v>
      </c>
      <c r="M50" s="51">
        <f>'資源化量内訳'!BP50</f>
        <v>224</v>
      </c>
      <c r="N50" s="51">
        <f>'ごみ処理量内訳'!E50</f>
        <v>3804</v>
      </c>
      <c r="O50" s="51">
        <f>'ごみ処理量内訳'!L50</f>
        <v>0</v>
      </c>
      <c r="P50" s="51">
        <f t="shared" si="2"/>
        <v>376</v>
      </c>
      <c r="Q50" s="51">
        <f>'ごみ処理量内訳'!G50</f>
        <v>0</v>
      </c>
      <c r="R50" s="51">
        <f>'ごみ処理量内訳'!H50</f>
        <v>376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3"/>
        <v>259</v>
      </c>
      <c r="W50" s="51">
        <f>'資源化量内訳'!M50</f>
        <v>123</v>
      </c>
      <c r="X50" s="51">
        <f>'資源化量内訳'!N50</f>
        <v>0</v>
      </c>
      <c r="Y50" s="51">
        <f>'資源化量内訳'!O50</f>
        <v>130</v>
      </c>
      <c r="Z50" s="51">
        <f>'資源化量内訳'!P50</f>
        <v>6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4"/>
        <v>4439</v>
      </c>
      <c r="AE50" s="52">
        <f t="shared" si="5"/>
        <v>100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213</v>
      </c>
      <c r="AI50" s="51">
        <f>'資源化量内訳'!AZ50</f>
        <v>0</v>
      </c>
      <c r="AJ50" s="51">
        <f>'資源化量内訳'!BH50</f>
        <v>0</v>
      </c>
      <c r="AK50" s="51" t="s">
        <v>134</v>
      </c>
      <c r="AL50" s="51">
        <f t="shared" si="6"/>
        <v>213</v>
      </c>
      <c r="AM50" s="52">
        <f t="shared" si="7"/>
        <v>14.926013296161269</v>
      </c>
      <c r="AN50" s="51">
        <f>'ごみ処理量内訳'!AC50</f>
        <v>0</v>
      </c>
      <c r="AO50" s="51">
        <f>'ごみ処理量内訳'!AD50</f>
        <v>437</v>
      </c>
      <c r="AP50" s="51">
        <f>'ごみ処理量内訳'!AE50</f>
        <v>163</v>
      </c>
      <c r="AQ50" s="51">
        <f t="shared" si="8"/>
        <v>600</v>
      </c>
    </row>
    <row r="51" spans="1:43" ht="13.5">
      <c r="A51" s="26" t="s">
        <v>136</v>
      </c>
      <c r="B51" s="49" t="s">
        <v>184</v>
      </c>
      <c r="C51" s="50" t="s">
        <v>185</v>
      </c>
      <c r="D51" s="51">
        <v>27751</v>
      </c>
      <c r="E51" s="51">
        <v>27751</v>
      </c>
      <c r="F51" s="51">
        <f>'ごみ搬入量内訳'!H51</f>
        <v>11270</v>
      </c>
      <c r="G51" s="51">
        <f>'ごみ搬入量内訳'!AG51</f>
        <v>1076</v>
      </c>
      <c r="H51" s="51">
        <f>'ごみ搬入量内訳'!AH51</f>
        <v>0</v>
      </c>
      <c r="I51" s="51">
        <f t="shared" si="0"/>
        <v>12346</v>
      </c>
      <c r="J51" s="51">
        <f t="shared" si="1"/>
        <v>1218.862654832135</v>
      </c>
      <c r="K51" s="51">
        <f>('ごみ搬入量内訳'!E51+'ごみ搬入量内訳'!AH51)/'ごみ処理概要'!D51/365*1000000</f>
        <v>615.9471977561711</v>
      </c>
      <c r="L51" s="51">
        <f>'ごみ搬入量内訳'!F51/'ごみ処理概要'!D51/365*1000000</f>
        <v>602.9154570759637</v>
      </c>
      <c r="M51" s="51">
        <f>'資源化量内訳'!BP51</f>
        <v>0</v>
      </c>
      <c r="N51" s="51">
        <f>'ごみ処理量内訳'!E51</f>
        <v>9907</v>
      </c>
      <c r="O51" s="51">
        <f>'ごみ処理量内訳'!L51</f>
        <v>253</v>
      </c>
      <c r="P51" s="51">
        <f t="shared" si="2"/>
        <v>389</v>
      </c>
      <c r="Q51" s="51">
        <f>'ごみ処理量内訳'!G51</f>
        <v>0</v>
      </c>
      <c r="R51" s="51">
        <f>'ごみ処理量内訳'!H51</f>
        <v>389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3"/>
        <v>1584</v>
      </c>
      <c r="W51" s="51">
        <f>'資源化量内訳'!M51</f>
        <v>1025</v>
      </c>
      <c r="X51" s="51">
        <f>'資源化量内訳'!N51</f>
        <v>0</v>
      </c>
      <c r="Y51" s="51">
        <f>'資源化量内訳'!O51</f>
        <v>465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94</v>
      </c>
      <c r="AD51" s="51">
        <f t="shared" si="4"/>
        <v>12133</v>
      </c>
      <c r="AE51" s="52">
        <f t="shared" si="5"/>
        <v>97.91477787851315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389</v>
      </c>
      <c r="AI51" s="51">
        <f>'資源化量内訳'!AZ51</f>
        <v>0</v>
      </c>
      <c r="AJ51" s="51">
        <f>'資源化量内訳'!BH51</f>
        <v>0</v>
      </c>
      <c r="AK51" s="51" t="s">
        <v>134</v>
      </c>
      <c r="AL51" s="51">
        <f t="shared" si="6"/>
        <v>389</v>
      </c>
      <c r="AM51" s="52">
        <f t="shared" si="7"/>
        <v>16.261435753729497</v>
      </c>
      <c r="AN51" s="51">
        <f>'ごみ処理量内訳'!AC51</f>
        <v>253</v>
      </c>
      <c r="AO51" s="51">
        <f>'ごみ処理量内訳'!AD51</f>
        <v>947</v>
      </c>
      <c r="AP51" s="51">
        <f>'ごみ処理量内訳'!AE51</f>
        <v>0</v>
      </c>
      <c r="AQ51" s="51">
        <f t="shared" si="8"/>
        <v>1200</v>
      </c>
    </row>
    <row r="52" spans="1:43" ht="13.5">
      <c r="A52" s="26" t="s">
        <v>136</v>
      </c>
      <c r="B52" s="49" t="s">
        <v>186</v>
      </c>
      <c r="C52" s="50" t="s">
        <v>187</v>
      </c>
      <c r="D52" s="51">
        <v>43490</v>
      </c>
      <c r="E52" s="51">
        <v>43490</v>
      </c>
      <c r="F52" s="51">
        <f>'ごみ搬入量内訳'!H52</f>
        <v>15178</v>
      </c>
      <c r="G52" s="51">
        <f>'ごみ搬入量内訳'!AG52</f>
        <v>1371</v>
      </c>
      <c r="H52" s="51">
        <f>'ごみ搬入量内訳'!AH52</f>
        <v>848</v>
      </c>
      <c r="I52" s="51">
        <f t="shared" si="0"/>
        <v>17397</v>
      </c>
      <c r="J52" s="51">
        <f t="shared" si="1"/>
        <v>1095.9534076484283</v>
      </c>
      <c r="K52" s="51">
        <f>('ごみ搬入量内訳'!E52+'ごみ搬入量内訳'!AH52)/'ごみ処理概要'!D52/365*1000000</f>
        <v>759.2361021428324</v>
      </c>
      <c r="L52" s="51">
        <f>'ごみ搬入量内訳'!F52/'ごみ処理概要'!D52/365*1000000</f>
        <v>336.7173055055956</v>
      </c>
      <c r="M52" s="51">
        <f>'資源化量内訳'!BP52</f>
        <v>664</v>
      </c>
      <c r="N52" s="51">
        <f>'ごみ処理量内訳'!E52</f>
        <v>13416</v>
      </c>
      <c r="O52" s="51">
        <f>'ごみ処理量内訳'!L52</f>
        <v>0</v>
      </c>
      <c r="P52" s="51">
        <f t="shared" si="2"/>
        <v>1596</v>
      </c>
      <c r="Q52" s="51">
        <f>'ごみ処理量内訳'!G52</f>
        <v>881</v>
      </c>
      <c r="R52" s="51">
        <f>'ごみ処理量内訳'!H52</f>
        <v>715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3"/>
        <v>1537</v>
      </c>
      <c r="W52" s="51">
        <f>'資源化量内訳'!M52</f>
        <v>1537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4"/>
        <v>16549</v>
      </c>
      <c r="AE52" s="52">
        <f t="shared" si="5"/>
        <v>100</v>
      </c>
      <c r="AF52" s="51">
        <f>'資源化量内訳'!AB52</f>
        <v>0</v>
      </c>
      <c r="AG52" s="51">
        <f>'資源化量内訳'!AJ52</f>
        <v>636</v>
      </c>
      <c r="AH52" s="51">
        <f>'資源化量内訳'!AR52</f>
        <v>554</v>
      </c>
      <c r="AI52" s="51">
        <f>'資源化量内訳'!AZ52</f>
        <v>0</v>
      </c>
      <c r="AJ52" s="51">
        <f>'資源化量内訳'!BH52</f>
        <v>0</v>
      </c>
      <c r="AK52" s="51" t="s">
        <v>134</v>
      </c>
      <c r="AL52" s="51">
        <f t="shared" si="6"/>
        <v>1190</v>
      </c>
      <c r="AM52" s="52">
        <f t="shared" si="7"/>
        <v>19.70022657293906</v>
      </c>
      <c r="AN52" s="51">
        <f>'ごみ処理量内訳'!AC52</f>
        <v>0</v>
      </c>
      <c r="AO52" s="51">
        <f>'ごみ処理量内訳'!AD52</f>
        <v>1399</v>
      </c>
      <c r="AP52" s="51">
        <f>'ごみ処理量内訳'!AE52</f>
        <v>195</v>
      </c>
      <c r="AQ52" s="51">
        <f t="shared" si="8"/>
        <v>1594</v>
      </c>
    </row>
    <row r="53" spans="1:43" ht="13.5">
      <c r="A53" s="26" t="s">
        <v>136</v>
      </c>
      <c r="B53" s="49" t="s">
        <v>188</v>
      </c>
      <c r="C53" s="50" t="s">
        <v>189</v>
      </c>
      <c r="D53" s="51">
        <v>8946</v>
      </c>
      <c r="E53" s="51">
        <v>8946</v>
      </c>
      <c r="F53" s="51">
        <f>'ごみ搬入量内訳'!H53</f>
        <v>3601</v>
      </c>
      <c r="G53" s="51">
        <f>'ごみ搬入量内訳'!AG53</f>
        <v>1264</v>
      </c>
      <c r="H53" s="51">
        <f>'ごみ搬入量内訳'!AH53</f>
        <v>757</v>
      </c>
      <c r="I53" s="51">
        <f t="shared" si="0"/>
        <v>5622</v>
      </c>
      <c r="J53" s="51">
        <f t="shared" si="1"/>
        <v>1721.7460011208807</v>
      </c>
      <c r="K53" s="51">
        <f>('ごみ搬入量内訳'!E53+'ごみ搬入量内訳'!AH53)/'ごみ処理概要'!D53/365*1000000</f>
        <v>912.9357576203033</v>
      </c>
      <c r="L53" s="51">
        <f>'ごみ搬入量内訳'!F53/'ごみ処理概要'!D53/365*1000000</f>
        <v>808.8102435005773</v>
      </c>
      <c r="M53" s="51">
        <f>'資源化量内訳'!BP53</f>
        <v>0</v>
      </c>
      <c r="N53" s="51">
        <f>'ごみ処理量内訳'!E53</f>
        <v>4277</v>
      </c>
      <c r="O53" s="51">
        <f>'ごみ処理量内訳'!L53</f>
        <v>0</v>
      </c>
      <c r="P53" s="51">
        <f t="shared" si="2"/>
        <v>443</v>
      </c>
      <c r="Q53" s="51">
        <f>'ごみ処理量内訳'!G53</f>
        <v>0</v>
      </c>
      <c r="R53" s="51">
        <f>'ごみ処理量内訳'!H53</f>
        <v>443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3"/>
        <v>557</v>
      </c>
      <c r="W53" s="51">
        <f>'資源化量内訳'!M53</f>
        <v>529</v>
      </c>
      <c r="X53" s="51">
        <f>'資源化量内訳'!N53</f>
        <v>0</v>
      </c>
      <c r="Y53" s="51">
        <f>'資源化量内訳'!O53</f>
        <v>0</v>
      </c>
      <c r="Z53" s="51">
        <f>'資源化量内訳'!P53</f>
        <v>28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4"/>
        <v>5277</v>
      </c>
      <c r="AE53" s="52">
        <f t="shared" si="5"/>
        <v>100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275</v>
      </c>
      <c r="AI53" s="51">
        <f>'資源化量内訳'!AZ53</f>
        <v>0</v>
      </c>
      <c r="AJ53" s="51">
        <f>'資源化量内訳'!BH53</f>
        <v>0</v>
      </c>
      <c r="AK53" s="51" t="s">
        <v>134</v>
      </c>
      <c r="AL53" s="51">
        <f t="shared" si="6"/>
        <v>275</v>
      </c>
      <c r="AM53" s="52">
        <f t="shared" si="7"/>
        <v>15.766534015539133</v>
      </c>
      <c r="AN53" s="51">
        <f>'ごみ処理量内訳'!AC53</f>
        <v>0</v>
      </c>
      <c r="AO53" s="51">
        <f>'ごみ処理量内訳'!AD53</f>
        <v>282</v>
      </c>
      <c r="AP53" s="51">
        <f>'ごみ処理量内訳'!AE53</f>
        <v>168</v>
      </c>
      <c r="AQ53" s="51">
        <f t="shared" si="8"/>
        <v>450</v>
      </c>
    </row>
    <row r="54" spans="1:43" ht="13.5">
      <c r="A54" s="26" t="s">
        <v>136</v>
      </c>
      <c r="B54" s="49" t="s">
        <v>190</v>
      </c>
      <c r="C54" s="50" t="s">
        <v>191</v>
      </c>
      <c r="D54" s="51">
        <v>29870</v>
      </c>
      <c r="E54" s="51">
        <v>29870</v>
      </c>
      <c r="F54" s="51">
        <f>'ごみ搬入量内訳'!H54</f>
        <v>6392</v>
      </c>
      <c r="G54" s="51">
        <f>'ごみ搬入量内訳'!AG54</f>
        <v>777</v>
      </c>
      <c r="H54" s="51">
        <f>'ごみ搬入量内訳'!AH54</f>
        <v>400</v>
      </c>
      <c r="I54" s="51">
        <f t="shared" si="0"/>
        <v>7569</v>
      </c>
      <c r="J54" s="51">
        <f t="shared" si="1"/>
        <v>694.2412554861019</v>
      </c>
      <c r="K54" s="51">
        <f>('ごみ搬入量内訳'!E54+'ごみ搬入量内訳'!AH54)/'ごみ処理概要'!D54/365*1000000</f>
        <v>543.726009052928</v>
      </c>
      <c r="L54" s="51">
        <f>'ごみ搬入量内訳'!F54/'ごみ処理概要'!D54/365*1000000</f>
        <v>150.51524643317387</v>
      </c>
      <c r="M54" s="51">
        <f>'資源化量内訳'!BP54</f>
        <v>822</v>
      </c>
      <c r="N54" s="51">
        <f>'ごみ処理量内訳'!E54</f>
        <v>6096</v>
      </c>
      <c r="O54" s="51">
        <f>'ごみ処理量内訳'!L54</f>
        <v>0</v>
      </c>
      <c r="P54" s="51">
        <f t="shared" si="2"/>
        <v>1072</v>
      </c>
      <c r="Q54" s="51">
        <f>'ごみ処理量内訳'!G54</f>
        <v>216</v>
      </c>
      <c r="R54" s="51">
        <f>'ごみ処理量内訳'!H54</f>
        <v>856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3"/>
        <v>95</v>
      </c>
      <c r="W54" s="51">
        <f>'資源化量内訳'!M54</f>
        <v>95</v>
      </c>
      <c r="X54" s="51">
        <f>'資源化量内訳'!N54</f>
        <v>0</v>
      </c>
      <c r="Y54" s="51">
        <f>'資源化量内訳'!O54</f>
        <v>0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4"/>
        <v>7263</v>
      </c>
      <c r="AE54" s="52">
        <f t="shared" si="5"/>
        <v>100</v>
      </c>
      <c r="AF54" s="51">
        <f>'資源化量内訳'!AB54</f>
        <v>0</v>
      </c>
      <c r="AG54" s="51">
        <f>'資源化量内訳'!AJ54</f>
        <v>108</v>
      </c>
      <c r="AH54" s="51">
        <f>'資源化量内訳'!AR54</f>
        <v>578</v>
      </c>
      <c r="AI54" s="51">
        <f>'資源化量内訳'!AZ54</f>
        <v>0</v>
      </c>
      <c r="AJ54" s="51">
        <f>'資源化量内訳'!BH54</f>
        <v>0</v>
      </c>
      <c r="AK54" s="51" t="s">
        <v>134</v>
      </c>
      <c r="AL54" s="51">
        <f t="shared" si="6"/>
        <v>686</v>
      </c>
      <c r="AM54" s="52">
        <f t="shared" si="7"/>
        <v>19.826839826839826</v>
      </c>
      <c r="AN54" s="51">
        <f>'ごみ処理量内訳'!AC54</f>
        <v>0</v>
      </c>
      <c r="AO54" s="51">
        <f>'ごみ処理量内訳'!AD54</f>
        <v>713</v>
      </c>
      <c r="AP54" s="51">
        <f>'ごみ処理量内訳'!AE54</f>
        <v>270</v>
      </c>
      <c r="AQ54" s="51">
        <f t="shared" si="8"/>
        <v>983</v>
      </c>
    </row>
    <row r="55" spans="1:43" ht="13.5">
      <c r="A55" s="26" t="s">
        <v>136</v>
      </c>
      <c r="B55" s="49" t="s">
        <v>192</v>
      </c>
      <c r="C55" s="50" t="s">
        <v>193</v>
      </c>
      <c r="D55" s="51">
        <v>12892</v>
      </c>
      <c r="E55" s="51">
        <v>12892</v>
      </c>
      <c r="F55" s="51">
        <f>'ごみ搬入量内訳'!H55</f>
        <v>3120</v>
      </c>
      <c r="G55" s="51">
        <f>'ごみ搬入量内訳'!AG55</f>
        <v>340</v>
      </c>
      <c r="H55" s="51">
        <f>'ごみ搬入量内訳'!AH55</f>
        <v>0</v>
      </c>
      <c r="I55" s="51">
        <f t="shared" si="0"/>
        <v>3460</v>
      </c>
      <c r="J55" s="51">
        <f t="shared" si="1"/>
        <v>735.297242847853</v>
      </c>
      <c r="K55" s="51">
        <f>('ごみ搬入量内訳'!E55+'ごみ搬入量内訳'!AH55)/'ごみ処理概要'!D55/365*1000000</f>
        <v>579.7372481181917</v>
      </c>
      <c r="L55" s="51">
        <f>'ごみ搬入量内訳'!F55/'ごみ処理概要'!D55/365*1000000</f>
        <v>155.55999472966138</v>
      </c>
      <c r="M55" s="51">
        <f>'資源化量内訳'!BP55</f>
        <v>515</v>
      </c>
      <c r="N55" s="51">
        <f>'ごみ処理量内訳'!E55</f>
        <v>2869</v>
      </c>
      <c r="O55" s="51">
        <f>'ごみ処理量内訳'!L55</f>
        <v>0</v>
      </c>
      <c r="P55" s="51">
        <f t="shared" si="2"/>
        <v>536</v>
      </c>
      <c r="Q55" s="51">
        <f>'ごみ処理量内訳'!G55</f>
        <v>110</v>
      </c>
      <c r="R55" s="51">
        <f>'ごみ処理量内訳'!H55</f>
        <v>426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0</v>
      </c>
      <c r="V55" s="51">
        <f t="shared" si="3"/>
        <v>51</v>
      </c>
      <c r="W55" s="51">
        <f>'資源化量内訳'!M55</f>
        <v>51</v>
      </c>
      <c r="X55" s="51">
        <f>'資源化量内訳'!N55</f>
        <v>0</v>
      </c>
      <c r="Y55" s="51">
        <f>'資源化量内訳'!O55</f>
        <v>0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4"/>
        <v>3456</v>
      </c>
      <c r="AE55" s="52">
        <f t="shared" si="5"/>
        <v>100</v>
      </c>
      <c r="AF55" s="51">
        <f>'資源化量内訳'!AB55</f>
        <v>0</v>
      </c>
      <c r="AG55" s="51">
        <f>'資源化量内訳'!AJ55</f>
        <v>55</v>
      </c>
      <c r="AH55" s="51">
        <f>'資源化量内訳'!AR55</f>
        <v>291</v>
      </c>
      <c r="AI55" s="51">
        <f>'資源化量内訳'!AZ55</f>
        <v>0</v>
      </c>
      <c r="AJ55" s="51">
        <f>'資源化量内訳'!BH55</f>
        <v>0</v>
      </c>
      <c r="AK55" s="51" t="s">
        <v>134</v>
      </c>
      <c r="AL55" s="51">
        <f t="shared" si="6"/>
        <v>346</v>
      </c>
      <c r="AM55" s="52">
        <f t="shared" si="7"/>
        <v>22.966507177033492</v>
      </c>
      <c r="AN55" s="51">
        <f>'ごみ処理量内訳'!AC55</f>
        <v>0</v>
      </c>
      <c r="AO55" s="51">
        <f>'ごみ処理量内訳'!AD55</f>
        <v>303</v>
      </c>
      <c r="AP55" s="51">
        <f>'ごみ処理量内訳'!AE55</f>
        <v>136</v>
      </c>
      <c r="AQ55" s="51">
        <f t="shared" si="8"/>
        <v>439</v>
      </c>
    </row>
    <row r="56" spans="1:43" ht="13.5">
      <c r="A56" s="79" t="s">
        <v>92</v>
      </c>
      <c r="B56" s="80"/>
      <c r="C56" s="81"/>
      <c r="D56" s="51">
        <f>SUM(D7:D55)</f>
        <v>2008758</v>
      </c>
      <c r="E56" s="51">
        <f>SUM(E7:E55)</f>
        <v>2003628</v>
      </c>
      <c r="F56" s="51">
        <f>'ごみ搬入量内訳'!H56</f>
        <v>656159</v>
      </c>
      <c r="G56" s="51">
        <f>'ごみ搬入量内訳'!AG56</f>
        <v>84434</v>
      </c>
      <c r="H56" s="51">
        <f>'ごみ搬入量内訳'!AH56</f>
        <v>14271</v>
      </c>
      <c r="I56" s="51">
        <f>SUM(F56:H56)</f>
        <v>754864</v>
      </c>
      <c r="J56" s="51">
        <f>I56/D56/365*1000000</f>
        <v>1029.5518663498567</v>
      </c>
      <c r="K56" s="51">
        <f>('ごみ搬入量内訳'!E56+'ごみ搬入量内訳'!AH56)/'ごみ処理概要'!D56/365*1000000</f>
        <v>740.7657757092651</v>
      </c>
      <c r="L56" s="51">
        <f>'ごみ搬入量内訳'!F56/'ごみ処理概要'!D56/365*1000000</f>
        <v>288.7860906405917</v>
      </c>
      <c r="M56" s="51">
        <f>'資源化量内訳'!BP56</f>
        <v>30485</v>
      </c>
      <c r="N56" s="51">
        <f>'ごみ処理量内訳'!E56</f>
        <v>600732</v>
      </c>
      <c r="O56" s="51">
        <f>'ごみ処理量内訳'!L56</f>
        <v>932</v>
      </c>
      <c r="P56" s="51">
        <f>SUM(Q56:U56)</f>
        <v>107903</v>
      </c>
      <c r="Q56" s="51">
        <f>'ごみ処理量内訳'!G56</f>
        <v>39709</v>
      </c>
      <c r="R56" s="51">
        <f>'ごみ処理量内訳'!H56</f>
        <v>56315</v>
      </c>
      <c r="S56" s="51">
        <f>'ごみ処理量内訳'!I56</f>
        <v>2308</v>
      </c>
      <c r="T56" s="51">
        <f>'ごみ処理量内訳'!J56</f>
        <v>3982</v>
      </c>
      <c r="U56" s="51">
        <f>'ごみ処理量内訳'!K56</f>
        <v>5589</v>
      </c>
      <c r="V56" s="51">
        <f>SUM(W56:AC56)</f>
        <v>39444</v>
      </c>
      <c r="W56" s="51">
        <f>'資源化量内訳'!M56</f>
        <v>33973</v>
      </c>
      <c r="X56" s="51">
        <f>'資源化量内訳'!N56</f>
        <v>1131</v>
      </c>
      <c r="Y56" s="51">
        <f>'資源化量内訳'!O56</f>
        <v>2275</v>
      </c>
      <c r="Z56" s="51">
        <f>'資源化量内訳'!P56</f>
        <v>248</v>
      </c>
      <c r="AA56" s="51">
        <f>'資源化量内訳'!Q56</f>
        <v>18</v>
      </c>
      <c r="AB56" s="51">
        <f>'資源化量内訳'!R56</f>
        <v>1478</v>
      </c>
      <c r="AC56" s="51">
        <f>'資源化量内訳'!S56</f>
        <v>321</v>
      </c>
      <c r="AD56" s="51">
        <f>N56+O56+P56+V56</f>
        <v>749011</v>
      </c>
      <c r="AE56" s="52">
        <f t="shared" si="5"/>
        <v>99.87556925065186</v>
      </c>
      <c r="AF56" s="51">
        <f>'資源化量内訳'!AB56</f>
        <v>6022</v>
      </c>
      <c r="AG56" s="51">
        <f>'資源化量内訳'!AJ56</f>
        <v>17883</v>
      </c>
      <c r="AH56" s="51">
        <f>'資源化量内訳'!AR56</f>
        <v>42288</v>
      </c>
      <c r="AI56" s="51">
        <f>'資源化量内訳'!AZ56</f>
        <v>1252</v>
      </c>
      <c r="AJ56" s="51">
        <f>'資源化量内訳'!BH56</f>
        <v>2625</v>
      </c>
      <c r="AK56" s="51" t="s">
        <v>134</v>
      </c>
      <c r="AL56" s="51">
        <f>SUM(AF56:AJ56)</f>
        <v>70070</v>
      </c>
      <c r="AM56" s="52">
        <f>(V56+AL56+M56)/(M56+AD56)*100</f>
        <v>17.96019479253261</v>
      </c>
      <c r="AN56" s="51">
        <f>'ごみ処理量内訳'!AC56</f>
        <v>932</v>
      </c>
      <c r="AO56" s="51">
        <f>'ごみ処理量内訳'!AD56</f>
        <v>60341</v>
      </c>
      <c r="AP56" s="51">
        <f>'ごみ処理量内訳'!AE56</f>
        <v>27058</v>
      </c>
      <c r="AQ56" s="51">
        <f>SUM(AN56:AP56)</f>
        <v>88331</v>
      </c>
    </row>
  </sheetData>
  <mergeCells count="31">
    <mergeCell ref="A56:C56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59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60</v>
      </c>
      <c r="C2" s="67" t="s">
        <v>63</v>
      </c>
      <c r="D2" s="59" t="s">
        <v>33</v>
      </c>
      <c r="E2" s="77"/>
      <c r="F2" s="56"/>
      <c r="G2" s="29" t="s">
        <v>34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70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71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72</v>
      </c>
      <c r="F4" s="67" t="s">
        <v>73</v>
      </c>
      <c r="G4" s="15"/>
      <c r="H4" s="12" t="s">
        <v>15</v>
      </c>
      <c r="I4" s="82" t="s">
        <v>74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75</v>
      </c>
      <c r="K5" s="8" t="s">
        <v>76</v>
      </c>
      <c r="L5" s="8" t="s">
        <v>77</v>
      </c>
      <c r="M5" s="12" t="s">
        <v>15</v>
      </c>
      <c r="N5" s="8" t="s">
        <v>75</v>
      </c>
      <c r="O5" s="8" t="s">
        <v>76</v>
      </c>
      <c r="P5" s="8" t="s">
        <v>77</v>
      </c>
      <c r="Q5" s="12" t="s">
        <v>15</v>
      </c>
      <c r="R5" s="8" t="s">
        <v>75</v>
      </c>
      <c r="S5" s="8" t="s">
        <v>76</v>
      </c>
      <c r="T5" s="8" t="s">
        <v>77</v>
      </c>
      <c r="U5" s="12" t="s">
        <v>15</v>
      </c>
      <c r="V5" s="8" t="s">
        <v>75</v>
      </c>
      <c r="W5" s="8" t="s">
        <v>76</v>
      </c>
      <c r="X5" s="8" t="s">
        <v>77</v>
      </c>
      <c r="Y5" s="12" t="s">
        <v>15</v>
      </c>
      <c r="Z5" s="8" t="s">
        <v>75</v>
      </c>
      <c r="AA5" s="8" t="s">
        <v>76</v>
      </c>
      <c r="AB5" s="8" t="s">
        <v>77</v>
      </c>
      <c r="AC5" s="12" t="s">
        <v>15</v>
      </c>
      <c r="AD5" s="8" t="s">
        <v>75</v>
      </c>
      <c r="AE5" s="8" t="s">
        <v>76</v>
      </c>
      <c r="AF5" s="8" t="s">
        <v>77</v>
      </c>
      <c r="AG5" s="15"/>
      <c r="AH5" s="70"/>
    </row>
    <row r="6" spans="1:34" s="30" customFormat="1" ht="22.5" customHeight="1">
      <c r="A6" s="64"/>
      <c r="B6" s="53"/>
      <c r="C6" s="55"/>
      <c r="D6" s="23" t="s">
        <v>69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136</v>
      </c>
      <c r="B7" s="49" t="s">
        <v>137</v>
      </c>
      <c r="C7" s="50" t="s">
        <v>138</v>
      </c>
      <c r="D7" s="51">
        <f aca="true" t="shared" si="0" ref="D7:D38">E7+F7</f>
        <v>204665</v>
      </c>
      <c r="E7" s="51">
        <v>145417</v>
      </c>
      <c r="F7" s="51">
        <v>59248</v>
      </c>
      <c r="G7" s="51">
        <f>H7+AG7</f>
        <v>204665</v>
      </c>
      <c r="H7" s="51">
        <f>I7+M7+Q7+U7+Y7+AC7</f>
        <v>189644</v>
      </c>
      <c r="I7" s="51">
        <f>SUM(J7:L7)</f>
        <v>0</v>
      </c>
      <c r="J7" s="51">
        <v>0</v>
      </c>
      <c r="K7" s="51">
        <v>0</v>
      </c>
      <c r="L7" s="51">
        <v>0</v>
      </c>
      <c r="M7" s="51">
        <f>SUM(N7:P7)</f>
        <v>157973</v>
      </c>
      <c r="N7" s="51">
        <v>65483</v>
      </c>
      <c r="O7" s="51">
        <v>45677</v>
      </c>
      <c r="P7" s="51">
        <v>46813</v>
      </c>
      <c r="Q7" s="51">
        <f>SUM(R7:T7)</f>
        <v>3141</v>
      </c>
      <c r="R7" s="51">
        <v>1828</v>
      </c>
      <c r="S7" s="51">
        <v>1284</v>
      </c>
      <c r="T7" s="51">
        <v>29</v>
      </c>
      <c r="U7" s="51">
        <f>SUM(V7:X7)</f>
        <v>28149</v>
      </c>
      <c r="V7" s="51">
        <v>6246</v>
      </c>
      <c r="W7" s="51">
        <v>19247</v>
      </c>
      <c r="X7" s="51">
        <v>2656</v>
      </c>
      <c r="Y7" s="51">
        <f>SUM(Z7:AB7)</f>
        <v>10</v>
      </c>
      <c r="Z7" s="51">
        <v>8</v>
      </c>
      <c r="AA7" s="51">
        <v>0</v>
      </c>
      <c r="AB7" s="51">
        <v>2</v>
      </c>
      <c r="AC7" s="51">
        <f>SUM(AD7:AF7)</f>
        <v>371</v>
      </c>
      <c r="AD7" s="51">
        <v>338</v>
      </c>
      <c r="AE7" s="51">
        <v>0</v>
      </c>
      <c r="AF7" s="51">
        <v>33</v>
      </c>
      <c r="AG7" s="51">
        <v>15021</v>
      </c>
      <c r="AH7" s="51">
        <v>0</v>
      </c>
    </row>
    <row r="8" spans="1:34" ht="13.5">
      <c r="A8" s="26" t="s">
        <v>136</v>
      </c>
      <c r="B8" s="49" t="s">
        <v>139</v>
      </c>
      <c r="C8" s="50" t="s">
        <v>140</v>
      </c>
      <c r="D8" s="51">
        <f t="shared" si="0"/>
        <v>72795</v>
      </c>
      <c r="E8" s="51">
        <v>49194</v>
      </c>
      <c r="F8" s="51">
        <v>23601</v>
      </c>
      <c r="G8" s="51">
        <f>H8+AG8</f>
        <v>72795</v>
      </c>
      <c r="H8" s="51">
        <f>I8+M8+Q8+U8+Y8+AC8</f>
        <v>66050</v>
      </c>
      <c r="I8" s="51">
        <f>SUM(J8:L8)</f>
        <v>0</v>
      </c>
      <c r="J8" s="51">
        <v>0</v>
      </c>
      <c r="K8" s="51">
        <v>0</v>
      </c>
      <c r="L8" s="51">
        <v>0</v>
      </c>
      <c r="M8" s="51">
        <f>SUM(N8:P8)</f>
        <v>56859</v>
      </c>
      <c r="N8" s="51">
        <v>6288</v>
      </c>
      <c r="O8" s="51">
        <v>34515</v>
      </c>
      <c r="P8" s="51">
        <v>16056</v>
      </c>
      <c r="Q8" s="51">
        <f>SUM(R8:T8)</f>
        <v>3641</v>
      </c>
      <c r="R8" s="51">
        <v>41</v>
      </c>
      <c r="S8" s="51">
        <v>2800</v>
      </c>
      <c r="T8" s="51">
        <v>800</v>
      </c>
      <c r="U8" s="51">
        <f>SUM(V8:X8)</f>
        <v>5377</v>
      </c>
      <c r="V8" s="51">
        <v>0</v>
      </c>
      <c r="W8" s="51">
        <v>5377</v>
      </c>
      <c r="X8" s="51">
        <v>0</v>
      </c>
      <c r="Y8" s="51">
        <f>SUM(Z8:AB8)</f>
        <v>114</v>
      </c>
      <c r="Z8" s="51">
        <v>0</v>
      </c>
      <c r="AA8" s="51">
        <v>114</v>
      </c>
      <c r="AB8" s="51">
        <v>0</v>
      </c>
      <c r="AC8" s="51">
        <f>SUM(AD8:AF8)</f>
        <v>59</v>
      </c>
      <c r="AD8" s="51">
        <v>59</v>
      </c>
      <c r="AE8" s="51">
        <v>0</v>
      </c>
      <c r="AF8" s="51">
        <v>0</v>
      </c>
      <c r="AG8" s="51">
        <v>6745</v>
      </c>
      <c r="AH8" s="51">
        <v>764</v>
      </c>
    </row>
    <row r="9" spans="1:34" ht="13.5">
      <c r="A9" s="26" t="s">
        <v>136</v>
      </c>
      <c r="B9" s="49" t="s">
        <v>141</v>
      </c>
      <c r="C9" s="50" t="s">
        <v>142</v>
      </c>
      <c r="D9" s="51">
        <f t="shared" si="0"/>
        <v>30802</v>
      </c>
      <c r="E9" s="51">
        <v>19932</v>
      </c>
      <c r="F9" s="51">
        <v>10870</v>
      </c>
      <c r="G9" s="51">
        <f aca="true" t="shared" si="1" ref="G9:G55">H9+AG9</f>
        <v>30802</v>
      </c>
      <c r="H9" s="51">
        <f aca="true" t="shared" si="2" ref="H9:H55">I9+M9+Q9+U9+Y9+AC9</f>
        <v>19932</v>
      </c>
      <c r="I9" s="51">
        <f aca="true" t="shared" si="3" ref="I9:I55">SUM(J9:L9)</f>
        <v>0</v>
      </c>
      <c r="J9" s="51">
        <v>0</v>
      </c>
      <c r="K9" s="51">
        <v>0</v>
      </c>
      <c r="L9" s="51">
        <v>0</v>
      </c>
      <c r="M9" s="51">
        <f aca="true" t="shared" si="4" ref="M9:M55">SUM(N9:P9)</f>
        <v>16624</v>
      </c>
      <c r="N9" s="51">
        <v>139</v>
      </c>
      <c r="O9" s="51">
        <v>16485</v>
      </c>
      <c r="P9" s="51">
        <v>0</v>
      </c>
      <c r="Q9" s="51">
        <f aca="true" t="shared" si="5" ref="Q9:Q55">SUM(R9:T9)</f>
        <v>1599</v>
      </c>
      <c r="R9" s="51">
        <v>74</v>
      </c>
      <c r="S9" s="51">
        <v>1525</v>
      </c>
      <c r="T9" s="51">
        <v>0</v>
      </c>
      <c r="U9" s="51">
        <f aca="true" t="shared" si="6" ref="U9:U55">SUM(V9:X9)</f>
        <v>1614</v>
      </c>
      <c r="V9" s="51">
        <v>1</v>
      </c>
      <c r="W9" s="51">
        <v>1613</v>
      </c>
      <c r="X9" s="51">
        <v>0</v>
      </c>
      <c r="Y9" s="51">
        <f aca="true" t="shared" si="7" ref="Y9:Y55">SUM(Z9:AB9)</f>
        <v>0</v>
      </c>
      <c r="Z9" s="51">
        <v>0</v>
      </c>
      <c r="AA9" s="51">
        <v>0</v>
      </c>
      <c r="AB9" s="51">
        <v>0</v>
      </c>
      <c r="AC9" s="51">
        <f aca="true" t="shared" si="8" ref="AC9:AC55">SUM(AD9:AF9)</f>
        <v>95</v>
      </c>
      <c r="AD9" s="51">
        <v>64</v>
      </c>
      <c r="AE9" s="51">
        <v>31</v>
      </c>
      <c r="AF9" s="51">
        <v>0</v>
      </c>
      <c r="AG9" s="51">
        <v>10870</v>
      </c>
      <c r="AH9" s="51">
        <v>1138</v>
      </c>
    </row>
    <row r="10" spans="1:34" ht="13.5">
      <c r="A10" s="26" t="s">
        <v>136</v>
      </c>
      <c r="B10" s="49" t="s">
        <v>143</v>
      </c>
      <c r="C10" s="50" t="s">
        <v>144</v>
      </c>
      <c r="D10" s="51">
        <f t="shared" si="0"/>
        <v>30676</v>
      </c>
      <c r="E10" s="51">
        <v>19735</v>
      </c>
      <c r="F10" s="51">
        <v>10941</v>
      </c>
      <c r="G10" s="51">
        <f t="shared" si="1"/>
        <v>30676</v>
      </c>
      <c r="H10" s="51">
        <f t="shared" si="2"/>
        <v>28488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25306</v>
      </c>
      <c r="N10" s="51">
        <v>7903</v>
      </c>
      <c r="O10" s="51">
        <v>8727</v>
      </c>
      <c r="P10" s="51">
        <v>8676</v>
      </c>
      <c r="Q10" s="51">
        <f t="shared" si="5"/>
        <v>1048</v>
      </c>
      <c r="R10" s="51">
        <v>971</v>
      </c>
      <c r="S10" s="51">
        <v>0</v>
      </c>
      <c r="T10" s="51">
        <v>77</v>
      </c>
      <c r="U10" s="51">
        <f t="shared" si="6"/>
        <v>2123</v>
      </c>
      <c r="V10" s="51">
        <v>910</v>
      </c>
      <c r="W10" s="51">
        <v>1213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11</v>
      </c>
      <c r="AD10" s="51">
        <v>11</v>
      </c>
      <c r="AE10" s="51">
        <v>0</v>
      </c>
      <c r="AF10" s="51">
        <v>0</v>
      </c>
      <c r="AG10" s="51">
        <v>2188</v>
      </c>
      <c r="AH10" s="51">
        <v>72</v>
      </c>
    </row>
    <row r="11" spans="1:34" ht="13.5">
      <c r="A11" s="26" t="s">
        <v>136</v>
      </c>
      <c r="B11" s="49" t="s">
        <v>145</v>
      </c>
      <c r="C11" s="50" t="s">
        <v>146</v>
      </c>
      <c r="D11" s="51">
        <f t="shared" si="0"/>
        <v>33418</v>
      </c>
      <c r="E11" s="51">
        <v>22747</v>
      </c>
      <c r="F11" s="51">
        <v>10671</v>
      </c>
      <c r="G11" s="51">
        <f t="shared" si="1"/>
        <v>33418</v>
      </c>
      <c r="H11" s="51">
        <f t="shared" si="2"/>
        <v>22747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18609</v>
      </c>
      <c r="N11" s="51">
        <v>18609</v>
      </c>
      <c r="O11" s="51">
        <v>0</v>
      </c>
      <c r="P11" s="51">
        <v>0</v>
      </c>
      <c r="Q11" s="51">
        <f t="shared" si="5"/>
        <v>558</v>
      </c>
      <c r="R11" s="51">
        <v>558</v>
      </c>
      <c r="S11" s="51">
        <v>0</v>
      </c>
      <c r="T11" s="51">
        <v>0</v>
      </c>
      <c r="U11" s="51">
        <f t="shared" si="6"/>
        <v>3490</v>
      </c>
      <c r="V11" s="51">
        <v>1835</v>
      </c>
      <c r="W11" s="51">
        <v>1655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90</v>
      </c>
      <c r="AD11" s="51">
        <v>90</v>
      </c>
      <c r="AE11" s="51">
        <v>0</v>
      </c>
      <c r="AF11" s="51">
        <v>0</v>
      </c>
      <c r="AG11" s="51">
        <v>10671</v>
      </c>
      <c r="AH11" s="51">
        <v>739</v>
      </c>
    </row>
    <row r="12" spans="1:34" ht="13.5">
      <c r="A12" s="26" t="s">
        <v>136</v>
      </c>
      <c r="B12" s="49" t="s">
        <v>147</v>
      </c>
      <c r="C12" s="50" t="s">
        <v>95</v>
      </c>
      <c r="D12" s="51">
        <f t="shared" si="0"/>
        <v>9462</v>
      </c>
      <c r="E12" s="51">
        <v>6242</v>
      </c>
      <c r="F12" s="51">
        <v>3220</v>
      </c>
      <c r="G12" s="51">
        <f t="shared" si="1"/>
        <v>9462</v>
      </c>
      <c r="H12" s="51">
        <f t="shared" si="2"/>
        <v>8623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7016</v>
      </c>
      <c r="N12" s="51">
        <v>4108</v>
      </c>
      <c r="O12" s="51">
        <v>692</v>
      </c>
      <c r="P12" s="51">
        <v>2216</v>
      </c>
      <c r="Q12" s="51">
        <f t="shared" si="5"/>
        <v>273</v>
      </c>
      <c r="R12" s="51">
        <v>150</v>
      </c>
      <c r="S12" s="51">
        <v>82</v>
      </c>
      <c r="T12" s="51">
        <v>41</v>
      </c>
      <c r="U12" s="51">
        <f t="shared" si="6"/>
        <v>1286</v>
      </c>
      <c r="V12" s="51">
        <v>96</v>
      </c>
      <c r="W12" s="51">
        <v>1069</v>
      </c>
      <c r="X12" s="51">
        <v>121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48</v>
      </c>
      <c r="AD12" s="51">
        <v>48</v>
      </c>
      <c r="AE12" s="51">
        <v>0</v>
      </c>
      <c r="AF12" s="51">
        <v>0</v>
      </c>
      <c r="AG12" s="51">
        <v>839</v>
      </c>
      <c r="AH12" s="51">
        <v>0</v>
      </c>
    </row>
    <row r="13" spans="1:34" ht="13.5">
      <c r="A13" s="26" t="s">
        <v>136</v>
      </c>
      <c r="B13" s="49" t="s">
        <v>96</v>
      </c>
      <c r="C13" s="50" t="s">
        <v>97</v>
      </c>
      <c r="D13" s="51">
        <f t="shared" si="0"/>
        <v>23378</v>
      </c>
      <c r="E13" s="51">
        <v>17623</v>
      </c>
      <c r="F13" s="51">
        <v>5755</v>
      </c>
      <c r="G13" s="51">
        <f t="shared" si="1"/>
        <v>23378</v>
      </c>
      <c r="H13" s="51">
        <f t="shared" si="2"/>
        <v>17623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14024</v>
      </c>
      <c r="N13" s="51">
        <v>0</v>
      </c>
      <c r="O13" s="51">
        <v>14024</v>
      </c>
      <c r="P13" s="51">
        <v>0</v>
      </c>
      <c r="Q13" s="51">
        <f t="shared" si="5"/>
        <v>626</v>
      </c>
      <c r="R13" s="51">
        <v>0</v>
      </c>
      <c r="S13" s="51">
        <v>626</v>
      </c>
      <c r="T13" s="51">
        <v>0</v>
      </c>
      <c r="U13" s="51">
        <f t="shared" si="6"/>
        <v>2951</v>
      </c>
      <c r="V13" s="51">
        <v>0</v>
      </c>
      <c r="W13" s="51">
        <v>2951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22</v>
      </c>
      <c r="AD13" s="51">
        <v>22</v>
      </c>
      <c r="AE13" s="51">
        <v>0</v>
      </c>
      <c r="AF13" s="51">
        <v>0</v>
      </c>
      <c r="AG13" s="51">
        <v>5755</v>
      </c>
      <c r="AH13" s="51">
        <v>0</v>
      </c>
    </row>
    <row r="14" spans="1:34" ht="13.5">
      <c r="A14" s="26" t="s">
        <v>136</v>
      </c>
      <c r="B14" s="49" t="s">
        <v>98</v>
      </c>
      <c r="C14" s="50" t="s">
        <v>99</v>
      </c>
      <c r="D14" s="51">
        <f t="shared" si="0"/>
        <v>56782</v>
      </c>
      <c r="E14" s="51">
        <v>41728</v>
      </c>
      <c r="F14" s="51">
        <v>15054</v>
      </c>
      <c r="G14" s="51">
        <f t="shared" si="1"/>
        <v>56782</v>
      </c>
      <c r="H14" s="51">
        <f t="shared" si="2"/>
        <v>51201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37090</v>
      </c>
      <c r="N14" s="51">
        <v>743</v>
      </c>
      <c r="O14" s="51">
        <v>25336</v>
      </c>
      <c r="P14" s="51">
        <v>11011</v>
      </c>
      <c r="Q14" s="51">
        <f t="shared" si="5"/>
        <v>4210</v>
      </c>
      <c r="R14" s="51">
        <v>93</v>
      </c>
      <c r="S14" s="51">
        <v>3194</v>
      </c>
      <c r="T14" s="51">
        <v>923</v>
      </c>
      <c r="U14" s="51">
        <f t="shared" si="6"/>
        <v>6669</v>
      </c>
      <c r="V14" s="51">
        <v>35</v>
      </c>
      <c r="W14" s="51">
        <v>6326</v>
      </c>
      <c r="X14" s="51">
        <v>308</v>
      </c>
      <c r="Y14" s="51">
        <f t="shared" si="7"/>
        <v>3082</v>
      </c>
      <c r="Z14" s="51">
        <v>0</v>
      </c>
      <c r="AA14" s="51">
        <v>2691</v>
      </c>
      <c r="AB14" s="51">
        <v>391</v>
      </c>
      <c r="AC14" s="51">
        <f t="shared" si="8"/>
        <v>150</v>
      </c>
      <c r="AD14" s="51">
        <v>34</v>
      </c>
      <c r="AE14" s="51">
        <v>74</v>
      </c>
      <c r="AF14" s="51">
        <v>42</v>
      </c>
      <c r="AG14" s="51">
        <v>5581</v>
      </c>
      <c r="AH14" s="51">
        <v>0</v>
      </c>
    </row>
    <row r="15" spans="1:34" ht="13.5">
      <c r="A15" s="26" t="s">
        <v>136</v>
      </c>
      <c r="B15" s="49" t="s">
        <v>100</v>
      </c>
      <c r="C15" s="50" t="s">
        <v>101</v>
      </c>
      <c r="D15" s="51">
        <f t="shared" si="0"/>
        <v>17866</v>
      </c>
      <c r="E15" s="51">
        <v>12823</v>
      </c>
      <c r="F15" s="51">
        <v>5043</v>
      </c>
      <c r="G15" s="51">
        <f t="shared" si="1"/>
        <v>17866</v>
      </c>
      <c r="H15" s="51">
        <f t="shared" si="2"/>
        <v>17141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15159</v>
      </c>
      <c r="N15" s="51">
        <v>18</v>
      </c>
      <c r="O15" s="51">
        <v>10795</v>
      </c>
      <c r="P15" s="51">
        <v>4346</v>
      </c>
      <c r="Q15" s="51">
        <f t="shared" si="5"/>
        <v>0</v>
      </c>
      <c r="R15" s="51">
        <v>0</v>
      </c>
      <c r="S15" s="51">
        <v>0</v>
      </c>
      <c r="T15" s="51">
        <v>0</v>
      </c>
      <c r="U15" s="51">
        <f t="shared" si="6"/>
        <v>973</v>
      </c>
      <c r="V15" s="51">
        <v>95</v>
      </c>
      <c r="W15" s="51">
        <v>860</v>
      </c>
      <c r="X15" s="51">
        <v>18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1009</v>
      </c>
      <c r="AD15" s="51">
        <v>37</v>
      </c>
      <c r="AE15" s="51">
        <v>969</v>
      </c>
      <c r="AF15" s="51">
        <v>3</v>
      </c>
      <c r="AG15" s="51">
        <v>725</v>
      </c>
      <c r="AH15" s="51">
        <v>888</v>
      </c>
    </row>
    <row r="16" spans="1:34" ht="13.5">
      <c r="A16" s="26" t="s">
        <v>136</v>
      </c>
      <c r="B16" s="49" t="s">
        <v>102</v>
      </c>
      <c r="C16" s="50" t="s">
        <v>103</v>
      </c>
      <c r="D16" s="51">
        <f t="shared" si="0"/>
        <v>20445</v>
      </c>
      <c r="E16" s="51">
        <v>15837</v>
      </c>
      <c r="F16" s="51">
        <v>4608</v>
      </c>
      <c r="G16" s="51">
        <f t="shared" si="1"/>
        <v>20445</v>
      </c>
      <c r="H16" s="51">
        <f t="shared" si="2"/>
        <v>18418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15242</v>
      </c>
      <c r="N16" s="51">
        <v>0</v>
      </c>
      <c r="O16" s="51">
        <v>11915</v>
      </c>
      <c r="P16" s="51">
        <v>3327</v>
      </c>
      <c r="Q16" s="51">
        <f t="shared" si="5"/>
        <v>346</v>
      </c>
      <c r="R16" s="51">
        <v>0</v>
      </c>
      <c r="S16" s="51">
        <v>346</v>
      </c>
      <c r="T16" s="51">
        <v>0</v>
      </c>
      <c r="U16" s="51">
        <f t="shared" si="6"/>
        <v>2824</v>
      </c>
      <c r="V16" s="51">
        <v>0</v>
      </c>
      <c r="W16" s="51">
        <v>2658</v>
      </c>
      <c r="X16" s="51">
        <v>166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6</v>
      </c>
      <c r="AD16" s="51">
        <v>6</v>
      </c>
      <c r="AE16" s="51">
        <v>0</v>
      </c>
      <c r="AF16" s="51">
        <v>0</v>
      </c>
      <c r="AG16" s="51">
        <v>2027</v>
      </c>
      <c r="AH16" s="51">
        <v>0</v>
      </c>
    </row>
    <row r="17" spans="1:34" ht="13.5">
      <c r="A17" s="26" t="s">
        <v>136</v>
      </c>
      <c r="B17" s="49" t="s">
        <v>104</v>
      </c>
      <c r="C17" s="50" t="s">
        <v>105</v>
      </c>
      <c r="D17" s="51">
        <f t="shared" si="0"/>
        <v>11118</v>
      </c>
      <c r="E17" s="51">
        <v>7547</v>
      </c>
      <c r="F17" s="51">
        <v>3571</v>
      </c>
      <c r="G17" s="51">
        <f t="shared" si="1"/>
        <v>11118</v>
      </c>
      <c r="H17" s="51">
        <f t="shared" si="2"/>
        <v>10435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7996</v>
      </c>
      <c r="N17" s="51">
        <v>0</v>
      </c>
      <c r="O17" s="51">
        <v>5330</v>
      </c>
      <c r="P17" s="51">
        <v>2666</v>
      </c>
      <c r="Q17" s="51">
        <f t="shared" si="5"/>
        <v>1204</v>
      </c>
      <c r="R17" s="51">
        <v>0</v>
      </c>
      <c r="S17" s="51">
        <v>991</v>
      </c>
      <c r="T17" s="51">
        <v>213</v>
      </c>
      <c r="U17" s="51">
        <f t="shared" si="6"/>
        <v>1224</v>
      </c>
      <c r="V17" s="51">
        <v>0</v>
      </c>
      <c r="W17" s="51">
        <v>1224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11</v>
      </c>
      <c r="AD17" s="51">
        <v>0</v>
      </c>
      <c r="AE17" s="51">
        <v>2</v>
      </c>
      <c r="AF17" s="51">
        <v>9</v>
      </c>
      <c r="AG17" s="51">
        <v>683</v>
      </c>
      <c r="AH17" s="51">
        <v>0</v>
      </c>
    </row>
    <row r="18" spans="1:34" ht="13.5">
      <c r="A18" s="26" t="s">
        <v>136</v>
      </c>
      <c r="B18" s="49" t="s">
        <v>106</v>
      </c>
      <c r="C18" s="50" t="s">
        <v>107</v>
      </c>
      <c r="D18" s="51">
        <f t="shared" si="0"/>
        <v>24355</v>
      </c>
      <c r="E18" s="51">
        <v>17728</v>
      </c>
      <c r="F18" s="51">
        <v>6627</v>
      </c>
      <c r="G18" s="51">
        <f t="shared" si="1"/>
        <v>24355</v>
      </c>
      <c r="H18" s="51">
        <f t="shared" si="2"/>
        <v>21864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18080</v>
      </c>
      <c r="N18" s="51">
        <v>239</v>
      </c>
      <c r="O18" s="51">
        <v>12628</v>
      </c>
      <c r="P18" s="51">
        <v>5213</v>
      </c>
      <c r="Q18" s="51">
        <f t="shared" si="5"/>
        <v>433</v>
      </c>
      <c r="R18" s="51">
        <v>305</v>
      </c>
      <c r="S18" s="51">
        <v>72</v>
      </c>
      <c r="T18" s="51">
        <v>56</v>
      </c>
      <c r="U18" s="51">
        <f t="shared" si="6"/>
        <v>3288</v>
      </c>
      <c r="V18" s="51">
        <v>1325</v>
      </c>
      <c r="W18" s="51">
        <v>1764</v>
      </c>
      <c r="X18" s="51">
        <v>199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63</v>
      </c>
      <c r="AD18" s="51">
        <v>63</v>
      </c>
      <c r="AE18" s="51">
        <v>0</v>
      </c>
      <c r="AF18" s="51">
        <v>0</v>
      </c>
      <c r="AG18" s="51">
        <v>2491</v>
      </c>
      <c r="AH18" s="51">
        <v>762</v>
      </c>
    </row>
    <row r="19" spans="1:34" ht="13.5">
      <c r="A19" s="26" t="s">
        <v>136</v>
      </c>
      <c r="B19" s="49" t="s">
        <v>108</v>
      </c>
      <c r="C19" s="50" t="s">
        <v>109</v>
      </c>
      <c r="D19" s="51">
        <f t="shared" si="0"/>
        <v>8001</v>
      </c>
      <c r="E19" s="51">
        <v>5882</v>
      </c>
      <c r="F19" s="51">
        <v>2119</v>
      </c>
      <c r="G19" s="51">
        <f t="shared" si="1"/>
        <v>8001</v>
      </c>
      <c r="H19" s="51">
        <f t="shared" si="2"/>
        <v>7608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7003</v>
      </c>
      <c r="N19" s="51">
        <v>4970</v>
      </c>
      <c r="O19" s="51">
        <v>0</v>
      </c>
      <c r="P19" s="51">
        <v>2033</v>
      </c>
      <c r="Q19" s="51">
        <f t="shared" si="5"/>
        <v>506</v>
      </c>
      <c r="R19" s="51">
        <v>445</v>
      </c>
      <c r="S19" s="51">
        <v>0</v>
      </c>
      <c r="T19" s="51">
        <v>61</v>
      </c>
      <c r="U19" s="51">
        <f t="shared" si="6"/>
        <v>70</v>
      </c>
      <c r="V19" s="51">
        <v>1</v>
      </c>
      <c r="W19" s="51">
        <v>68</v>
      </c>
      <c r="X19" s="51">
        <v>1</v>
      </c>
      <c r="Y19" s="51">
        <f t="shared" si="7"/>
        <v>14</v>
      </c>
      <c r="Z19" s="51">
        <v>14</v>
      </c>
      <c r="AA19" s="51">
        <v>0</v>
      </c>
      <c r="AB19" s="51">
        <v>0</v>
      </c>
      <c r="AC19" s="51">
        <f t="shared" si="8"/>
        <v>15</v>
      </c>
      <c r="AD19" s="51">
        <v>8</v>
      </c>
      <c r="AE19" s="51">
        <v>0</v>
      </c>
      <c r="AF19" s="51">
        <v>7</v>
      </c>
      <c r="AG19" s="51">
        <v>393</v>
      </c>
      <c r="AH19" s="51">
        <v>500</v>
      </c>
    </row>
    <row r="20" spans="1:34" ht="13.5">
      <c r="A20" s="26" t="s">
        <v>136</v>
      </c>
      <c r="B20" s="49" t="s">
        <v>110</v>
      </c>
      <c r="C20" s="50" t="s">
        <v>111</v>
      </c>
      <c r="D20" s="51">
        <f t="shared" si="0"/>
        <v>5091</v>
      </c>
      <c r="E20" s="51">
        <v>4321</v>
      </c>
      <c r="F20" s="51">
        <v>770</v>
      </c>
      <c r="G20" s="51">
        <f t="shared" si="1"/>
        <v>5091</v>
      </c>
      <c r="H20" s="51">
        <f t="shared" si="2"/>
        <v>4950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3101</v>
      </c>
      <c r="N20" s="51">
        <v>75</v>
      </c>
      <c r="O20" s="51">
        <v>2442</v>
      </c>
      <c r="P20" s="51">
        <v>584</v>
      </c>
      <c r="Q20" s="51">
        <f t="shared" si="5"/>
        <v>863</v>
      </c>
      <c r="R20" s="51">
        <v>45</v>
      </c>
      <c r="S20" s="51">
        <v>778</v>
      </c>
      <c r="T20" s="51">
        <v>40</v>
      </c>
      <c r="U20" s="51">
        <f t="shared" si="6"/>
        <v>931</v>
      </c>
      <c r="V20" s="51">
        <v>7</v>
      </c>
      <c r="W20" s="51">
        <v>922</v>
      </c>
      <c r="X20" s="51">
        <v>2</v>
      </c>
      <c r="Y20" s="51">
        <f t="shared" si="7"/>
        <v>7</v>
      </c>
      <c r="Z20" s="51">
        <v>0</v>
      </c>
      <c r="AA20" s="51">
        <v>7</v>
      </c>
      <c r="AB20" s="51">
        <v>0</v>
      </c>
      <c r="AC20" s="51">
        <f t="shared" si="8"/>
        <v>48</v>
      </c>
      <c r="AD20" s="51">
        <v>14</v>
      </c>
      <c r="AE20" s="51">
        <v>31</v>
      </c>
      <c r="AF20" s="51">
        <v>3</v>
      </c>
      <c r="AG20" s="51">
        <v>141</v>
      </c>
      <c r="AH20" s="51">
        <v>0</v>
      </c>
    </row>
    <row r="21" spans="1:34" ht="13.5">
      <c r="A21" s="26" t="s">
        <v>136</v>
      </c>
      <c r="B21" s="49" t="s">
        <v>112</v>
      </c>
      <c r="C21" s="50" t="s">
        <v>35</v>
      </c>
      <c r="D21" s="51">
        <f t="shared" si="0"/>
        <v>2094</v>
      </c>
      <c r="E21" s="51">
        <v>1894</v>
      </c>
      <c r="F21" s="51">
        <v>200</v>
      </c>
      <c r="G21" s="51">
        <f t="shared" si="1"/>
        <v>2094</v>
      </c>
      <c r="H21" s="51">
        <f t="shared" si="2"/>
        <v>1951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1421</v>
      </c>
      <c r="N21" s="51">
        <v>0</v>
      </c>
      <c r="O21" s="51">
        <v>1364</v>
      </c>
      <c r="P21" s="51">
        <v>57</v>
      </c>
      <c r="Q21" s="51">
        <f t="shared" si="5"/>
        <v>27</v>
      </c>
      <c r="R21" s="51">
        <v>0</v>
      </c>
      <c r="S21" s="51">
        <v>27</v>
      </c>
      <c r="T21" s="51">
        <v>0</v>
      </c>
      <c r="U21" s="51">
        <f t="shared" si="6"/>
        <v>503</v>
      </c>
      <c r="V21" s="51">
        <v>0</v>
      </c>
      <c r="W21" s="51">
        <v>503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143</v>
      </c>
      <c r="AH21" s="51">
        <v>0</v>
      </c>
    </row>
    <row r="22" spans="1:34" ht="13.5">
      <c r="A22" s="26" t="s">
        <v>136</v>
      </c>
      <c r="B22" s="49" t="s">
        <v>36</v>
      </c>
      <c r="C22" s="50" t="s">
        <v>135</v>
      </c>
      <c r="D22" s="51">
        <f t="shared" si="0"/>
        <v>11506</v>
      </c>
      <c r="E22" s="51">
        <v>10064</v>
      </c>
      <c r="F22" s="51">
        <v>1442</v>
      </c>
      <c r="G22" s="51">
        <f t="shared" si="1"/>
        <v>11506</v>
      </c>
      <c r="H22" s="51">
        <f t="shared" si="2"/>
        <v>10540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8034</v>
      </c>
      <c r="N22" s="51">
        <v>0</v>
      </c>
      <c r="O22" s="51">
        <v>7102</v>
      </c>
      <c r="P22" s="51">
        <v>932</v>
      </c>
      <c r="Q22" s="51">
        <f t="shared" si="5"/>
        <v>247</v>
      </c>
      <c r="R22" s="51">
        <v>0</v>
      </c>
      <c r="S22" s="51">
        <v>190</v>
      </c>
      <c r="T22" s="51">
        <v>57</v>
      </c>
      <c r="U22" s="51">
        <f t="shared" si="6"/>
        <v>2237</v>
      </c>
      <c r="V22" s="51">
        <v>0</v>
      </c>
      <c r="W22" s="51">
        <v>2172</v>
      </c>
      <c r="X22" s="51">
        <v>65</v>
      </c>
      <c r="Y22" s="51">
        <f t="shared" si="7"/>
        <v>1</v>
      </c>
      <c r="Z22" s="51">
        <v>0</v>
      </c>
      <c r="AA22" s="51">
        <v>1</v>
      </c>
      <c r="AB22" s="51">
        <v>0</v>
      </c>
      <c r="AC22" s="51">
        <f t="shared" si="8"/>
        <v>21</v>
      </c>
      <c r="AD22" s="51">
        <v>0</v>
      </c>
      <c r="AE22" s="51">
        <v>19</v>
      </c>
      <c r="AF22" s="51">
        <v>2</v>
      </c>
      <c r="AG22" s="51">
        <v>966</v>
      </c>
      <c r="AH22" s="51">
        <v>289</v>
      </c>
    </row>
    <row r="23" spans="1:34" ht="13.5">
      <c r="A23" s="26" t="s">
        <v>136</v>
      </c>
      <c r="B23" s="49" t="s">
        <v>37</v>
      </c>
      <c r="C23" s="50" t="s">
        <v>38</v>
      </c>
      <c r="D23" s="51">
        <f t="shared" si="0"/>
        <v>1458</v>
      </c>
      <c r="E23" s="51">
        <v>1221</v>
      </c>
      <c r="F23" s="51">
        <v>237</v>
      </c>
      <c r="G23" s="51">
        <f t="shared" si="1"/>
        <v>1458</v>
      </c>
      <c r="H23" s="51">
        <f t="shared" si="2"/>
        <v>1221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869</v>
      </c>
      <c r="N23" s="51">
        <v>0</v>
      </c>
      <c r="O23" s="51">
        <v>869</v>
      </c>
      <c r="P23" s="51">
        <v>0</v>
      </c>
      <c r="Q23" s="51">
        <f t="shared" si="5"/>
        <v>98</v>
      </c>
      <c r="R23" s="51">
        <v>0</v>
      </c>
      <c r="S23" s="51">
        <v>98</v>
      </c>
      <c r="T23" s="51">
        <v>0</v>
      </c>
      <c r="U23" s="51">
        <f t="shared" si="6"/>
        <v>244</v>
      </c>
      <c r="V23" s="51">
        <v>0</v>
      </c>
      <c r="W23" s="51">
        <v>244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10</v>
      </c>
      <c r="AD23" s="51">
        <v>0</v>
      </c>
      <c r="AE23" s="51">
        <v>10</v>
      </c>
      <c r="AF23" s="51">
        <v>0</v>
      </c>
      <c r="AG23" s="51">
        <v>237</v>
      </c>
      <c r="AH23" s="51">
        <v>251</v>
      </c>
    </row>
    <row r="24" spans="1:34" ht="13.5">
      <c r="A24" s="26" t="s">
        <v>136</v>
      </c>
      <c r="B24" s="49" t="s">
        <v>39</v>
      </c>
      <c r="C24" s="50" t="s">
        <v>40</v>
      </c>
      <c r="D24" s="51">
        <f t="shared" si="0"/>
        <v>2900</v>
      </c>
      <c r="E24" s="51">
        <v>2318</v>
      </c>
      <c r="F24" s="51">
        <v>582</v>
      </c>
      <c r="G24" s="51">
        <f t="shared" si="1"/>
        <v>2900</v>
      </c>
      <c r="H24" s="51">
        <f t="shared" si="2"/>
        <v>2768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2075</v>
      </c>
      <c r="N24" s="51">
        <v>1625</v>
      </c>
      <c r="O24" s="51">
        <v>0</v>
      </c>
      <c r="P24" s="51">
        <v>450</v>
      </c>
      <c r="Q24" s="51">
        <f t="shared" si="5"/>
        <v>218</v>
      </c>
      <c r="R24" s="51">
        <v>0</v>
      </c>
      <c r="S24" s="51">
        <v>218</v>
      </c>
      <c r="T24" s="51">
        <v>0</v>
      </c>
      <c r="U24" s="51">
        <f t="shared" si="6"/>
        <v>343</v>
      </c>
      <c r="V24" s="51">
        <v>102</v>
      </c>
      <c r="W24" s="51">
        <v>241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132</v>
      </c>
      <c r="AD24" s="51">
        <v>132</v>
      </c>
      <c r="AE24" s="51">
        <v>0</v>
      </c>
      <c r="AF24" s="51">
        <v>0</v>
      </c>
      <c r="AG24" s="51">
        <v>132</v>
      </c>
      <c r="AH24" s="51">
        <v>83</v>
      </c>
    </row>
    <row r="25" spans="1:34" ht="13.5">
      <c r="A25" s="26" t="s">
        <v>136</v>
      </c>
      <c r="B25" s="49" t="s">
        <v>41</v>
      </c>
      <c r="C25" s="50" t="s">
        <v>42</v>
      </c>
      <c r="D25" s="51">
        <f t="shared" si="0"/>
        <v>1911</v>
      </c>
      <c r="E25" s="51">
        <v>1698</v>
      </c>
      <c r="F25" s="51">
        <v>213</v>
      </c>
      <c r="G25" s="51">
        <f t="shared" si="1"/>
        <v>1911</v>
      </c>
      <c r="H25" s="51">
        <f t="shared" si="2"/>
        <v>1619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1262</v>
      </c>
      <c r="N25" s="51">
        <v>1262</v>
      </c>
      <c r="O25" s="51">
        <v>0</v>
      </c>
      <c r="P25" s="51">
        <v>0</v>
      </c>
      <c r="Q25" s="51">
        <f t="shared" si="5"/>
        <v>131</v>
      </c>
      <c r="R25" s="51">
        <v>131</v>
      </c>
      <c r="S25" s="51">
        <v>0</v>
      </c>
      <c r="T25" s="51">
        <v>0</v>
      </c>
      <c r="U25" s="51">
        <f t="shared" si="6"/>
        <v>158</v>
      </c>
      <c r="V25" s="51">
        <v>158</v>
      </c>
      <c r="W25" s="51">
        <v>0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68</v>
      </c>
      <c r="AD25" s="51">
        <v>68</v>
      </c>
      <c r="AE25" s="51">
        <v>0</v>
      </c>
      <c r="AF25" s="51">
        <v>0</v>
      </c>
      <c r="AG25" s="51">
        <v>292</v>
      </c>
      <c r="AH25" s="51">
        <v>0</v>
      </c>
    </row>
    <row r="26" spans="1:34" ht="13.5">
      <c r="A26" s="26" t="s">
        <v>136</v>
      </c>
      <c r="B26" s="49" t="s">
        <v>43</v>
      </c>
      <c r="C26" s="50" t="s">
        <v>44</v>
      </c>
      <c r="D26" s="51">
        <f t="shared" si="0"/>
        <v>4334</v>
      </c>
      <c r="E26" s="51">
        <v>3738</v>
      </c>
      <c r="F26" s="51">
        <v>596</v>
      </c>
      <c r="G26" s="51">
        <f t="shared" si="1"/>
        <v>4334</v>
      </c>
      <c r="H26" s="51">
        <f t="shared" si="2"/>
        <v>4301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3067</v>
      </c>
      <c r="N26" s="51">
        <v>1</v>
      </c>
      <c r="O26" s="51">
        <v>2497</v>
      </c>
      <c r="P26" s="51">
        <v>569</v>
      </c>
      <c r="Q26" s="51">
        <f t="shared" si="5"/>
        <v>0</v>
      </c>
      <c r="R26" s="51">
        <v>0</v>
      </c>
      <c r="S26" s="51">
        <v>0</v>
      </c>
      <c r="T26" s="51">
        <v>0</v>
      </c>
      <c r="U26" s="51">
        <f t="shared" si="6"/>
        <v>945</v>
      </c>
      <c r="V26" s="51">
        <v>0</v>
      </c>
      <c r="W26" s="51">
        <v>945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289</v>
      </c>
      <c r="AD26" s="51">
        <v>3</v>
      </c>
      <c r="AE26" s="51">
        <v>286</v>
      </c>
      <c r="AF26" s="51">
        <v>0</v>
      </c>
      <c r="AG26" s="51">
        <v>33</v>
      </c>
      <c r="AH26" s="51">
        <v>0</v>
      </c>
    </row>
    <row r="27" spans="1:34" ht="13.5">
      <c r="A27" s="26" t="s">
        <v>136</v>
      </c>
      <c r="B27" s="49" t="s">
        <v>45</v>
      </c>
      <c r="C27" s="50" t="s">
        <v>46</v>
      </c>
      <c r="D27" s="51">
        <f t="shared" si="0"/>
        <v>5935</v>
      </c>
      <c r="E27" s="51">
        <v>4487</v>
      </c>
      <c r="F27" s="51">
        <v>1448</v>
      </c>
      <c r="G27" s="51">
        <f t="shared" si="1"/>
        <v>5935</v>
      </c>
      <c r="H27" s="51">
        <f t="shared" si="2"/>
        <v>4214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3037</v>
      </c>
      <c r="N27" s="51">
        <v>2637</v>
      </c>
      <c r="O27" s="51">
        <v>0</v>
      </c>
      <c r="P27" s="51">
        <v>400</v>
      </c>
      <c r="Q27" s="51">
        <f t="shared" si="5"/>
        <v>164</v>
      </c>
      <c r="R27" s="51">
        <v>163</v>
      </c>
      <c r="S27" s="51">
        <v>0</v>
      </c>
      <c r="T27" s="51">
        <v>1</v>
      </c>
      <c r="U27" s="51">
        <f t="shared" si="6"/>
        <v>1013</v>
      </c>
      <c r="V27" s="51">
        <v>375</v>
      </c>
      <c r="W27" s="51">
        <v>635</v>
      </c>
      <c r="X27" s="51">
        <v>3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0</v>
      </c>
      <c r="AD27" s="51">
        <v>0</v>
      </c>
      <c r="AE27" s="51">
        <v>0</v>
      </c>
      <c r="AF27" s="51">
        <v>0</v>
      </c>
      <c r="AG27" s="51">
        <v>1721</v>
      </c>
      <c r="AH27" s="51">
        <v>135</v>
      </c>
    </row>
    <row r="28" spans="1:34" ht="13.5">
      <c r="A28" s="26" t="s">
        <v>136</v>
      </c>
      <c r="B28" s="49" t="s">
        <v>47</v>
      </c>
      <c r="C28" s="50" t="s">
        <v>48</v>
      </c>
      <c r="D28" s="51">
        <f t="shared" si="0"/>
        <v>4046</v>
      </c>
      <c r="E28" s="51">
        <v>3115</v>
      </c>
      <c r="F28" s="51">
        <v>931</v>
      </c>
      <c r="G28" s="51">
        <f t="shared" si="1"/>
        <v>4046</v>
      </c>
      <c r="H28" s="51">
        <f t="shared" si="2"/>
        <v>3789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2684</v>
      </c>
      <c r="N28" s="51">
        <v>850</v>
      </c>
      <c r="O28" s="51">
        <v>955</v>
      </c>
      <c r="P28" s="51">
        <v>879</v>
      </c>
      <c r="Q28" s="51">
        <f t="shared" si="5"/>
        <v>471</v>
      </c>
      <c r="R28" s="51">
        <v>419</v>
      </c>
      <c r="S28" s="51">
        <v>0</v>
      </c>
      <c r="T28" s="51">
        <v>52</v>
      </c>
      <c r="U28" s="51">
        <f t="shared" si="6"/>
        <v>392</v>
      </c>
      <c r="V28" s="51">
        <v>392</v>
      </c>
      <c r="W28" s="51">
        <v>0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242</v>
      </c>
      <c r="AD28" s="51">
        <v>242</v>
      </c>
      <c r="AE28" s="51">
        <v>0</v>
      </c>
      <c r="AF28" s="51">
        <v>0</v>
      </c>
      <c r="AG28" s="51">
        <v>257</v>
      </c>
      <c r="AH28" s="51">
        <v>0</v>
      </c>
    </row>
    <row r="29" spans="1:34" ht="13.5">
      <c r="A29" s="26" t="s">
        <v>136</v>
      </c>
      <c r="B29" s="49" t="s">
        <v>49</v>
      </c>
      <c r="C29" s="50" t="s">
        <v>50</v>
      </c>
      <c r="D29" s="51">
        <f t="shared" si="0"/>
        <v>2227</v>
      </c>
      <c r="E29" s="51">
        <v>1684</v>
      </c>
      <c r="F29" s="51">
        <v>543</v>
      </c>
      <c r="G29" s="51">
        <f t="shared" si="1"/>
        <v>2227</v>
      </c>
      <c r="H29" s="51">
        <f t="shared" si="2"/>
        <v>1712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1213</v>
      </c>
      <c r="N29" s="51">
        <v>0</v>
      </c>
      <c r="O29" s="51">
        <v>1086</v>
      </c>
      <c r="P29" s="51">
        <v>127</v>
      </c>
      <c r="Q29" s="51">
        <f t="shared" si="5"/>
        <v>84</v>
      </c>
      <c r="R29" s="51">
        <v>78</v>
      </c>
      <c r="S29" s="51">
        <v>0</v>
      </c>
      <c r="T29" s="51">
        <v>6</v>
      </c>
      <c r="U29" s="51">
        <f t="shared" si="6"/>
        <v>415</v>
      </c>
      <c r="V29" s="51">
        <v>163</v>
      </c>
      <c r="W29" s="51">
        <v>245</v>
      </c>
      <c r="X29" s="51">
        <v>7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0</v>
      </c>
      <c r="AD29" s="51">
        <v>0</v>
      </c>
      <c r="AE29" s="51">
        <v>0</v>
      </c>
      <c r="AF29" s="51">
        <v>0</v>
      </c>
      <c r="AG29" s="51">
        <v>515</v>
      </c>
      <c r="AH29" s="51">
        <v>0</v>
      </c>
    </row>
    <row r="30" spans="1:34" ht="13.5">
      <c r="A30" s="26" t="s">
        <v>136</v>
      </c>
      <c r="B30" s="49" t="s">
        <v>51</v>
      </c>
      <c r="C30" s="50" t="s">
        <v>52</v>
      </c>
      <c r="D30" s="51">
        <f t="shared" si="0"/>
        <v>3359</v>
      </c>
      <c r="E30" s="51">
        <v>2526</v>
      </c>
      <c r="F30" s="51">
        <v>833</v>
      </c>
      <c r="G30" s="51">
        <f t="shared" si="1"/>
        <v>3359</v>
      </c>
      <c r="H30" s="51">
        <f t="shared" si="2"/>
        <v>2665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1658</v>
      </c>
      <c r="N30" s="51">
        <v>0</v>
      </c>
      <c r="O30" s="51">
        <v>1300</v>
      </c>
      <c r="P30" s="51">
        <v>358</v>
      </c>
      <c r="Q30" s="51">
        <f t="shared" si="5"/>
        <v>146</v>
      </c>
      <c r="R30" s="51">
        <v>143</v>
      </c>
      <c r="S30" s="51">
        <v>0</v>
      </c>
      <c r="T30" s="51">
        <v>3</v>
      </c>
      <c r="U30" s="51">
        <f t="shared" si="6"/>
        <v>711</v>
      </c>
      <c r="V30" s="51">
        <v>258</v>
      </c>
      <c r="W30" s="51">
        <v>449</v>
      </c>
      <c r="X30" s="51">
        <v>4</v>
      </c>
      <c r="Y30" s="51">
        <f t="shared" si="7"/>
        <v>150</v>
      </c>
      <c r="Z30" s="51">
        <v>0</v>
      </c>
      <c r="AA30" s="51">
        <v>150</v>
      </c>
      <c r="AB30" s="51">
        <v>0</v>
      </c>
      <c r="AC30" s="51">
        <f t="shared" si="8"/>
        <v>0</v>
      </c>
      <c r="AD30" s="51">
        <v>0</v>
      </c>
      <c r="AE30" s="51">
        <v>0</v>
      </c>
      <c r="AF30" s="51">
        <v>0</v>
      </c>
      <c r="AG30" s="51">
        <v>694</v>
      </c>
      <c r="AH30" s="51">
        <v>730</v>
      </c>
    </row>
    <row r="31" spans="1:34" ht="13.5">
      <c r="A31" s="26" t="s">
        <v>136</v>
      </c>
      <c r="B31" s="49" t="s">
        <v>53</v>
      </c>
      <c r="C31" s="50" t="s">
        <v>54</v>
      </c>
      <c r="D31" s="51">
        <f t="shared" si="0"/>
        <v>13259</v>
      </c>
      <c r="E31" s="51">
        <v>10665</v>
      </c>
      <c r="F31" s="51">
        <v>2594</v>
      </c>
      <c r="G31" s="51">
        <f t="shared" si="1"/>
        <v>13259</v>
      </c>
      <c r="H31" s="51">
        <f t="shared" si="2"/>
        <v>11575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8506</v>
      </c>
      <c r="N31" s="51">
        <v>0</v>
      </c>
      <c r="O31" s="51">
        <v>7786</v>
      </c>
      <c r="P31" s="51">
        <v>720</v>
      </c>
      <c r="Q31" s="51">
        <f t="shared" si="5"/>
        <v>720</v>
      </c>
      <c r="R31" s="51">
        <v>0</v>
      </c>
      <c r="S31" s="51">
        <v>720</v>
      </c>
      <c r="T31" s="51">
        <v>0</v>
      </c>
      <c r="U31" s="51">
        <f t="shared" si="6"/>
        <v>1869</v>
      </c>
      <c r="V31" s="51">
        <v>0</v>
      </c>
      <c r="W31" s="51">
        <v>1869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480</v>
      </c>
      <c r="AD31" s="51">
        <v>0</v>
      </c>
      <c r="AE31" s="51">
        <v>480</v>
      </c>
      <c r="AF31" s="51">
        <v>0</v>
      </c>
      <c r="AG31" s="51">
        <v>1684</v>
      </c>
      <c r="AH31" s="51">
        <v>200</v>
      </c>
    </row>
    <row r="32" spans="1:34" ht="13.5">
      <c r="A32" s="26" t="s">
        <v>136</v>
      </c>
      <c r="B32" s="49" t="s">
        <v>55</v>
      </c>
      <c r="C32" s="50" t="s">
        <v>113</v>
      </c>
      <c r="D32" s="51">
        <f t="shared" si="0"/>
        <v>5990</v>
      </c>
      <c r="E32" s="51">
        <v>4186</v>
      </c>
      <c r="F32" s="51">
        <v>1804</v>
      </c>
      <c r="G32" s="51">
        <f t="shared" si="1"/>
        <v>5990</v>
      </c>
      <c r="H32" s="51">
        <f t="shared" si="2"/>
        <v>5513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4864</v>
      </c>
      <c r="N32" s="51">
        <v>51</v>
      </c>
      <c r="O32" s="51">
        <v>3322</v>
      </c>
      <c r="P32" s="51">
        <v>1491</v>
      </c>
      <c r="Q32" s="51">
        <f t="shared" si="5"/>
        <v>138</v>
      </c>
      <c r="R32" s="51">
        <v>0</v>
      </c>
      <c r="S32" s="51">
        <v>136</v>
      </c>
      <c r="T32" s="51">
        <v>2</v>
      </c>
      <c r="U32" s="51">
        <f t="shared" si="6"/>
        <v>477</v>
      </c>
      <c r="V32" s="51">
        <v>0</v>
      </c>
      <c r="W32" s="51">
        <v>471</v>
      </c>
      <c r="X32" s="51">
        <v>6</v>
      </c>
      <c r="Y32" s="51">
        <f t="shared" si="7"/>
        <v>23</v>
      </c>
      <c r="Z32" s="51">
        <v>0</v>
      </c>
      <c r="AA32" s="51">
        <v>23</v>
      </c>
      <c r="AB32" s="51">
        <v>0</v>
      </c>
      <c r="AC32" s="51">
        <f t="shared" si="8"/>
        <v>11</v>
      </c>
      <c r="AD32" s="51">
        <v>1</v>
      </c>
      <c r="AE32" s="51">
        <v>10</v>
      </c>
      <c r="AF32" s="51">
        <v>0</v>
      </c>
      <c r="AG32" s="51">
        <v>477</v>
      </c>
      <c r="AH32" s="51">
        <v>0</v>
      </c>
    </row>
    <row r="33" spans="1:34" ht="13.5">
      <c r="A33" s="26" t="s">
        <v>136</v>
      </c>
      <c r="B33" s="49" t="s">
        <v>114</v>
      </c>
      <c r="C33" s="50" t="s">
        <v>115</v>
      </c>
      <c r="D33" s="51">
        <f t="shared" si="0"/>
        <v>4526</v>
      </c>
      <c r="E33" s="51">
        <v>4026</v>
      </c>
      <c r="F33" s="51">
        <v>500</v>
      </c>
      <c r="G33" s="51">
        <f t="shared" si="1"/>
        <v>4526</v>
      </c>
      <c r="H33" s="51">
        <f t="shared" si="2"/>
        <v>4359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2504</v>
      </c>
      <c r="N33" s="51">
        <v>12</v>
      </c>
      <c r="O33" s="51">
        <v>2192</v>
      </c>
      <c r="P33" s="51">
        <v>300</v>
      </c>
      <c r="Q33" s="51">
        <f t="shared" si="5"/>
        <v>475</v>
      </c>
      <c r="R33" s="51">
        <v>12</v>
      </c>
      <c r="S33" s="51">
        <v>421</v>
      </c>
      <c r="T33" s="51">
        <v>42</v>
      </c>
      <c r="U33" s="51">
        <f t="shared" si="6"/>
        <v>955</v>
      </c>
      <c r="V33" s="51">
        <v>0</v>
      </c>
      <c r="W33" s="51">
        <v>943</v>
      </c>
      <c r="X33" s="51">
        <v>12</v>
      </c>
      <c r="Y33" s="51">
        <f t="shared" si="7"/>
        <v>391</v>
      </c>
      <c r="Z33" s="51">
        <v>0</v>
      </c>
      <c r="AA33" s="51">
        <v>350</v>
      </c>
      <c r="AB33" s="51">
        <v>41</v>
      </c>
      <c r="AC33" s="51">
        <f t="shared" si="8"/>
        <v>34</v>
      </c>
      <c r="AD33" s="51">
        <v>3</v>
      </c>
      <c r="AE33" s="51">
        <v>29</v>
      </c>
      <c r="AF33" s="51">
        <v>2</v>
      </c>
      <c r="AG33" s="51">
        <v>167</v>
      </c>
      <c r="AH33" s="51">
        <v>0</v>
      </c>
    </row>
    <row r="34" spans="1:34" ht="13.5">
      <c r="A34" s="26" t="s">
        <v>136</v>
      </c>
      <c r="B34" s="49" t="s">
        <v>116</v>
      </c>
      <c r="C34" s="50" t="s">
        <v>117</v>
      </c>
      <c r="D34" s="51">
        <f t="shared" si="0"/>
        <v>7818</v>
      </c>
      <c r="E34" s="51">
        <v>6972</v>
      </c>
      <c r="F34" s="51">
        <v>846</v>
      </c>
      <c r="G34" s="51">
        <f t="shared" si="1"/>
        <v>7818</v>
      </c>
      <c r="H34" s="51">
        <f t="shared" si="2"/>
        <v>7689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5576</v>
      </c>
      <c r="N34" s="51">
        <v>102</v>
      </c>
      <c r="O34" s="51">
        <v>4734</v>
      </c>
      <c r="P34" s="51">
        <v>740</v>
      </c>
      <c r="Q34" s="51">
        <f t="shared" si="5"/>
        <v>923</v>
      </c>
      <c r="R34" s="51">
        <v>26</v>
      </c>
      <c r="S34" s="51">
        <v>870</v>
      </c>
      <c r="T34" s="51">
        <v>27</v>
      </c>
      <c r="U34" s="51">
        <f t="shared" si="6"/>
        <v>1105</v>
      </c>
      <c r="V34" s="51">
        <v>7</v>
      </c>
      <c r="W34" s="51">
        <v>1098</v>
      </c>
      <c r="X34" s="51">
        <v>0</v>
      </c>
      <c r="Y34" s="51">
        <f t="shared" si="7"/>
        <v>8</v>
      </c>
      <c r="Z34" s="51">
        <v>1</v>
      </c>
      <c r="AA34" s="51">
        <v>7</v>
      </c>
      <c r="AB34" s="51">
        <v>0</v>
      </c>
      <c r="AC34" s="51">
        <f t="shared" si="8"/>
        <v>77</v>
      </c>
      <c r="AD34" s="51">
        <v>13</v>
      </c>
      <c r="AE34" s="51">
        <v>63</v>
      </c>
      <c r="AF34" s="51">
        <v>1</v>
      </c>
      <c r="AG34" s="51">
        <v>129</v>
      </c>
      <c r="AH34" s="51">
        <v>0</v>
      </c>
    </row>
    <row r="35" spans="1:34" ht="13.5">
      <c r="A35" s="26" t="s">
        <v>136</v>
      </c>
      <c r="B35" s="49" t="s">
        <v>118</v>
      </c>
      <c r="C35" s="50" t="s">
        <v>119</v>
      </c>
      <c r="D35" s="51">
        <f t="shared" si="0"/>
        <v>9306</v>
      </c>
      <c r="E35" s="51">
        <v>7107</v>
      </c>
      <c r="F35" s="51">
        <v>2199</v>
      </c>
      <c r="G35" s="51">
        <f t="shared" si="1"/>
        <v>9306</v>
      </c>
      <c r="H35" s="51">
        <f t="shared" si="2"/>
        <v>7107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4902</v>
      </c>
      <c r="N35" s="51">
        <v>18</v>
      </c>
      <c r="O35" s="51">
        <v>4884</v>
      </c>
      <c r="P35" s="51">
        <v>0</v>
      </c>
      <c r="Q35" s="51">
        <f t="shared" si="5"/>
        <v>544</v>
      </c>
      <c r="R35" s="51">
        <v>7</v>
      </c>
      <c r="S35" s="51">
        <v>537</v>
      </c>
      <c r="T35" s="51">
        <v>0</v>
      </c>
      <c r="U35" s="51">
        <f t="shared" si="6"/>
        <v>1583</v>
      </c>
      <c r="V35" s="51">
        <v>1103</v>
      </c>
      <c r="W35" s="51">
        <v>480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78</v>
      </c>
      <c r="AD35" s="51">
        <v>78</v>
      </c>
      <c r="AE35" s="51">
        <v>0</v>
      </c>
      <c r="AF35" s="51">
        <v>0</v>
      </c>
      <c r="AG35" s="51">
        <v>2199</v>
      </c>
      <c r="AH35" s="51">
        <v>724</v>
      </c>
    </row>
    <row r="36" spans="1:34" ht="13.5">
      <c r="A36" s="26" t="s">
        <v>136</v>
      </c>
      <c r="B36" s="49" t="s">
        <v>120</v>
      </c>
      <c r="C36" s="50" t="s">
        <v>121</v>
      </c>
      <c r="D36" s="51">
        <f t="shared" si="0"/>
        <v>4667</v>
      </c>
      <c r="E36" s="51">
        <v>3870</v>
      </c>
      <c r="F36" s="51">
        <v>797</v>
      </c>
      <c r="G36" s="51">
        <f t="shared" si="1"/>
        <v>4667</v>
      </c>
      <c r="H36" s="51">
        <f t="shared" si="2"/>
        <v>3870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2710</v>
      </c>
      <c r="N36" s="51">
        <v>12</v>
      </c>
      <c r="O36" s="51">
        <v>2698</v>
      </c>
      <c r="P36" s="51">
        <v>0</v>
      </c>
      <c r="Q36" s="51">
        <f t="shared" si="5"/>
        <v>362</v>
      </c>
      <c r="R36" s="51">
        <v>362</v>
      </c>
      <c r="S36" s="51">
        <v>0</v>
      </c>
      <c r="T36" s="51">
        <v>0</v>
      </c>
      <c r="U36" s="51">
        <f t="shared" si="6"/>
        <v>769</v>
      </c>
      <c r="V36" s="51">
        <v>385</v>
      </c>
      <c r="W36" s="51">
        <v>384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29</v>
      </c>
      <c r="AD36" s="51">
        <v>29</v>
      </c>
      <c r="AE36" s="51">
        <v>0</v>
      </c>
      <c r="AF36" s="51">
        <v>0</v>
      </c>
      <c r="AG36" s="51">
        <v>797</v>
      </c>
      <c r="AH36" s="51">
        <v>908</v>
      </c>
    </row>
    <row r="37" spans="1:34" ht="13.5">
      <c r="A37" s="26" t="s">
        <v>136</v>
      </c>
      <c r="B37" s="49" t="s">
        <v>122</v>
      </c>
      <c r="C37" s="50" t="s">
        <v>123</v>
      </c>
      <c r="D37" s="51">
        <f t="shared" si="0"/>
        <v>4621</v>
      </c>
      <c r="E37" s="51">
        <v>3119</v>
      </c>
      <c r="F37" s="51">
        <v>1502</v>
      </c>
      <c r="G37" s="51">
        <f t="shared" si="1"/>
        <v>4621</v>
      </c>
      <c r="H37" s="51">
        <f t="shared" si="2"/>
        <v>3119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2458</v>
      </c>
      <c r="N37" s="51">
        <v>2337</v>
      </c>
      <c r="O37" s="51">
        <v>121</v>
      </c>
      <c r="P37" s="51">
        <v>0</v>
      </c>
      <c r="Q37" s="51">
        <f t="shared" si="5"/>
        <v>308</v>
      </c>
      <c r="R37" s="51">
        <v>308</v>
      </c>
      <c r="S37" s="51">
        <v>0</v>
      </c>
      <c r="T37" s="51">
        <v>0</v>
      </c>
      <c r="U37" s="51">
        <f t="shared" si="6"/>
        <v>322</v>
      </c>
      <c r="V37" s="51">
        <v>322</v>
      </c>
      <c r="W37" s="51">
        <v>0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31</v>
      </c>
      <c r="AD37" s="51">
        <v>31</v>
      </c>
      <c r="AE37" s="51">
        <v>0</v>
      </c>
      <c r="AF37" s="51">
        <v>0</v>
      </c>
      <c r="AG37" s="51">
        <v>1502</v>
      </c>
      <c r="AH37" s="51">
        <v>376</v>
      </c>
    </row>
    <row r="38" spans="1:34" ht="13.5">
      <c r="A38" s="26" t="s">
        <v>136</v>
      </c>
      <c r="B38" s="49" t="s">
        <v>124</v>
      </c>
      <c r="C38" s="50" t="s">
        <v>125</v>
      </c>
      <c r="D38" s="51">
        <f t="shared" si="0"/>
        <v>3064</v>
      </c>
      <c r="E38" s="51">
        <v>2727</v>
      </c>
      <c r="F38" s="51">
        <v>337</v>
      </c>
      <c r="G38" s="51">
        <f t="shared" si="1"/>
        <v>3064</v>
      </c>
      <c r="H38" s="51">
        <f t="shared" si="2"/>
        <v>2727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2192</v>
      </c>
      <c r="N38" s="51">
        <v>2192</v>
      </c>
      <c r="O38" s="51">
        <v>0</v>
      </c>
      <c r="P38" s="51">
        <v>0</v>
      </c>
      <c r="Q38" s="51">
        <f t="shared" si="5"/>
        <v>248</v>
      </c>
      <c r="R38" s="51">
        <v>248</v>
      </c>
      <c r="S38" s="51">
        <v>0</v>
      </c>
      <c r="T38" s="51">
        <v>0</v>
      </c>
      <c r="U38" s="51">
        <f t="shared" si="6"/>
        <v>265</v>
      </c>
      <c r="V38" s="51">
        <v>265</v>
      </c>
      <c r="W38" s="51">
        <v>0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22</v>
      </c>
      <c r="AD38" s="51">
        <v>22</v>
      </c>
      <c r="AE38" s="51">
        <v>0</v>
      </c>
      <c r="AF38" s="51">
        <v>0</v>
      </c>
      <c r="AG38" s="51">
        <v>337</v>
      </c>
      <c r="AH38" s="51">
        <v>548</v>
      </c>
    </row>
    <row r="39" spans="1:34" ht="13.5">
      <c r="A39" s="26" t="s">
        <v>136</v>
      </c>
      <c r="B39" s="49" t="s">
        <v>126</v>
      </c>
      <c r="C39" s="50" t="s">
        <v>127</v>
      </c>
      <c r="D39" s="51">
        <f aca="true" t="shared" si="9" ref="D39:D55">E39+F39</f>
        <v>1881</v>
      </c>
      <c r="E39" s="51">
        <v>1881</v>
      </c>
      <c r="F39" s="51">
        <v>0</v>
      </c>
      <c r="G39" s="51">
        <f t="shared" si="1"/>
        <v>1881</v>
      </c>
      <c r="H39" s="51">
        <f t="shared" si="2"/>
        <v>1881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1730</v>
      </c>
      <c r="N39" s="51">
        <v>1730</v>
      </c>
      <c r="O39" s="51">
        <v>0</v>
      </c>
      <c r="P39" s="51">
        <v>0</v>
      </c>
      <c r="Q39" s="51">
        <f t="shared" si="5"/>
        <v>77</v>
      </c>
      <c r="R39" s="51">
        <v>77</v>
      </c>
      <c r="S39" s="51">
        <v>0</v>
      </c>
      <c r="T39" s="51">
        <v>0</v>
      </c>
      <c r="U39" s="51">
        <f t="shared" si="6"/>
        <v>74</v>
      </c>
      <c r="V39" s="51">
        <v>74</v>
      </c>
      <c r="W39" s="51">
        <v>0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</row>
    <row r="40" spans="1:34" ht="13.5">
      <c r="A40" s="26" t="s">
        <v>136</v>
      </c>
      <c r="B40" s="49" t="s">
        <v>128</v>
      </c>
      <c r="C40" s="50" t="s">
        <v>129</v>
      </c>
      <c r="D40" s="51">
        <f t="shared" si="9"/>
        <v>10564</v>
      </c>
      <c r="E40" s="51">
        <v>3909</v>
      </c>
      <c r="F40" s="51">
        <v>6655</v>
      </c>
      <c r="G40" s="51">
        <f t="shared" si="1"/>
        <v>10564</v>
      </c>
      <c r="H40" s="51">
        <f t="shared" si="2"/>
        <v>10549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8962</v>
      </c>
      <c r="N40" s="51">
        <v>27</v>
      </c>
      <c r="O40" s="51">
        <v>4317</v>
      </c>
      <c r="P40" s="51">
        <v>4618</v>
      </c>
      <c r="Q40" s="51">
        <f t="shared" si="5"/>
        <v>777</v>
      </c>
      <c r="R40" s="51">
        <v>12</v>
      </c>
      <c r="S40" s="51">
        <v>473</v>
      </c>
      <c r="T40" s="51">
        <v>292</v>
      </c>
      <c r="U40" s="51">
        <f t="shared" si="6"/>
        <v>624</v>
      </c>
      <c r="V40" s="51">
        <v>408</v>
      </c>
      <c r="W40" s="51">
        <v>0</v>
      </c>
      <c r="X40" s="51">
        <v>216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186</v>
      </c>
      <c r="AD40" s="51">
        <v>31</v>
      </c>
      <c r="AE40" s="51">
        <v>0</v>
      </c>
      <c r="AF40" s="51">
        <v>155</v>
      </c>
      <c r="AG40" s="51">
        <v>15</v>
      </c>
      <c r="AH40" s="51">
        <v>0</v>
      </c>
    </row>
    <row r="41" spans="1:34" ht="13.5">
      <c r="A41" s="26" t="s">
        <v>136</v>
      </c>
      <c r="B41" s="49" t="s">
        <v>130</v>
      </c>
      <c r="C41" s="50" t="s">
        <v>131</v>
      </c>
      <c r="D41" s="51">
        <f t="shared" si="9"/>
        <v>2493</v>
      </c>
      <c r="E41" s="51">
        <v>2031</v>
      </c>
      <c r="F41" s="51">
        <v>462</v>
      </c>
      <c r="G41" s="51">
        <f t="shared" si="1"/>
        <v>2493</v>
      </c>
      <c r="H41" s="51">
        <f t="shared" si="2"/>
        <v>2365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1775</v>
      </c>
      <c r="N41" s="51">
        <v>1480</v>
      </c>
      <c r="O41" s="51">
        <v>0</v>
      </c>
      <c r="P41" s="51">
        <v>295</v>
      </c>
      <c r="Q41" s="51">
        <f t="shared" si="5"/>
        <v>467</v>
      </c>
      <c r="R41" s="51">
        <v>433</v>
      </c>
      <c r="S41" s="51">
        <v>0</v>
      </c>
      <c r="T41" s="51">
        <v>34</v>
      </c>
      <c r="U41" s="51">
        <f t="shared" si="6"/>
        <v>99</v>
      </c>
      <c r="V41" s="51">
        <v>99</v>
      </c>
      <c r="W41" s="51">
        <v>0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24</v>
      </c>
      <c r="AD41" s="51">
        <v>19</v>
      </c>
      <c r="AE41" s="51">
        <v>0</v>
      </c>
      <c r="AF41" s="51">
        <v>5</v>
      </c>
      <c r="AG41" s="51">
        <v>128</v>
      </c>
      <c r="AH41" s="51">
        <v>0</v>
      </c>
    </row>
    <row r="42" spans="1:34" ht="13.5">
      <c r="A42" s="26" t="s">
        <v>136</v>
      </c>
      <c r="B42" s="49" t="s">
        <v>132</v>
      </c>
      <c r="C42" s="50" t="s">
        <v>133</v>
      </c>
      <c r="D42" s="51">
        <f t="shared" si="9"/>
        <v>9111</v>
      </c>
      <c r="E42" s="51">
        <v>6791</v>
      </c>
      <c r="F42" s="51">
        <v>2320</v>
      </c>
      <c r="G42" s="51">
        <f t="shared" si="1"/>
        <v>9111</v>
      </c>
      <c r="H42" s="51">
        <f t="shared" si="2"/>
        <v>8426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6294</v>
      </c>
      <c r="N42" s="51">
        <v>6</v>
      </c>
      <c r="O42" s="51">
        <v>4782</v>
      </c>
      <c r="P42" s="51">
        <v>1506</v>
      </c>
      <c r="Q42" s="51">
        <f t="shared" si="5"/>
        <v>944</v>
      </c>
      <c r="R42" s="51">
        <v>825</v>
      </c>
      <c r="S42" s="51">
        <v>0</v>
      </c>
      <c r="T42" s="51">
        <v>119</v>
      </c>
      <c r="U42" s="51">
        <f t="shared" si="6"/>
        <v>1164</v>
      </c>
      <c r="V42" s="51">
        <v>0</v>
      </c>
      <c r="W42" s="51">
        <v>1164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24</v>
      </c>
      <c r="AD42" s="51">
        <v>14</v>
      </c>
      <c r="AE42" s="51">
        <v>0</v>
      </c>
      <c r="AF42" s="51">
        <v>10</v>
      </c>
      <c r="AG42" s="51">
        <v>685</v>
      </c>
      <c r="AH42" s="51">
        <v>0</v>
      </c>
    </row>
    <row r="43" spans="1:34" ht="13.5">
      <c r="A43" s="26" t="s">
        <v>136</v>
      </c>
      <c r="B43" s="49" t="s">
        <v>169</v>
      </c>
      <c r="C43" s="50" t="s">
        <v>170</v>
      </c>
      <c r="D43" s="51">
        <f t="shared" si="9"/>
        <v>7102</v>
      </c>
      <c r="E43" s="51">
        <v>5798</v>
      </c>
      <c r="F43" s="51">
        <v>1304</v>
      </c>
      <c r="G43" s="51">
        <f t="shared" si="1"/>
        <v>7102</v>
      </c>
      <c r="H43" s="51">
        <f t="shared" si="2"/>
        <v>6890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3827</v>
      </c>
      <c r="N43" s="51">
        <v>0</v>
      </c>
      <c r="O43" s="51">
        <v>2830</v>
      </c>
      <c r="P43" s="51">
        <v>997</v>
      </c>
      <c r="Q43" s="51">
        <f t="shared" si="5"/>
        <v>819</v>
      </c>
      <c r="R43" s="51">
        <v>0</v>
      </c>
      <c r="S43" s="51">
        <v>738</v>
      </c>
      <c r="T43" s="51">
        <v>81</v>
      </c>
      <c r="U43" s="51">
        <f t="shared" si="6"/>
        <v>2204</v>
      </c>
      <c r="V43" s="51">
        <v>81</v>
      </c>
      <c r="W43" s="51">
        <v>2123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40</v>
      </c>
      <c r="AD43" s="51">
        <v>0</v>
      </c>
      <c r="AE43" s="51">
        <v>26</v>
      </c>
      <c r="AF43" s="51">
        <v>14</v>
      </c>
      <c r="AG43" s="51">
        <v>212</v>
      </c>
      <c r="AH43" s="51">
        <v>0</v>
      </c>
    </row>
    <row r="44" spans="1:34" ht="13.5">
      <c r="A44" s="26" t="s">
        <v>136</v>
      </c>
      <c r="B44" s="49" t="s">
        <v>171</v>
      </c>
      <c r="C44" s="50" t="s">
        <v>172</v>
      </c>
      <c r="D44" s="51">
        <f t="shared" si="9"/>
        <v>3453</v>
      </c>
      <c r="E44" s="51">
        <v>2150</v>
      </c>
      <c r="F44" s="51">
        <v>1303</v>
      </c>
      <c r="G44" s="51">
        <f t="shared" si="1"/>
        <v>3453</v>
      </c>
      <c r="H44" s="51">
        <f t="shared" si="2"/>
        <v>3132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2350</v>
      </c>
      <c r="N44" s="51">
        <v>0</v>
      </c>
      <c r="O44" s="51">
        <v>1415</v>
      </c>
      <c r="P44" s="51">
        <v>935</v>
      </c>
      <c r="Q44" s="51">
        <f t="shared" si="5"/>
        <v>380</v>
      </c>
      <c r="R44" s="51">
        <v>0</v>
      </c>
      <c r="S44" s="51">
        <v>339</v>
      </c>
      <c r="T44" s="51">
        <v>41</v>
      </c>
      <c r="U44" s="51">
        <f t="shared" si="6"/>
        <v>394</v>
      </c>
      <c r="V44" s="51">
        <v>0</v>
      </c>
      <c r="W44" s="51">
        <v>394</v>
      </c>
      <c r="X44" s="51">
        <v>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8</v>
      </c>
      <c r="AD44" s="51">
        <v>0</v>
      </c>
      <c r="AE44" s="51">
        <v>2</v>
      </c>
      <c r="AF44" s="51">
        <v>6</v>
      </c>
      <c r="AG44" s="51">
        <v>321</v>
      </c>
      <c r="AH44" s="51">
        <v>0</v>
      </c>
    </row>
    <row r="45" spans="1:34" ht="13.5">
      <c r="A45" s="26" t="s">
        <v>136</v>
      </c>
      <c r="B45" s="49" t="s">
        <v>173</v>
      </c>
      <c r="C45" s="50" t="s">
        <v>174</v>
      </c>
      <c r="D45" s="51">
        <f t="shared" si="9"/>
        <v>2374</v>
      </c>
      <c r="E45" s="51">
        <v>1945</v>
      </c>
      <c r="F45" s="51">
        <v>429</v>
      </c>
      <c r="G45" s="51">
        <f t="shared" si="1"/>
        <v>2374</v>
      </c>
      <c r="H45" s="51">
        <f t="shared" si="2"/>
        <v>2201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1554</v>
      </c>
      <c r="N45" s="51">
        <v>0</v>
      </c>
      <c r="O45" s="51">
        <v>1305</v>
      </c>
      <c r="P45" s="51">
        <v>249</v>
      </c>
      <c r="Q45" s="51">
        <f t="shared" si="5"/>
        <v>296</v>
      </c>
      <c r="R45" s="51">
        <v>0</v>
      </c>
      <c r="S45" s="51">
        <v>289</v>
      </c>
      <c r="T45" s="51">
        <v>7</v>
      </c>
      <c r="U45" s="51">
        <f t="shared" si="6"/>
        <v>330</v>
      </c>
      <c r="V45" s="51">
        <v>0</v>
      </c>
      <c r="W45" s="51">
        <v>330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21</v>
      </c>
      <c r="AD45" s="51">
        <v>0</v>
      </c>
      <c r="AE45" s="51">
        <v>21</v>
      </c>
      <c r="AF45" s="51">
        <v>0</v>
      </c>
      <c r="AG45" s="51">
        <v>173</v>
      </c>
      <c r="AH45" s="51">
        <v>1123</v>
      </c>
    </row>
    <row r="46" spans="1:34" ht="13.5">
      <c r="A46" s="26" t="s">
        <v>136</v>
      </c>
      <c r="B46" s="49" t="s">
        <v>175</v>
      </c>
      <c r="C46" s="50" t="s">
        <v>176</v>
      </c>
      <c r="D46" s="51">
        <f t="shared" si="9"/>
        <v>6420</v>
      </c>
      <c r="E46" s="51">
        <v>5936</v>
      </c>
      <c r="F46" s="51">
        <v>484</v>
      </c>
      <c r="G46" s="51">
        <f t="shared" si="1"/>
        <v>6420</v>
      </c>
      <c r="H46" s="51">
        <f t="shared" si="2"/>
        <v>5998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4796</v>
      </c>
      <c r="N46" s="51">
        <v>0</v>
      </c>
      <c r="O46" s="51">
        <v>4734</v>
      </c>
      <c r="P46" s="51">
        <v>62</v>
      </c>
      <c r="Q46" s="51">
        <f t="shared" si="5"/>
        <v>642</v>
      </c>
      <c r="R46" s="51">
        <v>0</v>
      </c>
      <c r="S46" s="51">
        <v>642</v>
      </c>
      <c r="T46" s="51">
        <v>0</v>
      </c>
      <c r="U46" s="51">
        <f t="shared" si="6"/>
        <v>554</v>
      </c>
      <c r="V46" s="51">
        <v>0</v>
      </c>
      <c r="W46" s="51">
        <v>554</v>
      </c>
      <c r="X46" s="51">
        <v>0</v>
      </c>
      <c r="Y46" s="51">
        <f t="shared" si="7"/>
        <v>0</v>
      </c>
      <c r="Z46" s="51">
        <v>0</v>
      </c>
      <c r="AA46" s="51">
        <v>0</v>
      </c>
      <c r="AB46" s="51">
        <v>0</v>
      </c>
      <c r="AC46" s="51">
        <f t="shared" si="8"/>
        <v>6</v>
      </c>
      <c r="AD46" s="51">
        <v>0</v>
      </c>
      <c r="AE46" s="51">
        <v>6</v>
      </c>
      <c r="AF46" s="51">
        <v>0</v>
      </c>
      <c r="AG46" s="51">
        <v>422</v>
      </c>
      <c r="AH46" s="51">
        <v>712</v>
      </c>
    </row>
    <row r="47" spans="1:34" ht="13.5">
      <c r="A47" s="26" t="s">
        <v>136</v>
      </c>
      <c r="B47" s="49" t="s">
        <v>177</v>
      </c>
      <c r="C47" s="50" t="s">
        <v>178</v>
      </c>
      <c r="D47" s="51">
        <f t="shared" si="9"/>
        <v>3324</v>
      </c>
      <c r="E47" s="51">
        <v>2295</v>
      </c>
      <c r="F47" s="51">
        <v>1029</v>
      </c>
      <c r="G47" s="51">
        <f t="shared" si="1"/>
        <v>3324</v>
      </c>
      <c r="H47" s="51">
        <f t="shared" si="2"/>
        <v>2962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2218</v>
      </c>
      <c r="N47" s="51">
        <v>0</v>
      </c>
      <c r="O47" s="51">
        <v>2056</v>
      </c>
      <c r="P47" s="51">
        <v>162</v>
      </c>
      <c r="Q47" s="51">
        <f t="shared" si="5"/>
        <v>447</v>
      </c>
      <c r="R47" s="51">
        <v>0</v>
      </c>
      <c r="S47" s="51">
        <v>447</v>
      </c>
      <c r="T47" s="51">
        <v>0</v>
      </c>
      <c r="U47" s="51">
        <f t="shared" si="6"/>
        <v>294</v>
      </c>
      <c r="V47" s="51">
        <v>0</v>
      </c>
      <c r="W47" s="51">
        <v>294</v>
      </c>
      <c r="X47" s="51">
        <v>0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3</v>
      </c>
      <c r="AD47" s="51">
        <v>0</v>
      </c>
      <c r="AE47" s="51">
        <v>3</v>
      </c>
      <c r="AF47" s="51">
        <v>0</v>
      </c>
      <c r="AG47" s="51">
        <v>362</v>
      </c>
      <c r="AH47" s="51">
        <v>1324</v>
      </c>
    </row>
    <row r="48" spans="1:34" ht="13.5">
      <c r="A48" s="26" t="s">
        <v>136</v>
      </c>
      <c r="B48" s="49" t="s">
        <v>179</v>
      </c>
      <c r="C48" s="50" t="s">
        <v>29</v>
      </c>
      <c r="D48" s="51">
        <f t="shared" si="9"/>
        <v>2081</v>
      </c>
      <c r="E48" s="51">
        <v>1807</v>
      </c>
      <c r="F48" s="51">
        <v>274</v>
      </c>
      <c r="G48" s="51">
        <f t="shared" si="1"/>
        <v>2081</v>
      </c>
      <c r="H48" s="51">
        <f t="shared" si="2"/>
        <v>1988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1591</v>
      </c>
      <c r="N48" s="51">
        <v>0</v>
      </c>
      <c r="O48" s="51">
        <v>1317</v>
      </c>
      <c r="P48" s="51">
        <v>274</v>
      </c>
      <c r="Q48" s="51">
        <f t="shared" si="5"/>
        <v>258</v>
      </c>
      <c r="R48" s="51">
        <v>0</v>
      </c>
      <c r="S48" s="51">
        <v>258</v>
      </c>
      <c r="T48" s="51">
        <v>0</v>
      </c>
      <c r="U48" s="51">
        <f t="shared" si="6"/>
        <v>133</v>
      </c>
      <c r="V48" s="51">
        <v>0</v>
      </c>
      <c r="W48" s="51">
        <v>133</v>
      </c>
      <c r="X48" s="51">
        <v>0</v>
      </c>
      <c r="Y48" s="51">
        <f t="shared" si="7"/>
        <v>5</v>
      </c>
      <c r="Z48" s="51">
        <v>0</v>
      </c>
      <c r="AA48" s="51">
        <v>5</v>
      </c>
      <c r="AB48" s="51">
        <v>0</v>
      </c>
      <c r="AC48" s="51">
        <f t="shared" si="8"/>
        <v>1</v>
      </c>
      <c r="AD48" s="51">
        <v>0</v>
      </c>
      <c r="AE48" s="51">
        <v>1</v>
      </c>
      <c r="AF48" s="51">
        <v>0</v>
      </c>
      <c r="AG48" s="51">
        <v>93</v>
      </c>
      <c r="AH48" s="51">
        <v>0</v>
      </c>
    </row>
    <row r="49" spans="1:34" ht="13.5">
      <c r="A49" s="26" t="s">
        <v>136</v>
      </c>
      <c r="B49" s="49" t="s">
        <v>180</v>
      </c>
      <c r="C49" s="50" t="s">
        <v>181</v>
      </c>
      <c r="D49" s="51">
        <f t="shared" si="9"/>
        <v>1087</v>
      </c>
      <c r="E49" s="51">
        <v>873</v>
      </c>
      <c r="F49" s="51">
        <v>214</v>
      </c>
      <c r="G49" s="51">
        <f t="shared" si="1"/>
        <v>1087</v>
      </c>
      <c r="H49" s="51">
        <f t="shared" si="2"/>
        <v>930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723</v>
      </c>
      <c r="N49" s="51">
        <v>668</v>
      </c>
      <c r="O49" s="51">
        <v>0</v>
      </c>
      <c r="P49" s="51">
        <v>55</v>
      </c>
      <c r="Q49" s="51">
        <f t="shared" si="5"/>
        <v>107</v>
      </c>
      <c r="R49" s="51">
        <v>0</v>
      </c>
      <c r="S49" s="51">
        <v>106</v>
      </c>
      <c r="T49" s="51">
        <v>1</v>
      </c>
      <c r="U49" s="51">
        <f t="shared" si="6"/>
        <v>100</v>
      </c>
      <c r="V49" s="51">
        <v>0</v>
      </c>
      <c r="W49" s="51">
        <v>99</v>
      </c>
      <c r="X49" s="51">
        <v>1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0</v>
      </c>
      <c r="AD49" s="51">
        <v>0</v>
      </c>
      <c r="AE49" s="51">
        <v>0</v>
      </c>
      <c r="AF49" s="51">
        <v>0</v>
      </c>
      <c r="AG49" s="51">
        <v>157</v>
      </c>
      <c r="AH49" s="51">
        <v>0</v>
      </c>
    </row>
    <row r="50" spans="1:34" ht="13.5">
      <c r="A50" s="26" t="s">
        <v>136</v>
      </c>
      <c r="B50" s="49" t="s">
        <v>182</v>
      </c>
      <c r="C50" s="50" t="s">
        <v>183</v>
      </c>
      <c r="D50" s="51">
        <f t="shared" si="9"/>
        <v>4439</v>
      </c>
      <c r="E50" s="51">
        <v>3344</v>
      </c>
      <c r="F50" s="51">
        <v>1095</v>
      </c>
      <c r="G50" s="51">
        <f t="shared" si="1"/>
        <v>4439</v>
      </c>
      <c r="H50" s="51">
        <f t="shared" si="2"/>
        <v>3813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3243</v>
      </c>
      <c r="N50" s="51">
        <v>2798</v>
      </c>
      <c r="O50" s="51">
        <v>0</v>
      </c>
      <c r="P50" s="51">
        <v>445</v>
      </c>
      <c r="Q50" s="51">
        <f t="shared" si="5"/>
        <v>328</v>
      </c>
      <c r="R50" s="51">
        <v>0</v>
      </c>
      <c r="S50" s="51">
        <v>308</v>
      </c>
      <c r="T50" s="51">
        <v>20</v>
      </c>
      <c r="U50" s="51">
        <f t="shared" si="6"/>
        <v>242</v>
      </c>
      <c r="V50" s="51">
        <v>0</v>
      </c>
      <c r="W50" s="51">
        <v>237</v>
      </c>
      <c r="X50" s="51">
        <v>5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0</v>
      </c>
      <c r="AD50" s="51">
        <v>0</v>
      </c>
      <c r="AE50" s="51">
        <v>0</v>
      </c>
      <c r="AF50" s="51">
        <v>0</v>
      </c>
      <c r="AG50" s="51">
        <v>626</v>
      </c>
      <c r="AH50" s="51">
        <v>0</v>
      </c>
    </row>
    <row r="51" spans="1:34" ht="13.5">
      <c r="A51" s="26" t="s">
        <v>136</v>
      </c>
      <c r="B51" s="49" t="s">
        <v>184</v>
      </c>
      <c r="C51" s="50" t="s">
        <v>185</v>
      </c>
      <c r="D51" s="51">
        <f t="shared" si="9"/>
        <v>12346</v>
      </c>
      <c r="E51" s="51">
        <v>6239</v>
      </c>
      <c r="F51" s="51">
        <v>6107</v>
      </c>
      <c r="G51" s="51">
        <f t="shared" si="1"/>
        <v>12346</v>
      </c>
      <c r="H51" s="51">
        <f t="shared" si="2"/>
        <v>11270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9116</v>
      </c>
      <c r="N51" s="51">
        <v>5046</v>
      </c>
      <c r="O51" s="51">
        <v>0</v>
      </c>
      <c r="P51" s="51">
        <v>4070</v>
      </c>
      <c r="Q51" s="51">
        <f t="shared" si="5"/>
        <v>183</v>
      </c>
      <c r="R51" s="51">
        <v>181</v>
      </c>
      <c r="S51" s="51">
        <v>0</v>
      </c>
      <c r="T51" s="51">
        <v>2</v>
      </c>
      <c r="U51" s="51">
        <f t="shared" si="6"/>
        <v>1957</v>
      </c>
      <c r="V51" s="51">
        <v>0</v>
      </c>
      <c r="W51" s="51">
        <v>1646</v>
      </c>
      <c r="X51" s="51">
        <v>311</v>
      </c>
      <c r="Y51" s="51">
        <f t="shared" si="7"/>
        <v>0</v>
      </c>
      <c r="Z51" s="51">
        <v>0</v>
      </c>
      <c r="AA51" s="51">
        <v>0</v>
      </c>
      <c r="AB51" s="51">
        <v>0</v>
      </c>
      <c r="AC51" s="51">
        <f t="shared" si="8"/>
        <v>14</v>
      </c>
      <c r="AD51" s="51">
        <v>0</v>
      </c>
      <c r="AE51" s="51">
        <v>0</v>
      </c>
      <c r="AF51" s="51">
        <v>14</v>
      </c>
      <c r="AG51" s="51">
        <v>1076</v>
      </c>
      <c r="AH51" s="51">
        <v>0</v>
      </c>
    </row>
    <row r="52" spans="1:34" ht="13.5">
      <c r="A52" s="26" t="s">
        <v>136</v>
      </c>
      <c r="B52" s="49" t="s">
        <v>186</v>
      </c>
      <c r="C52" s="50" t="s">
        <v>187</v>
      </c>
      <c r="D52" s="51">
        <f t="shared" si="9"/>
        <v>16549</v>
      </c>
      <c r="E52" s="51">
        <v>11204</v>
      </c>
      <c r="F52" s="51">
        <v>5345</v>
      </c>
      <c r="G52" s="51">
        <f t="shared" si="1"/>
        <v>16549</v>
      </c>
      <c r="H52" s="51">
        <f t="shared" si="2"/>
        <v>15178</v>
      </c>
      <c r="I52" s="51">
        <f t="shared" si="3"/>
        <v>94</v>
      </c>
      <c r="J52" s="51">
        <v>0</v>
      </c>
      <c r="K52" s="51">
        <v>94</v>
      </c>
      <c r="L52" s="51">
        <v>0</v>
      </c>
      <c r="M52" s="51">
        <f t="shared" si="4"/>
        <v>12165</v>
      </c>
      <c r="N52" s="51">
        <v>0</v>
      </c>
      <c r="O52" s="51">
        <v>8504</v>
      </c>
      <c r="P52" s="51">
        <v>3661</v>
      </c>
      <c r="Q52" s="51">
        <f t="shared" si="5"/>
        <v>1271</v>
      </c>
      <c r="R52" s="51">
        <v>0</v>
      </c>
      <c r="S52" s="51">
        <v>958</v>
      </c>
      <c r="T52" s="51">
        <v>313</v>
      </c>
      <c r="U52" s="51">
        <f t="shared" si="6"/>
        <v>1613</v>
      </c>
      <c r="V52" s="51">
        <v>0</v>
      </c>
      <c r="W52" s="51">
        <v>1613</v>
      </c>
      <c r="X52" s="51">
        <v>0</v>
      </c>
      <c r="Y52" s="51">
        <f t="shared" si="7"/>
        <v>0</v>
      </c>
      <c r="Z52" s="51">
        <v>0</v>
      </c>
      <c r="AA52" s="51">
        <v>0</v>
      </c>
      <c r="AB52" s="51">
        <v>0</v>
      </c>
      <c r="AC52" s="51">
        <f t="shared" si="8"/>
        <v>35</v>
      </c>
      <c r="AD52" s="51">
        <v>35</v>
      </c>
      <c r="AE52" s="51">
        <v>0</v>
      </c>
      <c r="AF52" s="51">
        <v>0</v>
      </c>
      <c r="AG52" s="51">
        <v>1371</v>
      </c>
      <c r="AH52" s="51">
        <v>848</v>
      </c>
    </row>
    <row r="53" spans="1:34" ht="13.5">
      <c r="A53" s="26" t="s">
        <v>136</v>
      </c>
      <c r="B53" s="49" t="s">
        <v>188</v>
      </c>
      <c r="C53" s="50" t="s">
        <v>189</v>
      </c>
      <c r="D53" s="51">
        <f t="shared" si="9"/>
        <v>4865</v>
      </c>
      <c r="E53" s="51">
        <v>2224</v>
      </c>
      <c r="F53" s="51">
        <v>2641</v>
      </c>
      <c r="G53" s="51">
        <f t="shared" si="1"/>
        <v>4865</v>
      </c>
      <c r="H53" s="51">
        <f t="shared" si="2"/>
        <v>3601</v>
      </c>
      <c r="I53" s="51">
        <f t="shared" si="3"/>
        <v>0</v>
      </c>
      <c r="J53" s="51">
        <v>0</v>
      </c>
      <c r="K53" s="51">
        <v>0</v>
      </c>
      <c r="L53" s="51">
        <v>0</v>
      </c>
      <c r="M53" s="51">
        <f t="shared" si="4"/>
        <v>2728</v>
      </c>
      <c r="N53" s="51">
        <v>0</v>
      </c>
      <c r="O53" s="51">
        <v>2728</v>
      </c>
      <c r="P53" s="51">
        <v>0</v>
      </c>
      <c r="Q53" s="51">
        <f t="shared" si="5"/>
        <v>51</v>
      </c>
      <c r="R53" s="51">
        <v>0</v>
      </c>
      <c r="S53" s="51">
        <v>51</v>
      </c>
      <c r="T53" s="51">
        <v>0</v>
      </c>
      <c r="U53" s="51">
        <f t="shared" si="6"/>
        <v>822</v>
      </c>
      <c r="V53" s="51">
        <v>0</v>
      </c>
      <c r="W53" s="51">
        <v>822</v>
      </c>
      <c r="X53" s="51">
        <v>0</v>
      </c>
      <c r="Y53" s="51">
        <f t="shared" si="7"/>
        <v>0</v>
      </c>
      <c r="Z53" s="51">
        <v>0</v>
      </c>
      <c r="AA53" s="51">
        <v>0</v>
      </c>
      <c r="AB53" s="51">
        <v>0</v>
      </c>
      <c r="AC53" s="51">
        <f t="shared" si="8"/>
        <v>0</v>
      </c>
      <c r="AD53" s="51">
        <v>0</v>
      </c>
      <c r="AE53" s="51">
        <v>0</v>
      </c>
      <c r="AF53" s="51">
        <v>0</v>
      </c>
      <c r="AG53" s="51">
        <v>1264</v>
      </c>
      <c r="AH53" s="51">
        <v>757</v>
      </c>
    </row>
    <row r="54" spans="1:34" ht="13.5">
      <c r="A54" s="26" t="s">
        <v>136</v>
      </c>
      <c r="B54" s="49" t="s">
        <v>190</v>
      </c>
      <c r="C54" s="50" t="s">
        <v>191</v>
      </c>
      <c r="D54" s="51">
        <f t="shared" si="9"/>
        <v>7169</v>
      </c>
      <c r="E54" s="51">
        <v>5528</v>
      </c>
      <c r="F54" s="51">
        <v>1641</v>
      </c>
      <c r="G54" s="51">
        <f t="shared" si="1"/>
        <v>7169</v>
      </c>
      <c r="H54" s="51">
        <f t="shared" si="2"/>
        <v>6392</v>
      </c>
      <c r="I54" s="51">
        <f t="shared" si="3"/>
        <v>0</v>
      </c>
      <c r="J54" s="51">
        <v>0</v>
      </c>
      <c r="K54" s="51">
        <v>0</v>
      </c>
      <c r="L54" s="51">
        <v>0</v>
      </c>
      <c r="M54" s="51">
        <f t="shared" si="4"/>
        <v>5472</v>
      </c>
      <c r="N54" s="51">
        <v>0</v>
      </c>
      <c r="O54" s="51">
        <v>4670</v>
      </c>
      <c r="P54" s="51">
        <v>802</v>
      </c>
      <c r="Q54" s="51">
        <f t="shared" si="5"/>
        <v>0</v>
      </c>
      <c r="R54" s="51">
        <v>0</v>
      </c>
      <c r="S54" s="51">
        <v>0</v>
      </c>
      <c r="T54" s="51">
        <v>0</v>
      </c>
      <c r="U54" s="51">
        <f t="shared" si="6"/>
        <v>850</v>
      </c>
      <c r="V54" s="51">
        <v>0</v>
      </c>
      <c r="W54" s="51">
        <v>850</v>
      </c>
      <c r="X54" s="51">
        <v>0</v>
      </c>
      <c r="Y54" s="51">
        <f t="shared" si="7"/>
        <v>0</v>
      </c>
      <c r="Z54" s="51">
        <v>0</v>
      </c>
      <c r="AA54" s="51">
        <v>0</v>
      </c>
      <c r="AB54" s="51">
        <v>0</v>
      </c>
      <c r="AC54" s="51">
        <f t="shared" si="8"/>
        <v>70</v>
      </c>
      <c r="AD54" s="51">
        <v>0</v>
      </c>
      <c r="AE54" s="51">
        <v>0</v>
      </c>
      <c r="AF54" s="51">
        <v>70</v>
      </c>
      <c r="AG54" s="51">
        <v>777</v>
      </c>
      <c r="AH54" s="51">
        <v>400</v>
      </c>
    </row>
    <row r="55" spans="1:34" ht="13.5">
      <c r="A55" s="26" t="s">
        <v>136</v>
      </c>
      <c r="B55" s="49" t="s">
        <v>192</v>
      </c>
      <c r="C55" s="50" t="s">
        <v>193</v>
      </c>
      <c r="D55" s="51">
        <f t="shared" si="9"/>
        <v>3460</v>
      </c>
      <c r="E55" s="51">
        <v>2728</v>
      </c>
      <c r="F55" s="51">
        <v>732</v>
      </c>
      <c r="G55" s="51">
        <f t="shared" si="1"/>
        <v>3460</v>
      </c>
      <c r="H55" s="51">
        <f t="shared" si="2"/>
        <v>3120</v>
      </c>
      <c r="I55" s="51">
        <f t="shared" si="3"/>
        <v>0</v>
      </c>
      <c r="J55" s="51">
        <v>0</v>
      </c>
      <c r="K55" s="51">
        <v>0</v>
      </c>
      <c r="L55" s="51">
        <v>0</v>
      </c>
      <c r="M55" s="51">
        <f t="shared" si="4"/>
        <v>2681</v>
      </c>
      <c r="N55" s="51">
        <v>0</v>
      </c>
      <c r="O55" s="51">
        <v>2440</v>
      </c>
      <c r="P55" s="51">
        <v>241</v>
      </c>
      <c r="Q55" s="51">
        <f t="shared" si="5"/>
        <v>0</v>
      </c>
      <c r="R55" s="51">
        <v>0</v>
      </c>
      <c r="S55" s="51">
        <v>0</v>
      </c>
      <c r="T55" s="51">
        <v>0</v>
      </c>
      <c r="U55" s="51">
        <f t="shared" si="6"/>
        <v>428</v>
      </c>
      <c r="V55" s="51">
        <v>0</v>
      </c>
      <c r="W55" s="51">
        <v>428</v>
      </c>
      <c r="X55" s="51">
        <v>0</v>
      </c>
      <c r="Y55" s="51">
        <f t="shared" si="7"/>
        <v>0</v>
      </c>
      <c r="Z55" s="51">
        <v>0</v>
      </c>
      <c r="AA55" s="51">
        <v>0</v>
      </c>
      <c r="AB55" s="51">
        <v>0</v>
      </c>
      <c r="AC55" s="51">
        <f t="shared" si="8"/>
        <v>11</v>
      </c>
      <c r="AD55" s="51">
        <v>0</v>
      </c>
      <c r="AE55" s="51">
        <v>0</v>
      </c>
      <c r="AF55" s="51">
        <v>11</v>
      </c>
      <c r="AG55" s="51">
        <v>340</v>
      </c>
      <c r="AH55" s="51">
        <v>0</v>
      </c>
    </row>
    <row r="56" spans="1:34" ht="13.5">
      <c r="A56" s="79" t="s">
        <v>92</v>
      </c>
      <c r="B56" s="80"/>
      <c r="C56" s="81"/>
      <c r="D56" s="51">
        <f aca="true" t="shared" si="10" ref="D56:AH56">SUM(D7:D55)</f>
        <v>740593</v>
      </c>
      <c r="E56" s="51">
        <f t="shared" si="10"/>
        <v>528856</v>
      </c>
      <c r="F56" s="51">
        <f t="shared" si="10"/>
        <v>211737</v>
      </c>
      <c r="G56" s="51">
        <f t="shared" si="10"/>
        <v>740593</v>
      </c>
      <c r="H56" s="51">
        <f t="shared" si="10"/>
        <v>656159</v>
      </c>
      <c r="I56" s="51">
        <f t="shared" si="10"/>
        <v>94</v>
      </c>
      <c r="J56" s="51">
        <f t="shared" si="10"/>
        <v>0</v>
      </c>
      <c r="K56" s="51">
        <f t="shared" si="10"/>
        <v>94</v>
      </c>
      <c r="L56" s="51">
        <f t="shared" si="10"/>
        <v>0</v>
      </c>
      <c r="M56" s="51">
        <f t="shared" si="10"/>
        <v>530339</v>
      </c>
      <c r="N56" s="51">
        <f t="shared" si="10"/>
        <v>131429</v>
      </c>
      <c r="O56" s="51">
        <f t="shared" si="10"/>
        <v>270574</v>
      </c>
      <c r="P56" s="51">
        <f t="shared" si="10"/>
        <v>128336</v>
      </c>
      <c r="Q56" s="51">
        <f t="shared" si="10"/>
        <v>30799</v>
      </c>
      <c r="R56" s="51">
        <f t="shared" si="10"/>
        <v>7935</v>
      </c>
      <c r="S56" s="51">
        <f t="shared" si="10"/>
        <v>19524</v>
      </c>
      <c r="T56" s="51">
        <f t="shared" si="10"/>
        <v>3340</v>
      </c>
      <c r="U56" s="51">
        <f t="shared" si="10"/>
        <v>87157</v>
      </c>
      <c r="V56" s="51">
        <f t="shared" si="10"/>
        <v>14743</v>
      </c>
      <c r="W56" s="51">
        <f t="shared" si="10"/>
        <v>68313</v>
      </c>
      <c r="X56" s="51">
        <f t="shared" si="10"/>
        <v>4101</v>
      </c>
      <c r="Y56" s="51">
        <f t="shared" si="10"/>
        <v>3805</v>
      </c>
      <c r="Z56" s="51">
        <f t="shared" si="10"/>
        <v>23</v>
      </c>
      <c r="AA56" s="51">
        <f t="shared" si="10"/>
        <v>3348</v>
      </c>
      <c r="AB56" s="51">
        <f t="shared" si="10"/>
        <v>434</v>
      </c>
      <c r="AC56" s="51">
        <f t="shared" si="10"/>
        <v>3965</v>
      </c>
      <c r="AD56" s="51">
        <f t="shared" si="10"/>
        <v>1515</v>
      </c>
      <c r="AE56" s="51">
        <f t="shared" si="10"/>
        <v>2063</v>
      </c>
      <c r="AF56" s="51">
        <f t="shared" si="10"/>
        <v>387</v>
      </c>
      <c r="AG56" s="51">
        <f t="shared" si="10"/>
        <v>84434</v>
      </c>
      <c r="AH56" s="51">
        <f t="shared" si="10"/>
        <v>14271</v>
      </c>
    </row>
  </sheetData>
  <mergeCells count="14">
    <mergeCell ref="A56:C5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58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60</v>
      </c>
      <c r="C2" s="67" t="s">
        <v>63</v>
      </c>
      <c r="D2" s="29" t="s">
        <v>30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31</v>
      </c>
      <c r="V2" s="32"/>
      <c r="W2" s="32"/>
      <c r="X2" s="32"/>
      <c r="Y2" s="32"/>
      <c r="Z2" s="32"/>
      <c r="AA2" s="33"/>
      <c r="AB2" s="29" t="s">
        <v>32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64</v>
      </c>
      <c r="G3" s="83"/>
      <c r="H3" s="83"/>
      <c r="I3" s="83"/>
      <c r="J3" s="83"/>
      <c r="K3" s="84"/>
      <c r="L3" s="67" t="s">
        <v>65</v>
      </c>
      <c r="M3" s="16" t="s">
        <v>195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66</v>
      </c>
      <c r="AD3" s="67" t="s">
        <v>67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61</v>
      </c>
      <c r="P5" s="8" t="s">
        <v>19</v>
      </c>
      <c r="Q5" s="20" t="s">
        <v>68</v>
      </c>
      <c r="R5" s="8" t="s">
        <v>20</v>
      </c>
      <c r="S5" s="20" t="s">
        <v>91</v>
      </c>
      <c r="T5" s="8" t="s">
        <v>62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69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136</v>
      </c>
      <c r="B7" s="49" t="s">
        <v>137</v>
      </c>
      <c r="C7" s="50" t="s">
        <v>138</v>
      </c>
      <c r="D7" s="51">
        <f aca="true" t="shared" si="0" ref="D7:D55">E7+F7+L7+M7</f>
        <v>204665</v>
      </c>
      <c r="E7" s="51">
        <v>172444</v>
      </c>
      <c r="F7" s="51">
        <f>SUM(G7:K7)</f>
        <v>32173</v>
      </c>
      <c r="G7" s="51">
        <v>1302</v>
      </c>
      <c r="H7" s="51">
        <v>30871</v>
      </c>
      <c r="I7" s="51">
        <v>0</v>
      </c>
      <c r="J7" s="51">
        <v>0</v>
      </c>
      <c r="K7" s="51">
        <v>0</v>
      </c>
      <c r="L7" s="51">
        <v>0</v>
      </c>
      <c r="M7" s="51">
        <f>SUM(N7:T7)</f>
        <v>48</v>
      </c>
      <c r="N7" s="51">
        <v>48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>SUM(V7:AA7)</f>
        <v>175510</v>
      </c>
      <c r="V7" s="51">
        <v>172444</v>
      </c>
      <c r="W7" s="51">
        <v>163</v>
      </c>
      <c r="X7" s="51">
        <v>2903</v>
      </c>
      <c r="Y7" s="51">
        <v>0</v>
      </c>
      <c r="Z7" s="51">
        <v>0</v>
      </c>
      <c r="AA7" s="51">
        <v>0</v>
      </c>
      <c r="AB7" s="51">
        <f>SUM(AC7:AE7)</f>
        <v>24634</v>
      </c>
      <c r="AC7" s="51">
        <v>0</v>
      </c>
      <c r="AD7" s="51">
        <v>18420</v>
      </c>
      <c r="AE7" s="51">
        <f>SUM(AF7:AJ7)</f>
        <v>6214</v>
      </c>
      <c r="AF7" s="51">
        <v>468</v>
      </c>
      <c r="AG7" s="51">
        <v>5746</v>
      </c>
      <c r="AH7" s="51">
        <v>0</v>
      </c>
      <c r="AI7" s="51">
        <v>0</v>
      </c>
      <c r="AJ7" s="51">
        <v>0</v>
      </c>
    </row>
    <row r="8" spans="1:36" ht="13.5">
      <c r="A8" s="26" t="s">
        <v>136</v>
      </c>
      <c r="B8" s="49" t="s">
        <v>139</v>
      </c>
      <c r="C8" s="50" t="s">
        <v>140</v>
      </c>
      <c r="D8" s="51">
        <f t="shared" si="0"/>
        <v>72797</v>
      </c>
      <c r="E8" s="51">
        <v>62890</v>
      </c>
      <c r="F8" s="51">
        <f>SUM(G8:K8)</f>
        <v>9907</v>
      </c>
      <c r="G8" s="51">
        <v>4413</v>
      </c>
      <c r="H8" s="51">
        <v>5494</v>
      </c>
      <c r="I8" s="51">
        <v>0</v>
      </c>
      <c r="J8" s="51">
        <v>0</v>
      </c>
      <c r="K8" s="51">
        <v>0</v>
      </c>
      <c r="L8" s="51">
        <v>0</v>
      </c>
      <c r="M8" s="51">
        <f>SUM(N8:T8)</f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>SUM(V8:AA8)</f>
        <v>63710</v>
      </c>
      <c r="V8" s="51">
        <v>62890</v>
      </c>
      <c r="W8" s="51">
        <v>643</v>
      </c>
      <c r="X8" s="51">
        <v>177</v>
      </c>
      <c r="Y8" s="51">
        <v>0</v>
      </c>
      <c r="Z8" s="51">
        <v>0</v>
      </c>
      <c r="AA8" s="51">
        <v>0</v>
      </c>
      <c r="AB8" s="51">
        <f>SUM(AC8:AE8)</f>
        <v>9172</v>
      </c>
      <c r="AC8" s="51">
        <v>0</v>
      </c>
      <c r="AD8" s="51">
        <v>7216</v>
      </c>
      <c r="AE8" s="51">
        <f>SUM(AF8:AJ8)</f>
        <v>1956</v>
      </c>
      <c r="AF8" s="51">
        <v>1442</v>
      </c>
      <c r="AG8" s="51">
        <v>514</v>
      </c>
      <c r="AH8" s="51">
        <v>0</v>
      </c>
      <c r="AI8" s="51">
        <v>0</v>
      </c>
      <c r="AJ8" s="51">
        <v>0</v>
      </c>
    </row>
    <row r="9" spans="1:36" ht="13.5">
      <c r="A9" s="26" t="s">
        <v>136</v>
      </c>
      <c r="B9" s="49" t="s">
        <v>141</v>
      </c>
      <c r="C9" s="50" t="s">
        <v>142</v>
      </c>
      <c r="D9" s="51">
        <f t="shared" si="0"/>
        <v>30802</v>
      </c>
      <c r="E9" s="51">
        <v>26406</v>
      </c>
      <c r="F9" s="51">
        <f aca="true" t="shared" si="1" ref="F9:F55">SUM(G9:K9)</f>
        <v>4308</v>
      </c>
      <c r="G9" s="51">
        <v>2676</v>
      </c>
      <c r="H9" s="51">
        <v>1632</v>
      </c>
      <c r="I9" s="51">
        <v>0</v>
      </c>
      <c r="J9" s="51">
        <v>0</v>
      </c>
      <c r="K9" s="51">
        <v>0</v>
      </c>
      <c r="L9" s="51">
        <v>0</v>
      </c>
      <c r="M9" s="51">
        <f aca="true" t="shared" si="2" ref="M9:M55">SUM(N9:T9)</f>
        <v>88</v>
      </c>
      <c r="N9" s="51">
        <v>88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aca="true" t="shared" si="3" ref="U9:U55">SUM(V9:AA9)</f>
        <v>27262</v>
      </c>
      <c r="V9" s="51">
        <v>26406</v>
      </c>
      <c r="W9" s="51">
        <v>679</v>
      </c>
      <c r="X9" s="51">
        <v>177</v>
      </c>
      <c r="Y9" s="51">
        <v>0</v>
      </c>
      <c r="Z9" s="51">
        <v>0</v>
      </c>
      <c r="AA9" s="51">
        <v>0</v>
      </c>
      <c r="AB9" s="51">
        <f aca="true" t="shared" si="4" ref="AB9:AB55">SUM(AC9:AE9)</f>
        <v>4158</v>
      </c>
      <c r="AC9" s="51">
        <v>0</v>
      </c>
      <c r="AD9" s="51">
        <v>2861</v>
      </c>
      <c r="AE9" s="51">
        <f aca="true" t="shared" si="5" ref="AE9:AE55">SUM(AF9:AJ9)</f>
        <v>1297</v>
      </c>
      <c r="AF9" s="51">
        <v>1186</v>
      </c>
      <c r="AG9" s="51">
        <v>111</v>
      </c>
      <c r="AH9" s="51">
        <v>0</v>
      </c>
      <c r="AI9" s="51">
        <v>0</v>
      </c>
      <c r="AJ9" s="51">
        <v>0</v>
      </c>
    </row>
    <row r="10" spans="1:36" ht="13.5">
      <c r="A10" s="26" t="s">
        <v>136</v>
      </c>
      <c r="B10" s="49" t="s">
        <v>143</v>
      </c>
      <c r="C10" s="50" t="s">
        <v>144</v>
      </c>
      <c r="D10" s="51">
        <f t="shared" si="0"/>
        <v>33425</v>
      </c>
      <c r="E10" s="51">
        <v>29213</v>
      </c>
      <c r="F10" s="51">
        <f t="shared" si="1"/>
        <v>2479</v>
      </c>
      <c r="G10" s="51">
        <v>1918</v>
      </c>
      <c r="H10" s="51">
        <v>561</v>
      </c>
      <c r="I10" s="51">
        <v>0</v>
      </c>
      <c r="J10" s="51">
        <v>0</v>
      </c>
      <c r="K10" s="51">
        <v>0</v>
      </c>
      <c r="L10" s="51">
        <v>491</v>
      </c>
      <c r="M10" s="51">
        <f t="shared" si="2"/>
        <v>1242</v>
      </c>
      <c r="N10" s="51">
        <v>1102</v>
      </c>
      <c r="O10" s="51">
        <v>0</v>
      </c>
      <c r="P10" s="51">
        <v>0</v>
      </c>
      <c r="Q10" s="51">
        <v>0</v>
      </c>
      <c r="R10" s="51">
        <v>4</v>
      </c>
      <c r="S10" s="51">
        <v>136</v>
      </c>
      <c r="T10" s="51">
        <v>0</v>
      </c>
      <c r="U10" s="51">
        <f t="shared" si="3"/>
        <v>29213</v>
      </c>
      <c r="V10" s="51">
        <v>29213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5196</v>
      </c>
      <c r="AC10" s="51">
        <v>491</v>
      </c>
      <c r="AD10" s="51">
        <v>3327</v>
      </c>
      <c r="AE10" s="51">
        <f t="shared" si="5"/>
        <v>1378</v>
      </c>
      <c r="AF10" s="51">
        <v>1378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136</v>
      </c>
      <c r="B11" s="49" t="s">
        <v>145</v>
      </c>
      <c r="C11" s="50" t="s">
        <v>146</v>
      </c>
      <c r="D11" s="51">
        <f t="shared" si="0"/>
        <v>34878</v>
      </c>
      <c r="E11" s="51">
        <v>28446</v>
      </c>
      <c r="F11" s="51">
        <f t="shared" si="1"/>
        <v>4777</v>
      </c>
      <c r="G11" s="51">
        <v>3317</v>
      </c>
      <c r="H11" s="51">
        <v>0</v>
      </c>
      <c r="I11" s="51">
        <v>0</v>
      </c>
      <c r="J11" s="51">
        <v>0</v>
      </c>
      <c r="K11" s="51">
        <v>1460</v>
      </c>
      <c r="L11" s="51">
        <v>0</v>
      </c>
      <c r="M11" s="51">
        <f t="shared" si="2"/>
        <v>1655</v>
      </c>
      <c r="N11" s="51">
        <v>1507</v>
      </c>
      <c r="O11" s="51">
        <v>0</v>
      </c>
      <c r="P11" s="51">
        <v>0</v>
      </c>
      <c r="Q11" s="51">
        <v>148</v>
      </c>
      <c r="R11" s="51">
        <v>0</v>
      </c>
      <c r="S11" s="51">
        <v>0</v>
      </c>
      <c r="T11" s="51">
        <v>0</v>
      </c>
      <c r="U11" s="51">
        <f t="shared" si="3"/>
        <v>29906</v>
      </c>
      <c r="V11" s="51">
        <v>28446</v>
      </c>
      <c r="W11" s="51">
        <v>0</v>
      </c>
      <c r="X11" s="51">
        <v>0</v>
      </c>
      <c r="Y11" s="51">
        <v>0</v>
      </c>
      <c r="Z11" s="51">
        <v>0</v>
      </c>
      <c r="AA11" s="51">
        <v>1460</v>
      </c>
      <c r="AB11" s="51">
        <f t="shared" si="4"/>
        <v>4299</v>
      </c>
      <c r="AC11" s="51">
        <v>0</v>
      </c>
      <c r="AD11" s="51">
        <v>3646</v>
      </c>
      <c r="AE11" s="51">
        <f t="shared" si="5"/>
        <v>653</v>
      </c>
      <c r="AF11" s="51">
        <v>653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136</v>
      </c>
      <c r="B12" s="49" t="s">
        <v>147</v>
      </c>
      <c r="C12" s="50" t="s">
        <v>95</v>
      </c>
      <c r="D12" s="51">
        <f t="shared" si="0"/>
        <v>9425</v>
      </c>
      <c r="E12" s="51">
        <v>7720</v>
      </c>
      <c r="F12" s="51">
        <f t="shared" si="1"/>
        <v>606</v>
      </c>
      <c r="G12" s="51">
        <v>0</v>
      </c>
      <c r="H12" s="51">
        <v>606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1099</v>
      </c>
      <c r="N12" s="51">
        <v>760</v>
      </c>
      <c r="O12" s="51">
        <v>0</v>
      </c>
      <c r="P12" s="51">
        <v>302</v>
      </c>
      <c r="Q12" s="51">
        <v>0</v>
      </c>
      <c r="R12" s="51">
        <v>0</v>
      </c>
      <c r="S12" s="51">
        <v>37</v>
      </c>
      <c r="T12" s="51">
        <v>0</v>
      </c>
      <c r="U12" s="51">
        <f t="shared" si="3"/>
        <v>7721</v>
      </c>
      <c r="V12" s="51">
        <v>7720</v>
      </c>
      <c r="W12" s="51">
        <v>0</v>
      </c>
      <c r="X12" s="51">
        <v>1</v>
      </c>
      <c r="Y12" s="51">
        <v>0</v>
      </c>
      <c r="Z12" s="51">
        <v>0</v>
      </c>
      <c r="AA12" s="51">
        <v>0</v>
      </c>
      <c r="AB12" s="51">
        <f t="shared" si="4"/>
        <v>794</v>
      </c>
      <c r="AC12" s="51">
        <v>0</v>
      </c>
      <c r="AD12" s="51">
        <v>667</v>
      </c>
      <c r="AE12" s="51">
        <f t="shared" si="5"/>
        <v>127</v>
      </c>
      <c r="AF12" s="51">
        <v>0</v>
      </c>
      <c r="AG12" s="51">
        <v>127</v>
      </c>
      <c r="AH12" s="51">
        <v>0</v>
      </c>
      <c r="AI12" s="51">
        <v>0</v>
      </c>
      <c r="AJ12" s="51">
        <v>0</v>
      </c>
    </row>
    <row r="13" spans="1:36" ht="13.5">
      <c r="A13" s="26" t="s">
        <v>136</v>
      </c>
      <c r="B13" s="49" t="s">
        <v>96</v>
      </c>
      <c r="C13" s="50" t="s">
        <v>97</v>
      </c>
      <c r="D13" s="51">
        <f t="shared" si="0"/>
        <v>23378</v>
      </c>
      <c r="E13" s="51">
        <v>19150</v>
      </c>
      <c r="F13" s="51">
        <f t="shared" si="1"/>
        <v>2382</v>
      </c>
      <c r="G13" s="51">
        <v>2382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1846</v>
      </c>
      <c r="N13" s="51">
        <v>1846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19370</v>
      </c>
      <c r="V13" s="51">
        <v>19150</v>
      </c>
      <c r="W13" s="51">
        <v>220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3024</v>
      </c>
      <c r="AC13" s="51">
        <v>0</v>
      </c>
      <c r="AD13" s="51">
        <v>2248</v>
      </c>
      <c r="AE13" s="51">
        <f t="shared" si="5"/>
        <v>776</v>
      </c>
      <c r="AF13" s="51">
        <v>776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136</v>
      </c>
      <c r="B14" s="49" t="s">
        <v>98</v>
      </c>
      <c r="C14" s="50" t="s">
        <v>99</v>
      </c>
      <c r="D14" s="51">
        <f t="shared" si="0"/>
        <v>56646</v>
      </c>
      <c r="E14" s="51">
        <v>40377</v>
      </c>
      <c r="F14" s="51">
        <f t="shared" si="1"/>
        <v>10327</v>
      </c>
      <c r="G14" s="51">
        <v>5939</v>
      </c>
      <c r="H14" s="51">
        <v>1316</v>
      </c>
      <c r="I14" s="51">
        <v>0</v>
      </c>
      <c r="J14" s="51">
        <v>0</v>
      </c>
      <c r="K14" s="51">
        <v>3072</v>
      </c>
      <c r="L14" s="51">
        <v>0</v>
      </c>
      <c r="M14" s="51">
        <f t="shared" si="2"/>
        <v>5942</v>
      </c>
      <c r="N14" s="51">
        <v>4580</v>
      </c>
      <c r="O14" s="51">
        <v>717</v>
      </c>
      <c r="P14" s="51">
        <v>0</v>
      </c>
      <c r="Q14" s="51">
        <v>0</v>
      </c>
      <c r="R14" s="51">
        <v>0</v>
      </c>
      <c r="S14" s="51">
        <v>645</v>
      </c>
      <c r="T14" s="51">
        <v>0</v>
      </c>
      <c r="U14" s="51">
        <f t="shared" si="3"/>
        <v>42857</v>
      </c>
      <c r="V14" s="51">
        <v>40377</v>
      </c>
      <c r="W14" s="51">
        <v>2480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5108</v>
      </c>
      <c r="AC14" s="51">
        <v>0</v>
      </c>
      <c r="AD14" s="51">
        <v>0</v>
      </c>
      <c r="AE14" s="51">
        <f t="shared" si="5"/>
        <v>5108</v>
      </c>
      <c r="AF14" s="51">
        <v>2036</v>
      </c>
      <c r="AG14" s="51">
        <v>0</v>
      </c>
      <c r="AH14" s="51">
        <v>0</v>
      </c>
      <c r="AI14" s="51">
        <v>0</v>
      </c>
      <c r="AJ14" s="51">
        <v>3072</v>
      </c>
    </row>
    <row r="15" spans="1:36" ht="13.5">
      <c r="A15" s="26" t="s">
        <v>136</v>
      </c>
      <c r="B15" s="49" t="s">
        <v>100</v>
      </c>
      <c r="C15" s="50" t="s">
        <v>101</v>
      </c>
      <c r="D15" s="51">
        <f t="shared" si="0"/>
        <v>20570</v>
      </c>
      <c r="E15" s="51">
        <v>15824</v>
      </c>
      <c r="F15" s="51">
        <f t="shared" si="1"/>
        <v>2004</v>
      </c>
      <c r="G15" s="51">
        <v>1311</v>
      </c>
      <c r="H15" s="51">
        <v>693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2742</v>
      </c>
      <c r="N15" s="51">
        <v>2440</v>
      </c>
      <c r="O15" s="51">
        <v>0</v>
      </c>
      <c r="P15" s="51">
        <v>78</v>
      </c>
      <c r="Q15" s="51">
        <v>0</v>
      </c>
      <c r="R15" s="51">
        <v>0</v>
      </c>
      <c r="S15" s="51">
        <v>224</v>
      </c>
      <c r="T15" s="51">
        <v>0</v>
      </c>
      <c r="U15" s="51">
        <f t="shared" si="3"/>
        <v>16511</v>
      </c>
      <c r="V15" s="51">
        <v>15824</v>
      </c>
      <c r="W15" s="51">
        <v>687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1698</v>
      </c>
      <c r="AC15" s="51">
        <v>0</v>
      </c>
      <c r="AD15" s="51">
        <v>1473</v>
      </c>
      <c r="AE15" s="51">
        <f t="shared" si="5"/>
        <v>225</v>
      </c>
      <c r="AF15" s="51">
        <v>225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136</v>
      </c>
      <c r="B16" s="49" t="s">
        <v>102</v>
      </c>
      <c r="C16" s="50" t="s">
        <v>103</v>
      </c>
      <c r="D16" s="51">
        <f t="shared" si="0"/>
        <v>20445</v>
      </c>
      <c r="E16" s="51">
        <v>16902</v>
      </c>
      <c r="F16" s="51">
        <f t="shared" si="1"/>
        <v>2098</v>
      </c>
      <c r="G16" s="51">
        <v>0</v>
      </c>
      <c r="H16" s="51">
        <v>2098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1445</v>
      </c>
      <c r="N16" s="51">
        <v>1445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17175</v>
      </c>
      <c r="V16" s="51">
        <v>16902</v>
      </c>
      <c r="W16" s="51">
        <v>0</v>
      </c>
      <c r="X16" s="51">
        <v>273</v>
      </c>
      <c r="Y16" s="51">
        <v>0</v>
      </c>
      <c r="Z16" s="51">
        <v>0</v>
      </c>
      <c r="AA16" s="51">
        <v>0</v>
      </c>
      <c r="AB16" s="51">
        <f t="shared" si="4"/>
        <v>2283</v>
      </c>
      <c r="AC16" s="51">
        <v>0</v>
      </c>
      <c r="AD16" s="51">
        <v>2061</v>
      </c>
      <c r="AE16" s="51">
        <f t="shared" si="5"/>
        <v>222</v>
      </c>
      <c r="AF16" s="51">
        <v>0</v>
      </c>
      <c r="AG16" s="51">
        <v>222</v>
      </c>
      <c r="AH16" s="51">
        <v>0</v>
      </c>
      <c r="AI16" s="51">
        <v>0</v>
      </c>
      <c r="AJ16" s="51">
        <v>0</v>
      </c>
    </row>
    <row r="17" spans="1:36" ht="13.5">
      <c r="A17" s="26" t="s">
        <v>136</v>
      </c>
      <c r="B17" s="49" t="s">
        <v>104</v>
      </c>
      <c r="C17" s="50" t="s">
        <v>105</v>
      </c>
      <c r="D17" s="51">
        <f t="shared" si="0"/>
        <v>11118</v>
      </c>
      <c r="E17" s="51">
        <v>8282</v>
      </c>
      <c r="F17" s="51">
        <f t="shared" si="1"/>
        <v>1644</v>
      </c>
      <c r="G17" s="51">
        <v>1612</v>
      </c>
      <c r="H17" s="51">
        <v>32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1192</v>
      </c>
      <c r="N17" s="51">
        <v>1192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8544</v>
      </c>
      <c r="V17" s="51">
        <v>8282</v>
      </c>
      <c r="W17" s="51">
        <v>262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1472</v>
      </c>
      <c r="AC17" s="51">
        <v>0</v>
      </c>
      <c r="AD17" s="51">
        <v>828</v>
      </c>
      <c r="AE17" s="51">
        <f t="shared" si="5"/>
        <v>644</v>
      </c>
      <c r="AF17" s="51">
        <v>644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136</v>
      </c>
      <c r="B18" s="49" t="s">
        <v>106</v>
      </c>
      <c r="C18" s="50" t="s">
        <v>107</v>
      </c>
      <c r="D18" s="51">
        <f t="shared" si="0"/>
        <v>24355</v>
      </c>
      <c r="E18" s="51">
        <v>20217</v>
      </c>
      <c r="F18" s="51">
        <f t="shared" si="1"/>
        <v>1590</v>
      </c>
      <c r="G18" s="51">
        <v>1590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2548</v>
      </c>
      <c r="N18" s="51">
        <v>1851</v>
      </c>
      <c r="O18" s="51">
        <v>0</v>
      </c>
      <c r="P18" s="51">
        <v>697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20440</v>
      </c>
      <c r="V18" s="51">
        <v>20217</v>
      </c>
      <c r="W18" s="51">
        <v>223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2721</v>
      </c>
      <c r="AC18" s="51">
        <v>0</v>
      </c>
      <c r="AD18" s="51">
        <v>2224</v>
      </c>
      <c r="AE18" s="51">
        <f t="shared" si="5"/>
        <v>497</v>
      </c>
      <c r="AF18" s="51">
        <v>497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136</v>
      </c>
      <c r="B19" s="49" t="s">
        <v>108</v>
      </c>
      <c r="C19" s="50" t="s">
        <v>109</v>
      </c>
      <c r="D19" s="51">
        <f t="shared" si="0"/>
        <v>8611</v>
      </c>
      <c r="E19" s="51">
        <v>7251</v>
      </c>
      <c r="F19" s="51">
        <f t="shared" si="1"/>
        <v>711</v>
      </c>
      <c r="G19" s="51">
        <v>113</v>
      </c>
      <c r="H19" s="51">
        <v>598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649</v>
      </c>
      <c r="N19" s="51">
        <v>580</v>
      </c>
      <c r="O19" s="51">
        <v>0</v>
      </c>
      <c r="P19" s="51">
        <v>0</v>
      </c>
      <c r="Q19" s="51">
        <v>0</v>
      </c>
      <c r="R19" s="51">
        <v>0</v>
      </c>
      <c r="S19" s="51">
        <v>64</v>
      </c>
      <c r="T19" s="51">
        <v>5</v>
      </c>
      <c r="U19" s="51">
        <f t="shared" si="3"/>
        <v>7340</v>
      </c>
      <c r="V19" s="51">
        <v>7251</v>
      </c>
      <c r="W19" s="51">
        <v>14</v>
      </c>
      <c r="X19" s="51">
        <v>75</v>
      </c>
      <c r="Y19" s="51">
        <v>0</v>
      </c>
      <c r="Z19" s="51">
        <v>0</v>
      </c>
      <c r="AA19" s="51">
        <v>0</v>
      </c>
      <c r="AB19" s="51">
        <f t="shared" si="4"/>
        <v>1036</v>
      </c>
      <c r="AC19" s="51">
        <v>0</v>
      </c>
      <c r="AD19" s="51">
        <v>779</v>
      </c>
      <c r="AE19" s="51">
        <f t="shared" si="5"/>
        <v>257</v>
      </c>
      <c r="AF19" s="51">
        <v>41</v>
      </c>
      <c r="AG19" s="51">
        <v>216</v>
      </c>
      <c r="AH19" s="51">
        <v>0</v>
      </c>
      <c r="AI19" s="51">
        <v>0</v>
      </c>
      <c r="AJ19" s="51">
        <v>0</v>
      </c>
    </row>
    <row r="20" spans="1:36" ht="13.5">
      <c r="A20" s="26" t="s">
        <v>136</v>
      </c>
      <c r="B20" s="49" t="s">
        <v>110</v>
      </c>
      <c r="C20" s="50" t="s">
        <v>111</v>
      </c>
      <c r="D20" s="51">
        <f t="shared" si="0"/>
        <v>5278</v>
      </c>
      <c r="E20" s="51">
        <v>3107</v>
      </c>
      <c r="F20" s="51">
        <f t="shared" si="1"/>
        <v>1283</v>
      </c>
      <c r="G20" s="51">
        <v>507</v>
      </c>
      <c r="H20" s="51">
        <v>180</v>
      </c>
      <c r="I20" s="51">
        <v>0</v>
      </c>
      <c r="J20" s="51">
        <v>0</v>
      </c>
      <c r="K20" s="51">
        <v>596</v>
      </c>
      <c r="L20" s="51">
        <v>0</v>
      </c>
      <c r="M20" s="51">
        <f t="shared" si="2"/>
        <v>888</v>
      </c>
      <c r="N20" s="51">
        <v>721</v>
      </c>
      <c r="O20" s="51">
        <v>65</v>
      </c>
      <c r="P20" s="51">
        <v>0</v>
      </c>
      <c r="Q20" s="51">
        <v>0</v>
      </c>
      <c r="R20" s="51">
        <v>0</v>
      </c>
      <c r="S20" s="51">
        <v>0</v>
      </c>
      <c r="T20" s="51">
        <v>102</v>
      </c>
      <c r="U20" s="51">
        <f t="shared" si="3"/>
        <v>3319</v>
      </c>
      <c r="V20" s="51">
        <v>3107</v>
      </c>
      <c r="W20" s="51">
        <v>0</v>
      </c>
      <c r="X20" s="51">
        <v>0</v>
      </c>
      <c r="Y20" s="51">
        <v>0</v>
      </c>
      <c r="Z20" s="51">
        <v>0</v>
      </c>
      <c r="AA20" s="51">
        <v>212</v>
      </c>
      <c r="AB20" s="51">
        <f t="shared" si="4"/>
        <v>770</v>
      </c>
      <c r="AC20" s="51">
        <v>0</v>
      </c>
      <c r="AD20" s="51">
        <v>0</v>
      </c>
      <c r="AE20" s="51">
        <f t="shared" si="5"/>
        <v>770</v>
      </c>
      <c r="AF20" s="51">
        <v>386</v>
      </c>
      <c r="AG20" s="51">
        <v>0</v>
      </c>
      <c r="AH20" s="51">
        <v>0</v>
      </c>
      <c r="AI20" s="51">
        <v>0</v>
      </c>
      <c r="AJ20" s="51">
        <v>384</v>
      </c>
    </row>
    <row r="21" spans="1:36" ht="13.5">
      <c r="A21" s="26" t="s">
        <v>136</v>
      </c>
      <c r="B21" s="49" t="s">
        <v>112</v>
      </c>
      <c r="C21" s="50" t="s">
        <v>35</v>
      </c>
      <c r="D21" s="51">
        <f t="shared" si="0"/>
        <v>2094</v>
      </c>
      <c r="E21" s="51">
        <v>1865</v>
      </c>
      <c r="F21" s="51">
        <f t="shared" si="1"/>
        <v>229</v>
      </c>
      <c r="G21" s="51">
        <v>15</v>
      </c>
      <c r="H21" s="51">
        <v>214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1894</v>
      </c>
      <c r="V21" s="51">
        <v>1865</v>
      </c>
      <c r="W21" s="51">
        <v>2</v>
      </c>
      <c r="X21" s="51">
        <v>27</v>
      </c>
      <c r="Y21" s="51">
        <v>0</v>
      </c>
      <c r="Z21" s="51">
        <v>0</v>
      </c>
      <c r="AA21" s="51">
        <v>0</v>
      </c>
      <c r="AB21" s="51">
        <f t="shared" si="4"/>
        <v>285</v>
      </c>
      <c r="AC21" s="51">
        <v>0</v>
      </c>
      <c r="AD21" s="51">
        <v>201</v>
      </c>
      <c r="AE21" s="51">
        <f t="shared" si="5"/>
        <v>84</v>
      </c>
      <c r="AF21" s="51">
        <v>5</v>
      </c>
      <c r="AG21" s="51">
        <v>79</v>
      </c>
      <c r="AH21" s="51">
        <v>0</v>
      </c>
      <c r="AI21" s="51">
        <v>0</v>
      </c>
      <c r="AJ21" s="51">
        <v>0</v>
      </c>
    </row>
    <row r="22" spans="1:36" ht="13.5">
      <c r="A22" s="26" t="s">
        <v>136</v>
      </c>
      <c r="B22" s="49" t="s">
        <v>36</v>
      </c>
      <c r="C22" s="50" t="s">
        <v>135</v>
      </c>
      <c r="D22" s="51">
        <f t="shared" si="0"/>
        <v>11506</v>
      </c>
      <c r="E22" s="51">
        <v>8948</v>
      </c>
      <c r="F22" s="51">
        <f t="shared" si="1"/>
        <v>1158</v>
      </c>
      <c r="G22" s="51">
        <v>111</v>
      </c>
      <c r="H22" s="51">
        <v>1047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1400</v>
      </c>
      <c r="N22" s="51">
        <v>1260</v>
      </c>
      <c r="O22" s="51">
        <v>0</v>
      </c>
      <c r="P22" s="51">
        <v>0</v>
      </c>
      <c r="Q22" s="51">
        <v>0</v>
      </c>
      <c r="R22" s="51">
        <v>0</v>
      </c>
      <c r="S22" s="51">
        <v>140</v>
      </c>
      <c r="T22" s="51">
        <v>0</v>
      </c>
      <c r="U22" s="51">
        <f t="shared" si="3"/>
        <v>9094</v>
      </c>
      <c r="V22" s="51">
        <v>8948</v>
      </c>
      <c r="W22" s="51">
        <v>14</v>
      </c>
      <c r="X22" s="51">
        <v>132</v>
      </c>
      <c r="Y22" s="51">
        <v>0</v>
      </c>
      <c r="Z22" s="51">
        <v>0</v>
      </c>
      <c r="AA22" s="51">
        <v>0</v>
      </c>
      <c r="AB22" s="51">
        <f t="shared" si="4"/>
        <v>1381</v>
      </c>
      <c r="AC22" s="51">
        <v>0</v>
      </c>
      <c r="AD22" s="51">
        <v>960</v>
      </c>
      <c r="AE22" s="51">
        <f t="shared" si="5"/>
        <v>421</v>
      </c>
      <c r="AF22" s="51">
        <v>40</v>
      </c>
      <c r="AG22" s="51">
        <v>381</v>
      </c>
      <c r="AH22" s="51">
        <v>0</v>
      </c>
      <c r="AI22" s="51">
        <v>0</v>
      </c>
      <c r="AJ22" s="51">
        <v>0</v>
      </c>
    </row>
    <row r="23" spans="1:36" ht="13.5">
      <c r="A23" s="26" t="s">
        <v>136</v>
      </c>
      <c r="B23" s="49" t="s">
        <v>37</v>
      </c>
      <c r="C23" s="50" t="s">
        <v>38</v>
      </c>
      <c r="D23" s="51">
        <f t="shared" si="0"/>
        <v>1458</v>
      </c>
      <c r="E23" s="51">
        <v>1072</v>
      </c>
      <c r="F23" s="51">
        <f t="shared" si="1"/>
        <v>245</v>
      </c>
      <c r="G23" s="51">
        <v>137</v>
      </c>
      <c r="H23" s="51">
        <v>108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141</v>
      </c>
      <c r="N23" s="51">
        <v>141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1119</v>
      </c>
      <c r="V23" s="51">
        <v>1072</v>
      </c>
      <c r="W23" s="51">
        <v>35</v>
      </c>
      <c r="X23" s="51">
        <v>12</v>
      </c>
      <c r="Y23" s="51">
        <v>0</v>
      </c>
      <c r="Z23" s="51">
        <v>0</v>
      </c>
      <c r="AA23" s="51">
        <v>0</v>
      </c>
      <c r="AB23" s="51">
        <f t="shared" si="4"/>
        <v>185</v>
      </c>
      <c r="AC23" s="51">
        <v>0</v>
      </c>
      <c r="AD23" s="51">
        <v>118</v>
      </c>
      <c r="AE23" s="51">
        <f t="shared" si="5"/>
        <v>67</v>
      </c>
      <c r="AF23" s="51">
        <v>60</v>
      </c>
      <c r="AG23" s="51">
        <v>7</v>
      </c>
      <c r="AH23" s="51">
        <v>0</v>
      </c>
      <c r="AI23" s="51">
        <v>0</v>
      </c>
      <c r="AJ23" s="51">
        <v>0</v>
      </c>
    </row>
    <row r="24" spans="1:36" ht="13.5">
      <c r="A24" s="26" t="s">
        <v>136</v>
      </c>
      <c r="B24" s="49" t="s">
        <v>39</v>
      </c>
      <c r="C24" s="50" t="s">
        <v>40</v>
      </c>
      <c r="D24" s="51">
        <f t="shared" si="0"/>
        <v>2784</v>
      </c>
      <c r="E24" s="51">
        <v>2207</v>
      </c>
      <c r="F24" s="51">
        <f t="shared" si="1"/>
        <v>90</v>
      </c>
      <c r="G24" s="51">
        <v>0</v>
      </c>
      <c r="H24" s="51">
        <v>90</v>
      </c>
      <c r="I24" s="51">
        <v>0</v>
      </c>
      <c r="J24" s="51">
        <v>0</v>
      </c>
      <c r="K24" s="51">
        <v>0</v>
      </c>
      <c r="L24" s="51">
        <v>188</v>
      </c>
      <c r="M24" s="51">
        <f t="shared" si="2"/>
        <v>299</v>
      </c>
      <c r="N24" s="51">
        <v>241</v>
      </c>
      <c r="O24" s="51">
        <v>45</v>
      </c>
      <c r="P24" s="51">
        <v>0</v>
      </c>
      <c r="Q24" s="51">
        <v>13</v>
      </c>
      <c r="R24" s="51">
        <v>0</v>
      </c>
      <c r="S24" s="51">
        <v>0</v>
      </c>
      <c r="T24" s="51">
        <v>0</v>
      </c>
      <c r="U24" s="51">
        <f t="shared" si="3"/>
        <v>2207</v>
      </c>
      <c r="V24" s="51">
        <v>2207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448</v>
      </c>
      <c r="AC24" s="51">
        <v>188</v>
      </c>
      <c r="AD24" s="51">
        <v>260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136</v>
      </c>
      <c r="B25" s="49" t="s">
        <v>41</v>
      </c>
      <c r="C25" s="50" t="s">
        <v>42</v>
      </c>
      <c r="D25" s="51">
        <f t="shared" si="0"/>
        <v>1911</v>
      </c>
      <c r="E25" s="51">
        <v>1509</v>
      </c>
      <c r="F25" s="51">
        <f t="shared" si="1"/>
        <v>132</v>
      </c>
      <c r="G25" s="51">
        <v>0</v>
      </c>
      <c r="H25" s="51">
        <v>55</v>
      </c>
      <c r="I25" s="51">
        <v>0</v>
      </c>
      <c r="J25" s="51">
        <v>0</v>
      </c>
      <c r="K25" s="51">
        <v>77</v>
      </c>
      <c r="L25" s="51">
        <v>0</v>
      </c>
      <c r="M25" s="51">
        <f t="shared" si="2"/>
        <v>270</v>
      </c>
      <c r="N25" s="51">
        <v>152</v>
      </c>
      <c r="O25" s="51">
        <v>112</v>
      </c>
      <c r="P25" s="51">
        <v>0</v>
      </c>
      <c r="Q25" s="51">
        <v>5</v>
      </c>
      <c r="R25" s="51">
        <v>1</v>
      </c>
      <c r="S25" s="51">
        <v>0</v>
      </c>
      <c r="T25" s="51">
        <v>0</v>
      </c>
      <c r="U25" s="51">
        <f t="shared" si="3"/>
        <v>1509</v>
      </c>
      <c r="V25" s="51">
        <v>1509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335</v>
      </c>
      <c r="AC25" s="51">
        <v>0</v>
      </c>
      <c r="AD25" s="51">
        <v>258</v>
      </c>
      <c r="AE25" s="51">
        <f t="shared" si="5"/>
        <v>77</v>
      </c>
      <c r="AF25" s="51">
        <v>0</v>
      </c>
      <c r="AG25" s="51">
        <v>0</v>
      </c>
      <c r="AH25" s="51">
        <v>0</v>
      </c>
      <c r="AI25" s="51">
        <v>0</v>
      </c>
      <c r="AJ25" s="51">
        <v>77</v>
      </c>
    </row>
    <row r="26" spans="1:36" ht="13.5">
      <c r="A26" s="26" t="s">
        <v>136</v>
      </c>
      <c r="B26" s="49" t="s">
        <v>43</v>
      </c>
      <c r="C26" s="50" t="s">
        <v>44</v>
      </c>
      <c r="D26" s="51">
        <f t="shared" si="0"/>
        <v>4442</v>
      </c>
      <c r="E26" s="51">
        <v>3093</v>
      </c>
      <c r="F26" s="51">
        <f t="shared" si="1"/>
        <v>727</v>
      </c>
      <c r="G26" s="51">
        <v>401</v>
      </c>
      <c r="H26" s="51">
        <v>326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622</v>
      </c>
      <c r="N26" s="51">
        <v>549</v>
      </c>
      <c r="O26" s="51">
        <v>0</v>
      </c>
      <c r="P26" s="51">
        <v>40</v>
      </c>
      <c r="Q26" s="51">
        <v>0</v>
      </c>
      <c r="R26" s="51">
        <v>0</v>
      </c>
      <c r="S26" s="51">
        <v>33</v>
      </c>
      <c r="T26" s="51">
        <v>0</v>
      </c>
      <c r="U26" s="51">
        <f t="shared" si="3"/>
        <v>3301</v>
      </c>
      <c r="V26" s="51">
        <v>3093</v>
      </c>
      <c r="W26" s="51">
        <v>208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362</v>
      </c>
      <c r="AC26" s="51">
        <v>0</v>
      </c>
      <c r="AD26" s="51">
        <v>295</v>
      </c>
      <c r="AE26" s="51">
        <f t="shared" si="5"/>
        <v>67</v>
      </c>
      <c r="AF26" s="51">
        <v>67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136</v>
      </c>
      <c r="B27" s="49" t="s">
        <v>45</v>
      </c>
      <c r="C27" s="50" t="s">
        <v>46</v>
      </c>
      <c r="D27" s="51">
        <f t="shared" si="0"/>
        <v>5838</v>
      </c>
      <c r="E27" s="51">
        <v>4227</v>
      </c>
      <c r="F27" s="51">
        <f t="shared" si="1"/>
        <v>899</v>
      </c>
      <c r="G27" s="51">
        <v>899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712</v>
      </c>
      <c r="N27" s="51">
        <v>689</v>
      </c>
      <c r="O27" s="51">
        <v>0</v>
      </c>
      <c r="P27" s="51">
        <v>0</v>
      </c>
      <c r="Q27" s="51">
        <v>0</v>
      </c>
      <c r="R27" s="51">
        <v>0</v>
      </c>
      <c r="S27" s="51">
        <v>23</v>
      </c>
      <c r="T27" s="51">
        <v>0</v>
      </c>
      <c r="U27" s="51">
        <f t="shared" si="3"/>
        <v>4227</v>
      </c>
      <c r="V27" s="51">
        <v>4227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644</v>
      </c>
      <c r="AC27" s="51">
        <v>0</v>
      </c>
      <c r="AD27" s="51">
        <v>527</v>
      </c>
      <c r="AE27" s="51">
        <f t="shared" si="5"/>
        <v>117</v>
      </c>
      <c r="AF27" s="51">
        <v>117</v>
      </c>
      <c r="AG27" s="51">
        <v>0</v>
      </c>
      <c r="AH27" s="51">
        <v>0</v>
      </c>
      <c r="AI27" s="51">
        <v>0</v>
      </c>
      <c r="AJ27" s="51">
        <v>0</v>
      </c>
    </row>
    <row r="28" spans="1:36" ht="13.5">
      <c r="A28" s="26" t="s">
        <v>136</v>
      </c>
      <c r="B28" s="49" t="s">
        <v>47</v>
      </c>
      <c r="C28" s="50" t="s">
        <v>48</v>
      </c>
      <c r="D28" s="51">
        <f t="shared" si="0"/>
        <v>4046</v>
      </c>
      <c r="E28" s="51">
        <v>2813</v>
      </c>
      <c r="F28" s="51">
        <f t="shared" si="1"/>
        <v>862</v>
      </c>
      <c r="G28" s="51">
        <v>370</v>
      </c>
      <c r="H28" s="51">
        <v>492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371</v>
      </c>
      <c r="N28" s="51">
        <v>357</v>
      </c>
      <c r="O28" s="51">
        <v>0</v>
      </c>
      <c r="P28" s="51">
        <v>0</v>
      </c>
      <c r="Q28" s="51">
        <v>0</v>
      </c>
      <c r="R28" s="51">
        <v>0</v>
      </c>
      <c r="S28" s="51">
        <v>14</v>
      </c>
      <c r="T28" s="51">
        <v>0</v>
      </c>
      <c r="U28" s="51">
        <f t="shared" si="3"/>
        <v>3122</v>
      </c>
      <c r="V28" s="51">
        <v>2813</v>
      </c>
      <c r="W28" s="51">
        <v>221</v>
      </c>
      <c r="X28" s="51">
        <v>88</v>
      </c>
      <c r="Y28" s="51">
        <v>0</v>
      </c>
      <c r="Z28" s="51">
        <v>0</v>
      </c>
      <c r="AA28" s="51">
        <v>0</v>
      </c>
      <c r="AB28" s="51">
        <f t="shared" si="4"/>
        <v>339</v>
      </c>
      <c r="AC28" s="51">
        <v>0</v>
      </c>
      <c r="AD28" s="51">
        <v>231</v>
      </c>
      <c r="AE28" s="51">
        <f t="shared" si="5"/>
        <v>108</v>
      </c>
      <c r="AF28" s="51">
        <v>0</v>
      </c>
      <c r="AG28" s="51">
        <v>108</v>
      </c>
      <c r="AH28" s="51">
        <v>0</v>
      </c>
      <c r="AI28" s="51">
        <v>0</v>
      </c>
      <c r="AJ28" s="51">
        <v>0</v>
      </c>
    </row>
    <row r="29" spans="1:36" ht="13.5">
      <c r="A29" s="26" t="s">
        <v>136</v>
      </c>
      <c r="B29" s="49" t="s">
        <v>49</v>
      </c>
      <c r="C29" s="50" t="s">
        <v>50</v>
      </c>
      <c r="D29" s="51">
        <f t="shared" si="0"/>
        <v>2154</v>
      </c>
      <c r="E29" s="51">
        <v>1531</v>
      </c>
      <c r="F29" s="51">
        <f t="shared" si="1"/>
        <v>364</v>
      </c>
      <c r="G29" s="51">
        <v>364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259</v>
      </c>
      <c r="N29" s="51">
        <v>248</v>
      </c>
      <c r="O29" s="51">
        <v>0</v>
      </c>
      <c r="P29" s="51">
        <v>0</v>
      </c>
      <c r="Q29" s="51">
        <v>0</v>
      </c>
      <c r="R29" s="51">
        <v>0</v>
      </c>
      <c r="S29" s="51">
        <v>11</v>
      </c>
      <c r="T29" s="51">
        <v>0</v>
      </c>
      <c r="U29" s="51">
        <f t="shared" si="3"/>
        <v>1531</v>
      </c>
      <c r="V29" s="51">
        <v>1531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238</v>
      </c>
      <c r="AC29" s="51">
        <v>0</v>
      </c>
      <c r="AD29" s="51">
        <v>191</v>
      </c>
      <c r="AE29" s="51">
        <f t="shared" si="5"/>
        <v>47</v>
      </c>
      <c r="AF29" s="51">
        <v>47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136</v>
      </c>
      <c r="B30" s="49" t="s">
        <v>51</v>
      </c>
      <c r="C30" s="50" t="s">
        <v>52</v>
      </c>
      <c r="D30" s="51">
        <f t="shared" si="0"/>
        <v>3254</v>
      </c>
      <c r="E30" s="51">
        <v>2123</v>
      </c>
      <c r="F30" s="51">
        <f t="shared" si="1"/>
        <v>677</v>
      </c>
      <c r="G30" s="51">
        <v>527</v>
      </c>
      <c r="H30" s="51">
        <v>150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454</v>
      </c>
      <c r="N30" s="51">
        <v>441</v>
      </c>
      <c r="O30" s="51">
        <v>0</v>
      </c>
      <c r="P30" s="51">
        <v>0</v>
      </c>
      <c r="Q30" s="51">
        <v>0</v>
      </c>
      <c r="R30" s="51">
        <v>0</v>
      </c>
      <c r="S30" s="51">
        <v>13</v>
      </c>
      <c r="T30" s="51">
        <v>0</v>
      </c>
      <c r="U30" s="51">
        <f t="shared" si="3"/>
        <v>2123</v>
      </c>
      <c r="V30" s="51">
        <v>2123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339</v>
      </c>
      <c r="AC30" s="51">
        <v>0</v>
      </c>
      <c r="AD30" s="51">
        <v>265</v>
      </c>
      <c r="AE30" s="51">
        <f t="shared" si="5"/>
        <v>74</v>
      </c>
      <c r="AF30" s="51">
        <v>74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136</v>
      </c>
      <c r="B31" s="49" t="s">
        <v>53</v>
      </c>
      <c r="C31" s="50" t="s">
        <v>54</v>
      </c>
      <c r="D31" s="51">
        <f t="shared" si="0"/>
        <v>13393</v>
      </c>
      <c r="E31" s="51">
        <v>10191</v>
      </c>
      <c r="F31" s="51">
        <f t="shared" si="1"/>
        <v>1742</v>
      </c>
      <c r="G31" s="51">
        <v>480</v>
      </c>
      <c r="H31" s="51">
        <v>1262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1460</v>
      </c>
      <c r="N31" s="51">
        <v>1355</v>
      </c>
      <c r="O31" s="51">
        <v>0</v>
      </c>
      <c r="P31" s="51">
        <v>0</v>
      </c>
      <c r="Q31" s="51">
        <v>45</v>
      </c>
      <c r="R31" s="51">
        <v>13</v>
      </c>
      <c r="S31" s="51">
        <v>47</v>
      </c>
      <c r="T31" s="51">
        <v>0</v>
      </c>
      <c r="U31" s="51">
        <f t="shared" si="3"/>
        <v>10519</v>
      </c>
      <c r="V31" s="51">
        <v>10191</v>
      </c>
      <c r="W31" s="51">
        <v>131</v>
      </c>
      <c r="X31" s="51">
        <v>197</v>
      </c>
      <c r="Y31" s="51">
        <v>0</v>
      </c>
      <c r="Z31" s="51">
        <v>0</v>
      </c>
      <c r="AA31" s="51">
        <v>0</v>
      </c>
      <c r="AB31" s="51">
        <f t="shared" si="4"/>
        <v>1257</v>
      </c>
      <c r="AC31" s="51">
        <v>0</v>
      </c>
      <c r="AD31" s="51">
        <v>933</v>
      </c>
      <c r="AE31" s="51">
        <f t="shared" si="5"/>
        <v>324</v>
      </c>
      <c r="AF31" s="51">
        <v>130</v>
      </c>
      <c r="AG31" s="51">
        <v>194</v>
      </c>
      <c r="AH31" s="51">
        <v>0</v>
      </c>
      <c r="AI31" s="51">
        <v>0</v>
      </c>
      <c r="AJ31" s="51">
        <v>0</v>
      </c>
    </row>
    <row r="32" spans="1:36" ht="13.5">
      <c r="A32" s="26" t="s">
        <v>136</v>
      </c>
      <c r="B32" s="49" t="s">
        <v>55</v>
      </c>
      <c r="C32" s="50" t="s">
        <v>113</v>
      </c>
      <c r="D32" s="51">
        <f t="shared" si="0"/>
        <v>6714</v>
      </c>
      <c r="E32" s="51">
        <v>5322</v>
      </c>
      <c r="F32" s="51">
        <f t="shared" si="1"/>
        <v>669</v>
      </c>
      <c r="G32" s="51">
        <v>67</v>
      </c>
      <c r="H32" s="51">
        <v>602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723</v>
      </c>
      <c r="N32" s="51">
        <v>723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5407</v>
      </c>
      <c r="V32" s="51">
        <v>5322</v>
      </c>
      <c r="W32" s="51">
        <v>8</v>
      </c>
      <c r="X32" s="51">
        <v>77</v>
      </c>
      <c r="Y32" s="51">
        <v>0</v>
      </c>
      <c r="Z32" s="51">
        <v>0</v>
      </c>
      <c r="AA32" s="51">
        <v>0</v>
      </c>
      <c r="AB32" s="51">
        <f t="shared" si="4"/>
        <v>816</v>
      </c>
      <c r="AC32" s="51">
        <v>0</v>
      </c>
      <c r="AD32" s="51">
        <v>570</v>
      </c>
      <c r="AE32" s="51">
        <f t="shared" si="5"/>
        <v>246</v>
      </c>
      <c r="AF32" s="51">
        <v>24</v>
      </c>
      <c r="AG32" s="51">
        <v>222</v>
      </c>
      <c r="AH32" s="51">
        <v>0</v>
      </c>
      <c r="AI32" s="51">
        <v>0</v>
      </c>
      <c r="AJ32" s="51">
        <v>0</v>
      </c>
    </row>
    <row r="33" spans="1:36" ht="13.5">
      <c r="A33" s="26" t="s">
        <v>136</v>
      </c>
      <c r="B33" s="49" t="s">
        <v>114</v>
      </c>
      <c r="C33" s="50" t="s">
        <v>115</v>
      </c>
      <c r="D33" s="51">
        <f t="shared" si="0"/>
        <v>4500</v>
      </c>
      <c r="E33" s="51">
        <v>2615</v>
      </c>
      <c r="F33" s="51">
        <f t="shared" si="1"/>
        <v>1086</v>
      </c>
      <c r="G33" s="51">
        <v>539</v>
      </c>
      <c r="H33" s="51">
        <v>163</v>
      </c>
      <c r="I33" s="51">
        <v>0</v>
      </c>
      <c r="J33" s="51">
        <v>0</v>
      </c>
      <c r="K33" s="51">
        <v>384</v>
      </c>
      <c r="L33" s="51">
        <v>0</v>
      </c>
      <c r="M33" s="51">
        <f t="shared" si="2"/>
        <v>799</v>
      </c>
      <c r="N33" s="51">
        <v>641</v>
      </c>
      <c r="O33" s="51">
        <v>68</v>
      </c>
      <c r="P33" s="51">
        <v>0</v>
      </c>
      <c r="Q33" s="51">
        <v>0</v>
      </c>
      <c r="R33" s="51">
        <v>0</v>
      </c>
      <c r="S33" s="51">
        <v>90</v>
      </c>
      <c r="T33" s="51">
        <v>0</v>
      </c>
      <c r="U33" s="51">
        <f t="shared" si="3"/>
        <v>2840</v>
      </c>
      <c r="V33" s="51">
        <v>2615</v>
      </c>
      <c r="W33" s="51">
        <v>225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569</v>
      </c>
      <c r="AC33" s="51">
        <v>0</v>
      </c>
      <c r="AD33" s="51">
        <v>0</v>
      </c>
      <c r="AE33" s="51">
        <f t="shared" si="5"/>
        <v>569</v>
      </c>
      <c r="AF33" s="51">
        <v>185</v>
      </c>
      <c r="AG33" s="51">
        <v>0</v>
      </c>
      <c r="AH33" s="51">
        <v>0</v>
      </c>
      <c r="AI33" s="51">
        <v>0</v>
      </c>
      <c r="AJ33" s="51">
        <v>384</v>
      </c>
    </row>
    <row r="34" spans="1:36" ht="13.5">
      <c r="A34" s="26" t="s">
        <v>136</v>
      </c>
      <c r="B34" s="49" t="s">
        <v>116</v>
      </c>
      <c r="C34" s="50" t="s">
        <v>117</v>
      </c>
      <c r="D34" s="51">
        <f t="shared" si="0"/>
        <v>7874</v>
      </c>
      <c r="E34" s="51">
        <v>231</v>
      </c>
      <c r="F34" s="51">
        <f t="shared" si="1"/>
        <v>6550</v>
      </c>
      <c r="G34" s="51">
        <v>998</v>
      </c>
      <c r="H34" s="51">
        <v>119</v>
      </c>
      <c r="I34" s="51">
        <v>1451</v>
      </c>
      <c r="J34" s="51">
        <v>3982</v>
      </c>
      <c r="K34" s="51">
        <v>0</v>
      </c>
      <c r="L34" s="51">
        <v>0</v>
      </c>
      <c r="M34" s="51">
        <f t="shared" si="2"/>
        <v>1093</v>
      </c>
      <c r="N34" s="51">
        <v>851</v>
      </c>
      <c r="O34" s="51">
        <v>122</v>
      </c>
      <c r="P34" s="51">
        <v>0</v>
      </c>
      <c r="Q34" s="51">
        <v>0</v>
      </c>
      <c r="R34" s="51">
        <v>0</v>
      </c>
      <c r="S34" s="51">
        <v>0</v>
      </c>
      <c r="T34" s="51">
        <v>120</v>
      </c>
      <c r="U34" s="51">
        <f t="shared" si="3"/>
        <v>660</v>
      </c>
      <c r="V34" s="51">
        <v>231</v>
      </c>
      <c r="W34" s="51">
        <v>417</v>
      </c>
      <c r="X34" s="51">
        <v>0</v>
      </c>
      <c r="Y34" s="51">
        <v>0</v>
      </c>
      <c r="Z34" s="51">
        <v>12</v>
      </c>
      <c r="AA34" s="51">
        <v>0</v>
      </c>
      <c r="AB34" s="51">
        <f t="shared" si="4"/>
        <v>451</v>
      </c>
      <c r="AC34" s="51">
        <v>0</v>
      </c>
      <c r="AD34" s="51">
        <v>0</v>
      </c>
      <c r="AE34" s="51">
        <f t="shared" si="5"/>
        <v>451</v>
      </c>
      <c r="AF34" s="51">
        <v>342</v>
      </c>
      <c r="AG34" s="51">
        <v>0</v>
      </c>
      <c r="AH34" s="51">
        <v>0</v>
      </c>
      <c r="AI34" s="51">
        <v>109</v>
      </c>
      <c r="AJ34" s="51">
        <v>0</v>
      </c>
    </row>
    <row r="35" spans="1:36" ht="13.5">
      <c r="A35" s="26" t="s">
        <v>136</v>
      </c>
      <c r="B35" s="49" t="s">
        <v>118</v>
      </c>
      <c r="C35" s="50" t="s">
        <v>119</v>
      </c>
      <c r="D35" s="51">
        <f t="shared" si="0"/>
        <v>9306</v>
      </c>
      <c r="E35" s="51">
        <v>6957</v>
      </c>
      <c r="F35" s="51">
        <f t="shared" si="1"/>
        <v>2326</v>
      </c>
      <c r="G35" s="51">
        <v>741</v>
      </c>
      <c r="H35" s="51">
        <v>1585</v>
      </c>
      <c r="I35" s="51">
        <v>0</v>
      </c>
      <c r="J35" s="51">
        <v>0</v>
      </c>
      <c r="K35" s="51">
        <v>0</v>
      </c>
      <c r="L35" s="51">
        <v>0</v>
      </c>
      <c r="M35" s="51">
        <f t="shared" si="2"/>
        <v>23</v>
      </c>
      <c r="N35" s="51">
        <v>23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7206</v>
      </c>
      <c r="V35" s="51">
        <v>6957</v>
      </c>
      <c r="W35" s="51">
        <v>188</v>
      </c>
      <c r="X35" s="51">
        <v>61</v>
      </c>
      <c r="Y35" s="51">
        <v>0</v>
      </c>
      <c r="Z35" s="51">
        <v>0</v>
      </c>
      <c r="AA35" s="51">
        <v>0</v>
      </c>
      <c r="AB35" s="51">
        <f t="shared" si="4"/>
        <v>1122</v>
      </c>
      <c r="AC35" s="51">
        <v>0</v>
      </c>
      <c r="AD35" s="51">
        <v>756</v>
      </c>
      <c r="AE35" s="51">
        <f t="shared" si="5"/>
        <v>366</v>
      </c>
      <c r="AF35" s="51">
        <v>328</v>
      </c>
      <c r="AG35" s="51">
        <v>38</v>
      </c>
      <c r="AH35" s="51">
        <v>0</v>
      </c>
      <c r="AI35" s="51">
        <v>0</v>
      </c>
      <c r="AJ35" s="51">
        <v>0</v>
      </c>
    </row>
    <row r="36" spans="1:36" ht="13.5">
      <c r="A36" s="26" t="s">
        <v>136</v>
      </c>
      <c r="B36" s="49" t="s">
        <v>120</v>
      </c>
      <c r="C36" s="50" t="s">
        <v>121</v>
      </c>
      <c r="D36" s="51">
        <f t="shared" si="0"/>
        <v>4667</v>
      </c>
      <c r="E36" s="51">
        <v>3399</v>
      </c>
      <c r="F36" s="51">
        <f t="shared" si="1"/>
        <v>1257</v>
      </c>
      <c r="G36" s="51">
        <v>486</v>
      </c>
      <c r="H36" s="51">
        <v>771</v>
      </c>
      <c r="I36" s="51">
        <v>0</v>
      </c>
      <c r="J36" s="51">
        <v>0</v>
      </c>
      <c r="K36" s="51">
        <v>0</v>
      </c>
      <c r="L36" s="51">
        <v>0</v>
      </c>
      <c r="M36" s="51">
        <f t="shared" si="2"/>
        <v>11</v>
      </c>
      <c r="N36" s="51">
        <v>11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3564</v>
      </c>
      <c r="V36" s="51">
        <v>3399</v>
      </c>
      <c r="W36" s="51">
        <v>123</v>
      </c>
      <c r="X36" s="51">
        <v>42</v>
      </c>
      <c r="Y36" s="51">
        <v>0</v>
      </c>
      <c r="Z36" s="51">
        <v>0</v>
      </c>
      <c r="AA36" s="51">
        <v>0</v>
      </c>
      <c r="AB36" s="51">
        <f t="shared" si="4"/>
        <v>616</v>
      </c>
      <c r="AC36" s="51">
        <v>0</v>
      </c>
      <c r="AD36" s="51">
        <v>374</v>
      </c>
      <c r="AE36" s="51">
        <f t="shared" si="5"/>
        <v>242</v>
      </c>
      <c r="AF36" s="51">
        <v>216</v>
      </c>
      <c r="AG36" s="51">
        <v>26</v>
      </c>
      <c r="AH36" s="51">
        <v>0</v>
      </c>
      <c r="AI36" s="51">
        <v>0</v>
      </c>
      <c r="AJ36" s="51">
        <v>0</v>
      </c>
    </row>
    <row r="37" spans="1:36" ht="13.5">
      <c r="A37" s="26" t="s">
        <v>136</v>
      </c>
      <c r="B37" s="49" t="s">
        <v>122</v>
      </c>
      <c r="C37" s="50" t="s">
        <v>123</v>
      </c>
      <c r="D37" s="51">
        <f t="shared" si="0"/>
        <v>4621</v>
      </c>
      <c r="E37" s="51">
        <v>3787</v>
      </c>
      <c r="F37" s="51">
        <f t="shared" si="1"/>
        <v>821</v>
      </c>
      <c r="G37" s="51">
        <v>499</v>
      </c>
      <c r="H37" s="51">
        <v>322</v>
      </c>
      <c r="I37" s="51">
        <v>0</v>
      </c>
      <c r="J37" s="51">
        <v>0</v>
      </c>
      <c r="K37" s="51">
        <v>0</v>
      </c>
      <c r="L37" s="51">
        <v>0</v>
      </c>
      <c r="M37" s="51">
        <f t="shared" si="2"/>
        <v>13</v>
      </c>
      <c r="N37" s="51">
        <v>13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3949</v>
      </c>
      <c r="V37" s="51">
        <v>3787</v>
      </c>
      <c r="W37" s="51">
        <v>127</v>
      </c>
      <c r="X37" s="51">
        <v>35</v>
      </c>
      <c r="Y37" s="51">
        <v>0</v>
      </c>
      <c r="Z37" s="51">
        <v>0</v>
      </c>
      <c r="AA37" s="51">
        <v>0</v>
      </c>
      <c r="AB37" s="51">
        <f t="shared" si="4"/>
        <v>657</v>
      </c>
      <c r="AC37" s="51">
        <v>0</v>
      </c>
      <c r="AD37" s="51">
        <v>414</v>
      </c>
      <c r="AE37" s="51">
        <f t="shared" si="5"/>
        <v>243</v>
      </c>
      <c r="AF37" s="51">
        <v>221</v>
      </c>
      <c r="AG37" s="51">
        <v>22</v>
      </c>
      <c r="AH37" s="51">
        <v>0</v>
      </c>
      <c r="AI37" s="51">
        <v>0</v>
      </c>
      <c r="AJ37" s="51">
        <v>0</v>
      </c>
    </row>
    <row r="38" spans="1:36" ht="13.5">
      <c r="A38" s="26" t="s">
        <v>136</v>
      </c>
      <c r="B38" s="49" t="s">
        <v>124</v>
      </c>
      <c r="C38" s="50" t="s">
        <v>125</v>
      </c>
      <c r="D38" s="51">
        <f t="shared" si="0"/>
        <v>3064</v>
      </c>
      <c r="E38" s="51">
        <v>2460</v>
      </c>
      <c r="F38" s="51">
        <f t="shared" si="1"/>
        <v>596</v>
      </c>
      <c r="G38" s="51">
        <v>329</v>
      </c>
      <c r="H38" s="51">
        <v>267</v>
      </c>
      <c r="I38" s="51">
        <v>0</v>
      </c>
      <c r="J38" s="51">
        <v>0</v>
      </c>
      <c r="K38" s="51">
        <v>0</v>
      </c>
      <c r="L38" s="51">
        <v>0</v>
      </c>
      <c r="M38" s="51">
        <f t="shared" si="2"/>
        <v>8</v>
      </c>
      <c r="N38" s="51">
        <v>8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3"/>
        <v>2572</v>
      </c>
      <c r="V38" s="51">
        <v>2460</v>
      </c>
      <c r="W38" s="51">
        <v>83</v>
      </c>
      <c r="X38" s="51">
        <v>29</v>
      </c>
      <c r="Y38" s="51">
        <v>0</v>
      </c>
      <c r="Z38" s="51">
        <v>0</v>
      </c>
      <c r="AA38" s="51">
        <v>0</v>
      </c>
      <c r="AB38" s="51">
        <f t="shared" si="4"/>
        <v>434</v>
      </c>
      <c r="AC38" s="51">
        <v>0</v>
      </c>
      <c r="AD38" s="51">
        <v>270</v>
      </c>
      <c r="AE38" s="51">
        <f t="shared" si="5"/>
        <v>164</v>
      </c>
      <c r="AF38" s="51">
        <v>146</v>
      </c>
      <c r="AG38" s="51">
        <v>18</v>
      </c>
      <c r="AH38" s="51">
        <v>0</v>
      </c>
      <c r="AI38" s="51">
        <v>0</v>
      </c>
      <c r="AJ38" s="51">
        <v>0</v>
      </c>
    </row>
    <row r="39" spans="1:36" ht="13.5">
      <c r="A39" s="26" t="s">
        <v>136</v>
      </c>
      <c r="B39" s="49" t="s">
        <v>126</v>
      </c>
      <c r="C39" s="50" t="s">
        <v>127</v>
      </c>
      <c r="D39" s="51">
        <f t="shared" si="0"/>
        <v>1881</v>
      </c>
      <c r="E39" s="51">
        <v>1730</v>
      </c>
      <c r="F39" s="51">
        <f t="shared" si="1"/>
        <v>151</v>
      </c>
      <c r="G39" s="51">
        <v>0</v>
      </c>
      <c r="H39" s="51">
        <v>151</v>
      </c>
      <c r="I39" s="51">
        <v>0</v>
      </c>
      <c r="J39" s="51">
        <v>0</v>
      </c>
      <c r="K39" s="51">
        <v>0</v>
      </c>
      <c r="L39" s="51">
        <v>0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1730</v>
      </c>
      <c r="V39" s="51">
        <v>1730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253</v>
      </c>
      <c r="AC39" s="51">
        <v>0</v>
      </c>
      <c r="AD39" s="51">
        <v>176</v>
      </c>
      <c r="AE39" s="51">
        <f t="shared" si="5"/>
        <v>77</v>
      </c>
      <c r="AF39" s="51">
        <v>0</v>
      </c>
      <c r="AG39" s="51">
        <v>77</v>
      </c>
      <c r="AH39" s="51">
        <v>0</v>
      </c>
      <c r="AI39" s="51">
        <v>0</v>
      </c>
      <c r="AJ39" s="51">
        <v>0</v>
      </c>
    </row>
    <row r="40" spans="1:36" ht="13.5">
      <c r="A40" s="26" t="s">
        <v>136</v>
      </c>
      <c r="B40" s="49" t="s">
        <v>128</v>
      </c>
      <c r="C40" s="50" t="s">
        <v>129</v>
      </c>
      <c r="D40" s="51">
        <f t="shared" si="0"/>
        <v>10564</v>
      </c>
      <c r="E40" s="51">
        <v>8962</v>
      </c>
      <c r="F40" s="51">
        <f t="shared" si="1"/>
        <v>1007</v>
      </c>
      <c r="G40" s="51">
        <v>0</v>
      </c>
      <c r="H40" s="51">
        <v>1007</v>
      </c>
      <c r="I40" s="51">
        <v>0</v>
      </c>
      <c r="J40" s="51">
        <v>0</v>
      </c>
      <c r="K40" s="51">
        <v>0</v>
      </c>
      <c r="L40" s="51">
        <v>0</v>
      </c>
      <c r="M40" s="51">
        <f t="shared" si="2"/>
        <v>595</v>
      </c>
      <c r="N40" s="51">
        <v>593</v>
      </c>
      <c r="O40" s="51">
        <v>2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8962</v>
      </c>
      <c r="V40" s="51">
        <v>8962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1611</v>
      </c>
      <c r="AC40" s="51">
        <v>0</v>
      </c>
      <c r="AD40" s="51">
        <v>996</v>
      </c>
      <c r="AE40" s="51">
        <f t="shared" si="5"/>
        <v>615</v>
      </c>
      <c r="AF40" s="51">
        <v>0</v>
      </c>
      <c r="AG40" s="51">
        <v>615</v>
      </c>
      <c r="AH40" s="51">
        <v>0</v>
      </c>
      <c r="AI40" s="51">
        <v>0</v>
      </c>
      <c r="AJ40" s="51">
        <v>0</v>
      </c>
    </row>
    <row r="41" spans="1:36" ht="13.5">
      <c r="A41" s="26" t="s">
        <v>136</v>
      </c>
      <c r="B41" s="49" t="s">
        <v>130</v>
      </c>
      <c r="C41" s="50" t="s">
        <v>131</v>
      </c>
      <c r="D41" s="51">
        <f t="shared" si="0"/>
        <v>2493</v>
      </c>
      <c r="E41" s="51">
        <v>2026</v>
      </c>
      <c r="F41" s="51">
        <f t="shared" si="1"/>
        <v>388</v>
      </c>
      <c r="G41" s="51">
        <v>368</v>
      </c>
      <c r="H41" s="51">
        <v>20</v>
      </c>
      <c r="I41" s="51">
        <v>0</v>
      </c>
      <c r="J41" s="51">
        <v>0</v>
      </c>
      <c r="K41" s="51">
        <v>0</v>
      </c>
      <c r="L41" s="51">
        <v>0</v>
      </c>
      <c r="M41" s="51">
        <f t="shared" si="2"/>
        <v>79</v>
      </c>
      <c r="N41" s="51">
        <v>79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2086</v>
      </c>
      <c r="V41" s="51">
        <v>2026</v>
      </c>
      <c r="W41" s="51">
        <v>60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336</v>
      </c>
      <c r="AC41" s="51">
        <v>0</v>
      </c>
      <c r="AD41" s="51">
        <v>189</v>
      </c>
      <c r="AE41" s="51">
        <f t="shared" si="5"/>
        <v>147</v>
      </c>
      <c r="AF41" s="51">
        <v>147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136</v>
      </c>
      <c r="B42" s="49" t="s">
        <v>132</v>
      </c>
      <c r="C42" s="50" t="s">
        <v>133</v>
      </c>
      <c r="D42" s="51">
        <f t="shared" si="0"/>
        <v>9111</v>
      </c>
      <c r="E42" s="51">
        <v>6611</v>
      </c>
      <c r="F42" s="51">
        <f t="shared" si="1"/>
        <v>1357</v>
      </c>
      <c r="G42" s="51">
        <v>1336</v>
      </c>
      <c r="H42" s="51">
        <v>21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1143</v>
      </c>
      <c r="N42" s="51">
        <v>1119</v>
      </c>
      <c r="O42" s="51">
        <v>0</v>
      </c>
      <c r="P42" s="51">
        <v>24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6828</v>
      </c>
      <c r="V42" s="51">
        <v>6611</v>
      </c>
      <c r="W42" s="51">
        <v>217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1220</v>
      </c>
      <c r="AC42" s="51">
        <v>0</v>
      </c>
      <c r="AD42" s="51">
        <v>686</v>
      </c>
      <c r="AE42" s="51">
        <f t="shared" si="5"/>
        <v>534</v>
      </c>
      <c r="AF42" s="51">
        <v>534</v>
      </c>
      <c r="AG42" s="51">
        <v>0</v>
      </c>
      <c r="AH42" s="51">
        <v>0</v>
      </c>
      <c r="AI42" s="51">
        <v>0</v>
      </c>
      <c r="AJ42" s="51">
        <v>0</v>
      </c>
    </row>
    <row r="43" spans="1:36" ht="13.5">
      <c r="A43" s="26" t="s">
        <v>136</v>
      </c>
      <c r="B43" s="49" t="s">
        <v>169</v>
      </c>
      <c r="C43" s="50" t="s">
        <v>170</v>
      </c>
      <c r="D43" s="51">
        <f t="shared" si="0"/>
        <v>7102</v>
      </c>
      <c r="E43" s="51">
        <v>4117</v>
      </c>
      <c r="F43" s="51">
        <f t="shared" si="1"/>
        <v>1672</v>
      </c>
      <c r="G43" s="51">
        <v>782</v>
      </c>
      <c r="H43" s="51">
        <v>33</v>
      </c>
      <c r="I43" s="51">
        <v>857</v>
      </c>
      <c r="J43" s="51">
        <v>0</v>
      </c>
      <c r="K43" s="51">
        <v>0</v>
      </c>
      <c r="L43" s="51">
        <v>0</v>
      </c>
      <c r="M43" s="51">
        <f t="shared" si="2"/>
        <v>1313</v>
      </c>
      <c r="N43" s="51">
        <v>1312</v>
      </c>
      <c r="O43" s="51">
        <v>0</v>
      </c>
      <c r="P43" s="51">
        <v>0</v>
      </c>
      <c r="Q43" s="51">
        <v>0</v>
      </c>
      <c r="R43" s="51">
        <v>0</v>
      </c>
      <c r="S43" s="51">
        <v>1</v>
      </c>
      <c r="T43" s="51">
        <v>0</v>
      </c>
      <c r="U43" s="51">
        <f t="shared" si="3"/>
        <v>4245</v>
      </c>
      <c r="V43" s="51">
        <v>4117</v>
      </c>
      <c r="W43" s="51">
        <v>128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715</v>
      </c>
      <c r="AC43" s="51">
        <v>0</v>
      </c>
      <c r="AD43" s="51">
        <v>402</v>
      </c>
      <c r="AE43" s="51">
        <f t="shared" si="5"/>
        <v>313</v>
      </c>
      <c r="AF43" s="51">
        <v>313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136</v>
      </c>
      <c r="B44" s="49" t="s">
        <v>171</v>
      </c>
      <c r="C44" s="50" t="s">
        <v>172</v>
      </c>
      <c r="D44" s="51">
        <f t="shared" si="0"/>
        <v>3453</v>
      </c>
      <c r="E44" s="51">
        <v>2553</v>
      </c>
      <c r="F44" s="51">
        <f t="shared" si="1"/>
        <v>514</v>
      </c>
      <c r="G44" s="51">
        <v>506</v>
      </c>
      <c r="H44" s="51">
        <v>8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386</v>
      </c>
      <c r="N44" s="51">
        <v>386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3"/>
        <v>2635</v>
      </c>
      <c r="V44" s="51">
        <v>2553</v>
      </c>
      <c r="W44" s="51">
        <v>82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462</v>
      </c>
      <c r="AC44" s="51">
        <v>0</v>
      </c>
      <c r="AD44" s="51">
        <v>260</v>
      </c>
      <c r="AE44" s="51">
        <f t="shared" si="5"/>
        <v>202</v>
      </c>
      <c r="AF44" s="51">
        <v>202</v>
      </c>
      <c r="AG44" s="51">
        <v>0</v>
      </c>
      <c r="AH44" s="51">
        <v>0</v>
      </c>
      <c r="AI44" s="51">
        <v>0</v>
      </c>
      <c r="AJ44" s="51">
        <v>0</v>
      </c>
    </row>
    <row r="45" spans="1:36" ht="13.5">
      <c r="A45" s="26" t="s">
        <v>136</v>
      </c>
      <c r="B45" s="49" t="s">
        <v>173</v>
      </c>
      <c r="C45" s="50" t="s">
        <v>174</v>
      </c>
      <c r="D45" s="51">
        <f t="shared" si="0"/>
        <v>2349</v>
      </c>
      <c r="E45" s="51">
        <v>1678</v>
      </c>
      <c r="F45" s="51">
        <f t="shared" si="1"/>
        <v>375</v>
      </c>
      <c r="G45" s="51">
        <v>359</v>
      </c>
      <c r="H45" s="51">
        <v>16</v>
      </c>
      <c r="I45" s="51">
        <v>0</v>
      </c>
      <c r="J45" s="51">
        <v>0</v>
      </c>
      <c r="K45" s="51">
        <v>0</v>
      </c>
      <c r="L45" s="51">
        <v>0</v>
      </c>
      <c r="M45" s="51">
        <f t="shared" si="2"/>
        <v>296</v>
      </c>
      <c r="N45" s="51">
        <v>296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3"/>
        <v>1730</v>
      </c>
      <c r="V45" s="51">
        <v>1678</v>
      </c>
      <c r="W45" s="51">
        <v>52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212</v>
      </c>
      <c r="AC45" s="51">
        <v>0</v>
      </c>
      <c r="AD45" s="51">
        <v>159</v>
      </c>
      <c r="AE45" s="51">
        <f t="shared" si="5"/>
        <v>53</v>
      </c>
      <c r="AF45" s="51">
        <v>53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136</v>
      </c>
      <c r="B46" s="49" t="s">
        <v>175</v>
      </c>
      <c r="C46" s="50" t="s">
        <v>176</v>
      </c>
      <c r="D46" s="51">
        <f t="shared" si="0"/>
        <v>6376</v>
      </c>
      <c r="E46" s="51">
        <v>5106</v>
      </c>
      <c r="F46" s="51">
        <f t="shared" si="1"/>
        <v>549</v>
      </c>
      <c r="G46" s="51">
        <v>501</v>
      </c>
      <c r="H46" s="51">
        <v>48</v>
      </c>
      <c r="I46" s="51">
        <v>0</v>
      </c>
      <c r="J46" s="51">
        <v>0</v>
      </c>
      <c r="K46" s="51">
        <v>0</v>
      </c>
      <c r="L46" s="51">
        <v>0</v>
      </c>
      <c r="M46" s="51">
        <f t="shared" si="2"/>
        <v>721</v>
      </c>
      <c r="N46" s="51">
        <v>519</v>
      </c>
      <c r="O46" s="51">
        <v>0</v>
      </c>
      <c r="P46" s="51">
        <v>202</v>
      </c>
      <c r="Q46" s="51">
        <v>0</v>
      </c>
      <c r="R46" s="51">
        <v>0</v>
      </c>
      <c r="S46" s="51">
        <v>0</v>
      </c>
      <c r="T46" s="51">
        <v>0</v>
      </c>
      <c r="U46" s="51">
        <f t="shared" si="3"/>
        <v>5288</v>
      </c>
      <c r="V46" s="51">
        <v>5106</v>
      </c>
      <c r="W46" s="51">
        <v>182</v>
      </c>
      <c r="X46" s="51">
        <v>0</v>
      </c>
      <c r="Y46" s="51">
        <v>0</v>
      </c>
      <c r="Z46" s="51">
        <v>0</v>
      </c>
      <c r="AA46" s="51">
        <v>0</v>
      </c>
      <c r="AB46" s="51">
        <f t="shared" si="4"/>
        <v>593</v>
      </c>
      <c r="AC46" s="51">
        <v>0</v>
      </c>
      <c r="AD46" s="51">
        <v>488</v>
      </c>
      <c r="AE46" s="51">
        <f t="shared" si="5"/>
        <v>105</v>
      </c>
      <c r="AF46" s="51">
        <v>105</v>
      </c>
      <c r="AG46" s="51">
        <v>0</v>
      </c>
      <c r="AH46" s="51">
        <v>0</v>
      </c>
      <c r="AI46" s="51">
        <v>0</v>
      </c>
      <c r="AJ46" s="51">
        <v>0</v>
      </c>
    </row>
    <row r="47" spans="1:36" ht="13.5">
      <c r="A47" s="26" t="s">
        <v>136</v>
      </c>
      <c r="B47" s="49" t="s">
        <v>177</v>
      </c>
      <c r="C47" s="50" t="s">
        <v>178</v>
      </c>
      <c r="D47" s="51">
        <f t="shared" si="0"/>
        <v>3268</v>
      </c>
      <c r="E47" s="51">
        <v>2492</v>
      </c>
      <c r="F47" s="51">
        <f t="shared" si="1"/>
        <v>333</v>
      </c>
      <c r="G47" s="51">
        <v>313</v>
      </c>
      <c r="H47" s="51">
        <v>20</v>
      </c>
      <c r="I47" s="51">
        <v>0</v>
      </c>
      <c r="J47" s="51">
        <v>0</v>
      </c>
      <c r="K47" s="51">
        <v>0</v>
      </c>
      <c r="L47" s="51">
        <v>0</v>
      </c>
      <c r="M47" s="51">
        <f t="shared" si="2"/>
        <v>443</v>
      </c>
      <c r="N47" s="51">
        <v>264</v>
      </c>
      <c r="O47" s="51">
        <v>0</v>
      </c>
      <c r="P47" s="51">
        <v>179</v>
      </c>
      <c r="Q47" s="51">
        <v>0</v>
      </c>
      <c r="R47" s="51">
        <v>0</v>
      </c>
      <c r="S47" s="51">
        <v>0</v>
      </c>
      <c r="T47" s="51">
        <v>0</v>
      </c>
      <c r="U47" s="51">
        <f t="shared" si="3"/>
        <v>2581</v>
      </c>
      <c r="V47" s="51">
        <v>2492</v>
      </c>
      <c r="W47" s="51">
        <v>89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311</v>
      </c>
      <c r="AC47" s="51">
        <v>0</v>
      </c>
      <c r="AD47" s="51">
        <v>238</v>
      </c>
      <c r="AE47" s="51">
        <f t="shared" si="5"/>
        <v>73</v>
      </c>
      <c r="AF47" s="51">
        <v>73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136</v>
      </c>
      <c r="B48" s="49" t="s">
        <v>179</v>
      </c>
      <c r="C48" s="50" t="s">
        <v>29</v>
      </c>
      <c r="D48" s="51">
        <f t="shared" si="0"/>
        <v>2191</v>
      </c>
      <c r="E48" s="51">
        <v>1652</v>
      </c>
      <c r="F48" s="51">
        <f t="shared" si="1"/>
        <v>302</v>
      </c>
      <c r="G48" s="51">
        <v>294</v>
      </c>
      <c r="H48" s="51">
        <v>8</v>
      </c>
      <c r="I48" s="51">
        <v>0</v>
      </c>
      <c r="J48" s="51">
        <v>0</v>
      </c>
      <c r="K48" s="51">
        <v>0</v>
      </c>
      <c r="L48" s="51">
        <v>0</v>
      </c>
      <c r="M48" s="51">
        <f t="shared" si="2"/>
        <v>237</v>
      </c>
      <c r="N48" s="51">
        <v>122</v>
      </c>
      <c r="O48" s="51">
        <v>0</v>
      </c>
      <c r="P48" s="51">
        <v>115</v>
      </c>
      <c r="Q48" s="51">
        <v>0</v>
      </c>
      <c r="R48" s="51">
        <v>0</v>
      </c>
      <c r="S48" s="51">
        <v>0</v>
      </c>
      <c r="T48" s="51">
        <v>0</v>
      </c>
      <c r="U48" s="51">
        <f t="shared" si="3"/>
        <v>1700</v>
      </c>
      <c r="V48" s="51">
        <v>1652</v>
      </c>
      <c r="W48" s="51">
        <v>48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319</v>
      </c>
      <c r="AC48" s="51">
        <v>0</v>
      </c>
      <c r="AD48" s="51">
        <v>157</v>
      </c>
      <c r="AE48" s="51">
        <f t="shared" si="5"/>
        <v>162</v>
      </c>
      <c r="AF48" s="51">
        <v>162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136</v>
      </c>
      <c r="B49" s="49" t="s">
        <v>180</v>
      </c>
      <c r="C49" s="50" t="s">
        <v>181</v>
      </c>
      <c r="D49" s="51">
        <f t="shared" si="0"/>
        <v>1087</v>
      </c>
      <c r="E49" s="51">
        <v>857</v>
      </c>
      <c r="F49" s="51">
        <f t="shared" si="1"/>
        <v>124</v>
      </c>
      <c r="G49" s="51">
        <v>0</v>
      </c>
      <c r="H49" s="51">
        <v>124</v>
      </c>
      <c r="I49" s="51">
        <v>0</v>
      </c>
      <c r="J49" s="51">
        <v>0</v>
      </c>
      <c r="K49" s="51">
        <v>0</v>
      </c>
      <c r="L49" s="51">
        <v>0</v>
      </c>
      <c r="M49" s="51">
        <f t="shared" si="2"/>
        <v>106</v>
      </c>
      <c r="N49" s="51">
        <v>60</v>
      </c>
      <c r="O49" s="51">
        <v>0</v>
      </c>
      <c r="P49" s="51">
        <v>43</v>
      </c>
      <c r="Q49" s="51">
        <v>3</v>
      </c>
      <c r="R49" s="51">
        <v>0</v>
      </c>
      <c r="S49" s="51">
        <v>0</v>
      </c>
      <c r="T49" s="51">
        <v>0</v>
      </c>
      <c r="U49" s="51">
        <f t="shared" si="3"/>
        <v>857</v>
      </c>
      <c r="V49" s="51">
        <v>857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190</v>
      </c>
      <c r="AC49" s="51">
        <v>0</v>
      </c>
      <c r="AD49" s="51">
        <v>136</v>
      </c>
      <c r="AE49" s="51">
        <f t="shared" si="5"/>
        <v>54</v>
      </c>
      <c r="AF49" s="51">
        <v>0</v>
      </c>
      <c r="AG49" s="51">
        <v>54</v>
      </c>
      <c r="AH49" s="51">
        <v>0</v>
      </c>
      <c r="AI49" s="51">
        <v>0</v>
      </c>
      <c r="AJ49" s="51">
        <v>0</v>
      </c>
    </row>
    <row r="50" spans="1:36" ht="13.5">
      <c r="A50" s="26" t="s">
        <v>136</v>
      </c>
      <c r="B50" s="49" t="s">
        <v>182</v>
      </c>
      <c r="C50" s="50" t="s">
        <v>183</v>
      </c>
      <c r="D50" s="51">
        <f t="shared" si="0"/>
        <v>4439</v>
      </c>
      <c r="E50" s="51">
        <v>3804</v>
      </c>
      <c r="F50" s="51">
        <f t="shared" si="1"/>
        <v>376</v>
      </c>
      <c r="G50" s="51">
        <v>0</v>
      </c>
      <c r="H50" s="51">
        <v>376</v>
      </c>
      <c r="I50" s="51">
        <v>0</v>
      </c>
      <c r="J50" s="51">
        <v>0</v>
      </c>
      <c r="K50" s="51">
        <v>0</v>
      </c>
      <c r="L50" s="51">
        <v>0</v>
      </c>
      <c r="M50" s="51">
        <f t="shared" si="2"/>
        <v>259</v>
      </c>
      <c r="N50" s="51">
        <v>123</v>
      </c>
      <c r="O50" s="51">
        <v>0</v>
      </c>
      <c r="P50" s="51">
        <v>130</v>
      </c>
      <c r="Q50" s="51">
        <v>6</v>
      </c>
      <c r="R50" s="51">
        <v>0</v>
      </c>
      <c r="S50" s="51">
        <v>0</v>
      </c>
      <c r="T50" s="51">
        <v>0</v>
      </c>
      <c r="U50" s="51">
        <f t="shared" si="3"/>
        <v>3804</v>
      </c>
      <c r="V50" s="51">
        <v>3804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600</v>
      </c>
      <c r="AC50" s="51">
        <v>0</v>
      </c>
      <c r="AD50" s="51">
        <v>437</v>
      </c>
      <c r="AE50" s="51">
        <f t="shared" si="5"/>
        <v>163</v>
      </c>
      <c r="AF50" s="51">
        <v>0</v>
      </c>
      <c r="AG50" s="51">
        <v>163</v>
      </c>
      <c r="AH50" s="51">
        <v>0</v>
      </c>
      <c r="AI50" s="51">
        <v>0</v>
      </c>
      <c r="AJ50" s="51">
        <v>0</v>
      </c>
    </row>
    <row r="51" spans="1:36" ht="13.5">
      <c r="A51" s="26" t="s">
        <v>136</v>
      </c>
      <c r="B51" s="49" t="s">
        <v>184</v>
      </c>
      <c r="C51" s="50" t="s">
        <v>185</v>
      </c>
      <c r="D51" s="51">
        <f t="shared" si="0"/>
        <v>12133</v>
      </c>
      <c r="E51" s="51">
        <v>9907</v>
      </c>
      <c r="F51" s="51">
        <f t="shared" si="1"/>
        <v>389</v>
      </c>
      <c r="G51" s="51">
        <v>0</v>
      </c>
      <c r="H51" s="51">
        <v>389</v>
      </c>
      <c r="I51" s="51">
        <v>0</v>
      </c>
      <c r="J51" s="51">
        <v>0</v>
      </c>
      <c r="K51" s="51">
        <v>0</v>
      </c>
      <c r="L51" s="51">
        <v>253</v>
      </c>
      <c r="M51" s="51">
        <f t="shared" si="2"/>
        <v>1584</v>
      </c>
      <c r="N51" s="51">
        <v>1025</v>
      </c>
      <c r="O51" s="51">
        <v>0</v>
      </c>
      <c r="P51" s="51">
        <v>465</v>
      </c>
      <c r="Q51" s="51">
        <v>0</v>
      </c>
      <c r="R51" s="51">
        <v>0</v>
      </c>
      <c r="S51" s="51">
        <v>0</v>
      </c>
      <c r="T51" s="51">
        <v>94</v>
      </c>
      <c r="U51" s="51">
        <f t="shared" si="3"/>
        <v>9907</v>
      </c>
      <c r="V51" s="51">
        <v>9907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4"/>
        <v>1200</v>
      </c>
      <c r="AC51" s="51">
        <v>253</v>
      </c>
      <c r="AD51" s="51">
        <v>947</v>
      </c>
      <c r="AE51" s="51">
        <f t="shared" si="5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136</v>
      </c>
      <c r="B52" s="49" t="s">
        <v>186</v>
      </c>
      <c r="C52" s="50" t="s">
        <v>187</v>
      </c>
      <c r="D52" s="51">
        <f t="shared" si="0"/>
        <v>16549</v>
      </c>
      <c r="E52" s="51">
        <v>13416</v>
      </c>
      <c r="F52" s="51">
        <f t="shared" si="1"/>
        <v>1596</v>
      </c>
      <c r="G52" s="51">
        <v>881</v>
      </c>
      <c r="H52" s="51">
        <v>715</v>
      </c>
      <c r="I52" s="51">
        <v>0</v>
      </c>
      <c r="J52" s="51">
        <v>0</v>
      </c>
      <c r="K52" s="51">
        <v>0</v>
      </c>
      <c r="L52" s="51">
        <v>0</v>
      </c>
      <c r="M52" s="51">
        <f t="shared" si="2"/>
        <v>1537</v>
      </c>
      <c r="N52" s="51">
        <v>1537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3"/>
        <v>13627</v>
      </c>
      <c r="V52" s="51">
        <v>13416</v>
      </c>
      <c r="W52" s="51">
        <v>211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4"/>
        <v>1594</v>
      </c>
      <c r="AC52" s="51">
        <v>0</v>
      </c>
      <c r="AD52" s="51">
        <v>1399</v>
      </c>
      <c r="AE52" s="51">
        <f t="shared" si="5"/>
        <v>195</v>
      </c>
      <c r="AF52" s="51">
        <v>34</v>
      </c>
      <c r="AG52" s="51">
        <v>161</v>
      </c>
      <c r="AH52" s="51">
        <v>0</v>
      </c>
      <c r="AI52" s="51">
        <v>0</v>
      </c>
      <c r="AJ52" s="51">
        <v>0</v>
      </c>
    </row>
    <row r="53" spans="1:36" ht="13.5">
      <c r="A53" s="26" t="s">
        <v>136</v>
      </c>
      <c r="B53" s="49" t="s">
        <v>188</v>
      </c>
      <c r="C53" s="50" t="s">
        <v>189</v>
      </c>
      <c r="D53" s="51">
        <f t="shared" si="0"/>
        <v>5277</v>
      </c>
      <c r="E53" s="51">
        <v>4277</v>
      </c>
      <c r="F53" s="51">
        <f t="shared" si="1"/>
        <v>443</v>
      </c>
      <c r="G53" s="51">
        <v>0</v>
      </c>
      <c r="H53" s="51">
        <v>443</v>
      </c>
      <c r="I53" s="51">
        <v>0</v>
      </c>
      <c r="J53" s="51">
        <v>0</v>
      </c>
      <c r="K53" s="51">
        <v>0</v>
      </c>
      <c r="L53" s="51">
        <v>0</v>
      </c>
      <c r="M53" s="51">
        <f t="shared" si="2"/>
        <v>557</v>
      </c>
      <c r="N53" s="51">
        <v>529</v>
      </c>
      <c r="O53" s="51">
        <v>0</v>
      </c>
      <c r="P53" s="51">
        <v>0</v>
      </c>
      <c r="Q53" s="51">
        <v>28</v>
      </c>
      <c r="R53" s="51">
        <v>0</v>
      </c>
      <c r="S53" s="51">
        <v>0</v>
      </c>
      <c r="T53" s="51">
        <v>0</v>
      </c>
      <c r="U53" s="51">
        <f t="shared" si="3"/>
        <v>4277</v>
      </c>
      <c r="V53" s="51">
        <v>4277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4"/>
        <v>450</v>
      </c>
      <c r="AC53" s="51">
        <v>0</v>
      </c>
      <c r="AD53" s="51">
        <v>282</v>
      </c>
      <c r="AE53" s="51">
        <f t="shared" si="5"/>
        <v>168</v>
      </c>
      <c r="AF53" s="51">
        <v>0</v>
      </c>
      <c r="AG53" s="51">
        <v>168</v>
      </c>
      <c r="AH53" s="51">
        <v>0</v>
      </c>
      <c r="AI53" s="51">
        <v>0</v>
      </c>
      <c r="AJ53" s="51">
        <v>0</v>
      </c>
    </row>
    <row r="54" spans="1:36" ht="13.5">
      <c r="A54" s="26" t="s">
        <v>136</v>
      </c>
      <c r="B54" s="49" t="s">
        <v>190</v>
      </c>
      <c r="C54" s="50" t="s">
        <v>191</v>
      </c>
      <c r="D54" s="51">
        <f t="shared" si="0"/>
        <v>7263</v>
      </c>
      <c r="E54" s="51">
        <v>6096</v>
      </c>
      <c r="F54" s="51">
        <f t="shared" si="1"/>
        <v>1072</v>
      </c>
      <c r="G54" s="51">
        <v>216</v>
      </c>
      <c r="H54" s="51">
        <v>856</v>
      </c>
      <c r="I54" s="51">
        <v>0</v>
      </c>
      <c r="J54" s="51">
        <v>0</v>
      </c>
      <c r="K54" s="51">
        <v>0</v>
      </c>
      <c r="L54" s="51">
        <v>0</v>
      </c>
      <c r="M54" s="51">
        <f t="shared" si="2"/>
        <v>95</v>
      </c>
      <c r="N54" s="51">
        <v>95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f t="shared" si="3"/>
        <v>6212</v>
      </c>
      <c r="V54" s="51">
        <v>6096</v>
      </c>
      <c r="W54" s="51">
        <v>58</v>
      </c>
      <c r="X54" s="51">
        <v>58</v>
      </c>
      <c r="Y54" s="51">
        <v>0</v>
      </c>
      <c r="Z54" s="51">
        <v>0</v>
      </c>
      <c r="AA54" s="51">
        <v>0</v>
      </c>
      <c r="AB54" s="51">
        <f t="shared" si="4"/>
        <v>983</v>
      </c>
      <c r="AC54" s="51">
        <v>0</v>
      </c>
      <c r="AD54" s="51">
        <v>713</v>
      </c>
      <c r="AE54" s="51">
        <f t="shared" si="5"/>
        <v>270</v>
      </c>
      <c r="AF54" s="51">
        <v>50</v>
      </c>
      <c r="AG54" s="51">
        <v>220</v>
      </c>
      <c r="AH54" s="51">
        <v>0</v>
      </c>
      <c r="AI54" s="51">
        <v>0</v>
      </c>
      <c r="AJ54" s="51">
        <v>0</v>
      </c>
    </row>
    <row r="55" spans="1:36" ht="13.5">
      <c r="A55" s="26" t="s">
        <v>136</v>
      </c>
      <c r="B55" s="49" t="s">
        <v>192</v>
      </c>
      <c r="C55" s="50" t="s">
        <v>193</v>
      </c>
      <c r="D55" s="51">
        <f t="shared" si="0"/>
        <v>3456</v>
      </c>
      <c r="E55" s="51">
        <v>2869</v>
      </c>
      <c r="F55" s="51">
        <f t="shared" si="1"/>
        <v>536</v>
      </c>
      <c r="G55" s="51">
        <v>110</v>
      </c>
      <c r="H55" s="51">
        <v>426</v>
      </c>
      <c r="I55" s="51">
        <v>0</v>
      </c>
      <c r="J55" s="51">
        <v>0</v>
      </c>
      <c r="K55" s="51">
        <v>0</v>
      </c>
      <c r="L55" s="51">
        <v>0</v>
      </c>
      <c r="M55" s="51">
        <f t="shared" si="2"/>
        <v>51</v>
      </c>
      <c r="N55" s="51">
        <v>51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f t="shared" si="3"/>
        <v>2923</v>
      </c>
      <c r="V55" s="51">
        <v>2869</v>
      </c>
      <c r="W55" s="51">
        <v>27</v>
      </c>
      <c r="X55" s="51">
        <v>27</v>
      </c>
      <c r="Y55" s="51">
        <v>0</v>
      </c>
      <c r="Z55" s="51">
        <v>0</v>
      </c>
      <c r="AA55" s="51">
        <v>0</v>
      </c>
      <c r="AB55" s="51">
        <f t="shared" si="4"/>
        <v>439</v>
      </c>
      <c r="AC55" s="51">
        <v>0</v>
      </c>
      <c r="AD55" s="51">
        <v>303</v>
      </c>
      <c r="AE55" s="51">
        <f t="shared" si="5"/>
        <v>136</v>
      </c>
      <c r="AF55" s="51">
        <v>28</v>
      </c>
      <c r="AG55" s="51">
        <v>108</v>
      </c>
      <c r="AH55" s="51">
        <v>0</v>
      </c>
      <c r="AI55" s="51">
        <v>0</v>
      </c>
      <c r="AJ55" s="51">
        <v>0</v>
      </c>
    </row>
    <row r="56" spans="1:36" ht="13.5">
      <c r="A56" s="79" t="s">
        <v>92</v>
      </c>
      <c r="B56" s="80"/>
      <c r="C56" s="81"/>
      <c r="D56" s="51">
        <f aca="true" t="shared" si="6" ref="D56:AJ56">SUM(D7:D55)</f>
        <v>749011</v>
      </c>
      <c r="E56" s="51">
        <f t="shared" si="6"/>
        <v>600732</v>
      </c>
      <c r="F56" s="51">
        <f t="shared" si="6"/>
        <v>107903</v>
      </c>
      <c r="G56" s="51">
        <f t="shared" si="6"/>
        <v>39709</v>
      </c>
      <c r="H56" s="51">
        <f t="shared" si="6"/>
        <v>56315</v>
      </c>
      <c r="I56" s="51">
        <f t="shared" si="6"/>
        <v>2308</v>
      </c>
      <c r="J56" s="51">
        <f t="shared" si="6"/>
        <v>3982</v>
      </c>
      <c r="K56" s="51">
        <f t="shared" si="6"/>
        <v>5589</v>
      </c>
      <c r="L56" s="51">
        <f t="shared" si="6"/>
        <v>932</v>
      </c>
      <c r="M56" s="51">
        <f t="shared" si="6"/>
        <v>39444</v>
      </c>
      <c r="N56" s="51">
        <f t="shared" si="6"/>
        <v>33973</v>
      </c>
      <c r="O56" s="51">
        <f t="shared" si="6"/>
        <v>1131</v>
      </c>
      <c r="P56" s="51">
        <f t="shared" si="6"/>
        <v>2275</v>
      </c>
      <c r="Q56" s="51">
        <f t="shared" si="6"/>
        <v>248</v>
      </c>
      <c r="R56" s="51">
        <f t="shared" si="6"/>
        <v>18</v>
      </c>
      <c r="S56" s="51">
        <f t="shared" si="6"/>
        <v>1478</v>
      </c>
      <c r="T56" s="51">
        <f t="shared" si="6"/>
        <v>321</v>
      </c>
      <c r="U56" s="51">
        <f t="shared" si="6"/>
        <v>615114</v>
      </c>
      <c r="V56" s="51">
        <f t="shared" si="6"/>
        <v>600732</v>
      </c>
      <c r="W56" s="51">
        <f t="shared" si="6"/>
        <v>8307</v>
      </c>
      <c r="X56" s="51">
        <f t="shared" si="6"/>
        <v>4391</v>
      </c>
      <c r="Y56" s="51">
        <f t="shared" si="6"/>
        <v>0</v>
      </c>
      <c r="Z56" s="51">
        <f t="shared" si="6"/>
        <v>12</v>
      </c>
      <c r="AA56" s="51">
        <f t="shared" si="6"/>
        <v>1672</v>
      </c>
      <c r="AB56" s="51">
        <f t="shared" si="6"/>
        <v>88331</v>
      </c>
      <c r="AC56" s="51">
        <f t="shared" si="6"/>
        <v>932</v>
      </c>
      <c r="AD56" s="51">
        <f t="shared" si="6"/>
        <v>60341</v>
      </c>
      <c r="AE56" s="51">
        <f t="shared" si="6"/>
        <v>27058</v>
      </c>
      <c r="AF56" s="51">
        <f t="shared" si="6"/>
        <v>13435</v>
      </c>
      <c r="AG56" s="51">
        <f t="shared" si="6"/>
        <v>9597</v>
      </c>
      <c r="AH56" s="51">
        <f t="shared" si="6"/>
        <v>0</v>
      </c>
      <c r="AI56" s="51">
        <f t="shared" si="6"/>
        <v>109</v>
      </c>
      <c r="AJ56" s="51">
        <f t="shared" si="6"/>
        <v>3917</v>
      </c>
    </row>
  </sheetData>
  <mergeCells count="25">
    <mergeCell ref="A56:C5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57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60</v>
      </c>
      <c r="C2" s="62" t="s">
        <v>12</v>
      </c>
      <c r="D2" s="106" t="s">
        <v>163</v>
      </c>
      <c r="E2" s="104"/>
      <c r="F2" s="104"/>
      <c r="G2" s="104"/>
      <c r="H2" s="104"/>
      <c r="I2" s="104"/>
      <c r="J2" s="104"/>
      <c r="K2" s="105"/>
      <c r="L2" s="106" t="s">
        <v>194</v>
      </c>
      <c r="M2" s="104"/>
      <c r="N2" s="104"/>
      <c r="O2" s="104"/>
      <c r="P2" s="104"/>
      <c r="Q2" s="104"/>
      <c r="R2" s="104"/>
      <c r="S2" s="105"/>
      <c r="T2" s="100" t="s">
        <v>196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197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61</v>
      </c>
      <c r="G3" s="67" t="s">
        <v>19</v>
      </c>
      <c r="H3" s="67" t="s">
        <v>93</v>
      </c>
      <c r="I3" s="67" t="s">
        <v>94</v>
      </c>
      <c r="J3" s="99" t="s">
        <v>91</v>
      </c>
      <c r="K3" s="67" t="s">
        <v>62</v>
      </c>
      <c r="L3" s="63" t="s">
        <v>15</v>
      </c>
      <c r="M3" s="67" t="s">
        <v>18</v>
      </c>
      <c r="N3" s="67" t="s">
        <v>61</v>
      </c>
      <c r="O3" s="67" t="s">
        <v>19</v>
      </c>
      <c r="P3" s="67" t="s">
        <v>93</v>
      </c>
      <c r="Q3" s="67" t="s">
        <v>94</v>
      </c>
      <c r="R3" s="99" t="s">
        <v>91</v>
      </c>
      <c r="S3" s="67" t="s">
        <v>62</v>
      </c>
      <c r="T3" s="63" t="s">
        <v>15</v>
      </c>
      <c r="U3" s="67" t="s">
        <v>18</v>
      </c>
      <c r="V3" s="67" t="s">
        <v>61</v>
      </c>
      <c r="W3" s="67" t="s">
        <v>19</v>
      </c>
      <c r="X3" s="67" t="s">
        <v>93</v>
      </c>
      <c r="Y3" s="67" t="s">
        <v>94</v>
      </c>
      <c r="Z3" s="99" t="s">
        <v>91</v>
      </c>
      <c r="AA3" s="67" t="s">
        <v>62</v>
      </c>
      <c r="AB3" s="59" t="s">
        <v>198</v>
      </c>
      <c r="AC3" s="107"/>
      <c r="AD3" s="107"/>
      <c r="AE3" s="107"/>
      <c r="AF3" s="107"/>
      <c r="AG3" s="107"/>
      <c r="AH3" s="107"/>
      <c r="AI3" s="108"/>
      <c r="AJ3" s="59" t="s">
        <v>199</v>
      </c>
      <c r="AK3" s="83"/>
      <c r="AL3" s="83"/>
      <c r="AM3" s="83"/>
      <c r="AN3" s="83"/>
      <c r="AO3" s="83"/>
      <c r="AP3" s="83"/>
      <c r="AQ3" s="84"/>
      <c r="AR3" s="59" t="s">
        <v>200</v>
      </c>
      <c r="AS3" s="109"/>
      <c r="AT3" s="109"/>
      <c r="AU3" s="109"/>
      <c r="AV3" s="109"/>
      <c r="AW3" s="109"/>
      <c r="AX3" s="109"/>
      <c r="AY3" s="110"/>
      <c r="AZ3" s="59" t="s">
        <v>201</v>
      </c>
      <c r="BA3" s="107"/>
      <c r="BB3" s="107"/>
      <c r="BC3" s="107"/>
      <c r="BD3" s="107"/>
      <c r="BE3" s="107"/>
      <c r="BF3" s="107"/>
      <c r="BG3" s="108"/>
      <c r="BH3" s="59" t="s">
        <v>202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61</v>
      </c>
      <c r="BS3" s="67" t="s">
        <v>19</v>
      </c>
      <c r="BT3" s="67" t="s">
        <v>93</v>
      </c>
      <c r="BU3" s="67" t="s">
        <v>94</v>
      </c>
      <c r="BV3" s="99" t="s">
        <v>91</v>
      </c>
      <c r="BW3" s="67" t="s">
        <v>62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61</v>
      </c>
      <c r="AE4" s="67" t="s">
        <v>19</v>
      </c>
      <c r="AF4" s="67" t="s">
        <v>93</v>
      </c>
      <c r="AG4" s="67" t="s">
        <v>94</v>
      </c>
      <c r="AH4" s="99" t="s">
        <v>91</v>
      </c>
      <c r="AI4" s="67" t="s">
        <v>62</v>
      </c>
      <c r="AJ4" s="63" t="s">
        <v>15</v>
      </c>
      <c r="AK4" s="67" t="s">
        <v>18</v>
      </c>
      <c r="AL4" s="67" t="s">
        <v>61</v>
      </c>
      <c r="AM4" s="67" t="s">
        <v>19</v>
      </c>
      <c r="AN4" s="67" t="s">
        <v>93</v>
      </c>
      <c r="AO4" s="67" t="s">
        <v>94</v>
      </c>
      <c r="AP4" s="99" t="s">
        <v>91</v>
      </c>
      <c r="AQ4" s="67" t="s">
        <v>62</v>
      </c>
      <c r="AR4" s="63" t="s">
        <v>15</v>
      </c>
      <c r="AS4" s="67" t="s">
        <v>18</v>
      </c>
      <c r="AT4" s="67" t="s">
        <v>61</v>
      </c>
      <c r="AU4" s="67" t="s">
        <v>19</v>
      </c>
      <c r="AV4" s="67" t="s">
        <v>93</v>
      </c>
      <c r="AW4" s="67" t="s">
        <v>94</v>
      </c>
      <c r="AX4" s="99" t="s">
        <v>91</v>
      </c>
      <c r="AY4" s="67" t="s">
        <v>62</v>
      </c>
      <c r="AZ4" s="63" t="s">
        <v>15</v>
      </c>
      <c r="BA4" s="67" t="s">
        <v>18</v>
      </c>
      <c r="BB4" s="67" t="s">
        <v>61</v>
      </c>
      <c r="BC4" s="67" t="s">
        <v>19</v>
      </c>
      <c r="BD4" s="67" t="s">
        <v>93</v>
      </c>
      <c r="BE4" s="67" t="s">
        <v>94</v>
      </c>
      <c r="BF4" s="99" t="s">
        <v>91</v>
      </c>
      <c r="BG4" s="67" t="s">
        <v>62</v>
      </c>
      <c r="BH4" s="63" t="s">
        <v>15</v>
      </c>
      <c r="BI4" s="67" t="s">
        <v>18</v>
      </c>
      <c r="BJ4" s="67" t="s">
        <v>61</v>
      </c>
      <c r="BK4" s="67" t="s">
        <v>19</v>
      </c>
      <c r="BL4" s="67" t="s">
        <v>93</v>
      </c>
      <c r="BM4" s="67" t="s">
        <v>94</v>
      </c>
      <c r="BN4" s="99" t="s">
        <v>91</v>
      </c>
      <c r="BO4" s="67" t="s">
        <v>62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136</v>
      </c>
      <c r="B7" s="49" t="s">
        <v>137</v>
      </c>
      <c r="C7" s="50" t="s">
        <v>138</v>
      </c>
      <c r="D7" s="51">
        <f aca="true" t="shared" si="0" ref="D7:D55">SUM(E7:K7)</f>
        <v>33843</v>
      </c>
      <c r="E7" s="51">
        <f aca="true" t="shared" si="1" ref="E7:K8">M7+U7+BQ7</f>
        <v>24199</v>
      </c>
      <c r="F7" s="51">
        <f t="shared" si="1"/>
        <v>5947</v>
      </c>
      <c r="G7" s="51">
        <f t="shared" si="1"/>
        <v>2236</v>
      </c>
      <c r="H7" s="51">
        <f t="shared" si="1"/>
        <v>725</v>
      </c>
      <c r="I7" s="51">
        <f t="shared" si="1"/>
        <v>0</v>
      </c>
      <c r="J7" s="51">
        <f t="shared" si="1"/>
        <v>731</v>
      </c>
      <c r="K7" s="51">
        <f t="shared" si="1"/>
        <v>5</v>
      </c>
      <c r="L7" s="51">
        <f>SUM(M7:S7)</f>
        <v>48</v>
      </c>
      <c r="M7" s="51">
        <v>48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>SUM(U7:AA7)</f>
        <v>22893</v>
      </c>
      <c r="U7" s="51">
        <f aca="true" t="shared" si="2" ref="U7:AA8">AC7+AK7+AS7+BA7+BI7</f>
        <v>13656</v>
      </c>
      <c r="V7" s="51">
        <f t="shared" si="2"/>
        <v>5857</v>
      </c>
      <c r="W7" s="51">
        <f t="shared" si="2"/>
        <v>2043</v>
      </c>
      <c r="X7" s="51">
        <f t="shared" si="2"/>
        <v>725</v>
      </c>
      <c r="Y7" s="51">
        <f t="shared" si="2"/>
        <v>0</v>
      </c>
      <c r="Z7" s="51">
        <f t="shared" si="2"/>
        <v>612</v>
      </c>
      <c r="AA7" s="51">
        <f t="shared" si="2"/>
        <v>0</v>
      </c>
      <c r="AB7" s="51">
        <f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>SUM(AK7:AQ7)</f>
        <v>671</v>
      </c>
      <c r="AK7" s="51">
        <v>0</v>
      </c>
      <c r="AL7" s="51">
        <v>671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>SUM(AS7:AY7)</f>
        <v>22222</v>
      </c>
      <c r="AS7" s="51">
        <v>13656</v>
      </c>
      <c r="AT7" s="51">
        <v>5186</v>
      </c>
      <c r="AU7" s="51">
        <v>2043</v>
      </c>
      <c r="AV7" s="51">
        <v>725</v>
      </c>
      <c r="AW7" s="51">
        <v>0</v>
      </c>
      <c r="AX7" s="51">
        <v>612</v>
      </c>
      <c r="AY7" s="51">
        <v>0</v>
      </c>
      <c r="AZ7" s="51">
        <f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>SUM(BQ7:BW7)</f>
        <v>10902</v>
      </c>
      <c r="BQ7" s="51">
        <v>10495</v>
      </c>
      <c r="BR7" s="51">
        <v>90</v>
      </c>
      <c r="BS7" s="51">
        <v>193</v>
      </c>
      <c r="BT7" s="51">
        <v>0</v>
      </c>
      <c r="BU7" s="51">
        <v>0</v>
      </c>
      <c r="BV7" s="51">
        <v>119</v>
      </c>
      <c r="BW7" s="51">
        <v>5</v>
      </c>
    </row>
    <row r="8" spans="1:75" ht="13.5">
      <c r="A8" s="26" t="s">
        <v>136</v>
      </c>
      <c r="B8" s="49" t="s">
        <v>139</v>
      </c>
      <c r="C8" s="50" t="s">
        <v>140</v>
      </c>
      <c r="D8" s="51">
        <f t="shared" si="0"/>
        <v>10993</v>
      </c>
      <c r="E8" s="51">
        <f t="shared" si="1"/>
        <v>6587</v>
      </c>
      <c r="F8" s="51">
        <f t="shared" si="1"/>
        <v>2357</v>
      </c>
      <c r="G8" s="51">
        <f t="shared" si="1"/>
        <v>1428</v>
      </c>
      <c r="H8" s="51">
        <f t="shared" si="1"/>
        <v>235</v>
      </c>
      <c r="I8" s="51">
        <f t="shared" si="1"/>
        <v>0</v>
      </c>
      <c r="J8" s="51">
        <f t="shared" si="1"/>
        <v>382</v>
      </c>
      <c r="K8" s="51">
        <f t="shared" si="1"/>
        <v>4</v>
      </c>
      <c r="L8" s="51">
        <f>SUM(M8:S8)</f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>SUM(U8:AA8)</f>
        <v>7131</v>
      </c>
      <c r="U8" s="51">
        <f t="shared" si="2"/>
        <v>2885</v>
      </c>
      <c r="V8" s="51">
        <f t="shared" si="2"/>
        <v>2328</v>
      </c>
      <c r="W8" s="51">
        <f t="shared" si="2"/>
        <v>1317</v>
      </c>
      <c r="X8" s="51">
        <f t="shared" si="2"/>
        <v>235</v>
      </c>
      <c r="Y8" s="51">
        <f t="shared" si="2"/>
        <v>0</v>
      </c>
      <c r="Z8" s="51">
        <f t="shared" si="2"/>
        <v>366</v>
      </c>
      <c r="AA8" s="51">
        <f t="shared" si="2"/>
        <v>0</v>
      </c>
      <c r="AB8" s="51">
        <f>SUM(AC8:AI8)</f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>SUM(AK8:AQ8)</f>
        <v>2328</v>
      </c>
      <c r="AK8" s="51">
        <v>0</v>
      </c>
      <c r="AL8" s="51">
        <v>2328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>SUM(AS8:AY8)</f>
        <v>4803</v>
      </c>
      <c r="AS8" s="51">
        <v>2885</v>
      </c>
      <c r="AT8" s="51">
        <v>0</v>
      </c>
      <c r="AU8" s="51">
        <v>1317</v>
      </c>
      <c r="AV8" s="51">
        <v>235</v>
      </c>
      <c r="AW8" s="51">
        <v>0</v>
      </c>
      <c r="AX8" s="51">
        <v>366</v>
      </c>
      <c r="AY8" s="51">
        <v>0</v>
      </c>
      <c r="AZ8" s="51">
        <f>SUM(BA8:BG8)</f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>SUM(BI8:BO8)</f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>SUM(BQ8:BW8)</f>
        <v>3862</v>
      </c>
      <c r="BQ8" s="51">
        <v>3702</v>
      </c>
      <c r="BR8" s="51">
        <v>29</v>
      </c>
      <c r="BS8" s="51">
        <v>111</v>
      </c>
      <c r="BT8" s="51">
        <v>0</v>
      </c>
      <c r="BU8" s="51">
        <v>0</v>
      </c>
      <c r="BV8" s="51">
        <v>16</v>
      </c>
      <c r="BW8" s="51">
        <v>4</v>
      </c>
    </row>
    <row r="9" spans="1:75" ht="13.5">
      <c r="A9" s="26" t="s">
        <v>136</v>
      </c>
      <c r="B9" s="49" t="s">
        <v>141</v>
      </c>
      <c r="C9" s="50" t="s">
        <v>142</v>
      </c>
      <c r="D9" s="51">
        <f t="shared" si="0"/>
        <v>2920</v>
      </c>
      <c r="E9" s="51">
        <f aca="true" t="shared" si="3" ref="E9:E55">M9+U9+BQ9</f>
        <v>682</v>
      </c>
      <c r="F9" s="51">
        <f aca="true" t="shared" si="4" ref="F9:F55">N9+V9+BR9</f>
        <v>1246</v>
      </c>
      <c r="G9" s="51">
        <f aca="true" t="shared" si="5" ref="G9:G55">O9+W9+BS9</f>
        <v>756</v>
      </c>
      <c r="H9" s="51">
        <f aca="true" t="shared" si="6" ref="H9:H55">P9+X9+BT9</f>
        <v>236</v>
      </c>
      <c r="I9" s="51">
        <f aca="true" t="shared" si="7" ref="I9:I55">Q9+Y9+BU9</f>
        <v>0</v>
      </c>
      <c r="J9" s="51">
        <f aca="true" t="shared" si="8" ref="J9:J55">R9+Z9+BV9</f>
        <v>0</v>
      </c>
      <c r="K9" s="51">
        <f aca="true" t="shared" si="9" ref="K9:K55">S9+AA9+BW9</f>
        <v>0</v>
      </c>
      <c r="L9" s="51">
        <f aca="true" t="shared" si="10" ref="L9:L55">SUM(M9:S9)</f>
        <v>88</v>
      </c>
      <c r="M9" s="51">
        <v>88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aca="true" t="shared" si="11" ref="T9:T55">SUM(U9:AA9)</f>
        <v>2155</v>
      </c>
      <c r="U9" s="51">
        <f aca="true" t="shared" si="12" ref="U9:U55">AC9+AK9+AS9+BA9+BI9</f>
        <v>0</v>
      </c>
      <c r="V9" s="51">
        <f aca="true" t="shared" si="13" ref="V9:V55">AD9+AL9+AT9+BB9+BJ9</f>
        <v>1225</v>
      </c>
      <c r="W9" s="51">
        <f aca="true" t="shared" si="14" ref="W9:W55">AE9+AM9+AU9+BC9+BK9</f>
        <v>694</v>
      </c>
      <c r="X9" s="51">
        <f aca="true" t="shared" si="15" ref="X9:X55">AF9+AN9+AV9+BD9+BL9</f>
        <v>236</v>
      </c>
      <c r="Y9" s="51">
        <f aca="true" t="shared" si="16" ref="Y9:Y55">AG9+AO9+AW9+BE9+BM9</f>
        <v>0</v>
      </c>
      <c r="Z9" s="51">
        <f aca="true" t="shared" si="17" ref="Z9:Z55">AH9+AP9+AX9+BF9+BN9</f>
        <v>0</v>
      </c>
      <c r="AA9" s="51">
        <f aca="true" t="shared" si="18" ref="AA9:AA55">AI9+AQ9+AY9+BG9+BO9</f>
        <v>0</v>
      </c>
      <c r="AB9" s="51">
        <f aca="true" t="shared" si="19" ref="AB9:AB55">SUM(AC9:AI9)</f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aca="true" t="shared" si="20" ref="AJ9:AJ55">SUM(AK9:AQ9)</f>
        <v>811</v>
      </c>
      <c r="AK9" s="51">
        <v>0</v>
      </c>
      <c r="AL9" s="51">
        <v>811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aca="true" t="shared" si="21" ref="AR9:AR55">SUM(AS9:AY9)</f>
        <v>1344</v>
      </c>
      <c r="AS9" s="51">
        <v>0</v>
      </c>
      <c r="AT9" s="51">
        <v>414</v>
      </c>
      <c r="AU9" s="51">
        <v>694</v>
      </c>
      <c r="AV9" s="51">
        <v>236</v>
      </c>
      <c r="AW9" s="51">
        <v>0</v>
      </c>
      <c r="AX9" s="51">
        <v>0</v>
      </c>
      <c r="AY9" s="51">
        <v>0</v>
      </c>
      <c r="AZ9" s="51">
        <f aca="true" t="shared" si="22" ref="AZ9:AZ55">SUM(BA9:BG9)</f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aca="true" t="shared" si="23" ref="BH9:BH55">SUM(BI9:BO9)</f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aca="true" t="shared" si="24" ref="BP9:BP55">SUM(BQ9:BW9)</f>
        <v>677</v>
      </c>
      <c r="BQ9" s="51">
        <v>594</v>
      </c>
      <c r="BR9" s="51">
        <v>21</v>
      </c>
      <c r="BS9" s="51">
        <v>62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136</v>
      </c>
      <c r="B10" s="49" t="s">
        <v>143</v>
      </c>
      <c r="C10" s="50" t="s">
        <v>144</v>
      </c>
      <c r="D10" s="51">
        <f t="shared" si="0"/>
        <v>4380</v>
      </c>
      <c r="E10" s="51">
        <f t="shared" si="3"/>
        <v>3073</v>
      </c>
      <c r="F10" s="51">
        <f t="shared" si="4"/>
        <v>629</v>
      </c>
      <c r="G10" s="51">
        <f t="shared" si="5"/>
        <v>340</v>
      </c>
      <c r="H10" s="51">
        <f t="shared" si="6"/>
        <v>190</v>
      </c>
      <c r="I10" s="51">
        <f t="shared" si="7"/>
        <v>4</v>
      </c>
      <c r="J10" s="51">
        <f t="shared" si="8"/>
        <v>143</v>
      </c>
      <c r="K10" s="51">
        <f t="shared" si="9"/>
        <v>1</v>
      </c>
      <c r="L10" s="51">
        <f t="shared" si="10"/>
        <v>1242</v>
      </c>
      <c r="M10" s="51">
        <v>1102</v>
      </c>
      <c r="N10" s="51">
        <v>0</v>
      </c>
      <c r="O10" s="51">
        <v>0</v>
      </c>
      <c r="P10" s="51">
        <v>0</v>
      </c>
      <c r="Q10" s="51">
        <v>4</v>
      </c>
      <c r="R10" s="51">
        <v>136</v>
      </c>
      <c r="S10" s="51">
        <v>0</v>
      </c>
      <c r="T10" s="51">
        <f t="shared" si="11"/>
        <v>1101</v>
      </c>
      <c r="U10" s="51">
        <f t="shared" si="12"/>
        <v>0</v>
      </c>
      <c r="V10" s="51">
        <f t="shared" si="13"/>
        <v>603</v>
      </c>
      <c r="W10" s="51">
        <f t="shared" si="14"/>
        <v>308</v>
      </c>
      <c r="X10" s="51">
        <f t="shared" si="15"/>
        <v>190</v>
      </c>
      <c r="Y10" s="51">
        <f t="shared" si="16"/>
        <v>0</v>
      </c>
      <c r="Z10" s="51">
        <f t="shared" si="17"/>
        <v>0</v>
      </c>
      <c r="AA10" s="51">
        <f t="shared" si="18"/>
        <v>0</v>
      </c>
      <c r="AB10" s="51">
        <f t="shared" si="19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20"/>
        <v>540</v>
      </c>
      <c r="AK10" s="51">
        <v>0</v>
      </c>
      <c r="AL10" s="51">
        <v>540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21"/>
        <v>561</v>
      </c>
      <c r="AS10" s="51">
        <v>0</v>
      </c>
      <c r="AT10" s="51">
        <v>63</v>
      </c>
      <c r="AU10" s="51">
        <v>308</v>
      </c>
      <c r="AV10" s="51">
        <v>190</v>
      </c>
      <c r="AW10" s="51">
        <v>0</v>
      </c>
      <c r="AX10" s="51">
        <v>0</v>
      </c>
      <c r="AY10" s="51">
        <v>0</v>
      </c>
      <c r="AZ10" s="51">
        <f t="shared" si="22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3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4"/>
        <v>2037</v>
      </c>
      <c r="BQ10" s="51">
        <v>1971</v>
      </c>
      <c r="BR10" s="51">
        <v>26</v>
      </c>
      <c r="BS10" s="51">
        <v>32</v>
      </c>
      <c r="BT10" s="51">
        <v>0</v>
      </c>
      <c r="BU10" s="51">
        <v>0</v>
      </c>
      <c r="BV10" s="51">
        <v>7</v>
      </c>
      <c r="BW10" s="51">
        <v>1</v>
      </c>
    </row>
    <row r="11" spans="1:75" ht="13.5">
      <c r="A11" s="26" t="s">
        <v>136</v>
      </c>
      <c r="B11" s="49" t="s">
        <v>145</v>
      </c>
      <c r="C11" s="50" t="s">
        <v>146</v>
      </c>
      <c r="D11" s="51">
        <f t="shared" si="0"/>
        <v>6502</v>
      </c>
      <c r="E11" s="51">
        <f t="shared" si="3"/>
        <v>4045</v>
      </c>
      <c r="F11" s="51">
        <f t="shared" si="4"/>
        <v>1384</v>
      </c>
      <c r="G11" s="51">
        <f t="shared" si="5"/>
        <v>659</v>
      </c>
      <c r="H11" s="51">
        <f t="shared" si="6"/>
        <v>167</v>
      </c>
      <c r="I11" s="51">
        <f t="shared" si="7"/>
        <v>0</v>
      </c>
      <c r="J11" s="51">
        <f t="shared" si="8"/>
        <v>0</v>
      </c>
      <c r="K11" s="51">
        <f t="shared" si="9"/>
        <v>247</v>
      </c>
      <c r="L11" s="51">
        <f t="shared" si="10"/>
        <v>1655</v>
      </c>
      <c r="M11" s="51">
        <v>1507</v>
      </c>
      <c r="N11" s="51">
        <v>0</v>
      </c>
      <c r="O11" s="51">
        <v>0</v>
      </c>
      <c r="P11" s="51">
        <v>148</v>
      </c>
      <c r="Q11" s="51">
        <v>0</v>
      </c>
      <c r="R11" s="51">
        <v>0</v>
      </c>
      <c r="S11" s="51">
        <v>0</v>
      </c>
      <c r="T11" s="51">
        <f t="shared" si="11"/>
        <v>2664</v>
      </c>
      <c r="U11" s="51">
        <f t="shared" si="12"/>
        <v>484</v>
      </c>
      <c r="V11" s="51">
        <f t="shared" si="13"/>
        <v>1364</v>
      </c>
      <c r="W11" s="51">
        <f t="shared" si="14"/>
        <v>555</v>
      </c>
      <c r="X11" s="51">
        <f t="shared" si="15"/>
        <v>19</v>
      </c>
      <c r="Y11" s="51">
        <f t="shared" si="16"/>
        <v>0</v>
      </c>
      <c r="Z11" s="51">
        <f t="shared" si="17"/>
        <v>0</v>
      </c>
      <c r="AA11" s="51">
        <f t="shared" si="18"/>
        <v>242</v>
      </c>
      <c r="AB11" s="51">
        <f t="shared" si="19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20"/>
        <v>2664</v>
      </c>
      <c r="AK11" s="51">
        <v>484</v>
      </c>
      <c r="AL11" s="51">
        <v>1364</v>
      </c>
      <c r="AM11" s="51">
        <v>555</v>
      </c>
      <c r="AN11" s="51">
        <v>19</v>
      </c>
      <c r="AO11" s="51">
        <v>0</v>
      </c>
      <c r="AP11" s="51">
        <v>0</v>
      </c>
      <c r="AQ11" s="51">
        <v>242</v>
      </c>
      <c r="AR11" s="51">
        <f t="shared" si="21"/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>
        <v>0</v>
      </c>
      <c r="AZ11" s="51">
        <f t="shared" si="22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3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4"/>
        <v>2183</v>
      </c>
      <c r="BQ11" s="51">
        <v>2054</v>
      </c>
      <c r="BR11" s="51">
        <v>20</v>
      </c>
      <c r="BS11" s="51">
        <v>104</v>
      </c>
      <c r="BT11" s="51">
        <v>0</v>
      </c>
      <c r="BU11" s="51">
        <v>0</v>
      </c>
      <c r="BV11" s="51">
        <v>0</v>
      </c>
      <c r="BW11" s="51">
        <v>5</v>
      </c>
    </row>
    <row r="12" spans="1:75" ht="13.5">
      <c r="A12" s="26" t="s">
        <v>136</v>
      </c>
      <c r="B12" s="49" t="s">
        <v>147</v>
      </c>
      <c r="C12" s="50" t="s">
        <v>95</v>
      </c>
      <c r="D12" s="51">
        <f t="shared" si="0"/>
        <v>1910</v>
      </c>
      <c r="E12" s="51">
        <f t="shared" si="3"/>
        <v>1061</v>
      </c>
      <c r="F12" s="51">
        <f t="shared" si="4"/>
        <v>447</v>
      </c>
      <c r="G12" s="51">
        <f t="shared" si="5"/>
        <v>328</v>
      </c>
      <c r="H12" s="51">
        <f t="shared" si="6"/>
        <v>37</v>
      </c>
      <c r="I12" s="51">
        <f t="shared" si="7"/>
        <v>0</v>
      </c>
      <c r="J12" s="51">
        <f t="shared" si="8"/>
        <v>37</v>
      </c>
      <c r="K12" s="51">
        <f t="shared" si="9"/>
        <v>0</v>
      </c>
      <c r="L12" s="51">
        <f t="shared" si="10"/>
        <v>1099</v>
      </c>
      <c r="M12" s="51">
        <v>760</v>
      </c>
      <c r="N12" s="51">
        <v>0</v>
      </c>
      <c r="O12" s="51">
        <v>302</v>
      </c>
      <c r="P12" s="51">
        <v>0</v>
      </c>
      <c r="Q12" s="51">
        <v>0</v>
      </c>
      <c r="R12" s="51">
        <v>37</v>
      </c>
      <c r="S12" s="51">
        <v>0</v>
      </c>
      <c r="T12" s="51">
        <f t="shared" si="11"/>
        <v>478</v>
      </c>
      <c r="U12" s="51">
        <f t="shared" si="12"/>
        <v>0</v>
      </c>
      <c r="V12" s="51">
        <f t="shared" si="13"/>
        <v>441</v>
      </c>
      <c r="W12" s="51">
        <f t="shared" si="14"/>
        <v>0</v>
      </c>
      <c r="X12" s="51">
        <f t="shared" si="15"/>
        <v>37</v>
      </c>
      <c r="Y12" s="51">
        <f t="shared" si="16"/>
        <v>0</v>
      </c>
      <c r="Z12" s="51">
        <f t="shared" si="17"/>
        <v>0</v>
      </c>
      <c r="AA12" s="51">
        <f t="shared" si="18"/>
        <v>0</v>
      </c>
      <c r="AB12" s="51">
        <f t="shared" si="19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20"/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21"/>
        <v>478</v>
      </c>
      <c r="AS12" s="51">
        <v>0</v>
      </c>
      <c r="AT12" s="51">
        <v>441</v>
      </c>
      <c r="AU12" s="51">
        <v>0</v>
      </c>
      <c r="AV12" s="51">
        <v>37</v>
      </c>
      <c r="AW12" s="51">
        <v>0</v>
      </c>
      <c r="AX12" s="51">
        <v>0</v>
      </c>
      <c r="AY12" s="51">
        <v>0</v>
      </c>
      <c r="AZ12" s="51">
        <f t="shared" si="22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3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4"/>
        <v>333</v>
      </c>
      <c r="BQ12" s="51">
        <v>301</v>
      </c>
      <c r="BR12" s="51">
        <v>6</v>
      </c>
      <c r="BS12" s="51">
        <v>26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136</v>
      </c>
      <c r="B13" s="49" t="s">
        <v>96</v>
      </c>
      <c r="C13" s="50" t="s">
        <v>97</v>
      </c>
      <c r="D13" s="51">
        <f t="shared" si="0"/>
        <v>3322</v>
      </c>
      <c r="E13" s="51">
        <f t="shared" si="3"/>
        <v>1931</v>
      </c>
      <c r="F13" s="51">
        <f t="shared" si="4"/>
        <v>815</v>
      </c>
      <c r="G13" s="51">
        <f t="shared" si="5"/>
        <v>432</v>
      </c>
      <c r="H13" s="51">
        <f t="shared" si="6"/>
        <v>144</v>
      </c>
      <c r="I13" s="51">
        <f t="shared" si="7"/>
        <v>0</v>
      </c>
      <c r="J13" s="51">
        <f t="shared" si="8"/>
        <v>0</v>
      </c>
      <c r="K13" s="51">
        <f t="shared" si="9"/>
        <v>0</v>
      </c>
      <c r="L13" s="51">
        <f t="shared" si="10"/>
        <v>1846</v>
      </c>
      <c r="M13" s="51">
        <v>1846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11"/>
        <v>1386</v>
      </c>
      <c r="U13" s="51">
        <f t="shared" si="12"/>
        <v>0</v>
      </c>
      <c r="V13" s="51">
        <f t="shared" si="13"/>
        <v>815</v>
      </c>
      <c r="W13" s="51">
        <f t="shared" si="14"/>
        <v>427</v>
      </c>
      <c r="X13" s="51">
        <f t="shared" si="15"/>
        <v>144</v>
      </c>
      <c r="Y13" s="51">
        <f t="shared" si="16"/>
        <v>0</v>
      </c>
      <c r="Z13" s="51">
        <f t="shared" si="17"/>
        <v>0</v>
      </c>
      <c r="AA13" s="51">
        <f t="shared" si="18"/>
        <v>0</v>
      </c>
      <c r="AB13" s="51">
        <f t="shared" si="19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20"/>
        <v>1386</v>
      </c>
      <c r="AK13" s="51">
        <v>0</v>
      </c>
      <c r="AL13" s="51">
        <v>815</v>
      </c>
      <c r="AM13" s="51">
        <v>427</v>
      </c>
      <c r="AN13" s="51">
        <v>144</v>
      </c>
      <c r="AO13" s="51">
        <v>0</v>
      </c>
      <c r="AP13" s="51">
        <v>0</v>
      </c>
      <c r="AQ13" s="51">
        <v>0</v>
      </c>
      <c r="AR13" s="51">
        <f t="shared" si="21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2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3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4"/>
        <v>90</v>
      </c>
      <c r="BQ13" s="51">
        <v>85</v>
      </c>
      <c r="BR13" s="51">
        <v>0</v>
      </c>
      <c r="BS13" s="51">
        <v>5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136</v>
      </c>
      <c r="B14" s="49" t="s">
        <v>98</v>
      </c>
      <c r="C14" s="50" t="s">
        <v>99</v>
      </c>
      <c r="D14" s="51">
        <f t="shared" si="0"/>
        <v>15588</v>
      </c>
      <c r="E14" s="51">
        <f t="shared" si="3"/>
        <v>6354</v>
      </c>
      <c r="F14" s="51">
        <f t="shared" si="4"/>
        <v>2703</v>
      </c>
      <c r="G14" s="51">
        <f t="shared" si="5"/>
        <v>568</v>
      </c>
      <c r="H14" s="51">
        <f t="shared" si="6"/>
        <v>255</v>
      </c>
      <c r="I14" s="51">
        <f t="shared" si="7"/>
        <v>0</v>
      </c>
      <c r="J14" s="51">
        <f t="shared" si="8"/>
        <v>5705</v>
      </c>
      <c r="K14" s="51">
        <f t="shared" si="9"/>
        <v>3</v>
      </c>
      <c r="L14" s="51">
        <f t="shared" si="10"/>
        <v>5942</v>
      </c>
      <c r="M14" s="51">
        <v>4580</v>
      </c>
      <c r="N14" s="51">
        <v>717</v>
      </c>
      <c r="O14" s="51">
        <v>0</v>
      </c>
      <c r="P14" s="51">
        <v>0</v>
      </c>
      <c r="Q14" s="51">
        <v>0</v>
      </c>
      <c r="R14" s="51">
        <v>645</v>
      </c>
      <c r="S14" s="51">
        <v>0</v>
      </c>
      <c r="T14" s="51">
        <f t="shared" si="11"/>
        <v>7793</v>
      </c>
      <c r="U14" s="51">
        <f t="shared" si="12"/>
        <v>0</v>
      </c>
      <c r="V14" s="51">
        <f t="shared" si="13"/>
        <v>1961</v>
      </c>
      <c r="W14" s="51">
        <f t="shared" si="14"/>
        <v>523</v>
      </c>
      <c r="X14" s="51">
        <f t="shared" si="15"/>
        <v>255</v>
      </c>
      <c r="Y14" s="51">
        <f t="shared" si="16"/>
        <v>0</v>
      </c>
      <c r="Z14" s="51">
        <f t="shared" si="17"/>
        <v>5054</v>
      </c>
      <c r="AA14" s="51">
        <f t="shared" si="18"/>
        <v>0</v>
      </c>
      <c r="AB14" s="51">
        <f t="shared" si="19"/>
        <v>5054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5054</v>
      </c>
      <c r="AI14" s="51">
        <v>0</v>
      </c>
      <c r="AJ14" s="51">
        <f t="shared" si="20"/>
        <v>1423</v>
      </c>
      <c r="AK14" s="51">
        <v>0</v>
      </c>
      <c r="AL14" s="51">
        <v>1423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21"/>
        <v>1316</v>
      </c>
      <c r="AS14" s="51">
        <v>0</v>
      </c>
      <c r="AT14" s="51">
        <v>538</v>
      </c>
      <c r="AU14" s="51">
        <v>523</v>
      </c>
      <c r="AV14" s="51">
        <v>255</v>
      </c>
      <c r="AW14" s="51">
        <v>0</v>
      </c>
      <c r="AX14" s="51">
        <v>0</v>
      </c>
      <c r="AY14" s="51">
        <v>0</v>
      </c>
      <c r="AZ14" s="51">
        <f t="shared" si="22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3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4"/>
        <v>1853</v>
      </c>
      <c r="BQ14" s="51">
        <v>1774</v>
      </c>
      <c r="BR14" s="51">
        <v>25</v>
      </c>
      <c r="BS14" s="51">
        <v>45</v>
      </c>
      <c r="BT14" s="51">
        <v>0</v>
      </c>
      <c r="BU14" s="51">
        <v>0</v>
      </c>
      <c r="BV14" s="51">
        <v>6</v>
      </c>
      <c r="BW14" s="51">
        <v>3</v>
      </c>
    </row>
    <row r="15" spans="1:75" ht="13.5">
      <c r="A15" s="26" t="s">
        <v>136</v>
      </c>
      <c r="B15" s="49" t="s">
        <v>100</v>
      </c>
      <c r="C15" s="50" t="s">
        <v>101</v>
      </c>
      <c r="D15" s="51">
        <f t="shared" si="0"/>
        <v>3885</v>
      </c>
      <c r="E15" s="51">
        <f t="shared" si="3"/>
        <v>2440</v>
      </c>
      <c r="F15" s="51">
        <f t="shared" si="4"/>
        <v>711</v>
      </c>
      <c r="G15" s="51">
        <f t="shared" si="5"/>
        <v>414</v>
      </c>
      <c r="H15" s="51">
        <f t="shared" si="6"/>
        <v>96</v>
      </c>
      <c r="I15" s="51">
        <f t="shared" si="7"/>
        <v>0</v>
      </c>
      <c r="J15" s="51">
        <f t="shared" si="8"/>
        <v>224</v>
      </c>
      <c r="K15" s="51">
        <f t="shared" si="9"/>
        <v>0</v>
      </c>
      <c r="L15" s="51">
        <f t="shared" si="10"/>
        <v>2742</v>
      </c>
      <c r="M15" s="51">
        <v>2440</v>
      </c>
      <c r="N15" s="51">
        <v>0</v>
      </c>
      <c r="O15" s="51">
        <v>78</v>
      </c>
      <c r="P15" s="51">
        <v>0</v>
      </c>
      <c r="Q15" s="51">
        <v>0</v>
      </c>
      <c r="R15" s="51">
        <v>224</v>
      </c>
      <c r="S15" s="51">
        <v>0</v>
      </c>
      <c r="T15" s="51">
        <f t="shared" si="11"/>
        <v>1143</v>
      </c>
      <c r="U15" s="51">
        <f t="shared" si="12"/>
        <v>0</v>
      </c>
      <c r="V15" s="51">
        <f t="shared" si="13"/>
        <v>711</v>
      </c>
      <c r="W15" s="51">
        <f t="shared" si="14"/>
        <v>336</v>
      </c>
      <c r="X15" s="51">
        <f t="shared" si="15"/>
        <v>96</v>
      </c>
      <c r="Y15" s="51">
        <f t="shared" si="16"/>
        <v>0</v>
      </c>
      <c r="Z15" s="51">
        <f t="shared" si="17"/>
        <v>0</v>
      </c>
      <c r="AA15" s="51">
        <f t="shared" si="18"/>
        <v>0</v>
      </c>
      <c r="AB15" s="51">
        <f t="shared" si="19"/>
        <v>51</v>
      </c>
      <c r="AC15" s="51">
        <v>0</v>
      </c>
      <c r="AD15" s="51">
        <v>51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20"/>
        <v>399</v>
      </c>
      <c r="AK15" s="51">
        <v>0</v>
      </c>
      <c r="AL15" s="51">
        <v>399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21"/>
        <v>693</v>
      </c>
      <c r="AS15" s="51">
        <v>0</v>
      </c>
      <c r="AT15" s="51">
        <v>261</v>
      </c>
      <c r="AU15" s="51">
        <v>336</v>
      </c>
      <c r="AV15" s="51">
        <v>96</v>
      </c>
      <c r="AW15" s="51">
        <v>0</v>
      </c>
      <c r="AX15" s="51">
        <v>0</v>
      </c>
      <c r="AY15" s="51">
        <v>0</v>
      </c>
      <c r="AZ15" s="51">
        <f t="shared" si="2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4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136</v>
      </c>
      <c r="B16" s="49" t="s">
        <v>102</v>
      </c>
      <c r="C16" s="50" t="s">
        <v>103</v>
      </c>
      <c r="D16" s="51">
        <f t="shared" si="0"/>
        <v>3438</v>
      </c>
      <c r="E16" s="51">
        <f t="shared" si="3"/>
        <v>1835</v>
      </c>
      <c r="F16" s="51">
        <f t="shared" si="4"/>
        <v>838</v>
      </c>
      <c r="G16" s="51">
        <f t="shared" si="5"/>
        <v>707</v>
      </c>
      <c r="H16" s="51">
        <f t="shared" si="6"/>
        <v>58</v>
      </c>
      <c r="I16" s="51">
        <f t="shared" si="7"/>
        <v>0</v>
      </c>
      <c r="J16" s="51">
        <f t="shared" si="8"/>
        <v>0</v>
      </c>
      <c r="K16" s="51">
        <f t="shared" si="9"/>
        <v>0</v>
      </c>
      <c r="L16" s="51">
        <f t="shared" si="10"/>
        <v>1445</v>
      </c>
      <c r="M16" s="51">
        <v>1445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11"/>
        <v>1603</v>
      </c>
      <c r="U16" s="51">
        <f t="shared" si="12"/>
        <v>0</v>
      </c>
      <c r="V16" s="51">
        <f t="shared" si="13"/>
        <v>838</v>
      </c>
      <c r="W16" s="51">
        <f t="shared" si="14"/>
        <v>707</v>
      </c>
      <c r="X16" s="51">
        <f t="shared" si="15"/>
        <v>58</v>
      </c>
      <c r="Y16" s="51">
        <f t="shared" si="16"/>
        <v>0</v>
      </c>
      <c r="Z16" s="51">
        <f t="shared" si="17"/>
        <v>0</v>
      </c>
      <c r="AA16" s="51">
        <f t="shared" si="18"/>
        <v>0</v>
      </c>
      <c r="AB16" s="51">
        <f t="shared" si="19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20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21"/>
        <v>1603</v>
      </c>
      <c r="AS16" s="51">
        <v>0</v>
      </c>
      <c r="AT16" s="51">
        <v>838</v>
      </c>
      <c r="AU16" s="51">
        <v>707</v>
      </c>
      <c r="AV16" s="51">
        <v>58</v>
      </c>
      <c r="AW16" s="51">
        <v>0</v>
      </c>
      <c r="AX16" s="51">
        <v>0</v>
      </c>
      <c r="AY16" s="51">
        <v>0</v>
      </c>
      <c r="AZ16" s="51">
        <f t="shared" si="2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4"/>
        <v>390</v>
      </c>
      <c r="BQ16" s="51">
        <v>390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136</v>
      </c>
      <c r="B17" s="49" t="s">
        <v>104</v>
      </c>
      <c r="C17" s="50" t="s">
        <v>105</v>
      </c>
      <c r="D17" s="51">
        <f t="shared" si="0"/>
        <v>2139</v>
      </c>
      <c r="E17" s="51">
        <f t="shared" si="3"/>
        <v>1346</v>
      </c>
      <c r="F17" s="51">
        <f t="shared" si="4"/>
        <v>559</v>
      </c>
      <c r="G17" s="51">
        <f t="shared" si="5"/>
        <v>198</v>
      </c>
      <c r="H17" s="51">
        <f t="shared" si="6"/>
        <v>36</v>
      </c>
      <c r="I17" s="51">
        <f t="shared" si="7"/>
        <v>0</v>
      </c>
      <c r="J17" s="51">
        <f t="shared" si="8"/>
        <v>0</v>
      </c>
      <c r="K17" s="51">
        <f t="shared" si="9"/>
        <v>0</v>
      </c>
      <c r="L17" s="51">
        <f t="shared" si="10"/>
        <v>1192</v>
      </c>
      <c r="M17" s="51">
        <v>1192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11"/>
        <v>738</v>
      </c>
      <c r="U17" s="51">
        <f t="shared" si="12"/>
        <v>0</v>
      </c>
      <c r="V17" s="51">
        <f t="shared" si="13"/>
        <v>555</v>
      </c>
      <c r="W17" s="51">
        <f t="shared" si="14"/>
        <v>151</v>
      </c>
      <c r="X17" s="51">
        <f t="shared" si="15"/>
        <v>32</v>
      </c>
      <c r="Y17" s="51">
        <f t="shared" si="16"/>
        <v>0</v>
      </c>
      <c r="Z17" s="51">
        <f t="shared" si="17"/>
        <v>0</v>
      </c>
      <c r="AA17" s="51">
        <f t="shared" si="18"/>
        <v>0</v>
      </c>
      <c r="AB17" s="51">
        <f t="shared" si="1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20"/>
        <v>706</v>
      </c>
      <c r="AK17" s="51">
        <v>0</v>
      </c>
      <c r="AL17" s="51">
        <v>555</v>
      </c>
      <c r="AM17" s="51">
        <v>151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21"/>
        <v>32</v>
      </c>
      <c r="AS17" s="51">
        <v>0</v>
      </c>
      <c r="AT17" s="51">
        <v>0</v>
      </c>
      <c r="AU17" s="51">
        <v>0</v>
      </c>
      <c r="AV17" s="51">
        <v>32</v>
      </c>
      <c r="AW17" s="51">
        <v>0</v>
      </c>
      <c r="AX17" s="51">
        <v>0</v>
      </c>
      <c r="AY17" s="51">
        <v>0</v>
      </c>
      <c r="AZ17" s="51">
        <f t="shared" si="2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4"/>
        <v>209</v>
      </c>
      <c r="BQ17" s="51">
        <v>154</v>
      </c>
      <c r="BR17" s="51">
        <v>4</v>
      </c>
      <c r="BS17" s="51">
        <v>47</v>
      </c>
      <c r="BT17" s="51">
        <v>4</v>
      </c>
      <c r="BU17" s="51">
        <v>0</v>
      </c>
      <c r="BV17" s="51">
        <v>0</v>
      </c>
      <c r="BW17" s="51">
        <v>0</v>
      </c>
    </row>
    <row r="18" spans="1:75" ht="13.5">
      <c r="A18" s="26" t="s">
        <v>136</v>
      </c>
      <c r="B18" s="49" t="s">
        <v>106</v>
      </c>
      <c r="C18" s="50" t="s">
        <v>107</v>
      </c>
      <c r="D18" s="51">
        <f t="shared" si="0"/>
        <v>3580</v>
      </c>
      <c r="E18" s="51">
        <f t="shared" si="3"/>
        <v>1948</v>
      </c>
      <c r="F18" s="51">
        <f t="shared" si="4"/>
        <v>924</v>
      </c>
      <c r="G18" s="51">
        <f t="shared" si="5"/>
        <v>708</v>
      </c>
      <c r="H18" s="51">
        <f t="shared" si="6"/>
        <v>0</v>
      </c>
      <c r="I18" s="51">
        <f t="shared" si="7"/>
        <v>0</v>
      </c>
      <c r="J18" s="51">
        <f t="shared" si="8"/>
        <v>0</v>
      </c>
      <c r="K18" s="51">
        <f t="shared" si="9"/>
        <v>0</v>
      </c>
      <c r="L18" s="51">
        <f t="shared" si="10"/>
        <v>2548</v>
      </c>
      <c r="M18" s="51">
        <v>1851</v>
      </c>
      <c r="N18" s="51">
        <v>0</v>
      </c>
      <c r="O18" s="51">
        <v>697</v>
      </c>
      <c r="P18" s="51">
        <v>0</v>
      </c>
      <c r="Q18" s="51">
        <v>0</v>
      </c>
      <c r="R18" s="51">
        <v>0</v>
      </c>
      <c r="S18" s="51">
        <v>0</v>
      </c>
      <c r="T18" s="51">
        <f t="shared" si="11"/>
        <v>918</v>
      </c>
      <c r="U18" s="51">
        <f t="shared" si="12"/>
        <v>0</v>
      </c>
      <c r="V18" s="51">
        <f t="shared" si="13"/>
        <v>918</v>
      </c>
      <c r="W18" s="51">
        <f t="shared" si="14"/>
        <v>0</v>
      </c>
      <c r="X18" s="51">
        <f t="shared" si="15"/>
        <v>0</v>
      </c>
      <c r="Y18" s="51">
        <f t="shared" si="16"/>
        <v>0</v>
      </c>
      <c r="Z18" s="51">
        <f t="shared" si="17"/>
        <v>0</v>
      </c>
      <c r="AA18" s="51">
        <f t="shared" si="18"/>
        <v>0</v>
      </c>
      <c r="AB18" s="51">
        <f t="shared" si="19"/>
        <v>48</v>
      </c>
      <c r="AC18" s="51">
        <v>0</v>
      </c>
      <c r="AD18" s="51">
        <v>48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20"/>
        <v>870</v>
      </c>
      <c r="AK18" s="51">
        <v>0</v>
      </c>
      <c r="AL18" s="51">
        <v>870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21"/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f t="shared" si="2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4"/>
        <v>114</v>
      </c>
      <c r="BQ18" s="51">
        <v>97</v>
      </c>
      <c r="BR18" s="51">
        <v>6</v>
      </c>
      <c r="BS18" s="51">
        <v>11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136</v>
      </c>
      <c r="B19" s="49" t="s">
        <v>108</v>
      </c>
      <c r="C19" s="50" t="s">
        <v>109</v>
      </c>
      <c r="D19" s="51">
        <f t="shared" si="0"/>
        <v>2000</v>
      </c>
      <c r="E19" s="51">
        <f t="shared" si="3"/>
        <v>1490</v>
      </c>
      <c r="F19" s="51">
        <f t="shared" si="4"/>
        <v>261</v>
      </c>
      <c r="G19" s="51">
        <f t="shared" si="5"/>
        <v>67</v>
      </c>
      <c r="H19" s="51">
        <f t="shared" si="6"/>
        <v>56</v>
      </c>
      <c r="I19" s="51">
        <f t="shared" si="7"/>
        <v>0</v>
      </c>
      <c r="J19" s="51">
        <f t="shared" si="8"/>
        <v>89</v>
      </c>
      <c r="K19" s="51">
        <f t="shared" si="9"/>
        <v>37</v>
      </c>
      <c r="L19" s="51">
        <f t="shared" si="10"/>
        <v>649</v>
      </c>
      <c r="M19" s="51">
        <v>580</v>
      </c>
      <c r="N19" s="51">
        <v>0</v>
      </c>
      <c r="O19" s="51">
        <v>0</v>
      </c>
      <c r="P19" s="51">
        <v>0</v>
      </c>
      <c r="Q19" s="51">
        <v>0</v>
      </c>
      <c r="R19" s="51">
        <v>64</v>
      </c>
      <c r="S19" s="51">
        <v>5</v>
      </c>
      <c r="T19" s="51">
        <f t="shared" si="11"/>
        <v>365</v>
      </c>
      <c r="U19" s="51">
        <f t="shared" si="12"/>
        <v>0</v>
      </c>
      <c r="V19" s="51">
        <f t="shared" si="13"/>
        <v>242</v>
      </c>
      <c r="W19" s="51">
        <f t="shared" si="14"/>
        <v>67</v>
      </c>
      <c r="X19" s="51">
        <f t="shared" si="15"/>
        <v>56</v>
      </c>
      <c r="Y19" s="51">
        <f t="shared" si="16"/>
        <v>0</v>
      </c>
      <c r="Z19" s="51">
        <f t="shared" si="17"/>
        <v>0</v>
      </c>
      <c r="AA19" s="51">
        <f t="shared" si="18"/>
        <v>0</v>
      </c>
      <c r="AB19" s="51">
        <f t="shared" si="1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20"/>
        <v>58</v>
      </c>
      <c r="AK19" s="51">
        <v>0</v>
      </c>
      <c r="AL19" s="51">
        <v>58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21"/>
        <v>307</v>
      </c>
      <c r="AS19" s="51">
        <v>0</v>
      </c>
      <c r="AT19" s="51">
        <v>184</v>
      </c>
      <c r="AU19" s="51">
        <v>67</v>
      </c>
      <c r="AV19" s="51">
        <v>56</v>
      </c>
      <c r="AW19" s="51">
        <v>0</v>
      </c>
      <c r="AX19" s="51">
        <v>0</v>
      </c>
      <c r="AY19" s="51">
        <v>0</v>
      </c>
      <c r="AZ19" s="51">
        <f t="shared" si="2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4"/>
        <v>986</v>
      </c>
      <c r="BQ19" s="51">
        <v>910</v>
      </c>
      <c r="BR19" s="51">
        <v>19</v>
      </c>
      <c r="BS19" s="51">
        <v>0</v>
      </c>
      <c r="BT19" s="51">
        <v>0</v>
      </c>
      <c r="BU19" s="51">
        <v>0</v>
      </c>
      <c r="BV19" s="51">
        <v>25</v>
      </c>
      <c r="BW19" s="51">
        <v>32</v>
      </c>
    </row>
    <row r="20" spans="1:75" ht="13.5">
      <c r="A20" s="26" t="s">
        <v>136</v>
      </c>
      <c r="B20" s="49" t="s">
        <v>110</v>
      </c>
      <c r="C20" s="50" t="s">
        <v>111</v>
      </c>
      <c r="D20" s="51">
        <f t="shared" si="0"/>
        <v>1683</v>
      </c>
      <c r="E20" s="51">
        <f t="shared" si="3"/>
        <v>790</v>
      </c>
      <c r="F20" s="51">
        <f t="shared" si="4"/>
        <v>261</v>
      </c>
      <c r="G20" s="51">
        <f t="shared" si="5"/>
        <v>72</v>
      </c>
      <c r="H20" s="51">
        <f t="shared" si="6"/>
        <v>34</v>
      </c>
      <c r="I20" s="51">
        <f t="shared" si="7"/>
        <v>0</v>
      </c>
      <c r="J20" s="51">
        <f t="shared" si="8"/>
        <v>0</v>
      </c>
      <c r="K20" s="51">
        <f t="shared" si="9"/>
        <v>526</v>
      </c>
      <c r="L20" s="51">
        <f t="shared" si="10"/>
        <v>888</v>
      </c>
      <c r="M20" s="51">
        <v>721</v>
      </c>
      <c r="N20" s="51">
        <v>65</v>
      </c>
      <c r="O20" s="51">
        <v>0</v>
      </c>
      <c r="P20" s="51">
        <v>0</v>
      </c>
      <c r="Q20" s="51">
        <v>0</v>
      </c>
      <c r="R20" s="51">
        <v>0</v>
      </c>
      <c r="S20" s="51">
        <v>102</v>
      </c>
      <c r="T20" s="51">
        <f t="shared" si="11"/>
        <v>725</v>
      </c>
      <c r="U20" s="51">
        <f t="shared" si="12"/>
        <v>0</v>
      </c>
      <c r="V20" s="51">
        <f t="shared" si="13"/>
        <v>195</v>
      </c>
      <c r="W20" s="51">
        <f t="shared" si="14"/>
        <v>72</v>
      </c>
      <c r="X20" s="51">
        <f t="shared" si="15"/>
        <v>34</v>
      </c>
      <c r="Y20" s="51">
        <f t="shared" si="16"/>
        <v>0</v>
      </c>
      <c r="Z20" s="51">
        <f t="shared" si="17"/>
        <v>0</v>
      </c>
      <c r="AA20" s="51">
        <f t="shared" si="18"/>
        <v>424</v>
      </c>
      <c r="AB20" s="51">
        <f t="shared" si="19"/>
        <v>424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424</v>
      </c>
      <c r="AJ20" s="51">
        <f t="shared" si="20"/>
        <v>121</v>
      </c>
      <c r="AK20" s="51">
        <v>0</v>
      </c>
      <c r="AL20" s="51">
        <v>121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21"/>
        <v>180</v>
      </c>
      <c r="AS20" s="51">
        <v>0</v>
      </c>
      <c r="AT20" s="51">
        <v>74</v>
      </c>
      <c r="AU20" s="51">
        <v>72</v>
      </c>
      <c r="AV20" s="51">
        <v>34</v>
      </c>
      <c r="AW20" s="51">
        <v>0</v>
      </c>
      <c r="AX20" s="51">
        <v>0</v>
      </c>
      <c r="AY20" s="51">
        <v>0</v>
      </c>
      <c r="AZ20" s="51">
        <f t="shared" si="2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4"/>
        <v>70</v>
      </c>
      <c r="BQ20" s="51">
        <v>69</v>
      </c>
      <c r="BR20" s="51">
        <v>1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136</v>
      </c>
      <c r="B21" s="49" t="s">
        <v>112</v>
      </c>
      <c r="C21" s="50" t="s">
        <v>35</v>
      </c>
      <c r="D21" s="51">
        <f t="shared" si="0"/>
        <v>249</v>
      </c>
      <c r="E21" s="51">
        <f t="shared" si="3"/>
        <v>117</v>
      </c>
      <c r="F21" s="51">
        <f t="shared" si="4"/>
        <v>79</v>
      </c>
      <c r="G21" s="51">
        <f t="shared" si="5"/>
        <v>42</v>
      </c>
      <c r="H21" s="51">
        <f t="shared" si="6"/>
        <v>8</v>
      </c>
      <c r="I21" s="51">
        <f t="shared" si="7"/>
        <v>0</v>
      </c>
      <c r="J21" s="51">
        <f t="shared" si="8"/>
        <v>2</v>
      </c>
      <c r="K21" s="51">
        <f t="shared" si="9"/>
        <v>1</v>
      </c>
      <c r="L21" s="51">
        <f t="shared" si="10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11"/>
        <v>116</v>
      </c>
      <c r="U21" s="51">
        <f t="shared" si="12"/>
        <v>0</v>
      </c>
      <c r="V21" s="51">
        <f t="shared" si="13"/>
        <v>77</v>
      </c>
      <c r="W21" s="51">
        <f t="shared" si="14"/>
        <v>31</v>
      </c>
      <c r="X21" s="51">
        <f t="shared" si="15"/>
        <v>8</v>
      </c>
      <c r="Y21" s="51">
        <f t="shared" si="16"/>
        <v>0</v>
      </c>
      <c r="Z21" s="51">
        <f t="shared" si="17"/>
        <v>0</v>
      </c>
      <c r="AA21" s="51">
        <f t="shared" si="18"/>
        <v>0</v>
      </c>
      <c r="AB21" s="51">
        <f t="shared" si="1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20"/>
        <v>8</v>
      </c>
      <c r="AK21" s="51">
        <v>0</v>
      </c>
      <c r="AL21" s="51">
        <v>8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21"/>
        <v>108</v>
      </c>
      <c r="AS21" s="51">
        <v>0</v>
      </c>
      <c r="AT21" s="51">
        <v>69</v>
      </c>
      <c r="AU21" s="51">
        <v>31</v>
      </c>
      <c r="AV21" s="51">
        <v>8</v>
      </c>
      <c r="AW21" s="51">
        <v>0</v>
      </c>
      <c r="AX21" s="51">
        <v>0</v>
      </c>
      <c r="AY21" s="51">
        <v>0</v>
      </c>
      <c r="AZ21" s="51">
        <f t="shared" si="2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4"/>
        <v>133</v>
      </c>
      <c r="BQ21" s="51">
        <v>117</v>
      </c>
      <c r="BR21" s="51">
        <v>2</v>
      </c>
      <c r="BS21" s="51">
        <v>11</v>
      </c>
      <c r="BT21" s="51">
        <v>0</v>
      </c>
      <c r="BU21" s="51">
        <v>0</v>
      </c>
      <c r="BV21" s="51">
        <v>2</v>
      </c>
      <c r="BW21" s="51">
        <v>1</v>
      </c>
    </row>
    <row r="22" spans="1:75" ht="13.5">
      <c r="A22" s="26" t="s">
        <v>136</v>
      </c>
      <c r="B22" s="49" t="s">
        <v>36</v>
      </c>
      <c r="C22" s="50" t="s">
        <v>135</v>
      </c>
      <c r="D22" s="51">
        <f t="shared" si="0"/>
        <v>2368</v>
      </c>
      <c r="E22" s="51">
        <f t="shared" si="3"/>
        <v>1615</v>
      </c>
      <c r="F22" s="51">
        <f t="shared" si="4"/>
        <v>409</v>
      </c>
      <c r="G22" s="51">
        <f t="shared" si="5"/>
        <v>142</v>
      </c>
      <c r="H22" s="51">
        <f t="shared" si="6"/>
        <v>58</v>
      </c>
      <c r="I22" s="51">
        <f t="shared" si="7"/>
        <v>0</v>
      </c>
      <c r="J22" s="51">
        <f t="shared" si="8"/>
        <v>144</v>
      </c>
      <c r="K22" s="51">
        <f t="shared" si="9"/>
        <v>0</v>
      </c>
      <c r="L22" s="51">
        <f t="shared" si="10"/>
        <v>1400</v>
      </c>
      <c r="M22" s="51">
        <v>1260</v>
      </c>
      <c r="N22" s="51">
        <v>0</v>
      </c>
      <c r="O22" s="51">
        <v>0</v>
      </c>
      <c r="P22" s="51">
        <v>0</v>
      </c>
      <c r="Q22" s="51">
        <v>0</v>
      </c>
      <c r="R22" s="51">
        <v>140</v>
      </c>
      <c r="S22" s="51">
        <v>0</v>
      </c>
      <c r="T22" s="51">
        <f t="shared" si="11"/>
        <v>591</v>
      </c>
      <c r="U22" s="51">
        <f t="shared" si="12"/>
        <v>0</v>
      </c>
      <c r="V22" s="51">
        <f t="shared" si="13"/>
        <v>407</v>
      </c>
      <c r="W22" s="51">
        <f t="shared" si="14"/>
        <v>126</v>
      </c>
      <c r="X22" s="51">
        <f t="shared" si="15"/>
        <v>58</v>
      </c>
      <c r="Y22" s="51">
        <f t="shared" si="16"/>
        <v>0</v>
      </c>
      <c r="Z22" s="51">
        <f t="shared" si="17"/>
        <v>0</v>
      </c>
      <c r="AA22" s="51">
        <f t="shared" si="18"/>
        <v>0</v>
      </c>
      <c r="AB22" s="51">
        <f t="shared" si="1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20"/>
        <v>57</v>
      </c>
      <c r="AK22" s="51">
        <v>0</v>
      </c>
      <c r="AL22" s="51">
        <v>57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21"/>
        <v>534</v>
      </c>
      <c r="AS22" s="51">
        <v>0</v>
      </c>
      <c r="AT22" s="51">
        <v>350</v>
      </c>
      <c r="AU22" s="51">
        <v>126</v>
      </c>
      <c r="AV22" s="51">
        <v>58</v>
      </c>
      <c r="AW22" s="51">
        <v>0</v>
      </c>
      <c r="AX22" s="51">
        <v>0</v>
      </c>
      <c r="AY22" s="51">
        <v>0</v>
      </c>
      <c r="AZ22" s="51">
        <f t="shared" si="2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4"/>
        <v>377</v>
      </c>
      <c r="BQ22" s="51">
        <v>355</v>
      </c>
      <c r="BR22" s="51">
        <v>2</v>
      </c>
      <c r="BS22" s="51">
        <v>16</v>
      </c>
      <c r="BT22" s="51">
        <v>0</v>
      </c>
      <c r="BU22" s="51">
        <v>0</v>
      </c>
      <c r="BV22" s="51">
        <v>4</v>
      </c>
      <c r="BW22" s="51">
        <v>0</v>
      </c>
    </row>
    <row r="23" spans="1:75" ht="13.5">
      <c r="A23" s="26" t="s">
        <v>136</v>
      </c>
      <c r="B23" s="49" t="s">
        <v>37</v>
      </c>
      <c r="C23" s="50" t="s">
        <v>38</v>
      </c>
      <c r="D23" s="51">
        <f t="shared" si="0"/>
        <v>449</v>
      </c>
      <c r="E23" s="51">
        <f t="shared" si="3"/>
        <v>293</v>
      </c>
      <c r="F23" s="51">
        <f t="shared" si="4"/>
        <v>72</v>
      </c>
      <c r="G23" s="51">
        <f t="shared" si="5"/>
        <v>70</v>
      </c>
      <c r="H23" s="51">
        <f t="shared" si="6"/>
        <v>10</v>
      </c>
      <c r="I23" s="51">
        <f t="shared" si="7"/>
        <v>0</v>
      </c>
      <c r="J23" s="51">
        <f t="shared" si="8"/>
        <v>0</v>
      </c>
      <c r="K23" s="51">
        <f t="shared" si="9"/>
        <v>4</v>
      </c>
      <c r="L23" s="51">
        <f t="shared" si="10"/>
        <v>141</v>
      </c>
      <c r="M23" s="51">
        <v>141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11"/>
        <v>135</v>
      </c>
      <c r="U23" s="51">
        <f t="shared" si="12"/>
        <v>0</v>
      </c>
      <c r="V23" s="51">
        <f t="shared" si="13"/>
        <v>72</v>
      </c>
      <c r="W23" s="51">
        <f t="shared" si="14"/>
        <v>49</v>
      </c>
      <c r="X23" s="51">
        <f t="shared" si="15"/>
        <v>10</v>
      </c>
      <c r="Y23" s="51">
        <f t="shared" si="16"/>
        <v>0</v>
      </c>
      <c r="Z23" s="51">
        <f t="shared" si="17"/>
        <v>0</v>
      </c>
      <c r="AA23" s="51">
        <f t="shared" si="18"/>
        <v>4</v>
      </c>
      <c r="AB23" s="51">
        <f t="shared" si="19"/>
        <v>4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4</v>
      </c>
      <c r="AJ23" s="51">
        <f t="shared" si="20"/>
        <v>42</v>
      </c>
      <c r="AK23" s="51">
        <v>0</v>
      </c>
      <c r="AL23" s="51">
        <v>42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21"/>
        <v>89</v>
      </c>
      <c r="AS23" s="51">
        <v>0</v>
      </c>
      <c r="AT23" s="51">
        <v>30</v>
      </c>
      <c r="AU23" s="51">
        <v>49</v>
      </c>
      <c r="AV23" s="51">
        <v>10</v>
      </c>
      <c r="AW23" s="51">
        <v>0</v>
      </c>
      <c r="AX23" s="51">
        <v>0</v>
      </c>
      <c r="AY23" s="51">
        <v>0</v>
      </c>
      <c r="AZ23" s="51">
        <f t="shared" si="2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4"/>
        <v>173</v>
      </c>
      <c r="BQ23" s="51">
        <v>152</v>
      </c>
      <c r="BR23" s="51">
        <v>0</v>
      </c>
      <c r="BS23" s="51">
        <v>21</v>
      </c>
      <c r="BT23" s="51">
        <v>0</v>
      </c>
      <c r="BU23" s="51">
        <v>0</v>
      </c>
      <c r="BV23" s="51">
        <v>0</v>
      </c>
      <c r="BW23" s="51">
        <v>0</v>
      </c>
    </row>
    <row r="24" spans="1:75" ht="13.5">
      <c r="A24" s="26" t="s">
        <v>136</v>
      </c>
      <c r="B24" s="49" t="s">
        <v>39</v>
      </c>
      <c r="C24" s="50" t="s">
        <v>40</v>
      </c>
      <c r="D24" s="51">
        <f t="shared" si="0"/>
        <v>497</v>
      </c>
      <c r="E24" s="51">
        <f t="shared" si="3"/>
        <v>329</v>
      </c>
      <c r="F24" s="51">
        <f t="shared" si="4"/>
        <v>137</v>
      </c>
      <c r="G24" s="51">
        <f t="shared" si="5"/>
        <v>18</v>
      </c>
      <c r="H24" s="51">
        <f t="shared" si="6"/>
        <v>13</v>
      </c>
      <c r="I24" s="51">
        <f t="shared" si="7"/>
        <v>0</v>
      </c>
      <c r="J24" s="51">
        <f t="shared" si="8"/>
        <v>0</v>
      </c>
      <c r="K24" s="51">
        <f t="shared" si="9"/>
        <v>0</v>
      </c>
      <c r="L24" s="51">
        <f t="shared" si="10"/>
        <v>299</v>
      </c>
      <c r="M24" s="51">
        <v>241</v>
      </c>
      <c r="N24" s="51">
        <v>45</v>
      </c>
      <c r="O24" s="51">
        <v>0</v>
      </c>
      <c r="P24" s="51">
        <v>13</v>
      </c>
      <c r="Q24" s="51">
        <v>0</v>
      </c>
      <c r="R24" s="51">
        <v>0</v>
      </c>
      <c r="S24" s="51">
        <v>0</v>
      </c>
      <c r="T24" s="51">
        <f t="shared" si="11"/>
        <v>90</v>
      </c>
      <c r="U24" s="51">
        <f t="shared" si="12"/>
        <v>0</v>
      </c>
      <c r="V24" s="51">
        <f t="shared" si="13"/>
        <v>90</v>
      </c>
      <c r="W24" s="51">
        <f t="shared" si="14"/>
        <v>0</v>
      </c>
      <c r="X24" s="51">
        <f t="shared" si="15"/>
        <v>0</v>
      </c>
      <c r="Y24" s="51">
        <f t="shared" si="16"/>
        <v>0</v>
      </c>
      <c r="Z24" s="51">
        <f t="shared" si="17"/>
        <v>0</v>
      </c>
      <c r="AA24" s="51">
        <f t="shared" si="18"/>
        <v>0</v>
      </c>
      <c r="AB24" s="51">
        <f t="shared" si="1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20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21"/>
        <v>90</v>
      </c>
      <c r="AS24" s="51">
        <v>0</v>
      </c>
      <c r="AT24" s="51">
        <v>90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4"/>
        <v>108</v>
      </c>
      <c r="BQ24" s="51">
        <v>88</v>
      </c>
      <c r="BR24" s="51">
        <v>2</v>
      </c>
      <c r="BS24" s="51">
        <v>18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136</v>
      </c>
      <c r="B25" s="49" t="s">
        <v>41</v>
      </c>
      <c r="C25" s="50" t="s">
        <v>42</v>
      </c>
      <c r="D25" s="51">
        <f t="shared" si="0"/>
        <v>329</v>
      </c>
      <c r="E25" s="51">
        <f t="shared" si="3"/>
        <v>152</v>
      </c>
      <c r="F25" s="51">
        <f t="shared" si="4"/>
        <v>171</v>
      </c>
      <c r="G25" s="51">
        <f t="shared" si="5"/>
        <v>0</v>
      </c>
      <c r="H25" s="51">
        <f t="shared" si="6"/>
        <v>5</v>
      </c>
      <c r="I25" s="51">
        <f t="shared" si="7"/>
        <v>1</v>
      </c>
      <c r="J25" s="51">
        <f t="shared" si="8"/>
        <v>0</v>
      </c>
      <c r="K25" s="51">
        <f t="shared" si="9"/>
        <v>0</v>
      </c>
      <c r="L25" s="51">
        <f t="shared" si="10"/>
        <v>270</v>
      </c>
      <c r="M25" s="51">
        <v>152</v>
      </c>
      <c r="N25" s="51">
        <v>112</v>
      </c>
      <c r="O25" s="51">
        <v>0</v>
      </c>
      <c r="P25" s="51">
        <v>5</v>
      </c>
      <c r="Q25" s="51">
        <v>1</v>
      </c>
      <c r="R25" s="51">
        <v>0</v>
      </c>
      <c r="S25" s="51">
        <v>0</v>
      </c>
      <c r="T25" s="51">
        <f t="shared" si="11"/>
        <v>55</v>
      </c>
      <c r="U25" s="51">
        <f t="shared" si="12"/>
        <v>0</v>
      </c>
      <c r="V25" s="51">
        <f t="shared" si="13"/>
        <v>55</v>
      </c>
      <c r="W25" s="51">
        <f t="shared" si="14"/>
        <v>0</v>
      </c>
      <c r="X25" s="51">
        <f t="shared" si="15"/>
        <v>0</v>
      </c>
      <c r="Y25" s="51">
        <f t="shared" si="16"/>
        <v>0</v>
      </c>
      <c r="Z25" s="51">
        <f t="shared" si="17"/>
        <v>0</v>
      </c>
      <c r="AA25" s="51">
        <f t="shared" si="18"/>
        <v>0</v>
      </c>
      <c r="AB25" s="51">
        <f t="shared" si="1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20"/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21"/>
        <v>55</v>
      </c>
      <c r="AS25" s="51">
        <v>0</v>
      </c>
      <c r="AT25" s="51">
        <v>55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2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4"/>
        <v>4</v>
      </c>
      <c r="BQ25" s="51">
        <v>0</v>
      </c>
      <c r="BR25" s="51">
        <v>4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136</v>
      </c>
      <c r="B26" s="49" t="s">
        <v>43</v>
      </c>
      <c r="C26" s="50" t="s">
        <v>44</v>
      </c>
      <c r="D26" s="51">
        <f t="shared" si="0"/>
        <v>1011</v>
      </c>
      <c r="E26" s="51">
        <f t="shared" si="3"/>
        <v>590</v>
      </c>
      <c r="F26" s="51">
        <f t="shared" si="4"/>
        <v>234</v>
      </c>
      <c r="G26" s="51">
        <f t="shared" si="5"/>
        <v>128</v>
      </c>
      <c r="H26" s="51">
        <f t="shared" si="6"/>
        <v>21</v>
      </c>
      <c r="I26" s="51">
        <f t="shared" si="7"/>
        <v>0</v>
      </c>
      <c r="J26" s="51">
        <f t="shared" si="8"/>
        <v>33</v>
      </c>
      <c r="K26" s="51">
        <f t="shared" si="9"/>
        <v>5</v>
      </c>
      <c r="L26" s="51">
        <f t="shared" si="10"/>
        <v>622</v>
      </c>
      <c r="M26" s="51">
        <v>549</v>
      </c>
      <c r="N26" s="51">
        <v>0</v>
      </c>
      <c r="O26" s="51">
        <v>40</v>
      </c>
      <c r="P26" s="51">
        <v>0</v>
      </c>
      <c r="Q26" s="51">
        <v>0</v>
      </c>
      <c r="R26" s="51">
        <v>33</v>
      </c>
      <c r="S26" s="51">
        <v>0</v>
      </c>
      <c r="T26" s="51">
        <f t="shared" si="11"/>
        <v>344</v>
      </c>
      <c r="U26" s="51">
        <f t="shared" si="12"/>
        <v>0</v>
      </c>
      <c r="V26" s="51">
        <f t="shared" si="13"/>
        <v>233</v>
      </c>
      <c r="W26" s="51">
        <f t="shared" si="14"/>
        <v>85</v>
      </c>
      <c r="X26" s="51">
        <f t="shared" si="15"/>
        <v>21</v>
      </c>
      <c r="Y26" s="51">
        <f t="shared" si="16"/>
        <v>0</v>
      </c>
      <c r="Z26" s="51">
        <f t="shared" si="17"/>
        <v>0</v>
      </c>
      <c r="AA26" s="51">
        <f t="shared" si="18"/>
        <v>5</v>
      </c>
      <c r="AB26" s="51">
        <f t="shared" si="19"/>
        <v>12</v>
      </c>
      <c r="AC26" s="51">
        <v>0</v>
      </c>
      <c r="AD26" s="51">
        <v>12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20"/>
        <v>45</v>
      </c>
      <c r="AK26" s="51">
        <v>0</v>
      </c>
      <c r="AL26" s="51">
        <v>45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21"/>
        <v>287</v>
      </c>
      <c r="AS26" s="51">
        <v>0</v>
      </c>
      <c r="AT26" s="51">
        <v>176</v>
      </c>
      <c r="AU26" s="51">
        <v>85</v>
      </c>
      <c r="AV26" s="51">
        <v>21</v>
      </c>
      <c r="AW26" s="51">
        <v>0</v>
      </c>
      <c r="AX26" s="51">
        <v>0</v>
      </c>
      <c r="AY26" s="51">
        <v>5</v>
      </c>
      <c r="AZ26" s="51">
        <f t="shared" si="2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4"/>
        <v>45</v>
      </c>
      <c r="BQ26" s="51">
        <v>41</v>
      </c>
      <c r="BR26" s="51">
        <v>1</v>
      </c>
      <c r="BS26" s="51">
        <v>3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136</v>
      </c>
      <c r="B27" s="49" t="s">
        <v>45</v>
      </c>
      <c r="C27" s="50" t="s">
        <v>46</v>
      </c>
      <c r="D27" s="51">
        <f t="shared" si="0"/>
        <v>1912</v>
      </c>
      <c r="E27" s="51">
        <f t="shared" si="3"/>
        <v>756</v>
      </c>
      <c r="F27" s="51">
        <f t="shared" si="4"/>
        <v>504</v>
      </c>
      <c r="G27" s="51">
        <f t="shared" si="5"/>
        <v>411</v>
      </c>
      <c r="H27" s="51">
        <f t="shared" si="6"/>
        <v>218</v>
      </c>
      <c r="I27" s="51">
        <f t="shared" si="7"/>
        <v>0</v>
      </c>
      <c r="J27" s="51">
        <f t="shared" si="8"/>
        <v>23</v>
      </c>
      <c r="K27" s="51">
        <f t="shared" si="9"/>
        <v>0</v>
      </c>
      <c r="L27" s="51">
        <f t="shared" si="10"/>
        <v>712</v>
      </c>
      <c r="M27" s="51">
        <v>689</v>
      </c>
      <c r="N27" s="51">
        <v>0</v>
      </c>
      <c r="O27" s="51">
        <v>0</v>
      </c>
      <c r="P27" s="51">
        <v>0</v>
      </c>
      <c r="Q27" s="51">
        <v>0</v>
      </c>
      <c r="R27" s="51">
        <v>23</v>
      </c>
      <c r="S27" s="51">
        <v>0</v>
      </c>
      <c r="T27" s="51">
        <f t="shared" si="11"/>
        <v>782</v>
      </c>
      <c r="U27" s="51">
        <f t="shared" si="12"/>
        <v>0</v>
      </c>
      <c r="V27" s="51">
        <f t="shared" si="13"/>
        <v>272</v>
      </c>
      <c r="W27" s="51">
        <f t="shared" si="14"/>
        <v>292</v>
      </c>
      <c r="X27" s="51">
        <f t="shared" si="15"/>
        <v>218</v>
      </c>
      <c r="Y27" s="51">
        <f t="shared" si="16"/>
        <v>0</v>
      </c>
      <c r="Z27" s="51">
        <f t="shared" si="17"/>
        <v>0</v>
      </c>
      <c r="AA27" s="51">
        <f t="shared" si="18"/>
        <v>0</v>
      </c>
      <c r="AB27" s="51">
        <f t="shared" si="1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20"/>
        <v>782</v>
      </c>
      <c r="AK27" s="51">
        <v>0</v>
      </c>
      <c r="AL27" s="51">
        <v>272</v>
      </c>
      <c r="AM27" s="51">
        <v>292</v>
      </c>
      <c r="AN27" s="51">
        <v>218</v>
      </c>
      <c r="AO27" s="51">
        <v>0</v>
      </c>
      <c r="AP27" s="51">
        <v>0</v>
      </c>
      <c r="AQ27" s="51">
        <v>0</v>
      </c>
      <c r="AR27" s="51">
        <f t="shared" si="21"/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4"/>
        <v>418</v>
      </c>
      <c r="BQ27" s="51">
        <v>67</v>
      </c>
      <c r="BR27" s="51">
        <v>232</v>
      </c>
      <c r="BS27" s="51">
        <v>119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136</v>
      </c>
      <c r="B28" s="49" t="s">
        <v>47</v>
      </c>
      <c r="C28" s="50" t="s">
        <v>48</v>
      </c>
      <c r="D28" s="51">
        <f t="shared" si="0"/>
        <v>1081</v>
      </c>
      <c r="E28" s="51">
        <f t="shared" si="3"/>
        <v>543</v>
      </c>
      <c r="F28" s="51">
        <f t="shared" si="4"/>
        <v>238</v>
      </c>
      <c r="G28" s="51">
        <f t="shared" si="5"/>
        <v>230</v>
      </c>
      <c r="H28" s="51">
        <f t="shared" si="6"/>
        <v>42</v>
      </c>
      <c r="I28" s="51">
        <f t="shared" si="7"/>
        <v>0</v>
      </c>
      <c r="J28" s="51">
        <f t="shared" si="8"/>
        <v>28</v>
      </c>
      <c r="K28" s="51">
        <f t="shared" si="9"/>
        <v>0</v>
      </c>
      <c r="L28" s="51">
        <f t="shared" si="10"/>
        <v>371</v>
      </c>
      <c r="M28" s="51">
        <v>357</v>
      </c>
      <c r="N28" s="51">
        <v>0</v>
      </c>
      <c r="O28" s="51">
        <v>0</v>
      </c>
      <c r="P28" s="51">
        <v>0</v>
      </c>
      <c r="Q28" s="51">
        <v>0</v>
      </c>
      <c r="R28" s="51">
        <v>14</v>
      </c>
      <c r="S28" s="51">
        <v>0</v>
      </c>
      <c r="T28" s="51">
        <f t="shared" si="11"/>
        <v>445</v>
      </c>
      <c r="U28" s="51">
        <f t="shared" si="12"/>
        <v>0</v>
      </c>
      <c r="V28" s="51">
        <f t="shared" si="13"/>
        <v>216</v>
      </c>
      <c r="W28" s="51">
        <f t="shared" si="14"/>
        <v>208</v>
      </c>
      <c r="X28" s="51">
        <f t="shared" si="15"/>
        <v>21</v>
      </c>
      <c r="Y28" s="51">
        <f t="shared" si="16"/>
        <v>0</v>
      </c>
      <c r="Z28" s="51">
        <f t="shared" si="17"/>
        <v>0</v>
      </c>
      <c r="AA28" s="51">
        <f t="shared" si="18"/>
        <v>0</v>
      </c>
      <c r="AB28" s="51">
        <f t="shared" si="1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20"/>
        <v>149</v>
      </c>
      <c r="AK28" s="51">
        <v>0</v>
      </c>
      <c r="AL28" s="51">
        <v>149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21"/>
        <v>296</v>
      </c>
      <c r="AS28" s="51">
        <v>0</v>
      </c>
      <c r="AT28" s="51">
        <v>67</v>
      </c>
      <c r="AU28" s="51">
        <v>208</v>
      </c>
      <c r="AV28" s="51">
        <v>21</v>
      </c>
      <c r="AW28" s="51">
        <v>0</v>
      </c>
      <c r="AX28" s="51">
        <v>0</v>
      </c>
      <c r="AY28" s="51">
        <v>0</v>
      </c>
      <c r="AZ28" s="51">
        <f t="shared" si="2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4"/>
        <v>265</v>
      </c>
      <c r="BQ28" s="51">
        <v>186</v>
      </c>
      <c r="BR28" s="51">
        <v>22</v>
      </c>
      <c r="BS28" s="51">
        <v>22</v>
      </c>
      <c r="BT28" s="51">
        <v>21</v>
      </c>
      <c r="BU28" s="51">
        <v>0</v>
      </c>
      <c r="BV28" s="51">
        <v>14</v>
      </c>
      <c r="BW28" s="51">
        <v>0</v>
      </c>
    </row>
    <row r="29" spans="1:75" ht="13.5">
      <c r="A29" s="26" t="s">
        <v>136</v>
      </c>
      <c r="B29" s="49" t="s">
        <v>49</v>
      </c>
      <c r="C29" s="50" t="s">
        <v>50</v>
      </c>
      <c r="D29" s="51">
        <f t="shared" si="0"/>
        <v>735</v>
      </c>
      <c r="E29" s="51">
        <f t="shared" si="3"/>
        <v>368</v>
      </c>
      <c r="F29" s="51">
        <f t="shared" si="4"/>
        <v>131</v>
      </c>
      <c r="G29" s="51">
        <f t="shared" si="5"/>
        <v>141</v>
      </c>
      <c r="H29" s="51">
        <f t="shared" si="6"/>
        <v>84</v>
      </c>
      <c r="I29" s="51">
        <f t="shared" si="7"/>
        <v>0</v>
      </c>
      <c r="J29" s="51">
        <f t="shared" si="8"/>
        <v>11</v>
      </c>
      <c r="K29" s="51">
        <f t="shared" si="9"/>
        <v>0</v>
      </c>
      <c r="L29" s="51">
        <f t="shared" si="10"/>
        <v>259</v>
      </c>
      <c r="M29" s="51">
        <v>248</v>
      </c>
      <c r="N29" s="51">
        <v>0</v>
      </c>
      <c r="O29" s="51">
        <v>0</v>
      </c>
      <c r="P29" s="51">
        <v>0</v>
      </c>
      <c r="Q29" s="51">
        <v>0</v>
      </c>
      <c r="R29" s="51">
        <v>11</v>
      </c>
      <c r="S29" s="51">
        <v>0</v>
      </c>
      <c r="T29" s="51">
        <f t="shared" si="11"/>
        <v>317</v>
      </c>
      <c r="U29" s="51">
        <f t="shared" si="12"/>
        <v>0</v>
      </c>
      <c r="V29" s="51">
        <f t="shared" si="13"/>
        <v>105</v>
      </c>
      <c r="W29" s="51">
        <f t="shared" si="14"/>
        <v>128</v>
      </c>
      <c r="X29" s="51">
        <f t="shared" si="15"/>
        <v>84</v>
      </c>
      <c r="Y29" s="51">
        <f t="shared" si="16"/>
        <v>0</v>
      </c>
      <c r="Z29" s="51">
        <f t="shared" si="17"/>
        <v>0</v>
      </c>
      <c r="AA29" s="51">
        <f t="shared" si="18"/>
        <v>0</v>
      </c>
      <c r="AB29" s="51">
        <f t="shared" si="1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20"/>
        <v>317</v>
      </c>
      <c r="AK29" s="51">
        <v>0</v>
      </c>
      <c r="AL29" s="51">
        <v>105</v>
      </c>
      <c r="AM29" s="51">
        <v>128</v>
      </c>
      <c r="AN29" s="51">
        <v>84</v>
      </c>
      <c r="AO29" s="51">
        <v>0</v>
      </c>
      <c r="AP29" s="51">
        <v>0</v>
      </c>
      <c r="AQ29" s="51">
        <v>0</v>
      </c>
      <c r="AR29" s="51">
        <f t="shared" si="21"/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2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4"/>
        <v>159</v>
      </c>
      <c r="BQ29" s="51">
        <v>120</v>
      </c>
      <c r="BR29" s="51">
        <v>26</v>
      </c>
      <c r="BS29" s="51">
        <v>13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136</v>
      </c>
      <c r="B30" s="49" t="s">
        <v>51</v>
      </c>
      <c r="C30" s="50" t="s">
        <v>52</v>
      </c>
      <c r="D30" s="51">
        <f t="shared" si="0"/>
        <v>1235</v>
      </c>
      <c r="E30" s="51">
        <f t="shared" si="3"/>
        <v>552</v>
      </c>
      <c r="F30" s="51">
        <f t="shared" si="4"/>
        <v>189</v>
      </c>
      <c r="G30" s="51">
        <f t="shared" si="5"/>
        <v>210</v>
      </c>
      <c r="H30" s="51">
        <f t="shared" si="6"/>
        <v>118</v>
      </c>
      <c r="I30" s="51">
        <f t="shared" si="7"/>
        <v>0</v>
      </c>
      <c r="J30" s="51">
        <f t="shared" si="8"/>
        <v>13</v>
      </c>
      <c r="K30" s="51">
        <f t="shared" si="9"/>
        <v>153</v>
      </c>
      <c r="L30" s="51">
        <f t="shared" si="10"/>
        <v>454</v>
      </c>
      <c r="M30" s="51">
        <v>441</v>
      </c>
      <c r="N30" s="51">
        <v>0</v>
      </c>
      <c r="O30" s="51">
        <v>0</v>
      </c>
      <c r="P30" s="51">
        <v>0</v>
      </c>
      <c r="Q30" s="51">
        <v>0</v>
      </c>
      <c r="R30" s="51">
        <v>13</v>
      </c>
      <c r="S30" s="51">
        <v>0</v>
      </c>
      <c r="T30" s="51">
        <f t="shared" si="11"/>
        <v>603</v>
      </c>
      <c r="U30" s="51">
        <f t="shared" si="12"/>
        <v>0</v>
      </c>
      <c r="V30" s="51">
        <f t="shared" si="13"/>
        <v>147</v>
      </c>
      <c r="W30" s="51">
        <f t="shared" si="14"/>
        <v>188</v>
      </c>
      <c r="X30" s="51">
        <f t="shared" si="15"/>
        <v>118</v>
      </c>
      <c r="Y30" s="51">
        <f t="shared" si="16"/>
        <v>0</v>
      </c>
      <c r="Z30" s="51">
        <f t="shared" si="17"/>
        <v>0</v>
      </c>
      <c r="AA30" s="51">
        <f t="shared" si="18"/>
        <v>150</v>
      </c>
      <c r="AB30" s="51">
        <f t="shared" si="1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20"/>
        <v>453</v>
      </c>
      <c r="AK30" s="51">
        <v>0</v>
      </c>
      <c r="AL30" s="51">
        <v>147</v>
      </c>
      <c r="AM30" s="51">
        <v>188</v>
      </c>
      <c r="AN30" s="51">
        <v>118</v>
      </c>
      <c r="AO30" s="51">
        <v>0</v>
      </c>
      <c r="AP30" s="51">
        <v>0</v>
      </c>
      <c r="AQ30" s="51">
        <v>0</v>
      </c>
      <c r="AR30" s="51">
        <f t="shared" si="21"/>
        <v>150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150</v>
      </c>
      <c r="AZ30" s="51">
        <f t="shared" si="2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4"/>
        <v>178</v>
      </c>
      <c r="BQ30" s="51">
        <v>111</v>
      </c>
      <c r="BR30" s="51">
        <v>42</v>
      </c>
      <c r="BS30" s="51">
        <v>22</v>
      </c>
      <c r="BT30" s="51">
        <v>0</v>
      </c>
      <c r="BU30" s="51">
        <v>0</v>
      </c>
      <c r="BV30" s="51">
        <v>0</v>
      </c>
      <c r="BW30" s="51">
        <v>3</v>
      </c>
    </row>
    <row r="31" spans="1:75" ht="13.5">
      <c r="A31" s="26" t="s">
        <v>136</v>
      </c>
      <c r="B31" s="49" t="s">
        <v>53</v>
      </c>
      <c r="C31" s="50" t="s">
        <v>54</v>
      </c>
      <c r="D31" s="51">
        <f t="shared" si="0"/>
        <v>3181</v>
      </c>
      <c r="E31" s="51">
        <f t="shared" si="3"/>
        <v>1784</v>
      </c>
      <c r="F31" s="51">
        <f t="shared" si="4"/>
        <v>813</v>
      </c>
      <c r="G31" s="51">
        <f t="shared" si="5"/>
        <v>408</v>
      </c>
      <c r="H31" s="51">
        <f t="shared" si="6"/>
        <v>113</v>
      </c>
      <c r="I31" s="51">
        <f t="shared" si="7"/>
        <v>13</v>
      </c>
      <c r="J31" s="51">
        <f t="shared" si="8"/>
        <v>50</v>
      </c>
      <c r="K31" s="51">
        <f t="shared" si="9"/>
        <v>0</v>
      </c>
      <c r="L31" s="51">
        <f t="shared" si="10"/>
        <v>1460</v>
      </c>
      <c r="M31" s="51">
        <v>1355</v>
      </c>
      <c r="N31" s="51">
        <v>0</v>
      </c>
      <c r="O31" s="51">
        <v>0</v>
      </c>
      <c r="P31" s="51">
        <v>45</v>
      </c>
      <c r="Q31" s="51">
        <v>13</v>
      </c>
      <c r="R31" s="51">
        <v>47</v>
      </c>
      <c r="S31" s="51">
        <v>0</v>
      </c>
      <c r="T31" s="51">
        <f t="shared" si="11"/>
        <v>1132</v>
      </c>
      <c r="U31" s="51">
        <f t="shared" si="12"/>
        <v>0</v>
      </c>
      <c r="V31" s="51">
        <f t="shared" si="13"/>
        <v>797</v>
      </c>
      <c r="W31" s="51">
        <f t="shared" si="14"/>
        <v>335</v>
      </c>
      <c r="X31" s="51">
        <f t="shared" si="15"/>
        <v>0</v>
      </c>
      <c r="Y31" s="51">
        <f t="shared" si="16"/>
        <v>0</v>
      </c>
      <c r="Z31" s="51">
        <f t="shared" si="17"/>
        <v>0</v>
      </c>
      <c r="AA31" s="51">
        <f t="shared" si="18"/>
        <v>0</v>
      </c>
      <c r="AB31" s="51">
        <f t="shared" si="19"/>
        <v>42</v>
      </c>
      <c r="AC31" s="51">
        <v>0</v>
      </c>
      <c r="AD31" s="51">
        <v>42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20"/>
        <v>219</v>
      </c>
      <c r="AK31" s="51">
        <v>0</v>
      </c>
      <c r="AL31" s="51">
        <v>219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21"/>
        <v>871</v>
      </c>
      <c r="AS31" s="51">
        <v>0</v>
      </c>
      <c r="AT31" s="51">
        <v>536</v>
      </c>
      <c r="AU31" s="51">
        <v>335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4"/>
        <v>589</v>
      </c>
      <c r="BQ31" s="51">
        <v>429</v>
      </c>
      <c r="BR31" s="51">
        <v>16</v>
      </c>
      <c r="BS31" s="51">
        <v>73</v>
      </c>
      <c r="BT31" s="51">
        <v>68</v>
      </c>
      <c r="BU31" s="51">
        <v>0</v>
      </c>
      <c r="BV31" s="51">
        <v>3</v>
      </c>
      <c r="BW31" s="51">
        <v>0</v>
      </c>
    </row>
    <row r="32" spans="1:75" ht="13.5">
      <c r="A32" s="26" t="s">
        <v>136</v>
      </c>
      <c r="B32" s="49" t="s">
        <v>55</v>
      </c>
      <c r="C32" s="50" t="s">
        <v>113</v>
      </c>
      <c r="D32" s="51">
        <f t="shared" si="0"/>
        <v>1544</v>
      </c>
      <c r="E32" s="51">
        <f t="shared" si="3"/>
        <v>1123</v>
      </c>
      <c r="F32" s="51">
        <f t="shared" si="4"/>
        <v>235</v>
      </c>
      <c r="G32" s="51">
        <f t="shared" si="5"/>
        <v>85</v>
      </c>
      <c r="H32" s="51">
        <f t="shared" si="6"/>
        <v>42</v>
      </c>
      <c r="I32" s="51">
        <f t="shared" si="7"/>
        <v>0</v>
      </c>
      <c r="J32" s="51">
        <f t="shared" si="8"/>
        <v>9</v>
      </c>
      <c r="K32" s="51">
        <f t="shared" si="9"/>
        <v>50</v>
      </c>
      <c r="L32" s="51">
        <f t="shared" si="10"/>
        <v>723</v>
      </c>
      <c r="M32" s="51">
        <v>723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11"/>
        <v>338</v>
      </c>
      <c r="U32" s="51">
        <f t="shared" si="12"/>
        <v>0</v>
      </c>
      <c r="V32" s="51">
        <f t="shared" si="13"/>
        <v>227</v>
      </c>
      <c r="W32" s="51">
        <f t="shared" si="14"/>
        <v>69</v>
      </c>
      <c r="X32" s="51">
        <f t="shared" si="15"/>
        <v>42</v>
      </c>
      <c r="Y32" s="51">
        <f t="shared" si="16"/>
        <v>0</v>
      </c>
      <c r="Z32" s="51">
        <f t="shared" si="17"/>
        <v>0</v>
      </c>
      <c r="AA32" s="51">
        <f t="shared" si="18"/>
        <v>0</v>
      </c>
      <c r="AB32" s="51">
        <f t="shared" si="1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20"/>
        <v>35</v>
      </c>
      <c r="AK32" s="51">
        <v>0</v>
      </c>
      <c r="AL32" s="51">
        <v>35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21"/>
        <v>303</v>
      </c>
      <c r="AS32" s="51">
        <v>0</v>
      </c>
      <c r="AT32" s="51">
        <v>192</v>
      </c>
      <c r="AU32" s="51">
        <v>69</v>
      </c>
      <c r="AV32" s="51">
        <v>42</v>
      </c>
      <c r="AW32" s="51">
        <v>0</v>
      </c>
      <c r="AX32" s="51">
        <v>0</v>
      </c>
      <c r="AY32" s="51">
        <v>0</v>
      </c>
      <c r="AZ32" s="51">
        <f t="shared" si="2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4"/>
        <v>483</v>
      </c>
      <c r="BQ32" s="51">
        <v>400</v>
      </c>
      <c r="BR32" s="51">
        <v>8</v>
      </c>
      <c r="BS32" s="51">
        <v>16</v>
      </c>
      <c r="BT32" s="51">
        <v>0</v>
      </c>
      <c r="BU32" s="51">
        <v>0</v>
      </c>
      <c r="BV32" s="51">
        <v>9</v>
      </c>
      <c r="BW32" s="51">
        <v>50</v>
      </c>
    </row>
    <row r="33" spans="1:75" ht="13.5">
      <c r="A33" s="26" t="s">
        <v>136</v>
      </c>
      <c r="B33" s="49" t="s">
        <v>114</v>
      </c>
      <c r="C33" s="50" t="s">
        <v>115</v>
      </c>
      <c r="D33" s="51">
        <f t="shared" si="0"/>
        <v>1570</v>
      </c>
      <c r="E33" s="51">
        <f t="shared" si="3"/>
        <v>758</v>
      </c>
      <c r="F33" s="51">
        <f t="shared" si="4"/>
        <v>265</v>
      </c>
      <c r="G33" s="51">
        <f t="shared" si="5"/>
        <v>70</v>
      </c>
      <c r="H33" s="51">
        <f t="shared" si="6"/>
        <v>31</v>
      </c>
      <c r="I33" s="51">
        <f t="shared" si="7"/>
        <v>0</v>
      </c>
      <c r="J33" s="51">
        <f t="shared" si="8"/>
        <v>90</v>
      </c>
      <c r="K33" s="51">
        <f t="shared" si="9"/>
        <v>356</v>
      </c>
      <c r="L33" s="51">
        <f t="shared" si="10"/>
        <v>799</v>
      </c>
      <c r="M33" s="51">
        <v>641</v>
      </c>
      <c r="N33" s="51">
        <v>68</v>
      </c>
      <c r="O33" s="51">
        <v>0</v>
      </c>
      <c r="P33" s="51">
        <v>0</v>
      </c>
      <c r="Q33" s="51">
        <v>0</v>
      </c>
      <c r="R33" s="51">
        <v>90</v>
      </c>
      <c r="S33" s="51">
        <v>0</v>
      </c>
      <c r="T33" s="51">
        <f t="shared" si="11"/>
        <v>648</v>
      </c>
      <c r="U33" s="51">
        <f t="shared" si="12"/>
        <v>0</v>
      </c>
      <c r="V33" s="51">
        <f t="shared" si="13"/>
        <v>196</v>
      </c>
      <c r="W33" s="51">
        <f t="shared" si="14"/>
        <v>65</v>
      </c>
      <c r="X33" s="51">
        <f t="shared" si="15"/>
        <v>31</v>
      </c>
      <c r="Y33" s="51">
        <f t="shared" si="16"/>
        <v>0</v>
      </c>
      <c r="Z33" s="51">
        <f t="shared" si="17"/>
        <v>0</v>
      </c>
      <c r="AA33" s="51">
        <f t="shared" si="18"/>
        <v>356</v>
      </c>
      <c r="AB33" s="51">
        <f t="shared" si="19"/>
        <v>356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356</v>
      </c>
      <c r="AJ33" s="51">
        <f t="shared" si="20"/>
        <v>129</v>
      </c>
      <c r="AK33" s="51">
        <v>0</v>
      </c>
      <c r="AL33" s="51">
        <v>129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21"/>
        <v>163</v>
      </c>
      <c r="AS33" s="51">
        <v>0</v>
      </c>
      <c r="AT33" s="51">
        <v>67</v>
      </c>
      <c r="AU33" s="51">
        <v>65</v>
      </c>
      <c r="AV33" s="51">
        <v>31</v>
      </c>
      <c r="AW33" s="51">
        <v>0</v>
      </c>
      <c r="AX33" s="51">
        <v>0</v>
      </c>
      <c r="AY33" s="51">
        <v>0</v>
      </c>
      <c r="AZ33" s="51">
        <f t="shared" si="2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4"/>
        <v>123</v>
      </c>
      <c r="BQ33" s="51">
        <v>117</v>
      </c>
      <c r="BR33" s="51">
        <v>1</v>
      </c>
      <c r="BS33" s="51">
        <v>5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136</v>
      </c>
      <c r="B34" s="49" t="s">
        <v>116</v>
      </c>
      <c r="C34" s="50" t="s">
        <v>117</v>
      </c>
      <c r="D34" s="51">
        <f t="shared" si="0"/>
        <v>4846</v>
      </c>
      <c r="E34" s="51">
        <f t="shared" si="3"/>
        <v>1177</v>
      </c>
      <c r="F34" s="51">
        <f t="shared" si="4"/>
        <v>427</v>
      </c>
      <c r="G34" s="51">
        <f t="shared" si="5"/>
        <v>48</v>
      </c>
      <c r="H34" s="51">
        <f t="shared" si="6"/>
        <v>22</v>
      </c>
      <c r="I34" s="51">
        <f t="shared" si="7"/>
        <v>0</v>
      </c>
      <c r="J34" s="51">
        <f t="shared" si="8"/>
        <v>1</v>
      </c>
      <c r="K34" s="51">
        <f t="shared" si="9"/>
        <v>3171</v>
      </c>
      <c r="L34" s="51">
        <f t="shared" si="10"/>
        <v>1093</v>
      </c>
      <c r="M34" s="51">
        <v>851</v>
      </c>
      <c r="N34" s="51">
        <v>122</v>
      </c>
      <c r="O34" s="51">
        <v>0</v>
      </c>
      <c r="P34" s="51">
        <v>0</v>
      </c>
      <c r="Q34" s="51">
        <v>0</v>
      </c>
      <c r="R34" s="51">
        <v>0</v>
      </c>
      <c r="S34" s="51">
        <v>120</v>
      </c>
      <c r="T34" s="51">
        <f t="shared" si="11"/>
        <v>3409</v>
      </c>
      <c r="U34" s="51">
        <f t="shared" si="12"/>
        <v>0</v>
      </c>
      <c r="V34" s="51">
        <f t="shared" si="13"/>
        <v>288</v>
      </c>
      <c r="W34" s="51">
        <f t="shared" si="14"/>
        <v>48</v>
      </c>
      <c r="X34" s="51">
        <f t="shared" si="15"/>
        <v>22</v>
      </c>
      <c r="Y34" s="51">
        <f t="shared" si="16"/>
        <v>0</v>
      </c>
      <c r="Z34" s="51">
        <f t="shared" si="17"/>
        <v>0</v>
      </c>
      <c r="AA34" s="51">
        <f t="shared" si="18"/>
        <v>3051</v>
      </c>
      <c r="AB34" s="51">
        <f t="shared" si="19"/>
        <v>31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31</v>
      </c>
      <c r="AJ34" s="51">
        <f t="shared" si="20"/>
        <v>239</v>
      </c>
      <c r="AK34" s="51">
        <v>0</v>
      </c>
      <c r="AL34" s="51">
        <v>239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21"/>
        <v>119</v>
      </c>
      <c r="AS34" s="51">
        <v>0</v>
      </c>
      <c r="AT34" s="51">
        <v>49</v>
      </c>
      <c r="AU34" s="51">
        <v>48</v>
      </c>
      <c r="AV34" s="51">
        <v>22</v>
      </c>
      <c r="AW34" s="51">
        <v>0</v>
      </c>
      <c r="AX34" s="51">
        <v>0</v>
      </c>
      <c r="AY34" s="51">
        <v>0</v>
      </c>
      <c r="AZ34" s="51">
        <f t="shared" si="22"/>
        <v>395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395</v>
      </c>
      <c r="BH34" s="51">
        <f t="shared" si="23"/>
        <v>2625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2625</v>
      </c>
      <c r="BP34" s="51">
        <f t="shared" si="24"/>
        <v>344</v>
      </c>
      <c r="BQ34" s="51">
        <v>326</v>
      </c>
      <c r="BR34" s="51">
        <v>17</v>
      </c>
      <c r="BS34" s="51">
        <v>0</v>
      </c>
      <c r="BT34" s="51">
        <v>0</v>
      </c>
      <c r="BU34" s="51">
        <v>0</v>
      </c>
      <c r="BV34" s="51">
        <v>1</v>
      </c>
      <c r="BW34" s="51">
        <v>0</v>
      </c>
    </row>
    <row r="35" spans="1:75" ht="13.5">
      <c r="A35" s="26" t="s">
        <v>136</v>
      </c>
      <c r="B35" s="49" t="s">
        <v>118</v>
      </c>
      <c r="C35" s="50" t="s">
        <v>119</v>
      </c>
      <c r="D35" s="51">
        <f t="shared" si="0"/>
        <v>1851</v>
      </c>
      <c r="E35" s="51">
        <f t="shared" si="3"/>
        <v>1158</v>
      </c>
      <c r="F35" s="51">
        <f t="shared" si="4"/>
        <v>372</v>
      </c>
      <c r="G35" s="51">
        <f t="shared" si="5"/>
        <v>246</v>
      </c>
      <c r="H35" s="51">
        <f t="shared" si="6"/>
        <v>75</v>
      </c>
      <c r="I35" s="51">
        <f t="shared" si="7"/>
        <v>0</v>
      </c>
      <c r="J35" s="51">
        <f t="shared" si="8"/>
        <v>0</v>
      </c>
      <c r="K35" s="51">
        <f t="shared" si="9"/>
        <v>0</v>
      </c>
      <c r="L35" s="51">
        <f t="shared" si="10"/>
        <v>23</v>
      </c>
      <c r="M35" s="51">
        <v>23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11"/>
        <v>1711</v>
      </c>
      <c r="U35" s="51">
        <f t="shared" si="12"/>
        <v>1023</v>
      </c>
      <c r="V35" s="51">
        <f t="shared" si="13"/>
        <v>370</v>
      </c>
      <c r="W35" s="51">
        <f t="shared" si="14"/>
        <v>243</v>
      </c>
      <c r="X35" s="51">
        <f t="shared" si="15"/>
        <v>75</v>
      </c>
      <c r="Y35" s="51">
        <f t="shared" si="16"/>
        <v>0</v>
      </c>
      <c r="Z35" s="51">
        <f t="shared" si="17"/>
        <v>0</v>
      </c>
      <c r="AA35" s="51">
        <f t="shared" si="18"/>
        <v>0</v>
      </c>
      <c r="AB35" s="51">
        <f t="shared" si="1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20"/>
        <v>225</v>
      </c>
      <c r="AK35" s="51">
        <v>0</v>
      </c>
      <c r="AL35" s="51">
        <v>225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21"/>
        <v>1486</v>
      </c>
      <c r="AS35" s="51">
        <v>1023</v>
      </c>
      <c r="AT35" s="51">
        <v>145</v>
      </c>
      <c r="AU35" s="51">
        <v>243</v>
      </c>
      <c r="AV35" s="51">
        <v>75</v>
      </c>
      <c r="AW35" s="51">
        <v>0</v>
      </c>
      <c r="AX35" s="51">
        <v>0</v>
      </c>
      <c r="AY35" s="51">
        <v>0</v>
      </c>
      <c r="AZ35" s="51">
        <f t="shared" si="2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4"/>
        <v>117</v>
      </c>
      <c r="BQ35" s="51">
        <v>112</v>
      </c>
      <c r="BR35" s="51">
        <v>2</v>
      </c>
      <c r="BS35" s="51">
        <v>3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136</v>
      </c>
      <c r="B36" s="49" t="s">
        <v>120</v>
      </c>
      <c r="C36" s="50" t="s">
        <v>121</v>
      </c>
      <c r="D36" s="51">
        <f t="shared" si="0"/>
        <v>1017</v>
      </c>
      <c r="E36" s="51">
        <f t="shared" si="3"/>
        <v>542</v>
      </c>
      <c r="F36" s="51">
        <f t="shared" si="4"/>
        <v>252</v>
      </c>
      <c r="G36" s="51">
        <f t="shared" si="5"/>
        <v>177</v>
      </c>
      <c r="H36" s="51">
        <f t="shared" si="6"/>
        <v>46</v>
      </c>
      <c r="I36" s="51">
        <f t="shared" si="7"/>
        <v>0</v>
      </c>
      <c r="J36" s="51">
        <f t="shared" si="8"/>
        <v>0</v>
      </c>
      <c r="K36" s="51">
        <f t="shared" si="9"/>
        <v>0</v>
      </c>
      <c r="L36" s="51">
        <f t="shared" si="10"/>
        <v>11</v>
      </c>
      <c r="M36" s="51">
        <v>11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11"/>
        <v>850</v>
      </c>
      <c r="U36" s="51">
        <f t="shared" si="12"/>
        <v>384</v>
      </c>
      <c r="V36" s="51">
        <f t="shared" si="13"/>
        <v>250</v>
      </c>
      <c r="W36" s="51">
        <f t="shared" si="14"/>
        <v>170</v>
      </c>
      <c r="X36" s="51">
        <f t="shared" si="15"/>
        <v>46</v>
      </c>
      <c r="Y36" s="51">
        <f t="shared" si="16"/>
        <v>0</v>
      </c>
      <c r="Z36" s="51">
        <f t="shared" si="17"/>
        <v>0</v>
      </c>
      <c r="AA36" s="51">
        <f t="shared" si="18"/>
        <v>0</v>
      </c>
      <c r="AB36" s="51">
        <f t="shared" si="1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20"/>
        <v>147</v>
      </c>
      <c r="AK36" s="51">
        <v>0</v>
      </c>
      <c r="AL36" s="51">
        <v>147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21"/>
        <v>703</v>
      </c>
      <c r="AS36" s="51">
        <v>384</v>
      </c>
      <c r="AT36" s="51">
        <v>103</v>
      </c>
      <c r="AU36" s="51">
        <v>170</v>
      </c>
      <c r="AV36" s="51">
        <v>46</v>
      </c>
      <c r="AW36" s="51">
        <v>0</v>
      </c>
      <c r="AX36" s="51">
        <v>0</v>
      </c>
      <c r="AY36" s="51">
        <v>0</v>
      </c>
      <c r="AZ36" s="51">
        <f t="shared" si="2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4"/>
        <v>156</v>
      </c>
      <c r="BQ36" s="51">
        <v>147</v>
      </c>
      <c r="BR36" s="51">
        <v>2</v>
      </c>
      <c r="BS36" s="51">
        <v>7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136</v>
      </c>
      <c r="B37" s="49" t="s">
        <v>122</v>
      </c>
      <c r="C37" s="50" t="s">
        <v>123</v>
      </c>
      <c r="D37" s="51">
        <f t="shared" si="0"/>
        <v>1155</v>
      </c>
      <c r="E37" s="51">
        <f t="shared" si="3"/>
        <v>739</v>
      </c>
      <c r="F37" s="51">
        <f t="shared" si="4"/>
        <v>235</v>
      </c>
      <c r="G37" s="51">
        <f t="shared" si="5"/>
        <v>140</v>
      </c>
      <c r="H37" s="51">
        <f t="shared" si="6"/>
        <v>41</v>
      </c>
      <c r="I37" s="51">
        <f t="shared" si="7"/>
        <v>0</v>
      </c>
      <c r="J37" s="51">
        <f t="shared" si="8"/>
        <v>0</v>
      </c>
      <c r="K37" s="51">
        <f t="shared" si="9"/>
        <v>0</v>
      </c>
      <c r="L37" s="51">
        <f t="shared" si="10"/>
        <v>13</v>
      </c>
      <c r="M37" s="51">
        <v>13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11"/>
        <v>416</v>
      </c>
      <c r="U37" s="51">
        <f t="shared" si="12"/>
        <v>0</v>
      </c>
      <c r="V37" s="51">
        <f t="shared" si="13"/>
        <v>235</v>
      </c>
      <c r="W37" s="51">
        <f t="shared" si="14"/>
        <v>140</v>
      </c>
      <c r="X37" s="51">
        <f t="shared" si="15"/>
        <v>41</v>
      </c>
      <c r="Y37" s="51">
        <f t="shared" si="16"/>
        <v>0</v>
      </c>
      <c r="Z37" s="51">
        <f t="shared" si="17"/>
        <v>0</v>
      </c>
      <c r="AA37" s="51">
        <f t="shared" si="18"/>
        <v>0</v>
      </c>
      <c r="AB37" s="51">
        <f t="shared" si="1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20"/>
        <v>151</v>
      </c>
      <c r="AK37" s="51">
        <v>0</v>
      </c>
      <c r="AL37" s="51">
        <v>151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21"/>
        <v>265</v>
      </c>
      <c r="AS37" s="51">
        <v>0</v>
      </c>
      <c r="AT37" s="51">
        <v>84</v>
      </c>
      <c r="AU37" s="51">
        <v>140</v>
      </c>
      <c r="AV37" s="51">
        <v>41</v>
      </c>
      <c r="AW37" s="51">
        <v>0</v>
      </c>
      <c r="AX37" s="51">
        <v>0</v>
      </c>
      <c r="AY37" s="51">
        <v>0</v>
      </c>
      <c r="AZ37" s="51">
        <f t="shared" si="2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4"/>
        <v>726</v>
      </c>
      <c r="BQ37" s="51">
        <v>726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136</v>
      </c>
      <c r="B38" s="49" t="s">
        <v>124</v>
      </c>
      <c r="C38" s="50" t="s">
        <v>125</v>
      </c>
      <c r="D38" s="51">
        <f t="shared" si="0"/>
        <v>368</v>
      </c>
      <c r="E38" s="51">
        <f t="shared" si="3"/>
        <v>28</v>
      </c>
      <c r="F38" s="51">
        <f t="shared" si="4"/>
        <v>170</v>
      </c>
      <c r="G38" s="51">
        <f t="shared" si="5"/>
        <v>117</v>
      </c>
      <c r="H38" s="51">
        <f t="shared" si="6"/>
        <v>33</v>
      </c>
      <c r="I38" s="51">
        <f t="shared" si="7"/>
        <v>0</v>
      </c>
      <c r="J38" s="51">
        <f t="shared" si="8"/>
        <v>0</v>
      </c>
      <c r="K38" s="51">
        <f t="shared" si="9"/>
        <v>20</v>
      </c>
      <c r="L38" s="51">
        <f t="shared" si="10"/>
        <v>8</v>
      </c>
      <c r="M38" s="51">
        <v>8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11"/>
        <v>320</v>
      </c>
      <c r="U38" s="51">
        <f t="shared" si="12"/>
        <v>0</v>
      </c>
      <c r="V38" s="51">
        <f t="shared" si="13"/>
        <v>170</v>
      </c>
      <c r="W38" s="51">
        <f t="shared" si="14"/>
        <v>117</v>
      </c>
      <c r="X38" s="51">
        <f t="shared" si="15"/>
        <v>33</v>
      </c>
      <c r="Y38" s="51">
        <f t="shared" si="16"/>
        <v>0</v>
      </c>
      <c r="Z38" s="51">
        <f t="shared" si="17"/>
        <v>0</v>
      </c>
      <c r="AA38" s="51">
        <f t="shared" si="18"/>
        <v>0</v>
      </c>
      <c r="AB38" s="51">
        <f t="shared" si="1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20"/>
        <v>100</v>
      </c>
      <c r="AK38" s="51">
        <v>0</v>
      </c>
      <c r="AL38" s="51">
        <v>100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21"/>
        <v>220</v>
      </c>
      <c r="AS38" s="51">
        <v>0</v>
      </c>
      <c r="AT38" s="51">
        <v>70</v>
      </c>
      <c r="AU38" s="51">
        <v>117</v>
      </c>
      <c r="AV38" s="51">
        <v>33</v>
      </c>
      <c r="AW38" s="51">
        <v>0</v>
      </c>
      <c r="AX38" s="51">
        <v>0</v>
      </c>
      <c r="AY38" s="51">
        <v>0</v>
      </c>
      <c r="AZ38" s="51">
        <f t="shared" si="2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4"/>
        <v>40</v>
      </c>
      <c r="BQ38" s="51">
        <v>20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20</v>
      </c>
    </row>
    <row r="39" spans="1:75" ht="13.5">
      <c r="A39" s="26" t="s">
        <v>136</v>
      </c>
      <c r="B39" s="49" t="s">
        <v>126</v>
      </c>
      <c r="C39" s="50" t="s">
        <v>127</v>
      </c>
      <c r="D39" s="51">
        <f t="shared" si="0"/>
        <v>74</v>
      </c>
      <c r="E39" s="51">
        <f t="shared" si="3"/>
        <v>16</v>
      </c>
      <c r="F39" s="51">
        <f t="shared" si="4"/>
        <v>58</v>
      </c>
      <c r="G39" s="51">
        <f t="shared" si="5"/>
        <v>0</v>
      </c>
      <c r="H39" s="51">
        <f t="shared" si="6"/>
        <v>0</v>
      </c>
      <c r="I39" s="51">
        <f t="shared" si="7"/>
        <v>0</v>
      </c>
      <c r="J39" s="51">
        <f t="shared" si="8"/>
        <v>0</v>
      </c>
      <c r="K39" s="51">
        <f t="shared" si="9"/>
        <v>0</v>
      </c>
      <c r="L39" s="51">
        <f t="shared" si="10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11"/>
        <v>74</v>
      </c>
      <c r="U39" s="51">
        <f t="shared" si="12"/>
        <v>16</v>
      </c>
      <c r="V39" s="51">
        <f t="shared" si="13"/>
        <v>58</v>
      </c>
      <c r="W39" s="51">
        <f t="shared" si="14"/>
        <v>0</v>
      </c>
      <c r="X39" s="51">
        <f t="shared" si="15"/>
        <v>0</v>
      </c>
      <c r="Y39" s="51">
        <f t="shared" si="16"/>
        <v>0</v>
      </c>
      <c r="Z39" s="51">
        <f t="shared" si="17"/>
        <v>0</v>
      </c>
      <c r="AA39" s="51">
        <f t="shared" si="18"/>
        <v>0</v>
      </c>
      <c r="AB39" s="51">
        <f t="shared" si="1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2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21"/>
        <v>74</v>
      </c>
      <c r="AS39" s="51">
        <v>16</v>
      </c>
      <c r="AT39" s="51">
        <v>58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2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136</v>
      </c>
      <c r="B40" s="49" t="s">
        <v>128</v>
      </c>
      <c r="C40" s="50" t="s">
        <v>129</v>
      </c>
      <c r="D40" s="51">
        <f t="shared" si="0"/>
        <v>1004</v>
      </c>
      <c r="E40" s="51">
        <f t="shared" si="3"/>
        <v>597</v>
      </c>
      <c r="F40" s="51">
        <f t="shared" si="4"/>
        <v>362</v>
      </c>
      <c r="G40" s="51">
        <f t="shared" si="5"/>
        <v>4</v>
      </c>
      <c r="H40" s="51">
        <f t="shared" si="6"/>
        <v>15</v>
      </c>
      <c r="I40" s="51">
        <f t="shared" si="7"/>
        <v>26</v>
      </c>
      <c r="J40" s="51">
        <f t="shared" si="8"/>
        <v>0</v>
      </c>
      <c r="K40" s="51">
        <f t="shared" si="9"/>
        <v>0</v>
      </c>
      <c r="L40" s="51">
        <f t="shared" si="10"/>
        <v>595</v>
      </c>
      <c r="M40" s="51">
        <v>593</v>
      </c>
      <c r="N40" s="51">
        <v>2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11"/>
        <v>392</v>
      </c>
      <c r="U40" s="51">
        <f t="shared" si="12"/>
        <v>0</v>
      </c>
      <c r="V40" s="51">
        <f t="shared" si="13"/>
        <v>351</v>
      </c>
      <c r="W40" s="51">
        <f t="shared" si="14"/>
        <v>0</v>
      </c>
      <c r="X40" s="51">
        <f t="shared" si="15"/>
        <v>15</v>
      </c>
      <c r="Y40" s="51">
        <f t="shared" si="16"/>
        <v>26</v>
      </c>
      <c r="Z40" s="51">
        <f t="shared" si="17"/>
        <v>0</v>
      </c>
      <c r="AA40" s="51">
        <f t="shared" si="18"/>
        <v>0</v>
      </c>
      <c r="AB40" s="51">
        <f t="shared" si="1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2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21"/>
        <v>392</v>
      </c>
      <c r="AS40" s="51">
        <v>0</v>
      </c>
      <c r="AT40" s="51">
        <v>351</v>
      </c>
      <c r="AU40" s="51">
        <v>0</v>
      </c>
      <c r="AV40" s="51">
        <v>15</v>
      </c>
      <c r="AW40" s="51">
        <v>26</v>
      </c>
      <c r="AX40" s="51">
        <v>0</v>
      </c>
      <c r="AY40" s="51">
        <v>0</v>
      </c>
      <c r="AZ40" s="51">
        <f t="shared" si="2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4"/>
        <v>17</v>
      </c>
      <c r="BQ40" s="51">
        <v>4</v>
      </c>
      <c r="BR40" s="51">
        <v>9</v>
      </c>
      <c r="BS40" s="51">
        <v>4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136</v>
      </c>
      <c r="B41" s="49" t="s">
        <v>130</v>
      </c>
      <c r="C41" s="50" t="s">
        <v>131</v>
      </c>
      <c r="D41" s="51">
        <f t="shared" si="0"/>
        <v>282</v>
      </c>
      <c r="E41" s="51">
        <f t="shared" si="3"/>
        <v>85</v>
      </c>
      <c r="F41" s="51">
        <f t="shared" si="4"/>
        <v>131</v>
      </c>
      <c r="G41" s="51">
        <f t="shared" si="5"/>
        <v>46</v>
      </c>
      <c r="H41" s="51">
        <f t="shared" si="6"/>
        <v>20</v>
      </c>
      <c r="I41" s="51">
        <f t="shared" si="7"/>
        <v>0</v>
      </c>
      <c r="J41" s="51">
        <f t="shared" si="8"/>
        <v>0</v>
      </c>
      <c r="K41" s="51">
        <f t="shared" si="9"/>
        <v>0</v>
      </c>
      <c r="L41" s="51">
        <f t="shared" si="10"/>
        <v>79</v>
      </c>
      <c r="M41" s="51">
        <v>79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11"/>
        <v>181</v>
      </c>
      <c r="U41" s="51">
        <f t="shared" si="12"/>
        <v>0</v>
      </c>
      <c r="V41" s="51">
        <f t="shared" si="13"/>
        <v>126</v>
      </c>
      <c r="W41" s="51">
        <f t="shared" si="14"/>
        <v>35</v>
      </c>
      <c r="X41" s="51">
        <f t="shared" si="15"/>
        <v>20</v>
      </c>
      <c r="Y41" s="51">
        <f t="shared" si="16"/>
        <v>0</v>
      </c>
      <c r="Z41" s="51">
        <f t="shared" si="17"/>
        <v>0</v>
      </c>
      <c r="AA41" s="51">
        <f t="shared" si="18"/>
        <v>0</v>
      </c>
      <c r="AB41" s="51">
        <f t="shared" si="1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20"/>
        <v>161</v>
      </c>
      <c r="AK41" s="51">
        <v>0</v>
      </c>
      <c r="AL41" s="51">
        <v>126</v>
      </c>
      <c r="AM41" s="51">
        <v>35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21"/>
        <v>20</v>
      </c>
      <c r="AS41" s="51">
        <v>0</v>
      </c>
      <c r="AT41" s="51">
        <v>0</v>
      </c>
      <c r="AU41" s="51">
        <v>0</v>
      </c>
      <c r="AV41" s="51">
        <v>20</v>
      </c>
      <c r="AW41" s="51">
        <v>0</v>
      </c>
      <c r="AX41" s="51">
        <v>0</v>
      </c>
      <c r="AY41" s="51">
        <v>0</v>
      </c>
      <c r="AZ41" s="51">
        <f t="shared" si="2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4"/>
        <v>22</v>
      </c>
      <c r="BQ41" s="51">
        <v>6</v>
      </c>
      <c r="BR41" s="51">
        <v>5</v>
      </c>
      <c r="BS41" s="51">
        <v>11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136</v>
      </c>
      <c r="B42" s="49" t="s">
        <v>132</v>
      </c>
      <c r="C42" s="50" t="s">
        <v>133</v>
      </c>
      <c r="D42" s="51">
        <f t="shared" si="0"/>
        <v>1763</v>
      </c>
      <c r="E42" s="51">
        <f t="shared" si="3"/>
        <v>1125</v>
      </c>
      <c r="F42" s="51">
        <f t="shared" si="4"/>
        <v>466</v>
      </c>
      <c r="G42" s="51">
        <f t="shared" si="5"/>
        <v>151</v>
      </c>
      <c r="H42" s="51">
        <f t="shared" si="6"/>
        <v>21</v>
      </c>
      <c r="I42" s="51">
        <f t="shared" si="7"/>
        <v>0</v>
      </c>
      <c r="J42" s="51">
        <f t="shared" si="8"/>
        <v>0</v>
      </c>
      <c r="K42" s="51">
        <f t="shared" si="9"/>
        <v>0</v>
      </c>
      <c r="L42" s="51">
        <f t="shared" si="10"/>
        <v>1143</v>
      </c>
      <c r="M42" s="51">
        <v>1119</v>
      </c>
      <c r="N42" s="51">
        <v>0</v>
      </c>
      <c r="O42" s="51">
        <v>24</v>
      </c>
      <c r="P42" s="51">
        <v>0</v>
      </c>
      <c r="Q42" s="51">
        <v>0</v>
      </c>
      <c r="R42" s="51">
        <v>0</v>
      </c>
      <c r="S42" s="51">
        <v>0</v>
      </c>
      <c r="T42" s="51">
        <f t="shared" si="11"/>
        <v>606</v>
      </c>
      <c r="U42" s="51">
        <f t="shared" si="12"/>
        <v>0</v>
      </c>
      <c r="V42" s="51">
        <f t="shared" si="13"/>
        <v>460</v>
      </c>
      <c r="W42" s="51">
        <f t="shared" si="14"/>
        <v>125</v>
      </c>
      <c r="X42" s="51">
        <f t="shared" si="15"/>
        <v>21</v>
      </c>
      <c r="Y42" s="51">
        <f t="shared" si="16"/>
        <v>0</v>
      </c>
      <c r="Z42" s="51">
        <f t="shared" si="17"/>
        <v>0</v>
      </c>
      <c r="AA42" s="51">
        <f t="shared" si="18"/>
        <v>0</v>
      </c>
      <c r="AB42" s="51">
        <f t="shared" si="1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20"/>
        <v>585</v>
      </c>
      <c r="AK42" s="51">
        <v>0</v>
      </c>
      <c r="AL42" s="51">
        <v>460</v>
      </c>
      <c r="AM42" s="51">
        <v>125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21"/>
        <v>21</v>
      </c>
      <c r="AS42" s="51">
        <v>0</v>
      </c>
      <c r="AT42" s="51">
        <v>0</v>
      </c>
      <c r="AU42" s="51">
        <v>0</v>
      </c>
      <c r="AV42" s="51">
        <v>21</v>
      </c>
      <c r="AW42" s="51">
        <v>0</v>
      </c>
      <c r="AX42" s="51">
        <v>0</v>
      </c>
      <c r="AY42" s="51">
        <v>0</v>
      </c>
      <c r="AZ42" s="51">
        <f t="shared" si="2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4"/>
        <v>14</v>
      </c>
      <c r="BQ42" s="51">
        <v>6</v>
      </c>
      <c r="BR42" s="51">
        <v>6</v>
      </c>
      <c r="BS42" s="51">
        <v>2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136</v>
      </c>
      <c r="B43" s="49" t="s">
        <v>169</v>
      </c>
      <c r="C43" s="50" t="s">
        <v>170</v>
      </c>
      <c r="D43" s="51">
        <f t="shared" si="0"/>
        <v>2570</v>
      </c>
      <c r="E43" s="51">
        <f t="shared" si="3"/>
        <v>1312</v>
      </c>
      <c r="F43" s="51">
        <f t="shared" si="4"/>
        <v>279</v>
      </c>
      <c r="G43" s="51">
        <f t="shared" si="5"/>
        <v>88</v>
      </c>
      <c r="H43" s="51">
        <f t="shared" si="6"/>
        <v>33</v>
      </c>
      <c r="I43" s="51">
        <f t="shared" si="7"/>
        <v>0</v>
      </c>
      <c r="J43" s="51">
        <f t="shared" si="8"/>
        <v>1</v>
      </c>
      <c r="K43" s="51">
        <f t="shared" si="9"/>
        <v>857</v>
      </c>
      <c r="L43" s="51">
        <f t="shared" si="10"/>
        <v>1313</v>
      </c>
      <c r="M43" s="51">
        <v>1312</v>
      </c>
      <c r="N43" s="51">
        <v>0</v>
      </c>
      <c r="O43" s="51">
        <v>0</v>
      </c>
      <c r="P43" s="51">
        <v>0</v>
      </c>
      <c r="Q43" s="51">
        <v>0</v>
      </c>
      <c r="R43" s="51">
        <v>1</v>
      </c>
      <c r="S43" s="51">
        <v>0</v>
      </c>
      <c r="T43" s="51">
        <f t="shared" si="11"/>
        <v>1231</v>
      </c>
      <c r="U43" s="51">
        <f t="shared" si="12"/>
        <v>0</v>
      </c>
      <c r="V43" s="51">
        <f t="shared" si="13"/>
        <v>267</v>
      </c>
      <c r="W43" s="51">
        <f t="shared" si="14"/>
        <v>74</v>
      </c>
      <c r="X43" s="51">
        <f t="shared" si="15"/>
        <v>33</v>
      </c>
      <c r="Y43" s="51">
        <f t="shared" si="16"/>
        <v>0</v>
      </c>
      <c r="Z43" s="51">
        <f t="shared" si="17"/>
        <v>0</v>
      </c>
      <c r="AA43" s="51">
        <f t="shared" si="18"/>
        <v>857</v>
      </c>
      <c r="AB43" s="51">
        <f t="shared" si="1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20"/>
        <v>341</v>
      </c>
      <c r="AK43" s="51">
        <v>0</v>
      </c>
      <c r="AL43" s="51">
        <v>267</v>
      </c>
      <c r="AM43" s="51">
        <v>74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21"/>
        <v>33</v>
      </c>
      <c r="AS43" s="51">
        <v>0</v>
      </c>
      <c r="AT43" s="51">
        <v>0</v>
      </c>
      <c r="AU43" s="51">
        <v>0</v>
      </c>
      <c r="AV43" s="51">
        <v>33</v>
      </c>
      <c r="AW43" s="51">
        <v>0</v>
      </c>
      <c r="AX43" s="51">
        <v>0</v>
      </c>
      <c r="AY43" s="51">
        <v>0</v>
      </c>
      <c r="AZ43" s="51">
        <f t="shared" si="22"/>
        <v>857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857</v>
      </c>
      <c r="BH43" s="51">
        <f t="shared" si="2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4"/>
        <v>26</v>
      </c>
      <c r="BQ43" s="51">
        <v>0</v>
      </c>
      <c r="BR43" s="51">
        <v>12</v>
      </c>
      <c r="BS43" s="51">
        <v>14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136</v>
      </c>
      <c r="B44" s="49" t="s">
        <v>171</v>
      </c>
      <c r="C44" s="50" t="s">
        <v>172</v>
      </c>
      <c r="D44" s="51">
        <f t="shared" si="0"/>
        <v>623</v>
      </c>
      <c r="E44" s="51">
        <f t="shared" si="3"/>
        <v>387</v>
      </c>
      <c r="F44" s="51">
        <f t="shared" si="4"/>
        <v>180</v>
      </c>
      <c r="G44" s="51">
        <f t="shared" si="5"/>
        <v>48</v>
      </c>
      <c r="H44" s="51">
        <f t="shared" si="6"/>
        <v>8</v>
      </c>
      <c r="I44" s="51">
        <f t="shared" si="7"/>
        <v>0</v>
      </c>
      <c r="J44" s="51">
        <f t="shared" si="8"/>
        <v>0</v>
      </c>
      <c r="K44" s="51">
        <f t="shared" si="9"/>
        <v>0</v>
      </c>
      <c r="L44" s="51">
        <f t="shared" si="10"/>
        <v>386</v>
      </c>
      <c r="M44" s="51">
        <v>386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11"/>
        <v>230</v>
      </c>
      <c r="U44" s="51">
        <f t="shared" si="12"/>
        <v>0</v>
      </c>
      <c r="V44" s="51">
        <f t="shared" si="13"/>
        <v>174</v>
      </c>
      <c r="W44" s="51">
        <f t="shared" si="14"/>
        <v>48</v>
      </c>
      <c r="X44" s="51">
        <f t="shared" si="15"/>
        <v>8</v>
      </c>
      <c r="Y44" s="51">
        <f t="shared" si="16"/>
        <v>0</v>
      </c>
      <c r="Z44" s="51">
        <f t="shared" si="17"/>
        <v>0</v>
      </c>
      <c r="AA44" s="51">
        <f t="shared" si="18"/>
        <v>0</v>
      </c>
      <c r="AB44" s="51">
        <f t="shared" si="1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20"/>
        <v>222</v>
      </c>
      <c r="AK44" s="51">
        <v>0</v>
      </c>
      <c r="AL44" s="51">
        <v>174</v>
      </c>
      <c r="AM44" s="51">
        <v>48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21"/>
        <v>8</v>
      </c>
      <c r="AS44" s="51">
        <v>0</v>
      </c>
      <c r="AT44" s="51">
        <v>0</v>
      </c>
      <c r="AU44" s="51">
        <v>0</v>
      </c>
      <c r="AV44" s="51">
        <v>8</v>
      </c>
      <c r="AW44" s="51">
        <v>0</v>
      </c>
      <c r="AX44" s="51">
        <v>0</v>
      </c>
      <c r="AY44" s="51">
        <v>0</v>
      </c>
      <c r="AZ44" s="51">
        <f t="shared" si="2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4"/>
        <v>7</v>
      </c>
      <c r="BQ44" s="51">
        <v>1</v>
      </c>
      <c r="BR44" s="51">
        <v>6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136</v>
      </c>
      <c r="B45" s="49" t="s">
        <v>173</v>
      </c>
      <c r="C45" s="50" t="s">
        <v>174</v>
      </c>
      <c r="D45" s="51">
        <f t="shared" si="0"/>
        <v>563</v>
      </c>
      <c r="E45" s="51">
        <f t="shared" si="3"/>
        <v>296</v>
      </c>
      <c r="F45" s="51">
        <f t="shared" si="4"/>
        <v>123</v>
      </c>
      <c r="G45" s="51">
        <f t="shared" si="5"/>
        <v>128</v>
      </c>
      <c r="H45" s="51">
        <f t="shared" si="6"/>
        <v>16</v>
      </c>
      <c r="I45" s="51">
        <f t="shared" si="7"/>
        <v>0</v>
      </c>
      <c r="J45" s="51">
        <f t="shared" si="8"/>
        <v>0</v>
      </c>
      <c r="K45" s="51">
        <f t="shared" si="9"/>
        <v>0</v>
      </c>
      <c r="L45" s="51">
        <f t="shared" si="10"/>
        <v>296</v>
      </c>
      <c r="M45" s="51">
        <v>296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11"/>
        <v>267</v>
      </c>
      <c r="U45" s="51">
        <f t="shared" si="12"/>
        <v>0</v>
      </c>
      <c r="V45" s="51">
        <f t="shared" si="13"/>
        <v>123</v>
      </c>
      <c r="W45" s="51">
        <f t="shared" si="14"/>
        <v>128</v>
      </c>
      <c r="X45" s="51">
        <f t="shared" si="15"/>
        <v>16</v>
      </c>
      <c r="Y45" s="51">
        <f t="shared" si="16"/>
        <v>0</v>
      </c>
      <c r="Z45" s="51">
        <f t="shared" si="17"/>
        <v>0</v>
      </c>
      <c r="AA45" s="51">
        <f t="shared" si="18"/>
        <v>0</v>
      </c>
      <c r="AB45" s="51">
        <f t="shared" si="1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20"/>
        <v>251</v>
      </c>
      <c r="AK45" s="51">
        <v>0</v>
      </c>
      <c r="AL45" s="51">
        <v>123</v>
      </c>
      <c r="AM45" s="51">
        <v>128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21"/>
        <v>16</v>
      </c>
      <c r="AS45" s="51">
        <v>0</v>
      </c>
      <c r="AT45" s="51">
        <v>0</v>
      </c>
      <c r="AU45" s="51">
        <v>0</v>
      </c>
      <c r="AV45" s="51">
        <v>16</v>
      </c>
      <c r="AW45" s="51">
        <v>0</v>
      </c>
      <c r="AX45" s="51">
        <v>0</v>
      </c>
      <c r="AY45" s="51">
        <v>0</v>
      </c>
      <c r="AZ45" s="51">
        <f t="shared" si="2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136</v>
      </c>
      <c r="B46" s="49" t="s">
        <v>175</v>
      </c>
      <c r="C46" s="50" t="s">
        <v>176</v>
      </c>
      <c r="D46" s="51">
        <f t="shared" si="0"/>
        <v>983</v>
      </c>
      <c r="E46" s="51">
        <f t="shared" si="3"/>
        <v>519</v>
      </c>
      <c r="F46" s="51">
        <f t="shared" si="4"/>
        <v>214</v>
      </c>
      <c r="G46" s="51">
        <f t="shared" si="5"/>
        <v>202</v>
      </c>
      <c r="H46" s="51">
        <f t="shared" si="6"/>
        <v>48</v>
      </c>
      <c r="I46" s="51">
        <f t="shared" si="7"/>
        <v>0</v>
      </c>
      <c r="J46" s="51">
        <f t="shared" si="8"/>
        <v>0</v>
      </c>
      <c r="K46" s="51">
        <f t="shared" si="9"/>
        <v>0</v>
      </c>
      <c r="L46" s="51">
        <f t="shared" si="10"/>
        <v>721</v>
      </c>
      <c r="M46" s="51">
        <v>519</v>
      </c>
      <c r="N46" s="51">
        <v>0</v>
      </c>
      <c r="O46" s="51">
        <v>202</v>
      </c>
      <c r="P46" s="51">
        <v>0</v>
      </c>
      <c r="Q46" s="51">
        <v>0</v>
      </c>
      <c r="R46" s="51">
        <v>0</v>
      </c>
      <c r="S46" s="51">
        <v>0</v>
      </c>
      <c r="T46" s="51">
        <f t="shared" si="11"/>
        <v>262</v>
      </c>
      <c r="U46" s="51">
        <f t="shared" si="12"/>
        <v>0</v>
      </c>
      <c r="V46" s="51">
        <f t="shared" si="13"/>
        <v>214</v>
      </c>
      <c r="W46" s="51">
        <f t="shared" si="14"/>
        <v>0</v>
      </c>
      <c r="X46" s="51">
        <f t="shared" si="15"/>
        <v>48</v>
      </c>
      <c r="Y46" s="51">
        <f t="shared" si="16"/>
        <v>0</v>
      </c>
      <c r="Z46" s="51">
        <f t="shared" si="17"/>
        <v>0</v>
      </c>
      <c r="AA46" s="51">
        <f t="shared" si="18"/>
        <v>0</v>
      </c>
      <c r="AB46" s="51">
        <f t="shared" si="1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20"/>
        <v>214</v>
      </c>
      <c r="AK46" s="51">
        <v>0</v>
      </c>
      <c r="AL46" s="51">
        <v>214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21"/>
        <v>48</v>
      </c>
      <c r="AS46" s="51">
        <v>0</v>
      </c>
      <c r="AT46" s="51">
        <v>0</v>
      </c>
      <c r="AU46" s="51">
        <v>0</v>
      </c>
      <c r="AV46" s="51">
        <v>48</v>
      </c>
      <c r="AW46" s="51">
        <v>0</v>
      </c>
      <c r="AX46" s="51">
        <v>0</v>
      </c>
      <c r="AY46" s="51">
        <v>0</v>
      </c>
      <c r="AZ46" s="51">
        <f t="shared" si="2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136</v>
      </c>
      <c r="B47" s="49" t="s">
        <v>177</v>
      </c>
      <c r="C47" s="50" t="s">
        <v>178</v>
      </c>
      <c r="D47" s="51">
        <f t="shared" si="0"/>
        <v>615</v>
      </c>
      <c r="E47" s="51">
        <f t="shared" si="3"/>
        <v>264</v>
      </c>
      <c r="F47" s="51">
        <f t="shared" si="4"/>
        <v>151</v>
      </c>
      <c r="G47" s="51">
        <f t="shared" si="5"/>
        <v>180</v>
      </c>
      <c r="H47" s="51">
        <f t="shared" si="6"/>
        <v>20</v>
      </c>
      <c r="I47" s="51">
        <f t="shared" si="7"/>
        <v>0</v>
      </c>
      <c r="J47" s="51">
        <f t="shared" si="8"/>
        <v>0</v>
      </c>
      <c r="K47" s="51">
        <f t="shared" si="9"/>
        <v>0</v>
      </c>
      <c r="L47" s="51">
        <f t="shared" si="10"/>
        <v>443</v>
      </c>
      <c r="M47" s="51">
        <v>264</v>
      </c>
      <c r="N47" s="51">
        <v>0</v>
      </c>
      <c r="O47" s="51">
        <v>179</v>
      </c>
      <c r="P47" s="51">
        <v>0</v>
      </c>
      <c r="Q47" s="51">
        <v>0</v>
      </c>
      <c r="R47" s="51">
        <v>0</v>
      </c>
      <c r="S47" s="51">
        <v>0</v>
      </c>
      <c r="T47" s="51">
        <f t="shared" si="11"/>
        <v>171</v>
      </c>
      <c r="U47" s="51">
        <f t="shared" si="12"/>
        <v>0</v>
      </c>
      <c r="V47" s="51">
        <f t="shared" si="13"/>
        <v>151</v>
      </c>
      <c r="W47" s="51">
        <f t="shared" si="14"/>
        <v>0</v>
      </c>
      <c r="X47" s="51">
        <f t="shared" si="15"/>
        <v>20</v>
      </c>
      <c r="Y47" s="51">
        <f t="shared" si="16"/>
        <v>0</v>
      </c>
      <c r="Z47" s="51">
        <f t="shared" si="17"/>
        <v>0</v>
      </c>
      <c r="AA47" s="51">
        <f t="shared" si="18"/>
        <v>0</v>
      </c>
      <c r="AB47" s="51">
        <f t="shared" si="1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20"/>
        <v>151</v>
      </c>
      <c r="AK47" s="51">
        <v>0</v>
      </c>
      <c r="AL47" s="51">
        <v>151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21"/>
        <v>20</v>
      </c>
      <c r="AS47" s="51">
        <v>0</v>
      </c>
      <c r="AT47" s="51">
        <v>0</v>
      </c>
      <c r="AU47" s="51">
        <v>0</v>
      </c>
      <c r="AV47" s="51">
        <v>20</v>
      </c>
      <c r="AW47" s="51">
        <v>0</v>
      </c>
      <c r="AX47" s="51">
        <v>0</v>
      </c>
      <c r="AY47" s="51">
        <v>0</v>
      </c>
      <c r="AZ47" s="51">
        <f t="shared" si="2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4"/>
        <v>1</v>
      </c>
      <c r="BQ47" s="51">
        <v>0</v>
      </c>
      <c r="BR47" s="51">
        <v>0</v>
      </c>
      <c r="BS47" s="51">
        <v>1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136</v>
      </c>
      <c r="B48" s="49" t="s">
        <v>179</v>
      </c>
      <c r="C48" s="50" t="s">
        <v>29</v>
      </c>
      <c r="D48" s="51">
        <f t="shared" si="0"/>
        <v>329</v>
      </c>
      <c r="E48" s="51">
        <f t="shared" si="3"/>
        <v>122</v>
      </c>
      <c r="F48" s="51">
        <f t="shared" si="4"/>
        <v>84</v>
      </c>
      <c r="G48" s="51">
        <f t="shared" si="5"/>
        <v>115</v>
      </c>
      <c r="H48" s="51">
        <f t="shared" si="6"/>
        <v>8</v>
      </c>
      <c r="I48" s="51">
        <f t="shared" si="7"/>
        <v>0</v>
      </c>
      <c r="J48" s="51">
        <f t="shared" si="8"/>
        <v>0</v>
      </c>
      <c r="K48" s="51">
        <f t="shared" si="9"/>
        <v>0</v>
      </c>
      <c r="L48" s="51">
        <f t="shared" si="10"/>
        <v>237</v>
      </c>
      <c r="M48" s="51">
        <v>122</v>
      </c>
      <c r="N48" s="51">
        <v>0</v>
      </c>
      <c r="O48" s="51">
        <v>115</v>
      </c>
      <c r="P48" s="51">
        <v>0</v>
      </c>
      <c r="Q48" s="51">
        <v>0</v>
      </c>
      <c r="R48" s="51">
        <v>0</v>
      </c>
      <c r="S48" s="51">
        <v>0</v>
      </c>
      <c r="T48" s="51">
        <f t="shared" si="11"/>
        <v>92</v>
      </c>
      <c r="U48" s="51">
        <f t="shared" si="12"/>
        <v>0</v>
      </c>
      <c r="V48" s="51">
        <f t="shared" si="13"/>
        <v>84</v>
      </c>
      <c r="W48" s="51">
        <f t="shared" si="14"/>
        <v>0</v>
      </c>
      <c r="X48" s="51">
        <f t="shared" si="15"/>
        <v>8</v>
      </c>
      <c r="Y48" s="51">
        <f t="shared" si="16"/>
        <v>0</v>
      </c>
      <c r="Z48" s="51">
        <f t="shared" si="17"/>
        <v>0</v>
      </c>
      <c r="AA48" s="51">
        <f t="shared" si="18"/>
        <v>0</v>
      </c>
      <c r="AB48" s="51">
        <f t="shared" si="1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20"/>
        <v>84</v>
      </c>
      <c r="AK48" s="51">
        <v>0</v>
      </c>
      <c r="AL48" s="51">
        <v>84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21"/>
        <v>8</v>
      </c>
      <c r="AS48" s="51">
        <v>0</v>
      </c>
      <c r="AT48" s="51">
        <v>0</v>
      </c>
      <c r="AU48" s="51">
        <v>0</v>
      </c>
      <c r="AV48" s="51">
        <v>8</v>
      </c>
      <c r="AW48" s="51">
        <v>0</v>
      </c>
      <c r="AX48" s="51">
        <v>0</v>
      </c>
      <c r="AY48" s="51">
        <v>0</v>
      </c>
      <c r="AZ48" s="51">
        <f t="shared" si="2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136</v>
      </c>
      <c r="B49" s="49" t="s">
        <v>180</v>
      </c>
      <c r="C49" s="50" t="s">
        <v>181</v>
      </c>
      <c r="D49" s="51">
        <f t="shared" si="0"/>
        <v>205</v>
      </c>
      <c r="E49" s="51">
        <f t="shared" si="3"/>
        <v>64</v>
      </c>
      <c r="F49" s="51">
        <f t="shared" si="4"/>
        <v>70</v>
      </c>
      <c r="G49" s="51">
        <f t="shared" si="5"/>
        <v>68</v>
      </c>
      <c r="H49" s="51">
        <f t="shared" si="6"/>
        <v>3</v>
      </c>
      <c r="I49" s="51">
        <f t="shared" si="7"/>
        <v>0</v>
      </c>
      <c r="J49" s="51">
        <f t="shared" si="8"/>
        <v>0</v>
      </c>
      <c r="K49" s="51">
        <f t="shared" si="9"/>
        <v>0</v>
      </c>
      <c r="L49" s="51">
        <f t="shared" si="10"/>
        <v>106</v>
      </c>
      <c r="M49" s="51">
        <v>60</v>
      </c>
      <c r="N49" s="51">
        <v>0</v>
      </c>
      <c r="O49" s="51">
        <v>43</v>
      </c>
      <c r="P49" s="51">
        <v>3</v>
      </c>
      <c r="Q49" s="51">
        <v>0</v>
      </c>
      <c r="R49" s="51">
        <v>0</v>
      </c>
      <c r="S49" s="51">
        <v>0</v>
      </c>
      <c r="T49" s="51">
        <f t="shared" si="11"/>
        <v>70</v>
      </c>
      <c r="U49" s="51">
        <f t="shared" si="12"/>
        <v>0</v>
      </c>
      <c r="V49" s="51">
        <f t="shared" si="13"/>
        <v>70</v>
      </c>
      <c r="W49" s="51">
        <f t="shared" si="14"/>
        <v>0</v>
      </c>
      <c r="X49" s="51">
        <f t="shared" si="15"/>
        <v>0</v>
      </c>
      <c r="Y49" s="51">
        <f t="shared" si="16"/>
        <v>0</v>
      </c>
      <c r="Z49" s="51">
        <f t="shared" si="17"/>
        <v>0</v>
      </c>
      <c r="AA49" s="51">
        <f t="shared" si="18"/>
        <v>0</v>
      </c>
      <c r="AB49" s="51">
        <f t="shared" si="1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2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21"/>
        <v>70</v>
      </c>
      <c r="AS49" s="51">
        <v>0</v>
      </c>
      <c r="AT49" s="51">
        <v>70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2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4"/>
        <v>29</v>
      </c>
      <c r="BQ49" s="51">
        <v>4</v>
      </c>
      <c r="BR49" s="51">
        <v>0</v>
      </c>
      <c r="BS49" s="51">
        <v>25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136</v>
      </c>
      <c r="B50" s="49" t="s">
        <v>182</v>
      </c>
      <c r="C50" s="50" t="s">
        <v>183</v>
      </c>
      <c r="D50" s="51">
        <f t="shared" si="0"/>
        <v>696</v>
      </c>
      <c r="E50" s="51">
        <f t="shared" si="3"/>
        <v>252</v>
      </c>
      <c r="F50" s="51">
        <f t="shared" si="4"/>
        <v>213</v>
      </c>
      <c r="G50" s="51">
        <f t="shared" si="5"/>
        <v>225</v>
      </c>
      <c r="H50" s="51">
        <f t="shared" si="6"/>
        <v>6</v>
      </c>
      <c r="I50" s="51">
        <f t="shared" si="7"/>
        <v>0</v>
      </c>
      <c r="J50" s="51">
        <f t="shared" si="8"/>
        <v>0</v>
      </c>
      <c r="K50" s="51">
        <f t="shared" si="9"/>
        <v>0</v>
      </c>
      <c r="L50" s="51">
        <f t="shared" si="10"/>
        <v>259</v>
      </c>
      <c r="M50" s="51">
        <v>123</v>
      </c>
      <c r="N50" s="51">
        <v>0</v>
      </c>
      <c r="O50" s="51">
        <v>130</v>
      </c>
      <c r="P50" s="51">
        <v>6</v>
      </c>
      <c r="Q50" s="51">
        <v>0</v>
      </c>
      <c r="R50" s="51">
        <v>0</v>
      </c>
      <c r="S50" s="51">
        <v>0</v>
      </c>
      <c r="T50" s="51">
        <f t="shared" si="11"/>
        <v>213</v>
      </c>
      <c r="U50" s="51">
        <f t="shared" si="12"/>
        <v>0</v>
      </c>
      <c r="V50" s="51">
        <f t="shared" si="13"/>
        <v>213</v>
      </c>
      <c r="W50" s="51">
        <f t="shared" si="14"/>
        <v>0</v>
      </c>
      <c r="X50" s="51">
        <f t="shared" si="15"/>
        <v>0</v>
      </c>
      <c r="Y50" s="51">
        <f t="shared" si="16"/>
        <v>0</v>
      </c>
      <c r="Z50" s="51">
        <f t="shared" si="17"/>
        <v>0</v>
      </c>
      <c r="AA50" s="51">
        <f t="shared" si="18"/>
        <v>0</v>
      </c>
      <c r="AB50" s="51">
        <f t="shared" si="1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2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21"/>
        <v>213</v>
      </c>
      <c r="AS50" s="51">
        <v>0</v>
      </c>
      <c r="AT50" s="51">
        <v>213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2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4"/>
        <v>224</v>
      </c>
      <c r="BQ50" s="51">
        <v>129</v>
      </c>
      <c r="BR50" s="51">
        <v>0</v>
      </c>
      <c r="BS50" s="51">
        <v>95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136</v>
      </c>
      <c r="B51" s="49" t="s">
        <v>184</v>
      </c>
      <c r="C51" s="50" t="s">
        <v>185</v>
      </c>
      <c r="D51" s="51">
        <f t="shared" si="0"/>
        <v>1973</v>
      </c>
      <c r="E51" s="51">
        <f t="shared" si="3"/>
        <v>1025</v>
      </c>
      <c r="F51" s="51">
        <f t="shared" si="4"/>
        <v>370</v>
      </c>
      <c r="G51" s="51">
        <f t="shared" si="5"/>
        <v>465</v>
      </c>
      <c r="H51" s="51">
        <f t="shared" si="6"/>
        <v>19</v>
      </c>
      <c r="I51" s="51">
        <f t="shared" si="7"/>
        <v>0</v>
      </c>
      <c r="J51" s="51">
        <f t="shared" si="8"/>
        <v>0</v>
      </c>
      <c r="K51" s="51">
        <f t="shared" si="9"/>
        <v>94</v>
      </c>
      <c r="L51" s="51">
        <f t="shared" si="10"/>
        <v>1584</v>
      </c>
      <c r="M51" s="51">
        <v>1025</v>
      </c>
      <c r="N51" s="51">
        <v>0</v>
      </c>
      <c r="O51" s="51">
        <v>465</v>
      </c>
      <c r="P51" s="51">
        <v>0</v>
      </c>
      <c r="Q51" s="51">
        <v>0</v>
      </c>
      <c r="R51" s="51">
        <v>0</v>
      </c>
      <c r="S51" s="51">
        <v>94</v>
      </c>
      <c r="T51" s="51">
        <f t="shared" si="11"/>
        <v>389</v>
      </c>
      <c r="U51" s="51">
        <f t="shared" si="12"/>
        <v>0</v>
      </c>
      <c r="V51" s="51">
        <f t="shared" si="13"/>
        <v>370</v>
      </c>
      <c r="W51" s="51">
        <f t="shared" si="14"/>
        <v>0</v>
      </c>
      <c r="X51" s="51">
        <f t="shared" si="15"/>
        <v>19</v>
      </c>
      <c r="Y51" s="51">
        <f t="shared" si="16"/>
        <v>0</v>
      </c>
      <c r="Z51" s="51">
        <f t="shared" si="17"/>
        <v>0</v>
      </c>
      <c r="AA51" s="51">
        <f t="shared" si="18"/>
        <v>0</v>
      </c>
      <c r="AB51" s="51">
        <f t="shared" si="1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2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21"/>
        <v>389</v>
      </c>
      <c r="AS51" s="51">
        <v>0</v>
      </c>
      <c r="AT51" s="51">
        <v>370</v>
      </c>
      <c r="AU51" s="51">
        <v>0</v>
      </c>
      <c r="AV51" s="51">
        <v>19</v>
      </c>
      <c r="AW51" s="51">
        <v>0</v>
      </c>
      <c r="AX51" s="51">
        <v>0</v>
      </c>
      <c r="AY51" s="51">
        <v>0</v>
      </c>
      <c r="AZ51" s="51">
        <f t="shared" si="2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136</v>
      </c>
      <c r="B52" s="49" t="s">
        <v>186</v>
      </c>
      <c r="C52" s="50" t="s">
        <v>187</v>
      </c>
      <c r="D52" s="51">
        <f t="shared" si="0"/>
        <v>3391</v>
      </c>
      <c r="E52" s="51">
        <f t="shared" si="3"/>
        <v>2122</v>
      </c>
      <c r="F52" s="51">
        <f t="shared" si="4"/>
        <v>647</v>
      </c>
      <c r="G52" s="51">
        <f t="shared" si="5"/>
        <v>546</v>
      </c>
      <c r="H52" s="51">
        <f t="shared" si="6"/>
        <v>76</v>
      </c>
      <c r="I52" s="51">
        <f t="shared" si="7"/>
        <v>0</v>
      </c>
      <c r="J52" s="51">
        <f t="shared" si="8"/>
        <v>0</v>
      </c>
      <c r="K52" s="51">
        <f t="shared" si="9"/>
        <v>0</v>
      </c>
      <c r="L52" s="51">
        <f t="shared" si="10"/>
        <v>1537</v>
      </c>
      <c r="M52" s="51">
        <v>1537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11"/>
        <v>1190</v>
      </c>
      <c r="U52" s="51">
        <f t="shared" si="12"/>
        <v>0</v>
      </c>
      <c r="V52" s="51">
        <f t="shared" si="13"/>
        <v>636</v>
      </c>
      <c r="W52" s="51">
        <f t="shared" si="14"/>
        <v>478</v>
      </c>
      <c r="X52" s="51">
        <f t="shared" si="15"/>
        <v>76</v>
      </c>
      <c r="Y52" s="51">
        <f t="shared" si="16"/>
        <v>0</v>
      </c>
      <c r="Z52" s="51">
        <f t="shared" si="17"/>
        <v>0</v>
      </c>
      <c r="AA52" s="51">
        <f t="shared" si="18"/>
        <v>0</v>
      </c>
      <c r="AB52" s="51">
        <f t="shared" si="1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20"/>
        <v>636</v>
      </c>
      <c r="AK52" s="51">
        <v>0</v>
      </c>
      <c r="AL52" s="51">
        <v>636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21"/>
        <v>554</v>
      </c>
      <c r="AS52" s="51">
        <v>0</v>
      </c>
      <c r="AT52" s="51">
        <v>0</v>
      </c>
      <c r="AU52" s="51">
        <v>478</v>
      </c>
      <c r="AV52" s="51">
        <v>76</v>
      </c>
      <c r="AW52" s="51">
        <v>0</v>
      </c>
      <c r="AX52" s="51">
        <v>0</v>
      </c>
      <c r="AY52" s="51">
        <v>0</v>
      </c>
      <c r="AZ52" s="51">
        <f t="shared" si="2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2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24"/>
        <v>664</v>
      </c>
      <c r="BQ52" s="51">
        <v>585</v>
      </c>
      <c r="BR52" s="51">
        <v>11</v>
      </c>
      <c r="BS52" s="51">
        <v>68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136</v>
      </c>
      <c r="B53" s="49" t="s">
        <v>188</v>
      </c>
      <c r="C53" s="50" t="s">
        <v>189</v>
      </c>
      <c r="D53" s="51">
        <f t="shared" si="0"/>
        <v>832</v>
      </c>
      <c r="E53" s="51">
        <f t="shared" si="3"/>
        <v>529</v>
      </c>
      <c r="F53" s="51">
        <f t="shared" si="4"/>
        <v>165</v>
      </c>
      <c r="G53" s="51">
        <f t="shared" si="5"/>
        <v>110</v>
      </c>
      <c r="H53" s="51">
        <f t="shared" si="6"/>
        <v>28</v>
      </c>
      <c r="I53" s="51">
        <f t="shared" si="7"/>
        <v>0</v>
      </c>
      <c r="J53" s="51">
        <f t="shared" si="8"/>
        <v>0</v>
      </c>
      <c r="K53" s="51">
        <f t="shared" si="9"/>
        <v>0</v>
      </c>
      <c r="L53" s="51">
        <f t="shared" si="10"/>
        <v>557</v>
      </c>
      <c r="M53" s="51">
        <v>529</v>
      </c>
      <c r="N53" s="51">
        <v>0</v>
      </c>
      <c r="O53" s="51">
        <v>0</v>
      </c>
      <c r="P53" s="51">
        <v>28</v>
      </c>
      <c r="Q53" s="51">
        <v>0</v>
      </c>
      <c r="R53" s="51">
        <v>0</v>
      </c>
      <c r="S53" s="51">
        <v>0</v>
      </c>
      <c r="T53" s="51">
        <f t="shared" si="11"/>
        <v>275</v>
      </c>
      <c r="U53" s="51">
        <f t="shared" si="12"/>
        <v>0</v>
      </c>
      <c r="V53" s="51">
        <f t="shared" si="13"/>
        <v>165</v>
      </c>
      <c r="W53" s="51">
        <f t="shared" si="14"/>
        <v>110</v>
      </c>
      <c r="X53" s="51">
        <f t="shared" si="15"/>
        <v>0</v>
      </c>
      <c r="Y53" s="51">
        <f t="shared" si="16"/>
        <v>0</v>
      </c>
      <c r="Z53" s="51">
        <f t="shared" si="17"/>
        <v>0</v>
      </c>
      <c r="AA53" s="51">
        <f t="shared" si="18"/>
        <v>0</v>
      </c>
      <c r="AB53" s="51">
        <f t="shared" si="1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2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21"/>
        <v>275</v>
      </c>
      <c r="AS53" s="51">
        <v>0</v>
      </c>
      <c r="AT53" s="51">
        <v>165</v>
      </c>
      <c r="AU53" s="51">
        <v>110</v>
      </c>
      <c r="AV53" s="51">
        <v>0</v>
      </c>
      <c r="AW53" s="51">
        <v>0</v>
      </c>
      <c r="AX53" s="51">
        <v>0</v>
      </c>
      <c r="AY53" s="51">
        <v>0</v>
      </c>
      <c r="AZ53" s="51">
        <f t="shared" si="2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2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2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136</v>
      </c>
      <c r="B54" s="49" t="s">
        <v>190</v>
      </c>
      <c r="C54" s="50" t="s">
        <v>191</v>
      </c>
      <c r="D54" s="51">
        <f t="shared" si="0"/>
        <v>1603</v>
      </c>
      <c r="E54" s="51">
        <f t="shared" si="3"/>
        <v>892</v>
      </c>
      <c r="F54" s="51">
        <f t="shared" si="4"/>
        <v>414</v>
      </c>
      <c r="G54" s="51">
        <f t="shared" si="5"/>
        <v>258</v>
      </c>
      <c r="H54" s="51">
        <f t="shared" si="6"/>
        <v>38</v>
      </c>
      <c r="I54" s="51">
        <f t="shared" si="7"/>
        <v>0</v>
      </c>
      <c r="J54" s="51">
        <f t="shared" si="8"/>
        <v>0</v>
      </c>
      <c r="K54" s="51">
        <f t="shared" si="9"/>
        <v>1</v>
      </c>
      <c r="L54" s="51">
        <f t="shared" si="10"/>
        <v>95</v>
      </c>
      <c r="M54" s="51">
        <v>95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f t="shared" si="11"/>
        <v>686</v>
      </c>
      <c r="U54" s="51">
        <f t="shared" si="12"/>
        <v>0</v>
      </c>
      <c r="V54" s="51">
        <f t="shared" si="13"/>
        <v>410</v>
      </c>
      <c r="W54" s="51">
        <f t="shared" si="14"/>
        <v>238</v>
      </c>
      <c r="X54" s="51">
        <f t="shared" si="15"/>
        <v>38</v>
      </c>
      <c r="Y54" s="51">
        <f t="shared" si="16"/>
        <v>0</v>
      </c>
      <c r="Z54" s="51">
        <f t="shared" si="17"/>
        <v>0</v>
      </c>
      <c r="AA54" s="51">
        <f t="shared" si="18"/>
        <v>0</v>
      </c>
      <c r="AB54" s="51">
        <f t="shared" si="1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20"/>
        <v>108</v>
      </c>
      <c r="AK54" s="51">
        <v>0</v>
      </c>
      <c r="AL54" s="51">
        <v>108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21"/>
        <v>578</v>
      </c>
      <c r="AS54" s="51">
        <v>0</v>
      </c>
      <c r="AT54" s="51">
        <v>302</v>
      </c>
      <c r="AU54" s="51">
        <v>238</v>
      </c>
      <c r="AV54" s="51">
        <v>38</v>
      </c>
      <c r="AW54" s="51">
        <v>0</v>
      </c>
      <c r="AX54" s="51">
        <v>0</v>
      </c>
      <c r="AY54" s="51">
        <v>0</v>
      </c>
      <c r="AZ54" s="51">
        <f t="shared" si="2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2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24"/>
        <v>822</v>
      </c>
      <c r="BQ54" s="51">
        <v>797</v>
      </c>
      <c r="BR54" s="51">
        <v>4</v>
      </c>
      <c r="BS54" s="51">
        <v>20</v>
      </c>
      <c r="BT54" s="51">
        <v>0</v>
      </c>
      <c r="BU54" s="51">
        <v>0</v>
      </c>
      <c r="BV54" s="51">
        <v>0</v>
      </c>
      <c r="BW54" s="51">
        <v>1</v>
      </c>
    </row>
    <row r="55" spans="1:75" ht="13.5">
      <c r="A55" s="26" t="s">
        <v>136</v>
      </c>
      <c r="B55" s="49" t="s">
        <v>192</v>
      </c>
      <c r="C55" s="50" t="s">
        <v>193</v>
      </c>
      <c r="D55" s="51">
        <f t="shared" si="0"/>
        <v>912</v>
      </c>
      <c r="E55" s="51">
        <f t="shared" si="3"/>
        <v>541</v>
      </c>
      <c r="F55" s="51">
        <f t="shared" si="4"/>
        <v>207</v>
      </c>
      <c r="G55" s="51">
        <f t="shared" si="5"/>
        <v>133</v>
      </c>
      <c r="H55" s="51">
        <f t="shared" si="6"/>
        <v>21</v>
      </c>
      <c r="I55" s="51">
        <f t="shared" si="7"/>
        <v>0</v>
      </c>
      <c r="J55" s="51">
        <f t="shared" si="8"/>
        <v>0</v>
      </c>
      <c r="K55" s="51">
        <f t="shared" si="9"/>
        <v>10</v>
      </c>
      <c r="L55" s="51">
        <f t="shared" si="10"/>
        <v>51</v>
      </c>
      <c r="M55" s="51">
        <v>51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f t="shared" si="11"/>
        <v>346</v>
      </c>
      <c r="U55" s="51">
        <f t="shared" si="12"/>
        <v>0</v>
      </c>
      <c r="V55" s="51">
        <f t="shared" si="13"/>
        <v>206</v>
      </c>
      <c r="W55" s="51">
        <f t="shared" si="14"/>
        <v>119</v>
      </c>
      <c r="X55" s="51">
        <f t="shared" si="15"/>
        <v>21</v>
      </c>
      <c r="Y55" s="51">
        <f t="shared" si="16"/>
        <v>0</v>
      </c>
      <c r="Z55" s="51">
        <f t="shared" si="17"/>
        <v>0</v>
      </c>
      <c r="AA55" s="51">
        <f t="shared" si="18"/>
        <v>0</v>
      </c>
      <c r="AB55" s="51">
        <f t="shared" si="1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20"/>
        <v>55</v>
      </c>
      <c r="AK55" s="51">
        <v>0</v>
      </c>
      <c r="AL55" s="51">
        <v>55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21"/>
        <v>291</v>
      </c>
      <c r="AS55" s="51">
        <v>0</v>
      </c>
      <c r="AT55" s="51">
        <v>151</v>
      </c>
      <c r="AU55" s="51">
        <v>119</v>
      </c>
      <c r="AV55" s="51">
        <v>21</v>
      </c>
      <c r="AW55" s="51">
        <v>0</v>
      </c>
      <c r="AX55" s="51">
        <v>0</v>
      </c>
      <c r="AY55" s="51">
        <v>0</v>
      </c>
      <c r="AZ55" s="51">
        <f t="shared" si="2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2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24"/>
        <v>515</v>
      </c>
      <c r="BQ55" s="51">
        <v>490</v>
      </c>
      <c r="BR55" s="51">
        <v>1</v>
      </c>
      <c r="BS55" s="51">
        <v>14</v>
      </c>
      <c r="BT55" s="51">
        <v>0</v>
      </c>
      <c r="BU55" s="51">
        <v>0</v>
      </c>
      <c r="BV55" s="51">
        <v>0</v>
      </c>
      <c r="BW55" s="51">
        <v>10</v>
      </c>
    </row>
    <row r="56" spans="1:75" ht="13.5">
      <c r="A56" s="79" t="s">
        <v>92</v>
      </c>
      <c r="B56" s="80"/>
      <c r="C56" s="81"/>
      <c r="D56" s="51">
        <f>SUM(D7:D55)</f>
        <v>139999</v>
      </c>
      <c r="E56" s="51">
        <f aca="true" t="shared" si="25" ref="E56:BP56">SUM(E7:E55)</f>
        <v>80553</v>
      </c>
      <c r="F56" s="51">
        <f t="shared" si="25"/>
        <v>28149</v>
      </c>
      <c r="G56" s="51">
        <f t="shared" si="25"/>
        <v>14363</v>
      </c>
      <c r="H56" s="51">
        <f t="shared" si="25"/>
        <v>3629</v>
      </c>
      <c r="I56" s="51">
        <f t="shared" si="25"/>
        <v>44</v>
      </c>
      <c r="J56" s="51">
        <f t="shared" si="25"/>
        <v>7716</v>
      </c>
      <c r="K56" s="51">
        <f t="shared" si="25"/>
        <v>5545</v>
      </c>
      <c r="L56" s="51">
        <f t="shared" si="25"/>
        <v>39444</v>
      </c>
      <c r="M56" s="51">
        <f t="shared" si="25"/>
        <v>33973</v>
      </c>
      <c r="N56" s="51">
        <f t="shared" si="25"/>
        <v>1131</v>
      </c>
      <c r="O56" s="51">
        <f t="shared" si="25"/>
        <v>2275</v>
      </c>
      <c r="P56" s="51">
        <f t="shared" si="25"/>
        <v>248</v>
      </c>
      <c r="Q56" s="51">
        <f t="shared" si="25"/>
        <v>18</v>
      </c>
      <c r="R56" s="51">
        <f t="shared" si="25"/>
        <v>1478</v>
      </c>
      <c r="S56" s="51">
        <f t="shared" si="25"/>
        <v>321</v>
      </c>
      <c r="T56" s="51">
        <f t="shared" si="25"/>
        <v>70070</v>
      </c>
      <c r="U56" s="51">
        <f t="shared" si="25"/>
        <v>18448</v>
      </c>
      <c r="V56" s="51">
        <f t="shared" si="25"/>
        <v>26338</v>
      </c>
      <c r="W56" s="51">
        <f t="shared" si="25"/>
        <v>10849</v>
      </c>
      <c r="X56" s="51">
        <f t="shared" si="25"/>
        <v>3288</v>
      </c>
      <c r="Y56" s="51">
        <f t="shared" si="25"/>
        <v>26</v>
      </c>
      <c r="Z56" s="51">
        <f t="shared" si="25"/>
        <v>6032</v>
      </c>
      <c r="AA56" s="51">
        <f t="shared" si="25"/>
        <v>5089</v>
      </c>
      <c r="AB56" s="51">
        <f t="shared" si="25"/>
        <v>6022</v>
      </c>
      <c r="AC56" s="51">
        <f t="shared" si="25"/>
        <v>0</v>
      </c>
      <c r="AD56" s="51">
        <f t="shared" si="25"/>
        <v>153</v>
      </c>
      <c r="AE56" s="51">
        <f t="shared" si="25"/>
        <v>0</v>
      </c>
      <c r="AF56" s="51">
        <f t="shared" si="25"/>
        <v>0</v>
      </c>
      <c r="AG56" s="51">
        <f t="shared" si="25"/>
        <v>0</v>
      </c>
      <c r="AH56" s="51">
        <f t="shared" si="25"/>
        <v>5054</v>
      </c>
      <c r="AI56" s="51">
        <f t="shared" si="25"/>
        <v>815</v>
      </c>
      <c r="AJ56" s="51">
        <f t="shared" si="25"/>
        <v>17883</v>
      </c>
      <c r="AK56" s="51">
        <f t="shared" si="25"/>
        <v>484</v>
      </c>
      <c r="AL56" s="51">
        <f t="shared" si="25"/>
        <v>14423</v>
      </c>
      <c r="AM56" s="51">
        <f t="shared" si="25"/>
        <v>2151</v>
      </c>
      <c r="AN56" s="51">
        <f t="shared" si="25"/>
        <v>583</v>
      </c>
      <c r="AO56" s="51">
        <f t="shared" si="25"/>
        <v>0</v>
      </c>
      <c r="AP56" s="51">
        <f t="shared" si="25"/>
        <v>0</v>
      </c>
      <c r="AQ56" s="51">
        <f t="shared" si="25"/>
        <v>242</v>
      </c>
      <c r="AR56" s="51">
        <f t="shared" si="25"/>
        <v>42288</v>
      </c>
      <c r="AS56" s="51">
        <f t="shared" si="25"/>
        <v>17964</v>
      </c>
      <c r="AT56" s="51">
        <f t="shared" si="25"/>
        <v>11762</v>
      </c>
      <c r="AU56" s="51">
        <f t="shared" si="25"/>
        <v>8698</v>
      </c>
      <c r="AV56" s="51">
        <f t="shared" si="25"/>
        <v>2705</v>
      </c>
      <c r="AW56" s="51">
        <f t="shared" si="25"/>
        <v>26</v>
      </c>
      <c r="AX56" s="51">
        <f t="shared" si="25"/>
        <v>978</v>
      </c>
      <c r="AY56" s="51">
        <f t="shared" si="25"/>
        <v>155</v>
      </c>
      <c r="AZ56" s="51">
        <f t="shared" si="25"/>
        <v>1252</v>
      </c>
      <c r="BA56" s="51">
        <f t="shared" si="25"/>
        <v>0</v>
      </c>
      <c r="BB56" s="51">
        <f t="shared" si="25"/>
        <v>0</v>
      </c>
      <c r="BC56" s="51">
        <f t="shared" si="25"/>
        <v>0</v>
      </c>
      <c r="BD56" s="51">
        <f t="shared" si="25"/>
        <v>0</v>
      </c>
      <c r="BE56" s="51">
        <f t="shared" si="25"/>
        <v>0</v>
      </c>
      <c r="BF56" s="51">
        <f t="shared" si="25"/>
        <v>0</v>
      </c>
      <c r="BG56" s="51">
        <f t="shared" si="25"/>
        <v>1252</v>
      </c>
      <c r="BH56" s="51">
        <f t="shared" si="25"/>
        <v>2625</v>
      </c>
      <c r="BI56" s="51">
        <f t="shared" si="25"/>
        <v>0</v>
      </c>
      <c r="BJ56" s="51">
        <f t="shared" si="25"/>
        <v>0</v>
      </c>
      <c r="BK56" s="51">
        <f t="shared" si="25"/>
        <v>0</v>
      </c>
      <c r="BL56" s="51">
        <f t="shared" si="25"/>
        <v>0</v>
      </c>
      <c r="BM56" s="51">
        <f t="shared" si="25"/>
        <v>0</v>
      </c>
      <c r="BN56" s="51">
        <f t="shared" si="25"/>
        <v>0</v>
      </c>
      <c r="BO56" s="51">
        <f t="shared" si="25"/>
        <v>2625</v>
      </c>
      <c r="BP56" s="51">
        <f t="shared" si="25"/>
        <v>30485</v>
      </c>
      <c r="BQ56" s="51">
        <f aca="true" t="shared" si="26" ref="BQ56:BW56">SUM(BQ7:BQ55)</f>
        <v>28132</v>
      </c>
      <c r="BR56" s="51">
        <f t="shared" si="26"/>
        <v>680</v>
      </c>
      <c r="BS56" s="51">
        <f t="shared" si="26"/>
        <v>1239</v>
      </c>
      <c r="BT56" s="51">
        <f t="shared" si="26"/>
        <v>93</v>
      </c>
      <c r="BU56" s="51">
        <f t="shared" si="26"/>
        <v>0</v>
      </c>
      <c r="BV56" s="51">
        <f t="shared" si="26"/>
        <v>206</v>
      </c>
      <c r="BW56" s="51">
        <f t="shared" si="26"/>
        <v>135</v>
      </c>
    </row>
  </sheetData>
  <mergeCells count="85">
    <mergeCell ref="A56:C5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2004-03-03T00:07:41Z</dcterms:modified>
  <cp:category/>
  <cp:version/>
  <cp:contentType/>
  <cp:contentStatus/>
</cp:coreProperties>
</file>